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5480" windowHeight="8190" tabRatio="533" activeTab="1"/>
  </bookViews>
  <sheets>
    <sheet name="Anciens _4 aspects_" sheetId="1" r:id="rId1"/>
    <sheet name="Nouveau _3 aspects_" sheetId="2" r:id="rId2"/>
    <sheet name="Profils" sheetId="3" r:id="rId3"/>
  </sheets>
  <calcPr calcId="125725"/>
</workbook>
</file>

<file path=xl/calcChain.xml><?xml version="1.0" encoding="utf-8"?>
<calcChain xmlns="http://schemas.openxmlformats.org/spreadsheetml/2006/main">
  <c r="J844" i="2"/>
  <c r="H836"/>
  <c r="I836"/>
  <c r="J836"/>
  <c r="H837"/>
  <c r="I837"/>
  <c r="J837"/>
  <c r="H838"/>
  <c r="I838"/>
  <c r="J838"/>
  <c r="H839"/>
  <c r="I839"/>
  <c r="J839"/>
  <c r="H840"/>
  <c r="I840"/>
  <c r="J840"/>
  <c r="H841"/>
  <c r="I841"/>
  <c r="J841"/>
  <c r="H842"/>
  <c r="I842"/>
  <c r="J842"/>
  <c r="H843"/>
  <c r="I843"/>
  <c r="J843"/>
  <c r="H844"/>
  <c r="I844"/>
  <c r="H845"/>
  <c r="I845"/>
  <c r="J845"/>
  <c r="I835"/>
  <c r="J835"/>
  <c r="H835"/>
  <c r="ND845"/>
  <c r="ND838"/>
  <c r="NC840"/>
  <c r="NB840"/>
  <c r="NA840"/>
  <c r="ND844"/>
  <c r="ND843"/>
  <c r="ND842"/>
  <c r="ND841"/>
  <c r="ND837"/>
  <c r="ND836"/>
  <c r="ND835"/>
  <c r="NC826"/>
  <c r="NA826"/>
  <c r="NC819"/>
  <c r="NA819"/>
  <c r="NC803"/>
  <c r="NA803"/>
  <c r="NC736"/>
  <c r="NA736"/>
  <c r="NC728"/>
  <c r="NA728"/>
  <c r="NC723"/>
  <c r="NA723"/>
  <c r="NC720"/>
  <c r="NA720"/>
  <c r="NC713"/>
  <c r="NA713"/>
  <c r="NC703"/>
  <c r="NA703"/>
  <c r="NC697"/>
  <c r="NA697"/>
  <c r="NC689"/>
  <c r="NA689"/>
  <c r="NC669"/>
  <c r="NA669"/>
  <c r="NC654"/>
  <c r="NA654"/>
  <c r="NC648"/>
  <c r="NA648"/>
  <c r="NC642"/>
  <c r="NA642"/>
  <c r="NC635"/>
  <c r="NA635"/>
  <c r="NC619"/>
  <c r="NA619"/>
  <c r="MZ842"/>
  <c r="MZ841"/>
  <c r="MY838"/>
  <c r="MX838"/>
  <c r="MW838"/>
  <c r="MZ844"/>
  <c r="MZ843"/>
  <c r="MZ840"/>
  <c r="MZ839"/>
  <c r="MZ837"/>
  <c r="MZ836"/>
  <c r="MZ835"/>
  <c r="MY826"/>
  <c r="MW826"/>
  <c r="MY819"/>
  <c r="MW819"/>
  <c r="MY803"/>
  <c r="MW803"/>
  <c r="MY736"/>
  <c r="MW736"/>
  <c r="MY728"/>
  <c r="MW728"/>
  <c r="MY723"/>
  <c r="MW723"/>
  <c r="MY720"/>
  <c r="MW720"/>
  <c r="MY713"/>
  <c r="MW713"/>
  <c r="MY703"/>
  <c r="MW703"/>
  <c r="MY697"/>
  <c r="MW697"/>
  <c r="MY689"/>
  <c r="MW689"/>
  <c r="MY669"/>
  <c r="MW669"/>
  <c r="MY654"/>
  <c r="MW654"/>
  <c r="MY648"/>
  <c r="MW648"/>
  <c r="MY642"/>
  <c r="MW642"/>
  <c r="MY635"/>
  <c r="MW635"/>
  <c r="MY619"/>
  <c r="MW619"/>
  <c r="AE843"/>
  <c r="AD843"/>
  <c r="AC843"/>
  <c r="AF844"/>
  <c r="AF842"/>
  <c r="AF841"/>
  <c r="AF840"/>
  <c r="AF838"/>
  <c r="AF837"/>
  <c r="AF836"/>
  <c r="AF835"/>
  <c r="JS839"/>
  <c r="JR839"/>
  <c r="JQ839"/>
  <c r="JT845"/>
  <c r="JT844"/>
  <c r="JT843"/>
  <c r="JT842"/>
  <c r="JT841"/>
  <c r="JT840"/>
  <c r="JT838"/>
  <c r="JT837"/>
  <c r="JT836"/>
  <c r="JT835"/>
  <c r="MV837"/>
  <c r="MU842"/>
  <c r="MT842"/>
  <c r="MS842"/>
  <c r="MV845"/>
  <c r="MV844"/>
  <c r="MV843"/>
  <c r="MV841"/>
  <c r="MV840"/>
  <c r="MV839"/>
  <c r="MV838"/>
  <c r="MV836"/>
  <c r="MV835"/>
  <c r="MU826"/>
  <c r="MS826"/>
  <c r="MU819"/>
  <c r="MS819"/>
  <c r="MU803"/>
  <c r="MS803"/>
  <c r="MU736"/>
  <c r="MS736"/>
  <c r="MU728"/>
  <c r="MS728"/>
  <c r="MU723"/>
  <c r="MS723"/>
  <c r="MU720"/>
  <c r="MS720"/>
  <c r="MU713"/>
  <c r="MS713"/>
  <c r="MU703"/>
  <c r="MS703"/>
  <c r="MU697"/>
  <c r="MS697"/>
  <c r="MU689"/>
  <c r="MS689"/>
  <c r="MU669"/>
  <c r="MS669"/>
  <c r="MU654"/>
  <c r="MS654"/>
  <c r="MU648"/>
  <c r="MS648"/>
  <c r="MU642"/>
  <c r="MS642"/>
  <c r="MU635"/>
  <c r="MS635"/>
  <c r="MU619"/>
  <c r="MS619"/>
  <c r="MQ837"/>
  <c r="MP837"/>
  <c r="MO837"/>
  <c r="MR845"/>
  <c r="MR844"/>
  <c r="MR843"/>
  <c r="MR842"/>
  <c r="MR841"/>
  <c r="MR840"/>
  <c r="MR839"/>
  <c r="MR838"/>
  <c r="MR836"/>
  <c r="MR835"/>
  <c r="MQ826"/>
  <c r="MO826"/>
  <c r="MQ819"/>
  <c r="MO819"/>
  <c r="MQ803"/>
  <c r="MO803"/>
  <c r="MQ736"/>
  <c r="MO736"/>
  <c r="MQ728"/>
  <c r="MO728"/>
  <c r="MQ723"/>
  <c r="MO723"/>
  <c r="MQ720"/>
  <c r="MO720"/>
  <c r="MQ713"/>
  <c r="MO713"/>
  <c r="MQ703"/>
  <c r="MO703"/>
  <c r="MQ697"/>
  <c r="MO697"/>
  <c r="MQ689"/>
  <c r="MO689"/>
  <c r="MQ669"/>
  <c r="MO669"/>
  <c r="MQ654"/>
  <c r="MO654"/>
  <c r="MQ648"/>
  <c r="MO648"/>
  <c r="MQ642"/>
  <c r="MO642"/>
  <c r="MQ635"/>
  <c r="MO635"/>
  <c r="MQ619"/>
  <c r="MO619"/>
  <c r="KJ845"/>
  <c r="KJ844"/>
  <c r="KJ843"/>
  <c r="KJ842"/>
  <c r="KJ841"/>
  <c r="KJ840"/>
  <c r="KJ839"/>
  <c r="KJ838"/>
  <c r="KJ837"/>
  <c r="KJ836"/>
  <c r="KJ835"/>
  <c r="LA834"/>
  <c r="GW834"/>
  <c r="LK834"/>
  <c r="LI834"/>
  <c r="LG834"/>
  <c r="LE834"/>
  <c r="KY834"/>
  <c r="KW834"/>
  <c r="KU834"/>
  <c r="KS834"/>
  <c r="KQ834"/>
  <c r="KO834"/>
  <c r="KM834"/>
  <c r="KK834"/>
  <c r="JO834"/>
  <c r="JM834"/>
  <c r="IU834"/>
  <c r="IS834"/>
  <c r="IQ834"/>
  <c r="IO834"/>
  <c r="IE834"/>
  <c r="IC834"/>
  <c r="HS834"/>
  <c r="HQ834"/>
  <c r="HO834"/>
  <c r="HM834"/>
  <c r="HK834"/>
  <c r="HI834"/>
  <c r="GY834"/>
  <c r="GE834"/>
  <c r="GC834"/>
  <c r="GA834"/>
  <c r="FY834"/>
  <c r="EQ834"/>
  <c r="EO834"/>
  <c r="DW834"/>
  <c r="DU834"/>
  <c r="BG834"/>
  <c r="BE834"/>
  <c r="AY834"/>
  <c r="AW834"/>
  <c r="AM834"/>
  <c r="AK834"/>
  <c r="S834"/>
  <c r="Q834"/>
  <c r="J825"/>
  <c r="I825"/>
  <c r="H825"/>
  <c r="K825" s="1"/>
  <c r="J824"/>
  <c r="I824"/>
  <c r="H824"/>
  <c r="K824" s="1"/>
  <c r="J823"/>
  <c r="I823"/>
  <c r="H823"/>
  <c r="K823" s="1"/>
  <c r="J822"/>
  <c r="I822"/>
  <c r="H822"/>
  <c r="K822" s="1"/>
  <c r="J821"/>
  <c r="I821"/>
  <c r="H821"/>
  <c r="K821" s="1"/>
  <c r="J820"/>
  <c r="I820"/>
  <c r="H820"/>
  <c r="K820" s="1"/>
  <c r="MM819"/>
  <c r="MK819"/>
  <c r="MI819"/>
  <c r="MG819"/>
  <c r="ME819"/>
  <c r="MC819"/>
  <c r="MA819"/>
  <c r="LY819"/>
  <c r="LK819"/>
  <c r="LI819"/>
  <c r="LG819"/>
  <c r="LE819"/>
  <c r="LC819"/>
  <c r="LA819"/>
  <c r="KY819"/>
  <c r="KW819"/>
  <c r="KU819"/>
  <c r="KS819"/>
  <c r="KQ819"/>
  <c r="KO819"/>
  <c r="KM819"/>
  <c r="KK819"/>
  <c r="KI819"/>
  <c r="KG819"/>
  <c r="KE819"/>
  <c r="KC819"/>
  <c r="KA819"/>
  <c r="JY819"/>
  <c r="JW819"/>
  <c r="JU819"/>
  <c r="JS819"/>
  <c r="JQ819"/>
  <c r="JO819"/>
  <c r="JM819"/>
  <c r="JK819"/>
  <c r="JI819"/>
  <c r="JC819"/>
  <c r="JA819"/>
  <c r="IU819"/>
  <c r="IS819"/>
  <c r="IQ819"/>
  <c r="IO819"/>
  <c r="IE819"/>
  <c r="IC819"/>
  <c r="HS819"/>
  <c r="HQ819"/>
  <c r="HO819"/>
  <c r="HM819"/>
  <c r="HK819"/>
  <c r="HI819"/>
  <c r="HG819"/>
  <c r="HE819"/>
  <c r="GY819"/>
  <c r="GW819"/>
  <c r="GU819"/>
  <c r="GS819"/>
  <c r="GE819"/>
  <c r="GC819"/>
  <c r="GA819"/>
  <c r="FY819"/>
  <c r="FW819"/>
  <c r="FU819"/>
  <c r="DC819"/>
  <c r="DA819"/>
  <c r="CE819"/>
  <c r="CC819"/>
  <c r="CA819"/>
  <c r="BY819"/>
  <c r="BG819"/>
  <c r="BE819"/>
  <c r="AY819"/>
  <c r="AW819"/>
  <c r="AU819"/>
  <c r="AS819"/>
  <c r="AM819"/>
  <c r="AK819"/>
  <c r="AI819"/>
  <c r="AG819"/>
  <c r="AE819"/>
  <c r="AC819"/>
  <c r="S819"/>
  <c r="Q819"/>
  <c r="H827"/>
  <c r="LG830"/>
  <c r="LF830"/>
  <c r="LE830"/>
  <c r="LH831"/>
  <c r="LH829"/>
  <c r="LH828"/>
  <c r="LH827"/>
  <c r="H828"/>
  <c r="I828"/>
  <c r="J828"/>
  <c r="H829"/>
  <c r="I829"/>
  <c r="J829"/>
  <c r="H830"/>
  <c r="I830"/>
  <c r="J830"/>
  <c r="H831"/>
  <c r="I831"/>
  <c r="J831"/>
  <c r="I827"/>
  <c r="J827"/>
  <c r="GY828"/>
  <c r="GX828"/>
  <c r="GW828"/>
  <c r="GY831"/>
  <c r="GX831"/>
  <c r="GW831"/>
  <c r="GY830"/>
  <c r="GX830"/>
  <c r="GW830"/>
  <c r="GY829"/>
  <c r="GX829"/>
  <c r="GW829"/>
  <c r="GY827"/>
  <c r="GX827"/>
  <c r="GW827"/>
  <c r="MM831"/>
  <c r="ML831"/>
  <c r="MK831"/>
  <c r="MN830"/>
  <c r="MN829"/>
  <c r="MN828"/>
  <c r="MN827"/>
  <c r="MM826"/>
  <c r="MK826"/>
  <c r="MM803"/>
  <c r="MK803"/>
  <c r="MM736"/>
  <c r="MK736"/>
  <c r="MM728"/>
  <c r="MK728"/>
  <c r="MM723"/>
  <c r="MK723"/>
  <c r="MM720"/>
  <c r="MK720"/>
  <c r="MM713"/>
  <c r="MK713"/>
  <c r="MM703"/>
  <c r="MK703"/>
  <c r="MM697"/>
  <c r="MK697"/>
  <c r="MM689"/>
  <c r="MK689"/>
  <c r="MM669"/>
  <c r="MK669"/>
  <c r="MM654"/>
  <c r="MK654"/>
  <c r="MM648"/>
  <c r="MK648"/>
  <c r="MM642"/>
  <c r="MK642"/>
  <c r="MM635"/>
  <c r="MK635"/>
  <c r="MM619"/>
  <c r="MK619"/>
  <c r="MB831"/>
  <c r="MB830"/>
  <c r="MB829"/>
  <c r="MB828"/>
  <c r="MB827"/>
  <c r="MA826"/>
  <c r="LY826"/>
  <c r="MJ831"/>
  <c r="MJ830"/>
  <c r="MJ829"/>
  <c r="MJ828"/>
  <c r="MJ827"/>
  <c r="MI826"/>
  <c r="MI803"/>
  <c r="MG803"/>
  <c r="MI736"/>
  <c r="MG736"/>
  <c r="MI728"/>
  <c r="MG728"/>
  <c r="MI723"/>
  <c r="MG723"/>
  <c r="MI720"/>
  <c r="MG720"/>
  <c r="MI713"/>
  <c r="MG713"/>
  <c r="MI703"/>
  <c r="MG703"/>
  <c r="MI697"/>
  <c r="MG697"/>
  <c r="MI689"/>
  <c r="MG689"/>
  <c r="MI669"/>
  <c r="MG669"/>
  <c r="MI654"/>
  <c r="MG654"/>
  <c r="MI648"/>
  <c r="MG648"/>
  <c r="MI642"/>
  <c r="MG642"/>
  <c r="MI635"/>
  <c r="MG635"/>
  <c r="MI619"/>
  <c r="MG619"/>
  <c r="HO827"/>
  <c r="HN827"/>
  <c r="HM827"/>
  <c r="HP831"/>
  <c r="HP830"/>
  <c r="HP829"/>
  <c r="HP828"/>
  <c r="K831"/>
  <c r="K830"/>
  <c r="K829"/>
  <c r="K828"/>
  <c r="K827"/>
  <c r="KV831"/>
  <c r="JT831"/>
  <c r="IN831"/>
  <c r="AN831"/>
  <c r="KV830"/>
  <c r="KR830"/>
  <c r="JT830"/>
  <c r="IN830"/>
  <c r="AN830"/>
  <c r="KV829"/>
  <c r="KR829"/>
  <c r="JT829"/>
  <c r="IN829"/>
  <c r="AN829"/>
  <c r="KV828"/>
  <c r="KR828"/>
  <c r="IN828"/>
  <c r="AN828"/>
  <c r="KV827"/>
  <c r="KR827"/>
  <c r="JT827"/>
  <c r="AN827"/>
  <c r="LK826"/>
  <c r="LI826"/>
  <c r="LG826"/>
  <c r="LE826"/>
  <c r="LC826"/>
  <c r="LA826"/>
  <c r="KY826"/>
  <c r="KW826"/>
  <c r="KU826"/>
  <c r="KS826"/>
  <c r="KQ826"/>
  <c r="KO826"/>
  <c r="KM826"/>
  <c r="KK826"/>
  <c r="KI826"/>
  <c r="KG826"/>
  <c r="KE826"/>
  <c r="KC826"/>
  <c r="KA826"/>
  <c r="JY826"/>
  <c r="JW826"/>
  <c r="JU826"/>
  <c r="JS826"/>
  <c r="JQ826"/>
  <c r="JK826"/>
  <c r="JI826"/>
  <c r="JC826"/>
  <c r="JA826"/>
  <c r="IY826"/>
  <c r="IW826"/>
  <c r="IU826"/>
  <c r="IS826"/>
  <c r="IQ826"/>
  <c r="IO826"/>
  <c r="IM826"/>
  <c r="IK826"/>
  <c r="IE826"/>
  <c r="IC826"/>
  <c r="HS826"/>
  <c r="HQ826"/>
  <c r="HO826"/>
  <c r="HM826"/>
  <c r="HK826"/>
  <c r="HI826"/>
  <c r="HG826"/>
  <c r="HE826"/>
  <c r="GY826"/>
  <c r="GW826"/>
  <c r="GU826"/>
  <c r="GS826"/>
  <c r="GE826"/>
  <c r="GC826"/>
  <c r="GA826"/>
  <c r="FY826"/>
  <c r="DW826"/>
  <c r="DU826"/>
  <c r="DC826"/>
  <c r="DA826"/>
  <c r="CE826"/>
  <c r="CC826"/>
  <c r="CA826"/>
  <c r="BY826"/>
  <c r="BG826"/>
  <c r="BE826"/>
  <c r="AY826"/>
  <c r="AW826"/>
  <c r="AU826"/>
  <c r="AS826"/>
  <c r="AM826"/>
  <c r="AK826"/>
  <c r="AI826"/>
  <c r="AG826"/>
  <c r="H811"/>
  <c r="H812"/>
  <c r="I812"/>
  <c r="J812"/>
  <c r="H813"/>
  <c r="I813"/>
  <c r="J813"/>
  <c r="H814"/>
  <c r="I814"/>
  <c r="J814"/>
  <c r="H815"/>
  <c r="I815"/>
  <c r="J815"/>
  <c r="H816"/>
  <c r="I816"/>
  <c r="J816"/>
  <c r="H817"/>
  <c r="I817"/>
  <c r="J817"/>
  <c r="H818"/>
  <c r="I818"/>
  <c r="J818"/>
  <c r="I811"/>
  <c r="J811"/>
  <c r="LX813"/>
  <c r="LW811"/>
  <c r="LV811"/>
  <c r="LU811"/>
  <c r="LX818"/>
  <c r="LX817"/>
  <c r="LX816"/>
  <c r="LX815"/>
  <c r="LX814"/>
  <c r="LX812"/>
  <c r="LG814"/>
  <c r="LF814"/>
  <c r="LE814"/>
  <c r="LH818"/>
  <c r="LH817"/>
  <c r="LH816"/>
  <c r="LH815"/>
  <c r="LH813"/>
  <c r="LH812"/>
  <c r="LH811"/>
  <c r="ME815"/>
  <c r="MD815"/>
  <c r="MC815"/>
  <c r="K815" s="1"/>
  <c r="MF818"/>
  <c r="MF817"/>
  <c r="MF816"/>
  <c r="MF814"/>
  <c r="MF813"/>
  <c r="MF812"/>
  <c r="MF811"/>
  <c r="ME810"/>
  <c r="MC810"/>
  <c r="ME803"/>
  <c r="MC803"/>
  <c r="ME736"/>
  <c r="MC736"/>
  <c r="ME728"/>
  <c r="MC728"/>
  <c r="ME723"/>
  <c r="MC723"/>
  <c r="ME720"/>
  <c r="MC720"/>
  <c r="ME713"/>
  <c r="MC713"/>
  <c r="ME703"/>
  <c r="MC703"/>
  <c r="ME697"/>
  <c r="MC697"/>
  <c r="ME689"/>
  <c r="MC689"/>
  <c r="ME669"/>
  <c r="MC669"/>
  <c r="ME654"/>
  <c r="MC654"/>
  <c r="ME648"/>
  <c r="MC648"/>
  <c r="ME642"/>
  <c r="MC642"/>
  <c r="ME635"/>
  <c r="MC635"/>
  <c r="ME619"/>
  <c r="MC619"/>
  <c r="AI817"/>
  <c r="AH817"/>
  <c r="AG817"/>
  <c r="AJ818"/>
  <c r="AJ816"/>
  <c r="AJ815"/>
  <c r="AJ814"/>
  <c r="AJ813"/>
  <c r="AJ812"/>
  <c r="AJ811"/>
  <c r="K812"/>
  <c r="K813"/>
  <c r="K814"/>
  <c r="K816"/>
  <c r="K817"/>
  <c r="K818"/>
  <c r="H805"/>
  <c r="I805"/>
  <c r="J805"/>
  <c r="H806"/>
  <c r="I806"/>
  <c r="J806"/>
  <c r="H807"/>
  <c r="I807"/>
  <c r="J807"/>
  <c r="H808"/>
  <c r="I808"/>
  <c r="J808"/>
  <c r="H809"/>
  <c r="I809"/>
  <c r="J809"/>
  <c r="I804"/>
  <c r="J804"/>
  <c r="H804"/>
  <c r="AE804"/>
  <c r="AD804"/>
  <c r="AC804"/>
  <c r="AF809"/>
  <c r="AF808"/>
  <c r="AF807"/>
  <c r="AF806"/>
  <c r="AF805"/>
  <c r="AE803" s="1"/>
  <c r="MA805"/>
  <c r="LZ805"/>
  <c r="LY805"/>
  <c r="MB804"/>
  <c r="MB809"/>
  <c r="MB808"/>
  <c r="MB807"/>
  <c r="MB806"/>
  <c r="MA803"/>
  <c r="LY803"/>
  <c r="MA810"/>
  <c r="LY810"/>
  <c r="MA736"/>
  <c r="LY736"/>
  <c r="MA728"/>
  <c r="LY728"/>
  <c r="MA723"/>
  <c r="LY723"/>
  <c r="MA720"/>
  <c r="LY720"/>
  <c r="MA713"/>
  <c r="LY713"/>
  <c r="MA703"/>
  <c r="LY703"/>
  <c r="MA697"/>
  <c r="LY697"/>
  <c r="MA689"/>
  <c r="LY689"/>
  <c r="MA669"/>
  <c r="LY669"/>
  <c r="MA654"/>
  <c r="LY654"/>
  <c r="MA648"/>
  <c r="LY648"/>
  <c r="MA642"/>
  <c r="LY642"/>
  <c r="MA635"/>
  <c r="LY635"/>
  <c r="MA619"/>
  <c r="LY619"/>
  <c r="JT809"/>
  <c r="BH809"/>
  <c r="AN809"/>
  <c r="JT808"/>
  <c r="GZ808"/>
  <c r="BH808"/>
  <c r="AN808"/>
  <c r="JT807"/>
  <c r="GZ807"/>
  <c r="BH807"/>
  <c r="AN807"/>
  <c r="JT806"/>
  <c r="GZ806"/>
  <c r="AN806"/>
  <c r="JT805"/>
  <c r="GZ805"/>
  <c r="BH805"/>
  <c r="AN805"/>
  <c r="K805"/>
  <c r="JT804"/>
  <c r="GZ804"/>
  <c r="BH804"/>
  <c r="AN804"/>
  <c r="K804"/>
  <c r="LK803"/>
  <c r="LI803"/>
  <c r="LG803"/>
  <c r="LE803"/>
  <c r="LC803"/>
  <c r="LA803"/>
  <c r="KY803"/>
  <c r="KW803"/>
  <c r="KU803"/>
  <c r="KS803"/>
  <c r="KQ803"/>
  <c r="KO803"/>
  <c r="KM803"/>
  <c r="KK803"/>
  <c r="KI803"/>
  <c r="KG803"/>
  <c r="KE803"/>
  <c r="KC803"/>
  <c r="KA803"/>
  <c r="JY803"/>
  <c r="JW803"/>
  <c r="JU803"/>
  <c r="JS803"/>
  <c r="JQ803"/>
  <c r="JO803"/>
  <c r="JM803"/>
  <c r="JK803"/>
  <c r="JI803"/>
  <c r="JC803"/>
  <c r="JA803"/>
  <c r="IU803"/>
  <c r="IS803"/>
  <c r="IQ803"/>
  <c r="IO803"/>
  <c r="IE803"/>
  <c r="IC803"/>
  <c r="HS803"/>
  <c r="HQ803"/>
  <c r="HO803"/>
  <c r="HM803"/>
  <c r="HK803"/>
  <c r="HI803"/>
  <c r="HG803"/>
  <c r="HE803"/>
  <c r="GY803"/>
  <c r="GW803"/>
  <c r="GU803"/>
  <c r="GS803"/>
  <c r="GE803"/>
  <c r="GC803"/>
  <c r="GA803"/>
  <c r="FY803"/>
  <c r="FW803"/>
  <c r="FU803"/>
  <c r="DC803"/>
  <c r="DA803"/>
  <c r="CE803"/>
  <c r="CC803"/>
  <c r="CA803"/>
  <c r="BY803"/>
  <c r="BG803"/>
  <c r="BE803"/>
  <c r="AY803"/>
  <c r="AW803"/>
  <c r="AU803"/>
  <c r="AS803"/>
  <c r="AM803"/>
  <c r="AK803"/>
  <c r="AI803"/>
  <c r="AG803"/>
  <c r="S803"/>
  <c r="Q803"/>
  <c r="K811"/>
  <c r="LW810"/>
  <c r="LU810"/>
  <c r="LS810"/>
  <c r="LQ810"/>
  <c r="LO810"/>
  <c r="LM810"/>
  <c r="LK810"/>
  <c r="LI810"/>
  <c r="LG810"/>
  <c r="LE810"/>
  <c r="KE810"/>
  <c r="KC810"/>
  <c r="JS810"/>
  <c r="JQ810"/>
  <c r="JO810"/>
  <c r="JM810"/>
  <c r="JK810"/>
  <c r="JI810"/>
  <c r="JC810"/>
  <c r="JA810"/>
  <c r="IU810"/>
  <c r="IS810"/>
  <c r="IQ810"/>
  <c r="IO810"/>
  <c r="IE810"/>
  <c r="IC810"/>
  <c r="HS810"/>
  <c r="HQ810"/>
  <c r="HO810"/>
  <c r="HM810"/>
  <c r="HK810"/>
  <c r="HI810"/>
  <c r="HG810"/>
  <c r="HE810"/>
  <c r="GY810"/>
  <c r="GW810"/>
  <c r="GU810"/>
  <c r="GS810"/>
  <c r="GE810"/>
  <c r="GC810"/>
  <c r="GA810"/>
  <c r="FY810"/>
  <c r="DC810"/>
  <c r="DA810"/>
  <c r="CE810"/>
  <c r="CC810"/>
  <c r="CA810"/>
  <c r="BY810"/>
  <c r="BG810"/>
  <c r="BE810"/>
  <c r="AY810"/>
  <c r="AW810"/>
  <c r="AU810"/>
  <c r="AS810"/>
  <c r="AI810"/>
  <c r="AG810"/>
  <c r="LK794"/>
  <c r="LI794"/>
  <c r="LK801"/>
  <c r="J801" s="1"/>
  <c r="LJ801"/>
  <c r="I801" s="1"/>
  <c r="LI801"/>
  <c r="H801" s="1"/>
  <c r="K801" s="1"/>
  <c r="LK802"/>
  <c r="J802" s="1"/>
  <c r="LJ802"/>
  <c r="I802" s="1"/>
  <c r="LI802"/>
  <c r="H802" s="1"/>
  <c r="K802" s="1"/>
  <c r="LK800"/>
  <c r="J800" s="1"/>
  <c r="LJ800"/>
  <c r="I800" s="1"/>
  <c r="LI800"/>
  <c r="H800" s="1"/>
  <c r="K800" s="1"/>
  <c r="LK799"/>
  <c r="LJ799"/>
  <c r="LI799"/>
  <c r="LK798"/>
  <c r="J798" s="1"/>
  <c r="LJ798"/>
  <c r="I798" s="1"/>
  <c r="LI798"/>
  <c r="H798" s="1"/>
  <c r="K798" s="1"/>
  <c r="LK797"/>
  <c r="J797" s="1"/>
  <c r="LJ797"/>
  <c r="I797" s="1"/>
  <c r="LI797"/>
  <c r="H797" s="1"/>
  <c r="K797" s="1"/>
  <c r="LK796"/>
  <c r="LJ796"/>
  <c r="LI796"/>
  <c r="LK795"/>
  <c r="LJ795"/>
  <c r="LI795"/>
  <c r="LH802"/>
  <c r="LH801"/>
  <c r="LH800"/>
  <c r="LH799"/>
  <c r="LH798"/>
  <c r="LH797"/>
  <c r="LH796"/>
  <c r="LH795"/>
  <c r="LG794" s="1"/>
  <c r="KE796"/>
  <c r="J796" s="1"/>
  <c r="KD796"/>
  <c r="I796" s="1"/>
  <c r="KC796"/>
  <c r="H796" s="1"/>
  <c r="K796" s="1"/>
  <c r="KF795"/>
  <c r="KF802"/>
  <c r="KF801"/>
  <c r="KF800"/>
  <c r="KF799"/>
  <c r="KF798"/>
  <c r="KF797"/>
  <c r="LW799"/>
  <c r="LV799"/>
  <c r="LU799"/>
  <c r="LX802"/>
  <c r="LX801"/>
  <c r="LX800"/>
  <c r="LX798"/>
  <c r="LX797"/>
  <c r="LX796"/>
  <c r="LX795"/>
  <c r="LW794"/>
  <c r="LU794"/>
  <c r="LW736"/>
  <c r="LU736"/>
  <c r="LW728"/>
  <c r="LU728"/>
  <c r="LW723"/>
  <c r="LU723"/>
  <c r="LW720"/>
  <c r="LU720"/>
  <c r="LW713"/>
  <c r="LU713"/>
  <c r="LW703"/>
  <c r="LU703"/>
  <c r="LW697"/>
  <c r="LU697"/>
  <c r="LW689"/>
  <c r="LU689"/>
  <c r="LW669"/>
  <c r="LU669"/>
  <c r="LW654"/>
  <c r="LU654"/>
  <c r="LW648"/>
  <c r="LU648"/>
  <c r="LW642"/>
  <c r="LU642"/>
  <c r="LW635"/>
  <c r="LU635"/>
  <c r="LW619"/>
  <c r="LU619"/>
  <c r="LS797"/>
  <c r="LR797"/>
  <c r="LQ797"/>
  <c r="LS802"/>
  <c r="LR802"/>
  <c r="LQ802"/>
  <c r="LS801"/>
  <c r="LR801"/>
  <c r="LQ801"/>
  <c r="LS800"/>
  <c r="LR800"/>
  <c r="LQ800"/>
  <c r="LS799"/>
  <c r="LR799"/>
  <c r="LQ799"/>
  <c r="LS798"/>
  <c r="LR798"/>
  <c r="LQ798"/>
  <c r="LS796"/>
  <c r="LR796"/>
  <c r="LQ796"/>
  <c r="LS795"/>
  <c r="LR795"/>
  <c r="LQ795"/>
  <c r="LQ794"/>
  <c r="LS736"/>
  <c r="LQ736"/>
  <c r="LS728"/>
  <c r="LQ728"/>
  <c r="LS723"/>
  <c r="LQ723"/>
  <c r="LS720"/>
  <c r="LQ720"/>
  <c r="LS713"/>
  <c r="LQ713"/>
  <c r="LS703"/>
  <c r="LQ703"/>
  <c r="LS697"/>
  <c r="LQ697"/>
  <c r="LS689"/>
  <c r="LQ689"/>
  <c r="LS669"/>
  <c r="LQ669"/>
  <c r="LS654"/>
  <c r="LQ654"/>
  <c r="LS648"/>
  <c r="LQ648"/>
  <c r="LS642"/>
  <c r="LQ642"/>
  <c r="LS635"/>
  <c r="LQ635"/>
  <c r="LS619"/>
  <c r="LQ619"/>
  <c r="GZ802"/>
  <c r="GZ801"/>
  <c r="GZ800"/>
  <c r="GZ799"/>
  <c r="GZ798"/>
  <c r="GZ797"/>
  <c r="GZ796"/>
  <c r="GZ795"/>
  <c r="LP799"/>
  <c r="LO798"/>
  <c r="LN798"/>
  <c r="LM798"/>
  <c r="LP802"/>
  <c r="LP801"/>
  <c r="LP800"/>
  <c r="LP797"/>
  <c r="LP796"/>
  <c r="LP795"/>
  <c r="LO794" s="1"/>
  <c r="LO736"/>
  <c r="LM736"/>
  <c r="LO728"/>
  <c r="LM728"/>
  <c r="LO723"/>
  <c r="LM723"/>
  <c r="LO720"/>
  <c r="LM720"/>
  <c r="LO713"/>
  <c r="LM713"/>
  <c r="LO703"/>
  <c r="LM703"/>
  <c r="LO697"/>
  <c r="LM697"/>
  <c r="LO689"/>
  <c r="LM689"/>
  <c r="LO669"/>
  <c r="LM669"/>
  <c r="LO654"/>
  <c r="LM654"/>
  <c r="LO648"/>
  <c r="LM648"/>
  <c r="LO642"/>
  <c r="LM642"/>
  <c r="LO635"/>
  <c r="LM635"/>
  <c r="LO619"/>
  <c r="LM619"/>
  <c r="GA795"/>
  <c r="J795" s="1"/>
  <c r="FZ795"/>
  <c r="I795" s="1"/>
  <c r="FY795"/>
  <c r="H795" s="1"/>
  <c r="K795" s="1"/>
  <c r="GB802"/>
  <c r="GB801"/>
  <c r="GB800"/>
  <c r="GB799"/>
  <c r="GB798"/>
  <c r="GB797"/>
  <c r="GB796"/>
  <c r="GA794" s="1"/>
  <c r="JS794"/>
  <c r="JQ794"/>
  <c r="JO794"/>
  <c r="JM794"/>
  <c r="JK794"/>
  <c r="JI794"/>
  <c r="JC794"/>
  <c r="JA794"/>
  <c r="IU794"/>
  <c r="IS794"/>
  <c r="IQ794"/>
  <c r="IO794"/>
  <c r="IE794"/>
  <c r="IC794"/>
  <c r="HS794"/>
  <c r="HQ794"/>
  <c r="HO794"/>
  <c r="HM794"/>
  <c r="HK794"/>
  <c r="HI794"/>
  <c r="HG794"/>
  <c r="HE794"/>
  <c r="GY794"/>
  <c r="GW794"/>
  <c r="GU794"/>
  <c r="GS794"/>
  <c r="GE794"/>
  <c r="GC794"/>
  <c r="DC794"/>
  <c r="DA794"/>
  <c r="CE794"/>
  <c r="CC794"/>
  <c r="CA794"/>
  <c r="BY794"/>
  <c r="BG794"/>
  <c r="BE794"/>
  <c r="AY794"/>
  <c r="AW794"/>
  <c r="AU794"/>
  <c r="AS794"/>
  <c r="AI794"/>
  <c r="AG794"/>
  <c r="LK791"/>
  <c r="J791" s="1"/>
  <c r="LJ791"/>
  <c r="I791" s="1"/>
  <c r="LI791"/>
  <c r="H791" s="1"/>
  <c r="K791" s="1"/>
  <c r="LK792"/>
  <c r="J792" s="1"/>
  <c r="LJ792"/>
  <c r="I792" s="1"/>
  <c r="LI792"/>
  <c r="H792" s="1"/>
  <c r="K792" s="1"/>
  <c r="LK793"/>
  <c r="J793" s="1"/>
  <c r="LJ793"/>
  <c r="I793" s="1"/>
  <c r="LI793"/>
  <c r="H793" s="1"/>
  <c r="K793" s="1"/>
  <c r="LK790"/>
  <c r="J790" s="1"/>
  <c r="LJ790"/>
  <c r="I790" s="1"/>
  <c r="LI790"/>
  <c r="H790" s="1"/>
  <c r="K790" s="1"/>
  <c r="LK789"/>
  <c r="LJ789"/>
  <c r="LI789"/>
  <c r="LK788"/>
  <c r="LI788"/>
  <c r="LK777"/>
  <c r="LI777"/>
  <c r="LK766"/>
  <c r="LI766"/>
  <c r="LK761"/>
  <c r="LI761"/>
  <c r="LK751"/>
  <c r="LI751"/>
  <c r="LK744"/>
  <c r="LI744"/>
  <c r="LK742"/>
  <c r="LI742"/>
  <c r="LK736"/>
  <c r="LI736"/>
  <c r="LK728"/>
  <c r="LI728"/>
  <c r="LK723"/>
  <c r="LI723"/>
  <c r="LK720"/>
  <c r="LI720"/>
  <c r="LK713"/>
  <c r="LI713"/>
  <c r="LK703"/>
  <c r="LI703"/>
  <c r="LK697"/>
  <c r="LI697"/>
  <c r="LK689"/>
  <c r="LI689"/>
  <c r="LK669"/>
  <c r="LI669"/>
  <c r="LK654"/>
  <c r="LI654"/>
  <c r="LK648"/>
  <c r="LI648"/>
  <c r="LK642"/>
  <c r="LI642"/>
  <c r="LK635"/>
  <c r="LI635"/>
  <c r="LK619"/>
  <c r="LI619"/>
  <c r="LG792"/>
  <c r="LF792"/>
  <c r="LE792"/>
  <c r="LH793"/>
  <c r="LH791"/>
  <c r="LH790"/>
  <c r="LH789"/>
  <c r="LG788" s="1"/>
  <c r="LG777"/>
  <c r="LE777"/>
  <c r="LG766"/>
  <c r="LE766"/>
  <c r="LG761"/>
  <c r="LE761"/>
  <c r="LG751"/>
  <c r="LE751"/>
  <c r="LG744"/>
  <c r="LE744"/>
  <c r="LG742"/>
  <c r="LE742"/>
  <c r="LG736"/>
  <c r="LE736"/>
  <c r="LG728"/>
  <c r="LE728"/>
  <c r="LG723"/>
  <c r="LE723"/>
  <c r="LG720"/>
  <c r="LE720"/>
  <c r="LG713"/>
  <c r="LE713"/>
  <c r="LG703"/>
  <c r="LE703"/>
  <c r="LG697"/>
  <c r="LE697"/>
  <c r="LG689"/>
  <c r="LE689"/>
  <c r="LG669"/>
  <c r="LE669"/>
  <c r="LG654"/>
  <c r="LE654"/>
  <c r="LG648"/>
  <c r="LE648"/>
  <c r="LG642"/>
  <c r="LE642"/>
  <c r="LG635"/>
  <c r="LE635"/>
  <c r="LG619"/>
  <c r="LE619"/>
  <c r="GA789"/>
  <c r="J789" s="1"/>
  <c r="FZ789"/>
  <c r="I789" s="1"/>
  <c r="FY789"/>
  <c r="H789" s="1"/>
  <c r="K789" s="1"/>
  <c r="GB793"/>
  <c r="GB792"/>
  <c r="GB791"/>
  <c r="GB790"/>
  <c r="IV793"/>
  <c r="IV792"/>
  <c r="IV791"/>
  <c r="IV790"/>
  <c r="IV789"/>
  <c r="IU788" s="1"/>
  <c r="KV793"/>
  <c r="JT793"/>
  <c r="IN793"/>
  <c r="AN793"/>
  <c r="KV792"/>
  <c r="KR792"/>
  <c r="JT792"/>
  <c r="IN792"/>
  <c r="AN792"/>
  <c r="KV791"/>
  <c r="KR791"/>
  <c r="JT791"/>
  <c r="IN791"/>
  <c r="AN791"/>
  <c r="KV790"/>
  <c r="KR790"/>
  <c r="IN790"/>
  <c r="AN790"/>
  <c r="KV789"/>
  <c r="KR789"/>
  <c r="JT789"/>
  <c r="AN789"/>
  <c r="LC788"/>
  <c r="LA788"/>
  <c r="KY788"/>
  <c r="KW788"/>
  <c r="KU788"/>
  <c r="KS788"/>
  <c r="KQ788"/>
  <c r="KO788"/>
  <c r="KM788"/>
  <c r="KK788"/>
  <c r="KI788"/>
  <c r="KG788"/>
  <c r="KE788"/>
  <c r="KC788"/>
  <c r="KA788"/>
  <c r="JY788"/>
  <c r="JW788"/>
  <c r="JU788"/>
  <c r="JS788"/>
  <c r="JQ788"/>
  <c r="JK788"/>
  <c r="JI788"/>
  <c r="JC788"/>
  <c r="JA788"/>
  <c r="IY788"/>
  <c r="IW788"/>
  <c r="IQ788"/>
  <c r="IO788"/>
  <c r="IM788"/>
  <c r="IK788"/>
  <c r="IE788"/>
  <c r="IC788"/>
  <c r="HS788"/>
  <c r="HQ788"/>
  <c r="HO788"/>
  <c r="HM788"/>
  <c r="HK788"/>
  <c r="HI788"/>
  <c r="HG788"/>
  <c r="HE788"/>
  <c r="GY788"/>
  <c r="GW788"/>
  <c r="GU788"/>
  <c r="GS788"/>
  <c r="GE788"/>
  <c r="GC788"/>
  <c r="GA788"/>
  <c r="FY788"/>
  <c r="DW788"/>
  <c r="DU788"/>
  <c r="DC788"/>
  <c r="DA788"/>
  <c r="CE788"/>
  <c r="CC788"/>
  <c r="CA788"/>
  <c r="BY788"/>
  <c r="BG788"/>
  <c r="BE788"/>
  <c r="AY788"/>
  <c r="AW788"/>
  <c r="AU788"/>
  <c r="AS788"/>
  <c r="AM788"/>
  <c r="AK788"/>
  <c r="AI788"/>
  <c r="AG788"/>
  <c r="AF779"/>
  <c r="AF780"/>
  <c r="AF781"/>
  <c r="IU780"/>
  <c r="J780" s="1"/>
  <c r="IT780"/>
  <c r="I780" s="1"/>
  <c r="IS780"/>
  <c r="H780" s="1"/>
  <c r="K780" s="1"/>
  <c r="IU787"/>
  <c r="J787" s="1"/>
  <c r="IT787"/>
  <c r="I787" s="1"/>
  <c r="IS787"/>
  <c r="H787" s="1"/>
  <c r="K787" s="1"/>
  <c r="IU786"/>
  <c r="IT786"/>
  <c r="IS786"/>
  <c r="IU785"/>
  <c r="J785" s="1"/>
  <c r="IT785"/>
  <c r="I785" s="1"/>
  <c r="IS785"/>
  <c r="H785" s="1"/>
  <c r="IU784"/>
  <c r="J784" s="1"/>
  <c r="IT784"/>
  <c r="I784" s="1"/>
  <c r="IS784"/>
  <c r="H784" s="1"/>
  <c r="IU783"/>
  <c r="J783" s="1"/>
  <c r="IT783"/>
  <c r="I783" s="1"/>
  <c r="IS783"/>
  <c r="H783" s="1"/>
  <c r="IU782"/>
  <c r="J782" s="1"/>
  <c r="IT782"/>
  <c r="I782" s="1"/>
  <c r="IS782"/>
  <c r="H782" s="1"/>
  <c r="IU781"/>
  <c r="J781" s="1"/>
  <c r="IT781"/>
  <c r="I781" s="1"/>
  <c r="IS781"/>
  <c r="H781" s="1"/>
  <c r="IU779"/>
  <c r="J779" s="1"/>
  <c r="IT779"/>
  <c r="I779" s="1"/>
  <c r="IS779"/>
  <c r="H779" s="1"/>
  <c r="K779" s="1"/>
  <c r="IU778"/>
  <c r="J778" s="1"/>
  <c r="IT778"/>
  <c r="I778" s="1"/>
  <c r="IS778"/>
  <c r="H778" s="1"/>
  <c r="K778" s="1"/>
  <c r="LC785"/>
  <c r="LB785"/>
  <c r="LA785"/>
  <c r="LD787"/>
  <c r="LD786"/>
  <c r="LD784"/>
  <c r="LD783"/>
  <c r="LD782"/>
  <c r="LD781"/>
  <c r="LD780"/>
  <c r="LD779"/>
  <c r="LD778"/>
  <c r="JT787"/>
  <c r="JT786"/>
  <c r="JT785"/>
  <c r="JT784"/>
  <c r="JT783"/>
  <c r="JT782"/>
  <c r="JT781"/>
  <c r="JT780"/>
  <c r="JT779"/>
  <c r="JT778"/>
  <c r="JS777" s="1"/>
  <c r="GY786"/>
  <c r="J786" s="1"/>
  <c r="GX786"/>
  <c r="I786" s="1"/>
  <c r="GW786"/>
  <c r="H786" s="1"/>
  <c r="GZ787"/>
  <c r="AF787"/>
  <c r="AF786"/>
  <c r="GZ785"/>
  <c r="AF785"/>
  <c r="GZ784"/>
  <c r="AF784"/>
  <c r="GZ783"/>
  <c r="AF783"/>
  <c r="GZ782"/>
  <c r="AF782"/>
  <c r="GZ781"/>
  <c r="GZ780"/>
  <c r="GZ779"/>
  <c r="GZ778"/>
  <c r="AF778"/>
  <c r="LC777"/>
  <c r="LA777"/>
  <c r="KY777"/>
  <c r="KW777"/>
  <c r="KU777"/>
  <c r="KS777"/>
  <c r="KQ777"/>
  <c r="KO777"/>
  <c r="KM777"/>
  <c r="KK777"/>
  <c r="JO777"/>
  <c r="JM777"/>
  <c r="IU777"/>
  <c r="IS777"/>
  <c r="IQ777"/>
  <c r="IO777"/>
  <c r="IE777"/>
  <c r="IC777"/>
  <c r="HS777"/>
  <c r="HQ777"/>
  <c r="HO777"/>
  <c r="HM777"/>
  <c r="HK777"/>
  <c r="HI777"/>
  <c r="GY777"/>
  <c r="GW777"/>
  <c r="GE777"/>
  <c r="GC777"/>
  <c r="GA777"/>
  <c r="FY777"/>
  <c r="EQ777"/>
  <c r="EO777"/>
  <c r="DW777"/>
  <c r="DU777"/>
  <c r="BG777"/>
  <c r="BE777"/>
  <c r="AY777"/>
  <c r="AW777"/>
  <c r="AM777"/>
  <c r="AK777"/>
  <c r="AE777"/>
  <c r="AC777"/>
  <c r="S777"/>
  <c r="Q777"/>
  <c r="IE766"/>
  <c r="IC766"/>
  <c r="IE776"/>
  <c r="ID776"/>
  <c r="IC776"/>
  <c r="IE775"/>
  <c r="ID775"/>
  <c r="IC775"/>
  <c r="IE774"/>
  <c r="ID774"/>
  <c r="IC774"/>
  <c r="IE773"/>
  <c r="ID773"/>
  <c r="IC773"/>
  <c r="IE772"/>
  <c r="ID772"/>
  <c r="IC772"/>
  <c r="IE771"/>
  <c r="ID771"/>
  <c r="IC771"/>
  <c r="IE770"/>
  <c r="ID770"/>
  <c r="IC770"/>
  <c r="IE769"/>
  <c r="ID769"/>
  <c r="IC769"/>
  <c r="IE768"/>
  <c r="ID768"/>
  <c r="IC768"/>
  <c r="IE767"/>
  <c r="ID767"/>
  <c r="IC767"/>
  <c r="GZ776"/>
  <c r="GZ775"/>
  <c r="GZ774"/>
  <c r="GZ773"/>
  <c r="GZ772"/>
  <c r="GZ771"/>
  <c r="GZ770"/>
  <c r="GZ769"/>
  <c r="GZ768"/>
  <c r="GZ767"/>
  <c r="AE769"/>
  <c r="AD769"/>
  <c r="AC769"/>
  <c r="AF770"/>
  <c r="AF771"/>
  <c r="AF776"/>
  <c r="AF775"/>
  <c r="AF774"/>
  <c r="AF773"/>
  <c r="AF772"/>
  <c r="AF768"/>
  <c r="AF767"/>
  <c r="LC776"/>
  <c r="LB776"/>
  <c r="LA776"/>
  <c r="LD775"/>
  <c r="LD774"/>
  <c r="LD773"/>
  <c r="LD772"/>
  <c r="LD771"/>
  <c r="LD770"/>
  <c r="LD769"/>
  <c r="LD768"/>
  <c r="LD767"/>
  <c r="LC766"/>
  <c r="LA766"/>
  <c r="LC761"/>
  <c r="LA761"/>
  <c r="LC751"/>
  <c r="LA751"/>
  <c r="LC744"/>
  <c r="LA744"/>
  <c r="LC742"/>
  <c r="LA742"/>
  <c r="LC736"/>
  <c r="LA736"/>
  <c r="LC728"/>
  <c r="LA728"/>
  <c r="LC723"/>
  <c r="LA723"/>
  <c r="LC720"/>
  <c r="LA720"/>
  <c r="LC713"/>
  <c r="LA713"/>
  <c r="LC703"/>
  <c r="LA703"/>
  <c r="LC697"/>
  <c r="LA697"/>
  <c r="LC689"/>
  <c r="LA689"/>
  <c r="LC669"/>
  <c r="LA669"/>
  <c r="LC654"/>
  <c r="LA654"/>
  <c r="LC648"/>
  <c r="LA648"/>
  <c r="LC642"/>
  <c r="LA642"/>
  <c r="LC635"/>
  <c r="LA635"/>
  <c r="LC619"/>
  <c r="LA619"/>
  <c r="IS775"/>
  <c r="IU776"/>
  <c r="IT776"/>
  <c r="IS776"/>
  <c r="IU775"/>
  <c r="IT775"/>
  <c r="IU774"/>
  <c r="IT774"/>
  <c r="IS774"/>
  <c r="IU773"/>
  <c r="IT773"/>
  <c r="IS773"/>
  <c r="IU772"/>
  <c r="IT772"/>
  <c r="IS772"/>
  <c r="IU771"/>
  <c r="IT771"/>
  <c r="IS771"/>
  <c r="IU770"/>
  <c r="IT770"/>
  <c r="IS770"/>
  <c r="IU769"/>
  <c r="IT769"/>
  <c r="IS769"/>
  <c r="IU768"/>
  <c r="IT768"/>
  <c r="IS768"/>
  <c r="IU767"/>
  <c r="IT767"/>
  <c r="IS767"/>
  <c r="IU766"/>
  <c r="IS766"/>
  <c r="IO766"/>
  <c r="IQ766"/>
  <c r="KY776"/>
  <c r="KX776"/>
  <c r="KW776"/>
  <c r="KY775"/>
  <c r="KX775"/>
  <c r="KW775"/>
  <c r="KY774"/>
  <c r="KX774"/>
  <c r="KW774"/>
  <c r="KY773"/>
  <c r="KX773"/>
  <c r="KW773"/>
  <c r="KY772"/>
  <c r="KX772"/>
  <c r="KW772"/>
  <c r="KY771"/>
  <c r="KX771"/>
  <c r="KW771"/>
  <c r="KY770"/>
  <c r="KX770"/>
  <c r="KW770"/>
  <c r="KY769"/>
  <c r="KX769"/>
  <c r="KW769"/>
  <c r="KY768"/>
  <c r="KX768"/>
  <c r="KW768"/>
  <c r="KY767"/>
  <c r="KX767"/>
  <c r="KW767"/>
  <c r="KY766"/>
  <c r="KW766"/>
  <c r="KY761"/>
  <c r="KW761"/>
  <c r="KY751"/>
  <c r="KW751"/>
  <c r="KY744"/>
  <c r="KW744"/>
  <c r="KY742"/>
  <c r="KW742"/>
  <c r="KY736"/>
  <c r="KW736"/>
  <c r="KY728"/>
  <c r="KW728"/>
  <c r="KY723"/>
  <c r="KW723"/>
  <c r="KY720"/>
  <c r="KW720"/>
  <c r="KY713"/>
  <c r="KW713"/>
  <c r="KY703"/>
  <c r="KW703"/>
  <c r="KY697"/>
  <c r="KW697"/>
  <c r="KY689"/>
  <c r="KW689"/>
  <c r="KY669"/>
  <c r="KW669"/>
  <c r="KY654"/>
  <c r="KW654"/>
  <c r="KY648"/>
  <c r="KW648"/>
  <c r="KY642"/>
  <c r="KW642"/>
  <c r="KY635"/>
  <c r="KW635"/>
  <c r="KY619"/>
  <c r="KW619"/>
  <c r="BG773"/>
  <c r="J773" s="1"/>
  <c r="BF773"/>
  <c r="I773" s="1"/>
  <c r="BE773"/>
  <c r="H773" s="1"/>
  <c r="K773" s="1"/>
  <c r="BG766"/>
  <c r="BE766"/>
  <c r="BG776"/>
  <c r="J776" s="1"/>
  <c r="BF776"/>
  <c r="I776" s="1"/>
  <c r="BE776"/>
  <c r="H776" s="1"/>
  <c r="K776" s="1"/>
  <c r="BG775"/>
  <c r="J775" s="1"/>
  <c r="BF775"/>
  <c r="I775" s="1"/>
  <c r="BE775"/>
  <c r="H775" s="1"/>
  <c r="K775" s="1"/>
  <c r="BG774"/>
  <c r="J774" s="1"/>
  <c r="BF774"/>
  <c r="I774" s="1"/>
  <c r="BE774"/>
  <c r="H774" s="1"/>
  <c r="K774" s="1"/>
  <c r="BG772"/>
  <c r="J772" s="1"/>
  <c r="BF772"/>
  <c r="I772" s="1"/>
  <c r="BE772"/>
  <c r="H772" s="1"/>
  <c r="K772" s="1"/>
  <c r="BG771"/>
  <c r="J771" s="1"/>
  <c r="BF771"/>
  <c r="I771" s="1"/>
  <c r="BE771"/>
  <c r="H771" s="1"/>
  <c r="K771" s="1"/>
  <c r="BG770"/>
  <c r="J770" s="1"/>
  <c r="BF770"/>
  <c r="I770" s="1"/>
  <c r="BE770"/>
  <c r="H770" s="1"/>
  <c r="K770" s="1"/>
  <c r="BG769"/>
  <c r="J769" s="1"/>
  <c r="BF769"/>
  <c r="I769" s="1"/>
  <c r="BE769"/>
  <c r="H769" s="1"/>
  <c r="K769" s="1"/>
  <c r="BG768"/>
  <c r="J768" s="1"/>
  <c r="BF768"/>
  <c r="I768" s="1"/>
  <c r="BE768"/>
  <c r="H768" s="1"/>
  <c r="K768" s="1"/>
  <c r="BG767"/>
  <c r="J767" s="1"/>
  <c r="BF767"/>
  <c r="I767" s="1"/>
  <c r="BE767"/>
  <c r="H767" s="1"/>
  <c r="K767" s="1"/>
  <c r="HO766"/>
  <c r="HM766"/>
  <c r="HO776"/>
  <c r="HN776"/>
  <c r="HM776"/>
  <c r="HO775"/>
  <c r="HN775"/>
  <c r="HM775"/>
  <c r="HO774"/>
  <c r="HN774"/>
  <c r="HM774"/>
  <c r="HO773"/>
  <c r="HN773"/>
  <c r="HM773"/>
  <c r="HO772"/>
  <c r="HN772"/>
  <c r="HM772"/>
  <c r="HO771"/>
  <c r="HN771"/>
  <c r="HM771"/>
  <c r="HO770"/>
  <c r="HN770"/>
  <c r="HM770"/>
  <c r="HO769"/>
  <c r="HN769"/>
  <c r="HM769"/>
  <c r="HO768"/>
  <c r="HN768"/>
  <c r="HM768"/>
  <c r="HO767"/>
  <c r="HN767"/>
  <c r="HM767"/>
  <c r="KU766"/>
  <c r="KS766"/>
  <c r="KQ766"/>
  <c r="KO766"/>
  <c r="KM766"/>
  <c r="KK766"/>
  <c r="JO766"/>
  <c r="JM766"/>
  <c r="HS766"/>
  <c r="HQ766"/>
  <c r="HK766"/>
  <c r="HI766"/>
  <c r="GY766"/>
  <c r="GW766"/>
  <c r="GE766"/>
  <c r="GC766"/>
  <c r="GA766"/>
  <c r="FY766"/>
  <c r="EQ766"/>
  <c r="EO766"/>
  <c r="DW766"/>
  <c r="DU766"/>
  <c r="AY766"/>
  <c r="AW766"/>
  <c r="AM766"/>
  <c r="AK766"/>
  <c r="AE766"/>
  <c r="AC766"/>
  <c r="S766"/>
  <c r="Q766"/>
  <c r="JO765"/>
  <c r="JN765"/>
  <c r="JM765"/>
  <c r="JO764"/>
  <c r="JN764"/>
  <c r="JM764"/>
  <c r="JO763"/>
  <c r="JN763"/>
  <c r="JM763"/>
  <c r="JO762"/>
  <c r="JN762"/>
  <c r="JM762"/>
  <c r="JO761"/>
  <c r="JM761"/>
  <c r="GY764"/>
  <c r="GX764"/>
  <c r="GW764"/>
  <c r="GZ765"/>
  <c r="GZ763"/>
  <c r="GZ762"/>
  <c r="S763"/>
  <c r="J763" s="1"/>
  <c r="R763"/>
  <c r="I763" s="1"/>
  <c r="Q763"/>
  <c r="H763" s="1"/>
  <c r="K763" s="1"/>
  <c r="Q764"/>
  <c r="H764" s="1"/>
  <c r="R764"/>
  <c r="I764" s="1"/>
  <c r="S764"/>
  <c r="J764" s="1"/>
  <c r="Q765"/>
  <c r="H765" s="1"/>
  <c r="R765"/>
  <c r="I765" s="1"/>
  <c r="S765"/>
  <c r="J765" s="1"/>
  <c r="S762"/>
  <c r="J762" s="1"/>
  <c r="R762"/>
  <c r="I762" s="1"/>
  <c r="Q762"/>
  <c r="H762" s="1"/>
  <c r="K762" s="1"/>
  <c r="KU761"/>
  <c r="KS761"/>
  <c r="KQ761"/>
  <c r="KO761"/>
  <c r="KM761"/>
  <c r="KK761"/>
  <c r="IQ761"/>
  <c r="IO761"/>
  <c r="HS761"/>
  <c r="HQ761"/>
  <c r="HK761"/>
  <c r="HI761"/>
  <c r="GY761"/>
  <c r="GW761"/>
  <c r="GE761"/>
  <c r="GC761"/>
  <c r="GA761"/>
  <c r="FY761"/>
  <c r="EQ761"/>
  <c r="EO761"/>
  <c r="DW761"/>
  <c r="DU761"/>
  <c r="AY761"/>
  <c r="AW761"/>
  <c r="AM761"/>
  <c r="AK761"/>
  <c r="AE761"/>
  <c r="AC761"/>
  <c r="S761"/>
  <c r="Q761"/>
  <c r="AF754"/>
  <c r="AF752"/>
  <c r="AE751"/>
  <c r="AC751"/>
  <c r="AE753"/>
  <c r="AD753"/>
  <c r="AC753"/>
  <c r="ER754"/>
  <c r="ER753"/>
  <c r="ER752"/>
  <c r="EQ751" s="1"/>
  <c r="IN754"/>
  <c r="IN753"/>
  <c r="IN752"/>
  <c r="IM751" s="1"/>
  <c r="GY754"/>
  <c r="GX754"/>
  <c r="GW754"/>
  <c r="GY753"/>
  <c r="GX753"/>
  <c r="GW753"/>
  <c r="GY752"/>
  <c r="GX752"/>
  <c r="GW752"/>
  <c r="BO751"/>
  <c r="BM751"/>
  <c r="BO754"/>
  <c r="BN754"/>
  <c r="BM754"/>
  <c r="BO753"/>
  <c r="BN753"/>
  <c r="BM753"/>
  <c r="BO752"/>
  <c r="BN752"/>
  <c r="BM752"/>
  <c r="JS754"/>
  <c r="JR754"/>
  <c r="JQ754"/>
  <c r="JT753"/>
  <c r="JT752"/>
  <c r="IU754"/>
  <c r="J754" s="1"/>
  <c r="IT754"/>
  <c r="I754" s="1"/>
  <c r="IS754"/>
  <c r="H754" s="1"/>
  <c r="IU753"/>
  <c r="J753" s="1"/>
  <c r="IT753"/>
  <c r="I753" s="1"/>
  <c r="IS753"/>
  <c r="H753" s="1"/>
  <c r="IU752"/>
  <c r="J752" s="1"/>
  <c r="IT752"/>
  <c r="I752" s="1"/>
  <c r="IS752"/>
  <c r="H752" s="1"/>
  <c r="K752" s="1"/>
  <c r="II754"/>
  <c r="IH754"/>
  <c r="IG754"/>
  <c r="II753"/>
  <c r="IH753"/>
  <c r="IG753"/>
  <c r="II752"/>
  <c r="IH752"/>
  <c r="IG752"/>
  <c r="KE754"/>
  <c r="KD754"/>
  <c r="KC754"/>
  <c r="KE753"/>
  <c r="KD753"/>
  <c r="KC753"/>
  <c r="KE752"/>
  <c r="KD752"/>
  <c r="KC752"/>
  <c r="AN754"/>
  <c r="AN753"/>
  <c r="AN752"/>
  <c r="KU751"/>
  <c r="KS751"/>
  <c r="KQ751"/>
  <c r="KO751"/>
  <c r="KM751"/>
  <c r="KK751"/>
  <c r="KI751"/>
  <c r="KG751"/>
  <c r="KE751"/>
  <c r="KC751"/>
  <c r="KA751"/>
  <c r="JY751"/>
  <c r="JW751"/>
  <c r="JU751"/>
  <c r="JS751"/>
  <c r="JQ751"/>
  <c r="IY751"/>
  <c r="IW751"/>
  <c r="II751"/>
  <c r="IG751"/>
  <c r="HK751"/>
  <c r="HI751"/>
  <c r="GY751"/>
  <c r="GW751"/>
  <c r="GE751"/>
  <c r="GC751"/>
  <c r="DW751"/>
  <c r="DU751"/>
  <c r="CQ751"/>
  <c r="CO751"/>
  <c r="AM751"/>
  <c r="AK751"/>
  <c r="FW745"/>
  <c r="FV745"/>
  <c r="FU745"/>
  <c r="FX750"/>
  <c r="FX749"/>
  <c r="FX748"/>
  <c r="FX747"/>
  <c r="FX746"/>
  <c r="FW744" s="1"/>
  <c r="GA744"/>
  <c r="FY744"/>
  <c r="GA746"/>
  <c r="FZ746"/>
  <c r="FY746"/>
  <c r="GA750"/>
  <c r="FZ750"/>
  <c r="FY750"/>
  <c r="GA749"/>
  <c r="FZ749"/>
  <c r="FY749"/>
  <c r="GA748"/>
  <c r="FZ748"/>
  <c r="FY748"/>
  <c r="GA747"/>
  <c r="FZ747"/>
  <c r="FY747"/>
  <c r="GA745"/>
  <c r="FZ745"/>
  <c r="FY745"/>
  <c r="S749"/>
  <c r="J749" s="1"/>
  <c r="R749"/>
  <c r="I749" s="1"/>
  <c r="Q749"/>
  <c r="H749" s="1"/>
  <c r="K749" s="1"/>
  <c r="S744"/>
  <c r="Q744"/>
  <c r="S750"/>
  <c r="J750" s="1"/>
  <c r="R750"/>
  <c r="I750" s="1"/>
  <c r="Q750"/>
  <c r="H750" s="1"/>
  <c r="K750" s="1"/>
  <c r="S748"/>
  <c r="J748" s="1"/>
  <c r="R748"/>
  <c r="I748" s="1"/>
  <c r="Q748"/>
  <c r="H748" s="1"/>
  <c r="K748" s="1"/>
  <c r="S747"/>
  <c r="J747" s="1"/>
  <c r="R747"/>
  <c r="I747" s="1"/>
  <c r="Q747"/>
  <c r="H747" s="1"/>
  <c r="K747" s="1"/>
  <c r="S746"/>
  <c r="J746" s="1"/>
  <c r="R746"/>
  <c r="I746" s="1"/>
  <c r="Q746"/>
  <c r="H746" s="1"/>
  <c r="K746" s="1"/>
  <c r="S745"/>
  <c r="J745" s="1"/>
  <c r="R745"/>
  <c r="I745" s="1"/>
  <c r="Q745"/>
  <c r="H745" s="1"/>
  <c r="K745" s="1"/>
  <c r="JT750"/>
  <c r="JT749"/>
  <c r="JT748"/>
  <c r="JT747"/>
  <c r="JT746"/>
  <c r="JT745"/>
  <c r="AN746"/>
  <c r="AN747"/>
  <c r="AN748"/>
  <c r="AN749"/>
  <c r="AN750"/>
  <c r="AN745"/>
  <c r="AM744" s="1"/>
  <c r="BG747"/>
  <c r="BF747"/>
  <c r="BE747"/>
  <c r="BH750"/>
  <c r="BH749"/>
  <c r="BH748"/>
  <c r="BH746"/>
  <c r="BH745"/>
  <c r="GY750"/>
  <c r="GX750"/>
  <c r="GW750"/>
  <c r="GZ749"/>
  <c r="GZ748"/>
  <c r="GZ747"/>
  <c r="GZ746"/>
  <c r="GZ745"/>
  <c r="KU744"/>
  <c r="KS744"/>
  <c r="KQ744"/>
  <c r="KO744"/>
  <c r="KM744"/>
  <c r="KK744"/>
  <c r="KI744"/>
  <c r="KG744"/>
  <c r="KE744"/>
  <c r="KC744"/>
  <c r="KA744"/>
  <c r="JY744"/>
  <c r="JW744"/>
  <c r="JU744"/>
  <c r="JS744"/>
  <c r="JQ744"/>
  <c r="JO744"/>
  <c r="JM744"/>
  <c r="JK744"/>
  <c r="JI744"/>
  <c r="JC744"/>
  <c r="JA744"/>
  <c r="IU744"/>
  <c r="IS744"/>
  <c r="IQ744"/>
  <c r="IO744"/>
  <c r="IE744"/>
  <c r="IC744"/>
  <c r="HS744"/>
  <c r="HQ744"/>
  <c r="HO744"/>
  <c r="HM744"/>
  <c r="HK744"/>
  <c r="HI744"/>
  <c r="HG744"/>
  <c r="HE744"/>
  <c r="GY744"/>
  <c r="GW744"/>
  <c r="GU744"/>
  <c r="GS744"/>
  <c r="GE744"/>
  <c r="GC744"/>
  <c r="DC744"/>
  <c r="DA744"/>
  <c r="CE744"/>
  <c r="CC744"/>
  <c r="CA744"/>
  <c r="BY744"/>
  <c r="BG744"/>
  <c r="BE744"/>
  <c r="AY744"/>
  <c r="AW744"/>
  <c r="AU744"/>
  <c r="AS744"/>
  <c r="AI744"/>
  <c r="AG744"/>
  <c r="KV743"/>
  <c r="KR743"/>
  <c r="JT743"/>
  <c r="J743"/>
  <c r="I743"/>
  <c r="H743"/>
  <c r="K743" s="1"/>
  <c r="AN743"/>
  <c r="KU742"/>
  <c r="KS742"/>
  <c r="KQ742"/>
  <c r="KO742"/>
  <c r="KM742"/>
  <c r="KK742"/>
  <c r="KI742"/>
  <c r="KG742"/>
  <c r="KE742"/>
  <c r="KC742"/>
  <c r="KA742"/>
  <c r="JY742"/>
  <c r="JW742"/>
  <c r="JU742"/>
  <c r="JS742"/>
  <c r="JQ742"/>
  <c r="JO742"/>
  <c r="JM742"/>
  <c r="JK742"/>
  <c r="JI742"/>
  <c r="JC742"/>
  <c r="JA742"/>
  <c r="IY742"/>
  <c r="IW742"/>
  <c r="IQ742"/>
  <c r="IO742"/>
  <c r="IM742"/>
  <c r="IK742"/>
  <c r="IE742"/>
  <c r="IC742"/>
  <c r="HS742"/>
  <c r="HQ742"/>
  <c r="HO742"/>
  <c r="HM742"/>
  <c r="HK742"/>
  <c r="HI742"/>
  <c r="HG742"/>
  <c r="HE742"/>
  <c r="GY742"/>
  <c r="GW742"/>
  <c r="GU742"/>
  <c r="GS742"/>
  <c r="GE742"/>
  <c r="GC742"/>
  <c r="GA742"/>
  <c r="FY742"/>
  <c r="DW742"/>
  <c r="DU742"/>
  <c r="DC742"/>
  <c r="DA742"/>
  <c r="CE742"/>
  <c r="CC742"/>
  <c r="CA742"/>
  <c r="BY742"/>
  <c r="BG742"/>
  <c r="BE742"/>
  <c r="AY742"/>
  <c r="AW742"/>
  <c r="AU742"/>
  <c r="AS742"/>
  <c r="AM742"/>
  <c r="AK742"/>
  <c r="AI742"/>
  <c r="AG742"/>
  <c r="IM737"/>
  <c r="IL737"/>
  <c r="IK737"/>
  <c r="IN741"/>
  <c r="IN740"/>
  <c r="IN739"/>
  <c r="IN738"/>
  <c r="AN741"/>
  <c r="AN740"/>
  <c r="AN739"/>
  <c r="AN738"/>
  <c r="AN737"/>
  <c r="AM736" s="1"/>
  <c r="KQ741"/>
  <c r="KP741"/>
  <c r="KO741"/>
  <c r="KR740"/>
  <c r="KR739"/>
  <c r="KR738"/>
  <c r="KR737"/>
  <c r="KO736" s="1"/>
  <c r="JS738"/>
  <c r="J738" s="1"/>
  <c r="JR738"/>
  <c r="I738" s="1"/>
  <c r="JQ738"/>
  <c r="H738" s="1"/>
  <c r="JT741"/>
  <c r="JT740"/>
  <c r="JT739"/>
  <c r="JT737"/>
  <c r="JQ736" s="1"/>
  <c r="KV741"/>
  <c r="KV740"/>
  <c r="KV739"/>
  <c r="KV738"/>
  <c r="KV737"/>
  <c r="FY736"/>
  <c r="GA736"/>
  <c r="GA739"/>
  <c r="J739" s="1"/>
  <c r="FZ739"/>
  <c r="I739" s="1"/>
  <c r="FY739"/>
  <c r="H739" s="1"/>
  <c r="GA741"/>
  <c r="J741" s="1"/>
  <c r="FZ741"/>
  <c r="I741" s="1"/>
  <c r="FY741"/>
  <c r="H741" s="1"/>
  <c r="GA740"/>
  <c r="J740" s="1"/>
  <c r="FZ740"/>
  <c r="I740" s="1"/>
  <c r="FY740"/>
  <c r="H740" s="1"/>
  <c r="GA738"/>
  <c r="FZ738"/>
  <c r="FY738"/>
  <c r="GA737"/>
  <c r="J737" s="1"/>
  <c r="FZ737"/>
  <c r="I737" s="1"/>
  <c r="FY737"/>
  <c r="H737" s="1"/>
  <c r="K737" s="1"/>
  <c r="KU736"/>
  <c r="KS736"/>
  <c r="KM736"/>
  <c r="KK736"/>
  <c r="KI736"/>
  <c r="KG736"/>
  <c r="KE736"/>
  <c r="KC736"/>
  <c r="KA736"/>
  <c r="JY736"/>
  <c r="JW736"/>
  <c r="JU736"/>
  <c r="JK736"/>
  <c r="JI736"/>
  <c r="JC736"/>
  <c r="JA736"/>
  <c r="IY736"/>
  <c r="IW736"/>
  <c r="IQ736"/>
  <c r="IO736"/>
  <c r="IE736"/>
  <c r="IC736"/>
  <c r="HS736"/>
  <c r="HQ736"/>
  <c r="HO736"/>
  <c r="HM736"/>
  <c r="HK736"/>
  <c r="HI736"/>
  <c r="HG736"/>
  <c r="HE736"/>
  <c r="GY736"/>
  <c r="GW736"/>
  <c r="GU736"/>
  <c r="GS736"/>
  <c r="GE736"/>
  <c r="GC736"/>
  <c r="DW736"/>
  <c r="DU736"/>
  <c r="DC736"/>
  <c r="DA736"/>
  <c r="CE736"/>
  <c r="CC736"/>
  <c r="CA736"/>
  <c r="BY736"/>
  <c r="BG736"/>
  <c r="BE736"/>
  <c r="AY736"/>
  <c r="AW736"/>
  <c r="AU736"/>
  <c r="AS736"/>
  <c r="AI736"/>
  <c r="AG736"/>
  <c r="KR730"/>
  <c r="KR731"/>
  <c r="KR732"/>
  <c r="KR733"/>
  <c r="KR734"/>
  <c r="KR735"/>
  <c r="KR729"/>
  <c r="KQ728" s="1"/>
  <c r="AN730"/>
  <c r="AN731"/>
  <c r="AN732"/>
  <c r="AN733"/>
  <c r="AN734"/>
  <c r="AN735"/>
  <c r="AN729"/>
  <c r="AM728" s="1"/>
  <c r="H730"/>
  <c r="I730"/>
  <c r="J730"/>
  <c r="H731"/>
  <c r="I731"/>
  <c r="J731"/>
  <c r="H732"/>
  <c r="I732"/>
  <c r="J732"/>
  <c r="H733"/>
  <c r="I733"/>
  <c r="J733"/>
  <c r="H735"/>
  <c r="I735"/>
  <c r="J735"/>
  <c r="GY734"/>
  <c r="J734" s="1"/>
  <c r="GX734"/>
  <c r="I734" s="1"/>
  <c r="GW734"/>
  <c r="H734" s="1"/>
  <c r="K734" s="1"/>
  <c r="GZ730"/>
  <c r="GZ731"/>
  <c r="GZ732"/>
  <c r="GZ733"/>
  <c r="GZ735"/>
  <c r="GZ729"/>
  <c r="KV735"/>
  <c r="KV734"/>
  <c r="KV733"/>
  <c r="KV732"/>
  <c r="KV731"/>
  <c r="KV730"/>
  <c r="KS728"/>
  <c r="KU728"/>
  <c r="KU729"/>
  <c r="J729" s="1"/>
  <c r="KT729"/>
  <c r="I729" s="1"/>
  <c r="KS729"/>
  <c r="H729" s="1"/>
  <c r="K729" s="1"/>
  <c r="KU723"/>
  <c r="KS723"/>
  <c r="KU720"/>
  <c r="KS720"/>
  <c r="KU713"/>
  <c r="KS713"/>
  <c r="KU703"/>
  <c r="KS703"/>
  <c r="KU697"/>
  <c r="KS697"/>
  <c r="KU689"/>
  <c r="KS689"/>
  <c r="KU669"/>
  <c r="KS669"/>
  <c r="KU654"/>
  <c r="KS654"/>
  <c r="KU648"/>
  <c r="KS648"/>
  <c r="KU642"/>
  <c r="KS642"/>
  <c r="KU635"/>
  <c r="KS635"/>
  <c r="KU619"/>
  <c r="KS619"/>
  <c r="K730"/>
  <c r="K731"/>
  <c r="K732"/>
  <c r="K733"/>
  <c r="K735"/>
  <c r="IY728"/>
  <c r="IW728"/>
  <c r="IU728"/>
  <c r="IS728"/>
  <c r="IQ728"/>
  <c r="IO728"/>
  <c r="IE728"/>
  <c r="IC728"/>
  <c r="HS728"/>
  <c r="HQ728"/>
  <c r="HO728"/>
  <c r="HM728"/>
  <c r="HK728"/>
  <c r="HI728"/>
  <c r="HG728"/>
  <c r="HE728"/>
  <c r="GY728"/>
  <c r="GW728"/>
  <c r="GU728"/>
  <c r="GS728"/>
  <c r="CA728"/>
  <c r="BY728"/>
  <c r="BG728"/>
  <c r="BE728"/>
  <c r="AY728"/>
  <c r="AW728"/>
  <c r="AU728"/>
  <c r="AS728"/>
  <c r="AI728"/>
  <c r="AG728"/>
  <c r="AE728"/>
  <c r="AC728"/>
  <c r="DE8"/>
  <c r="DE7"/>
  <c r="BA8"/>
  <c r="BA7"/>
  <c r="KR727"/>
  <c r="KR726"/>
  <c r="KR725"/>
  <c r="KQ724"/>
  <c r="J724" s="1"/>
  <c r="KP724"/>
  <c r="I724" s="1"/>
  <c r="KO724"/>
  <c r="H724" s="1"/>
  <c r="K724" s="1"/>
  <c r="KQ723"/>
  <c r="KO723"/>
  <c r="KQ720"/>
  <c r="KO720"/>
  <c r="KQ713"/>
  <c r="KO713"/>
  <c r="KQ703"/>
  <c r="KO703"/>
  <c r="KQ697"/>
  <c r="KO697"/>
  <c r="KQ689"/>
  <c r="KO689"/>
  <c r="KQ669"/>
  <c r="KO669"/>
  <c r="KQ654"/>
  <c r="KO654"/>
  <c r="KQ648"/>
  <c r="KO648"/>
  <c r="KQ642"/>
  <c r="KO642"/>
  <c r="KQ635"/>
  <c r="KO635"/>
  <c r="KQ619"/>
  <c r="KO619"/>
  <c r="KN727"/>
  <c r="KM726"/>
  <c r="J726" s="1"/>
  <c r="KL726"/>
  <c r="I726" s="1"/>
  <c r="KK726"/>
  <c r="H726" s="1"/>
  <c r="KM725"/>
  <c r="J725" s="1"/>
  <c r="KL725"/>
  <c r="I725" s="1"/>
  <c r="KK725"/>
  <c r="H725" s="1"/>
  <c r="KN724"/>
  <c r="KM723" s="1"/>
  <c r="KM720"/>
  <c r="KK720"/>
  <c r="KM713"/>
  <c r="KK713"/>
  <c r="KM703"/>
  <c r="KK703"/>
  <c r="KM697"/>
  <c r="KK697"/>
  <c r="KM689"/>
  <c r="KK689"/>
  <c r="KM669"/>
  <c r="KK669"/>
  <c r="KM654"/>
  <c r="KK654"/>
  <c r="KM648"/>
  <c r="KK648"/>
  <c r="KM642"/>
  <c r="KK642"/>
  <c r="KM635"/>
  <c r="KK635"/>
  <c r="KM619"/>
  <c r="KK619"/>
  <c r="HS727"/>
  <c r="J727" s="1"/>
  <c r="HR727"/>
  <c r="I727" s="1"/>
  <c r="HQ727"/>
  <c r="H727" s="1"/>
  <c r="HT725"/>
  <c r="HT726"/>
  <c r="HT724"/>
  <c r="HS723" s="1"/>
  <c r="IQ723"/>
  <c r="IO723"/>
  <c r="HK723"/>
  <c r="HI723"/>
  <c r="GY723"/>
  <c r="GW723"/>
  <c r="GE723"/>
  <c r="GC723"/>
  <c r="GA723"/>
  <c r="FY723"/>
  <c r="EQ723"/>
  <c r="EO723"/>
  <c r="DW723"/>
  <c r="DU723"/>
  <c r="AY723"/>
  <c r="AW723"/>
  <c r="AM723"/>
  <c r="AK723"/>
  <c r="AE723"/>
  <c r="AC723"/>
  <c r="S723"/>
  <c r="Q723"/>
  <c r="AF722"/>
  <c r="AF721"/>
  <c r="AE720"/>
  <c r="AC720"/>
  <c r="KE722"/>
  <c r="KD722"/>
  <c r="KC722"/>
  <c r="KE721"/>
  <c r="KD721"/>
  <c r="KC721"/>
  <c r="KE720"/>
  <c r="KC720"/>
  <c r="GZ722"/>
  <c r="DW722"/>
  <c r="J722" s="1"/>
  <c r="DV722"/>
  <c r="I722" s="1"/>
  <c r="DU722"/>
  <c r="H722" s="1"/>
  <c r="K722" s="1"/>
  <c r="GZ721"/>
  <c r="DW721"/>
  <c r="J721" s="1"/>
  <c r="DV721"/>
  <c r="I721" s="1"/>
  <c r="DU721"/>
  <c r="H721" s="1"/>
  <c r="K721" s="1"/>
  <c r="KI720"/>
  <c r="KG720"/>
  <c r="KA720"/>
  <c r="JY720"/>
  <c r="JW720"/>
  <c r="JU720"/>
  <c r="JS720"/>
  <c r="JQ720"/>
  <c r="IY720"/>
  <c r="IW720"/>
  <c r="II720"/>
  <c r="IG720"/>
  <c r="HK720"/>
  <c r="HI720"/>
  <c r="GY720"/>
  <c r="GW720"/>
  <c r="GE720"/>
  <c r="GC720"/>
  <c r="EA720"/>
  <c r="DY720"/>
  <c r="DW720"/>
  <c r="DU720"/>
  <c r="AM720"/>
  <c r="AK720"/>
  <c r="IU718"/>
  <c r="IT718"/>
  <c r="IS718"/>
  <c r="IS715"/>
  <c r="IT715"/>
  <c r="IU715"/>
  <c r="IS716"/>
  <c r="IT716"/>
  <c r="IU716"/>
  <c r="IS717"/>
  <c r="IT717"/>
  <c r="IU717"/>
  <c r="IS719"/>
  <c r="IT719"/>
  <c r="IU719"/>
  <c r="IU714"/>
  <c r="IT714"/>
  <c r="IS714"/>
  <c r="GY717"/>
  <c r="J717" s="1"/>
  <c r="GX717"/>
  <c r="I717" s="1"/>
  <c r="GW717"/>
  <c r="H717" s="1"/>
  <c r="K717" s="1"/>
  <c r="GW715"/>
  <c r="GX715"/>
  <c r="GY715"/>
  <c r="GW716"/>
  <c r="GX716"/>
  <c r="GY716"/>
  <c r="GW718"/>
  <c r="H718" s="1"/>
  <c r="GX718"/>
  <c r="I718" s="1"/>
  <c r="GY718"/>
  <c r="J718" s="1"/>
  <c r="GW719"/>
  <c r="H719" s="1"/>
  <c r="GX719"/>
  <c r="I719" s="1"/>
  <c r="GY719"/>
  <c r="J719" s="1"/>
  <c r="GY714"/>
  <c r="J714" s="1"/>
  <c r="GX714"/>
  <c r="I714" s="1"/>
  <c r="GW714"/>
  <c r="H714" s="1"/>
  <c r="K714" s="1"/>
  <c r="JS715"/>
  <c r="J715" s="1"/>
  <c r="JR715"/>
  <c r="I715" s="1"/>
  <c r="JQ715"/>
  <c r="H715" s="1"/>
  <c r="K715" s="1"/>
  <c r="JT716"/>
  <c r="JT717"/>
  <c r="JT718"/>
  <c r="JT719"/>
  <c r="JT714"/>
  <c r="KI716"/>
  <c r="KH716"/>
  <c r="KG716"/>
  <c r="KJ715"/>
  <c r="KJ717"/>
  <c r="KJ718"/>
  <c r="KJ719"/>
  <c r="KJ714"/>
  <c r="JP719"/>
  <c r="JP718"/>
  <c r="JP717"/>
  <c r="JP716"/>
  <c r="JP715"/>
  <c r="JP714"/>
  <c r="KI713"/>
  <c r="KG713"/>
  <c r="KE713"/>
  <c r="KC713"/>
  <c r="KA713"/>
  <c r="JY713"/>
  <c r="JW713"/>
  <c r="JU713"/>
  <c r="JS713"/>
  <c r="JQ713"/>
  <c r="JO713"/>
  <c r="JM713"/>
  <c r="JK713"/>
  <c r="JI713"/>
  <c r="JC713"/>
  <c r="JA713"/>
  <c r="IU713"/>
  <c r="IS713"/>
  <c r="IQ713"/>
  <c r="IO713"/>
  <c r="IE713"/>
  <c r="IC713"/>
  <c r="HS713"/>
  <c r="HQ713"/>
  <c r="HO713"/>
  <c r="HM713"/>
  <c r="HK713"/>
  <c r="HI713"/>
  <c r="HG713"/>
  <c r="HE713"/>
  <c r="GY713"/>
  <c r="GW713"/>
  <c r="GU713"/>
  <c r="GS713"/>
  <c r="GE713"/>
  <c r="GC713"/>
  <c r="DC713"/>
  <c r="DA713"/>
  <c r="CE713"/>
  <c r="CC713"/>
  <c r="CA713"/>
  <c r="BY713"/>
  <c r="BG713"/>
  <c r="BE713"/>
  <c r="AY713"/>
  <c r="AW713"/>
  <c r="AU713"/>
  <c r="AS713"/>
  <c r="AI713"/>
  <c r="AG713"/>
  <c r="H708"/>
  <c r="I708"/>
  <c r="J708"/>
  <c r="H709"/>
  <c r="I709"/>
  <c r="J709"/>
  <c r="H711"/>
  <c r="I711"/>
  <c r="J711"/>
  <c r="I704"/>
  <c r="J704"/>
  <c r="H704"/>
  <c r="KJ710"/>
  <c r="KI705"/>
  <c r="J705" s="1"/>
  <c r="KH705"/>
  <c r="I705" s="1"/>
  <c r="KG705"/>
  <c r="H705" s="1"/>
  <c r="K705" s="1"/>
  <c r="KJ712"/>
  <c r="KJ711"/>
  <c r="KJ709"/>
  <c r="KJ708"/>
  <c r="KJ707"/>
  <c r="KJ706"/>
  <c r="KJ704"/>
  <c r="KI703"/>
  <c r="KG703"/>
  <c r="KI697"/>
  <c r="KG697"/>
  <c r="KI689"/>
  <c r="KG689"/>
  <c r="KI669"/>
  <c r="KG669"/>
  <c r="KI654"/>
  <c r="KG654"/>
  <c r="KI648"/>
  <c r="KG648"/>
  <c r="KI642"/>
  <c r="KG642"/>
  <c r="KI635"/>
  <c r="KG635"/>
  <c r="KI619"/>
  <c r="KG619"/>
  <c r="KF712"/>
  <c r="KE710"/>
  <c r="J710" s="1"/>
  <c r="KD710"/>
  <c r="I710" s="1"/>
  <c r="KC710"/>
  <c r="H710" s="1"/>
  <c r="K710" s="1"/>
  <c r="KF711"/>
  <c r="KF709"/>
  <c r="KF708"/>
  <c r="KF707"/>
  <c r="KF706"/>
  <c r="KF705"/>
  <c r="KF704"/>
  <c r="KE703"/>
  <c r="KC703"/>
  <c r="KE697"/>
  <c r="KC697"/>
  <c r="KE689"/>
  <c r="KC689"/>
  <c r="KE669"/>
  <c r="KC669"/>
  <c r="KE654"/>
  <c r="KC654"/>
  <c r="KE648"/>
  <c r="KC648"/>
  <c r="KE642"/>
  <c r="KC642"/>
  <c r="KE635"/>
  <c r="KC635"/>
  <c r="KE619"/>
  <c r="KC619"/>
  <c r="KA712"/>
  <c r="J712" s="1"/>
  <c r="JZ712"/>
  <c r="I712" s="1"/>
  <c r="JY712"/>
  <c r="H712" s="1"/>
  <c r="K712" s="1"/>
  <c r="KB705"/>
  <c r="KB706"/>
  <c r="KB707"/>
  <c r="KB708"/>
  <c r="KB709"/>
  <c r="KB710"/>
  <c r="KB711"/>
  <c r="KB704"/>
  <c r="KA703"/>
  <c r="JY703"/>
  <c r="KA697"/>
  <c r="JY697"/>
  <c r="KA689"/>
  <c r="JY689"/>
  <c r="KA669"/>
  <c r="JY669"/>
  <c r="KA654"/>
  <c r="JY654"/>
  <c r="KA648"/>
  <c r="JY648"/>
  <c r="KA642"/>
  <c r="JY642"/>
  <c r="KA635"/>
  <c r="JY635"/>
  <c r="KA619"/>
  <c r="JY619"/>
  <c r="IY703"/>
  <c r="IU707"/>
  <c r="J707" s="1"/>
  <c r="IT707"/>
  <c r="I707" s="1"/>
  <c r="IS707"/>
  <c r="H707" s="1"/>
  <c r="K707" s="1"/>
  <c r="IV706"/>
  <c r="IV705"/>
  <c r="IV704"/>
  <c r="IV712"/>
  <c r="IV711"/>
  <c r="IV710"/>
  <c r="IV709"/>
  <c r="IV708"/>
  <c r="K708"/>
  <c r="K709"/>
  <c r="T712"/>
  <c r="T711"/>
  <c r="T710"/>
  <c r="T709"/>
  <c r="T708"/>
  <c r="T707"/>
  <c r="T705"/>
  <c r="T704"/>
  <c r="K711"/>
  <c r="S706"/>
  <c r="J706" s="1"/>
  <c r="R706"/>
  <c r="I706" s="1"/>
  <c r="Q706"/>
  <c r="H706" s="1"/>
  <c r="K706" s="1"/>
  <c r="K704"/>
  <c r="JW703"/>
  <c r="JU703"/>
  <c r="JS703"/>
  <c r="JQ703"/>
  <c r="JO703"/>
  <c r="JM703"/>
  <c r="JK703"/>
  <c r="JI703"/>
  <c r="JC703"/>
  <c r="JA703"/>
  <c r="IW703"/>
  <c r="IQ703"/>
  <c r="IO703"/>
  <c r="IM703"/>
  <c r="IK703"/>
  <c r="IE703"/>
  <c r="IC703"/>
  <c r="HS703"/>
  <c r="HQ703"/>
  <c r="HO703"/>
  <c r="HM703"/>
  <c r="HK703"/>
  <c r="HI703"/>
  <c r="HG703"/>
  <c r="HE703"/>
  <c r="GY703"/>
  <c r="GW703"/>
  <c r="GU703"/>
  <c r="GS703"/>
  <c r="GE703"/>
  <c r="GC703"/>
  <c r="GA703"/>
  <c r="FY703"/>
  <c r="DW703"/>
  <c r="DU703"/>
  <c r="DC703"/>
  <c r="DA703"/>
  <c r="CE703"/>
  <c r="CC703"/>
  <c r="CA703"/>
  <c r="BY703"/>
  <c r="BG703"/>
  <c r="BE703"/>
  <c r="AY703"/>
  <c r="AW703"/>
  <c r="AU703"/>
  <c r="AS703"/>
  <c r="AI703"/>
  <c r="AG703"/>
  <c r="S703"/>
  <c r="Q703"/>
  <c r="AN700"/>
  <c r="AN699"/>
  <c r="AN698"/>
  <c r="JS700"/>
  <c r="JR700"/>
  <c r="JQ700"/>
  <c r="JT699"/>
  <c r="JT698"/>
  <c r="CQ698"/>
  <c r="CP698"/>
  <c r="CO698"/>
  <c r="CR700"/>
  <c r="CR699"/>
  <c r="CQ697" s="1"/>
  <c r="JW699"/>
  <c r="JV699"/>
  <c r="JU699"/>
  <c r="JW700"/>
  <c r="JV700"/>
  <c r="JU700"/>
  <c r="JW698"/>
  <c r="JV698"/>
  <c r="JU698"/>
  <c r="JW697"/>
  <c r="JU697"/>
  <c r="JW689"/>
  <c r="JU689"/>
  <c r="JW669"/>
  <c r="JU669"/>
  <c r="JW654"/>
  <c r="JU654"/>
  <c r="JW648"/>
  <c r="JU648"/>
  <c r="JW642"/>
  <c r="JU642"/>
  <c r="JW635"/>
  <c r="JU635"/>
  <c r="JW619"/>
  <c r="JU619"/>
  <c r="DW697"/>
  <c r="DU697"/>
  <c r="DW700"/>
  <c r="J700" s="1"/>
  <c r="DV700"/>
  <c r="I700" s="1"/>
  <c r="DU700"/>
  <c r="H700" s="1"/>
  <c r="K700" s="1"/>
  <c r="DW699"/>
  <c r="J699" s="1"/>
  <c r="DV699"/>
  <c r="I699" s="1"/>
  <c r="DU699"/>
  <c r="H699" s="1"/>
  <c r="K699" s="1"/>
  <c r="DW698"/>
  <c r="J698" s="1"/>
  <c r="DV698"/>
  <c r="I698" s="1"/>
  <c r="DU698"/>
  <c r="H698" s="1"/>
  <c r="K698" s="1"/>
  <c r="JS697"/>
  <c r="JQ697"/>
  <c r="IY697"/>
  <c r="IW697"/>
  <c r="II697"/>
  <c r="IG697"/>
  <c r="HK697"/>
  <c r="HI697"/>
  <c r="GY697"/>
  <c r="GW697"/>
  <c r="GE697"/>
  <c r="GC697"/>
  <c r="AM697"/>
  <c r="AK697"/>
  <c r="DW692"/>
  <c r="DU692"/>
  <c r="DU694"/>
  <c r="DV694"/>
  <c r="DW694"/>
  <c r="DU695"/>
  <c r="DV695"/>
  <c r="DW695"/>
  <c r="DU696"/>
  <c r="DV696"/>
  <c r="DW696"/>
  <c r="DW693"/>
  <c r="DV693"/>
  <c r="DU693"/>
  <c r="IQ694"/>
  <c r="IP694"/>
  <c r="IO694"/>
  <c r="IQ692"/>
  <c r="IO692"/>
  <c r="IO695"/>
  <c r="IP695"/>
  <c r="IQ695"/>
  <c r="IO696"/>
  <c r="IP696"/>
  <c r="IQ696"/>
  <c r="IQ693"/>
  <c r="IP693"/>
  <c r="IO693"/>
  <c r="HK692"/>
  <c r="HI692"/>
  <c r="GY692"/>
  <c r="GW692"/>
  <c r="GE692"/>
  <c r="GC692"/>
  <c r="GA692"/>
  <c r="FY692"/>
  <c r="EQ692"/>
  <c r="EO692"/>
  <c r="AY692"/>
  <c r="AW692"/>
  <c r="AM692"/>
  <c r="AK692"/>
  <c r="AE692"/>
  <c r="AC692"/>
  <c r="S692"/>
  <c r="Q692"/>
  <c r="DW689"/>
  <c r="DU689"/>
  <c r="DU691"/>
  <c r="DV691"/>
  <c r="DW691"/>
  <c r="DW690"/>
  <c r="J690" s="1"/>
  <c r="DV690"/>
  <c r="I690" s="1"/>
  <c r="DU690"/>
  <c r="H690" s="1"/>
  <c r="K690" s="1"/>
  <c r="EA691"/>
  <c r="DZ691"/>
  <c r="DY691"/>
  <c r="EB690"/>
  <c r="EA689" s="1"/>
  <c r="AN691"/>
  <c r="AN690"/>
  <c r="GZ691"/>
  <c r="GZ690"/>
  <c r="JS689"/>
  <c r="JQ689"/>
  <c r="IY689"/>
  <c r="IW689"/>
  <c r="II689"/>
  <c r="IG689"/>
  <c r="HK689"/>
  <c r="HI689"/>
  <c r="GY689"/>
  <c r="GW689"/>
  <c r="GE689"/>
  <c r="GC689"/>
  <c r="AM689"/>
  <c r="AK689"/>
  <c r="JS683"/>
  <c r="JR683"/>
  <c r="JQ683"/>
  <c r="JT682"/>
  <c r="JT684"/>
  <c r="JT685"/>
  <c r="JT686"/>
  <c r="JT687"/>
  <c r="JT688"/>
  <c r="JT681"/>
  <c r="HS682"/>
  <c r="HR682"/>
  <c r="HQ682"/>
  <c r="GE685"/>
  <c r="J685" s="1"/>
  <c r="GD685"/>
  <c r="I685" s="1"/>
  <c r="GC685"/>
  <c r="H685" s="1"/>
  <c r="GC682"/>
  <c r="H682" s="1"/>
  <c r="GD682"/>
  <c r="I682" s="1"/>
  <c r="GE682"/>
  <c r="J682" s="1"/>
  <c r="GC683"/>
  <c r="H683" s="1"/>
  <c r="GD683"/>
  <c r="I683" s="1"/>
  <c r="GE683"/>
  <c r="J683" s="1"/>
  <c r="GC684"/>
  <c r="H684" s="1"/>
  <c r="GD684"/>
  <c r="I684" s="1"/>
  <c r="GE684"/>
  <c r="J684" s="1"/>
  <c r="GC686"/>
  <c r="H686" s="1"/>
  <c r="GD686"/>
  <c r="I686" s="1"/>
  <c r="GE686"/>
  <c r="J686" s="1"/>
  <c r="GC687"/>
  <c r="GD687"/>
  <c r="GE687"/>
  <c r="GC688"/>
  <c r="H688" s="1"/>
  <c r="GD688"/>
  <c r="I688" s="1"/>
  <c r="GE688"/>
  <c r="J688" s="1"/>
  <c r="GE681"/>
  <c r="J681" s="1"/>
  <c r="GD681"/>
  <c r="I681" s="1"/>
  <c r="GC681"/>
  <c r="H681" s="1"/>
  <c r="K681" s="1"/>
  <c r="HS687"/>
  <c r="HR687"/>
  <c r="HQ687"/>
  <c r="HT683"/>
  <c r="HT684"/>
  <c r="HT685"/>
  <c r="HT686"/>
  <c r="HT688"/>
  <c r="HT681"/>
  <c r="AI680"/>
  <c r="JS680"/>
  <c r="JQ680"/>
  <c r="JO680"/>
  <c r="JM680"/>
  <c r="JK680"/>
  <c r="JI680"/>
  <c r="JC680"/>
  <c r="JA680"/>
  <c r="IU680"/>
  <c r="IS680"/>
  <c r="IQ680"/>
  <c r="IO680"/>
  <c r="IE680"/>
  <c r="IC680"/>
  <c r="HS680"/>
  <c r="HQ680"/>
  <c r="HO680"/>
  <c r="HM680"/>
  <c r="HK680"/>
  <c r="HI680"/>
  <c r="HG680"/>
  <c r="HE680"/>
  <c r="GY680"/>
  <c r="GW680"/>
  <c r="GU680"/>
  <c r="GS680"/>
  <c r="GE680"/>
  <c r="GC680"/>
  <c r="DC680"/>
  <c r="DA680"/>
  <c r="CE680"/>
  <c r="CC680"/>
  <c r="CA680"/>
  <c r="BY680"/>
  <c r="BG680"/>
  <c r="BE680"/>
  <c r="AY680"/>
  <c r="AW680"/>
  <c r="AU680"/>
  <c r="AS680"/>
  <c r="AG680"/>
  <c r="GE677"/>
  <c r="GD677"/>
  <c r="GC677"/>
  <c r="GF679"/>
  <c r="GF678"/>
  <c r="GE676" s="1"/>
  <c r="GZ679"/>
  <c r="GY678"/>
  <c r="GX678"/>
  <c r="GW678"/>
  <c r="GZ677"/>
  <c r="GY676" s="1"/>
  <c r="JS679"/>
  <c r="JR679"/>
  <c r="JQ679"/>
  <c r="JS676"/>
  <c r="JQ676"/>
  <c r="JS678"/>
  <c r="JR678"/>
  <c r="JQ678"/>
  <c r="JS677"/>
  <c r="JR677"/>
  <c r="JQ677"/>
  <c r="JS669"/>
  <c r="JQ669"/>
  <c r="JS654"/>
  <c r="JQ654"/>
  <c r="JS648"/>
  <c r="JQ648"/>
  <c r="JS642"/>
  <c r="JQ642"/>
  <c r="JS635"/>
  <c r="JQ635"/>
  <c r="JS619"/>
  <c r="JQ619"/>
  <c r="IY679"/>
  <c r="J679" s="1"/>
  <c r="IX679"/>
  <c r="I679" s="1"/>
  <c r="IW679"/>
  <c r="H679" s="1"/>
  <c r="IY678"/>
  <c r="IX678"/>
  <c r="IW678"/>
  <c r="IY677"/>
  <c r="IX677"/>
  <c r="IW677"/>
  <c r="NA834" l="1"/>
  <c r="NC834"/>
  <c r="MW834"/>
  <c r="MY834"/>
  <c r="AE834"/>
  <c r="AC834"/>
  <c r="K843"/>
  <c r="JS834"/>
  <c r="K844"/>
  <c r="JQ834"/>
  <c r="K839"/>
  <c r="MS834"/>
  <c r="MU834"/>
  <c r="MQ834"/>
  <c r="MO834"/>
  <c r="KI834"/>
  <c r="KG834"/>
  <c r="K840"/>
  <c r="K845"/>
  <c r="K836"/>
  <c r="K841"/>
  <c r="K835"/>
  <c r="K838"/>
  <c r="K837"/>
  <c r="K842"/>
  <c r="LC834"/>
  <c r="MG826"/>
  <c r="AC803"/>
  <c r="K765"/>
  <c r="K764"/>
  <c r="J691"/>
  <c r="I691"/>
  <c r="H691"/>
  <c r="H693"/>
  <c r="I693"/>
  <c r="J693"/>
  <c r="J696"/>
  <c r="I696"/>
  <c r="H696"/>
  <c r="J695"/>
  <c r="I695"/>
  <c r="H695"/>
  <c r="J694"/>
  <c r="I694"/>
  <c r="H694"/>
  <c r="IU703"/>
  <c r="J716"/>
  <c r="I716"/>
  <c r="H716"/>
  <c r="KQ736"/>
  <c r="JS736"/>
  <c r="LE788"/>
  <c r="LM794"/>
  <c r="H799"/>
  <c r="I799"/>
  <c r="J799"/>
  <c r="LE794"/>
  <c r="KE794"/>
  <c r="KC794"/>
  <c r="LS794"/>
  <c r="FY794"/>
  <c r="IS788"/>
  <c r="K786"/>
  <c r="K784"/>
  <c r="K783"/>
  <c r="K782"/>
  <c r="K781"/>
  <c r="K785"/>
  <c r="JQ777"/>
  <c r="K754"/>
  <c r="K753"/>
  <c r="EO751"/>
  <c r="IK751"/>
  <c r="FU744"/>
  <c r="AK744"/>
  <c r="AK736"/>
  <c r="K741"/>
  <c r="K740"/>
  <c r="K739"/>
  <c r="K738"/>
  <c r="K691"/>
  <c r="K696"/>
  <c r="K695"/>
  <c r="K694"/>
  <c r="K716"/>
  <c r="H678"/>
  <c r="I678"/>
  <c r="J678"/>
  <c r="H677"/>
  <c r="I677"/>
  <c r="J677"/>
  <c r="J687"/>
  <c r="I687"/>
  <c r="H687"/>
  <c r="AK728"/>
  <c r="KO728"/>
  <c r="K727"/>
  <c r="K726"/>
  <c r="K725"/>
  <c r="KK723"/>
  <c r="HQ723"/>
  <c r="K718"/>
  <c r="K719"/>
  <c r="IS703"/>
  <c r="CO697"/>
  <c r="DY689"/>
  <c r="K687"/>
  <c r="K688"/>
  <c r="K686"/>
  <c r="K684"/>
  <c r="K683"/>
  <c r="K682"/>
  <c r="K685"/>
  <c r="GC676"/>
  <c r="GW676"/>
  <c r="AN679"/>
  <c r="K679"/>
  <c r="AN678"/>
  <c r="K678"/>
  <c r="AN677"/>
  <c r="K677"/>
  <c r="IY676"/>
  <c r="IW676"/>
  <c r="II676"/>
  <c r="IG676"/>
  <c r="HK676"/>
  <c r="HI676"/>
  <c r="AM676"/>
  <c r="AK676"/>
  <c r="GE672"/>
  <c r="J672" s="1"/>
  <c r="GD672"/>
  <c r="I672" s="1"/>
  <c r="GC672"/>
  <c r="H672" s="1"/>
  <c r="K672" s="1"/>
  <c r="JK669"/>
  <c r="JI669"/>
  <c r="JC669"/>
  <c r="JA669"/>
  <c r="IQ669"/>
  <c r="IO669"/>
  <c r="IU671"/>
  <c r="IT671"/>
  <c r="IS671"/>
  <c r="IV672"/>
  <c r="IV673"/>
  <c r="IV674"/>
  <c r="IV675"/>
  <c r="IV670"/>
  <c r="IU669" s="1"/>
  <c r="GY675"/>
  <c r="GX675"/>
  <c r="GW675"/>
  <c r="GZ671"/>
  <c r="GZ672"/>
  <c r="GZ673"/>
  <c r="GZ674"/>
  <c r="GZ670"/>
  <c r="GY669" s="1"/>
  <c r="JP671"/>
  <c r="JP672"/>
  <c r="JP673"/>
  <c r="JP674"/>
  <c r="JP675"/>
  <c r="JP670"/>
  <c r="JO669" s="1"/>
  <c r="JO654"/>
  <c r="JM654"/>
  <c r="JO648"/>
  <c r="JM648"/>
  <c r="JO642"/>
  <c r="JM642"/>
  <c r="JO635"/>
  <c r="JM635"/>
  <c r="JO619"/>
  <c r="JM619"/>
  <c r="GE675"/>
  <c r="GD675"/>
  <c r="GC675"/>
  <c r="GE674"/>
  <c r="J674" s="1"/>
  <c r="GD674"/>
  <c r="I674" s="1"/>
  <c r="GC674"/>
  <c r="H674" s="1"/>
  <c r="K674" s="1"/>
  <c r="GE673"/>
  <c r="J673" s="1"/>
  <c r="GD673"/>
  <c r="I673" s="1"/>
  <c r="GC673"/>
  <c r="H673" s="1"/>
  <c r="K673" s="1"/>
  <c r="GE671"/>
  <c r="J671" s="1"/>
  <c r="GD671"/>
  <c r="I671" s="1"/>
  <c r="GC671"/>
  <c r="H671" s="1"/>
  <c r="K671" s="1"/>
  <c r="GE670"/>
  <c r="J670" s="1"/>
  <c r="GD670"/>
  <c r="I670" s="1"/>
  <c r="GC670"/>
  <c r="H670" s="1"/>
  <c r="K670" s="1"/>
  <c r="IE669"/>
  <c r="IC669"/>
  <c r="HS669"/>
  <c r="HQ669"/>
  <c r="HO669"/>
  <c r="HM669"/>
  <c r="HK669"/>
  <c r="HI669"/>
  <c r="HG669"/>
  <c r="HE669"/>
  <c r="GU669"/>
  <c r="GS669"/>
  <c r="GE669"/>
  <c r="GC669"/>
  <c r="DC669"/>
  <c r="DA669"/>
  <c r="CE669"/>
  <c r="CC669"/>
  <c r="CA669"/>
  <c r="BY669"/>
  <c r="BG669"/>
  <c r="BE669"/>
  <c r="AY669"/>
  <c r="AW669"/>
  <c r="AU669"/>
  <c r="AS669"/>
  <c r="AI669"/>
  <c r="AG669"/>
  <c r="S664"/>
  <c r="Q664"/>
  <c r="HK664"/>
  <c r="HI664"/>
  <c r="HK667"/>
  <c r="J667" s="1"/>
  <c r="HJ667"/>
  <c r="I667" s="1"/>
  <c r="HI667"/>
  <c r="H667" s="1"/>
  <c r="K667" s="1"/>
  <c r="HI666"/>
  <c r="HJ666"/>
  <c r="HK666"/>
  <c r="HI668"/>
  <c r="HJ668"/>
  <c r="HK668"/>
  <c r="HK665"/>
  <c r="J665" s="1"/>
  <c r="HJ665"/>
  <c r="I665" s="1"/>
  <c r="HI665"/>
  <c r="H665" s="1"/>
  <c r="K665" s="1"/>
  <c r="GE666"/>
  <c r="GD666"/>
  <c r="GC666"/>
  <c r="GF668"/>
  <c r="GF667"/>
  <c r="GF665"/>
  <c r="GE664"/>
  <c r="GC664"/>
  <c r="GY668"/>
  <c r="J668" s="1"/>
  <c r="GX668"/>
  <c r="I668" s="1"/>
  <c r="GW668"/>
  <c r="H668" s="1"/>
  <c r="K668" s="1"/>
  <c r="GZ666"/>
  <c r="GZ667"/>
  <c r="GZ665"/>
  <c r="GY664"/>
  <c r="GW664"/>
  <c r="GA664"/>
  <c r="FY664"/>
  <c r="EQ664"/>
  <c r="EO664"/>
  <c r="AY664"/>
  <c r="AW664"/>
  <c r="AM664"/>
  <c r="AK664"/>
  <c r="AE664"/>
  <c r="AC664"/>
  <c r="S654"/>
  <c r="Q654"/>
  <c r="IM654"/>
  <c r="IK654"/>
  <c r="IM662"/>
  <c r="IL662"/>
  <c r="IK662"/>
  <c r="IK656"/>
  <c r="IL656"/>
  <c r="IM656"/>
  <c r="IK657"/>
  <c r="IL657"/>
  <c r="IM657"/>
  <c r="IK658"/>
  <c r="IL658"/>
  <c r="IM658"/>
  <c r="IK659"/>
  <c r="IL659"/>
  <c r="IM659"/>
  <c r="IK660"/>
  <c r="IL660"/>
  <c r="IM660"/>
  <c r="IK661"/>
  <c r="IL661"/>
  <c r="IM661"/>
  <c r="IK663"/>
  <c r="IL663"/>
  <c r="IM663"/>
  <c r="IM655"/>
  <c r="IL655"/>
  <c r="IK655"/>
  <c r="IY658"/>
  <c r="IX658"/>
  <c r="IW658"/>
  <c r="IW656"/>
  <c r="IX656"/>
  <c r="IY656"/>
  <c r="IW657"/>
  <c r="IX657"/>
  <c r="IY657"/>
  <c r="IW659"/>
  <c r="IX659"/>
  <c r="IY659"/>
  <c r="IW660"/>
  <c r="IX660"/>
  <c r="IY660"/>
  <c r="IW661"/>
  <c r="IX661"/>
  <c r="IY661"/>
  <c r="IW662"/>
  <c r="IX662"/>
  <c r="IY662"/>
  <c r="IW663"/>
  <c r="IX663"/>
  <c r="IY663"/>
  <c r="IY655"/>
  <c r="IX655"/>
  <c r="IW655"/>
  <c r="GA656"/>
  <c r="FZ656"/>
  <c r="FY656"/>
  <c r="GA654"/>
  <c r="FY654"/>
  <c r="FY657"/>
  <c r="FZ657"/>
  <c r="GA657"/>
  <c r="FY658"/>
  <c r="FZ658"/>
  <c r="GA658"/>
  <c r="FY659"/>
  <c r="FZ659"/>
  <c r="GA659"/>
  <c r="FY660"/>
  <c r="FZ660"/>
  <c r="GA660"/>
  <c r="FY661"/>
  <c r="FZ661"/>
  <c r="GA661"/>
  <c r="FY662"/>
  <c r="FZ662"/>
  <c r="GA662"/>
  <c r="FY663"/>
  <c r="FZ663"/>
  <c r="GA663"/>
  <c r="GA655"/>
  <c r="FZ655"/>
  <c r="FY655"/>
  <c r="S657"/>
  <c r="R657"/>
  <c r="Q657"/>
  <c r="Q656"/>
  <c r="R656"/>
  <c r="S656"/>
  <c r="Q658"/>
  <c r="R658"/>
  <c r="S658"/>
  <c r="Q659"/>
  <c r="R659"/>
  <c r="S659"/>
  <c r="Q660"/>
  <c r="R660"/>
  <c r="S660"/>
  <c r="Q661"/>
  <c r="R661"/>
  <c r="S661"/>
  <c r="Q662"/>
  <c r="R662"/>
  <c r="S662"/>
  <c r="Q663"/>
  <c r="R663"/>
  <c r="S663"/>
  <c r="S655"/>
  <c r="R655"/>
  <c r="Q655"/>
  <c r="GY663"/>
  <c r="GX663"/>
  <c r="GW663"/>
  <c r="GZ656"/>
  <c r="GZ657"/>
  <c r="GZ658"/>
  <c r="GZ659"/>
  <c r="GZ660"/>
  <c r="GZ661"/>
  <c r="GZ662"/>
  <c r="GZ655"/>
  <c r="HK661"/>
  <c r="HJ661"/>
  <c r="HI661"/>
  <c r="HK659"/>
  <c r="HJ659"/>
  <c r="HI659"/>
  <c r="HK660"/>
  <c r="HJ660"/>
  <c r="HI660"/>
  <c r="HI656"/>
  <c r="HJ656"/>
  <c r="HK656"/>
  <c r="HI657"/>
  <c r="HJ657"/>
  <c r="HK657"/>
  <c r="HI658"/>
  <c r="HJ658"/>
  <c r="HK658"/>
  <c r="HI662"/>
  <c r="HJ662"/>
  <c r="HK662"/>
  <c r="HI663"/>
  <c r="HJ663"/>
  <c r="HK663"/>
  <c r="HK655"/>
  <c r="HJ655"/>
  <c r="HI655"/>
  <c r="BG661"/>
  <c r="BF661"/>
  <c r="BE661"/>
  <c r="BG659"/>
  <c r="BF659"/>
  <c r="BE659"/>
  <c r="BH658"/>
  <c r="BH660"/>
  <c r="BH656"/>
  <c r="BH657"/>
  <c r="BH662"/>
  <c r="BH663"/>
  <c r="BH655"/>
  <c r="JK654"/>
  <c r="JI654"/>
  <c r="JC654"/>
  <c r="JA654"/>
  <c r="IY654"/>
  <c r="IW654"/>
  <c r="IQ654"/>
  <c r="IO654"/>
  <c r="IE654"/>
  <c r="IC654"/>
  <c r="HS654"/>
  <c r="HQ654"/>
  <c r="HO654"/>
  <c r="HM654"/>
  <c r="HK654"/>
  <c r="HI654"/>
  <c r="HG654"/>
  <c r="HE654"/>
  <c r="GY654"/>
  <c r="GW654"/>
  <c r="GU654"/>
  <c r="GS654"/>
  <c r="GE654"/>
  <c r="GC654"/>
  <c r="DW654"/>
  <c r="DU654"/>
  <c r="DC654"/>
  <c r="DA654"/>
  <c r="CE654"/>
  <c r="CC654"/>
  <c r="CA654"/>
  <c r="BY654"/>
  <c r="BG654"/>
  <c r="BE654"/>
  <c r="AY654"/>
  <c r="AW654"/>
  <c r="AU654"/>
  <c r="AS654"/>
  <c r="AI654"/>
  <c r="AG654"/>
  <c r="HK650"/>
  <c r="HJ650"/>
  <c r="HI650"/>
  <c r="HK653"/>
  <c r="HJ653"/>
  <c r="HI653"/>
  <c r="HK652"/>
  <c r="HJ652"/>
  <c r="HI652"/>
  <c r="HK651"/>
  <c r="HJ651"/>
  <c r="HI651"/>
  <c r="HK649"/>
  <c r="HJ649"/>
  <c r="HI649"/>
  <c r="IQ651"/>
  <c r="J651" s="1"/>
  <c r="IP651"/>
  <c r="I651" s="1"/>
  <c r="IO651"/>
  <c r="H651" s="1"/>
  <c r="K651" s="1"/>
  <c r="IQ653"/>
  <c r="IP653"/>
  <c r="IO653"/>
  <c r="IQ652"/>
  <c r="J652" s="1"/>
  <c r="IP652"/>
  <c r="I652" s="1"/>
  <c r="IO652"/>
  <c r="H652" s="1"/>
  <c r="K652" s="1"/>
  <c r="IQ650"/>
  <c r="J650" s="1"/>
  <c r="IP650"/>
  <c r="I650" s="1"/>
  <c r="IO650"/>
  <c r="H650" s="1"/>
  <c r="K650" s="1"/>
  <c r="IQ649"/>
  <c r="J649" s="1"/>
  <c r="IP649"/>
  <c r="I649" s="1"/>
  <c r="IO649"/>
  <c r="H649" s="1"/>
  <c r="DX650"/>
  <c r="DX651"/>
  <c r="DX652"/>
  <c r="DX653"/>
  <c r="DX649"/>
  <c r="GY653"/>
  <c r="J653" s="1"/>
  <c r="GX653"/>
  <c r="I653" s="1"/>
  <c r="GW653"/>
  <c r="H653" s="1"/>
  <c r="K653" s="1"/>
  <c r="GZ650"/>
  <c r="GZ651"/>
  <c r="GZ652"/>
  <c r="GZ649"/>
  <c r="JK648"/>
  <c r="JI648"/>
  <c r="JC648"/>
  <c r="JA648"/>
  <c r="IY648"/>
  <c r="IW648"/>
  <c r="IQ648"/>
  <c r="IO648"/>
  <c r="IE648"/>
  <c r="IC648"/>
  <c r="HS648"/>
  <c r="HQ648"/>
  <c r="HO648"/>
  <c r="HM648"/>
  <c r="HK648"/>
  <c r="HI648"/>
  <c r="HG648"/>
  <c r="HE648"/>
  <c r="GY648"/>
  <c r="GW648"/>
  <c r="GU648"/>
  <c r="GS648"/>
  <c r="GE648"/>
  <c r="GC648"/>
  <c r="DW648"/>
  <c r="DU648"/>
  <c r="DC648"/>
  <c r="DA648"/>
  <c r="CE648"/>
  <c r="CC648"/>
  <c r="CA648"/>
  <c r="BY648"/>
  <c r="BG648"/>
  <c r="BE648"/>
  <c r="AY648"/>
  <c r="AW648"/>
  <c r="AU648"/>
  <c r="AS648"/>
  <c r="AI648"/>
  <c r="AG648"/>
  <c r="IY642"/>
  <c r="IW642"/>
  <c r="IW644"/>
  <c r="IX644"/>
  <c r="IY644"/>
  <c r="IW645"/>
  <c r="IX645"/>
  <c r="IY645"/>
  <c r="IW646"/>
  <c r="IX646"/>
  <c r="IY646"/>
  <c r="IW647"/>
  <c r="IX647"/>
  <c r="IY647"/>
  <c r="IY643"/>
  <c r="IX643"/>
  <c r="IW643"/>
  <c r="HK647"/>
  <c r="HJ647"/>
  <c r="HI647"/>
  <c r="HK646"/>
  <c r="HJ646"/>
  <c r="HI646"/>
  <c r="HK645"/>
  <c r="HJ645"/>
  <c r="HI645"/>
  <c r="HK644"/>
  <c r="HJ644"/>
  <c r="HI644"/>
  <c r="HK643"/>
  <c r="HJ643"/>
  <c r="HI643"/>
  <c r="JK647"/>
  <c r="JJ647"/>
  <c r="JI647"/>
  <c r="JK646"/>
  <c r="JJ646"/>
  <c r="JI646"/>
  <c r="JK645"/>
  <c r="JJ645"/>
  <c r="JI645"/>
  <c r="JK644"/>
  <c r="JJ644"/>
  <c r="JI644"/>
  <c r="JK643"/>
  <c r="JJ643"/>
  <c r="JI643"/>
  <c r="DA644"/>
  <c r="DB644"/>
  <c r="DC644"/>
  <c r="DA645"/>
  <c r="DB645"/>
  <c r="DC645"/>
  <c r="DA646"/>
  <c r="DB646"/>
  <c r="DC646"/>
  <c r="DA647"/>
  <c r="DB647"/>
  <c r="DC647"/>
  <c r="DC643"/>
  <c r="DB643"/>
  <c r="DA643"/>
  <c r="CE644"/>
  <c r="CD644"/>
  <c r="CC644"/>
  <c r="CF645"/>
  <c r="CF646"/>
  <c r="CF647"/>
  <c r="CF643"/>
  <c r="DW642"/>
  <c r="DU642"/>
  <c r="DU644"/>
  <c r="DV644"/>
  <c r="DW644"/>
  <c r="DU645"/>
  <c r="DV645"/>
  <c r="DW645"/>
  <c r="DU646"/>
  <c r="DV646"/>
  <c r="DW646"/>
  <c r="DU647"/>
  <c r="DV647"/>
  <c r="DW647"/>
  <c r="DW643"/>
  <c r="DV643"/>
  <c r="DU643"/>
  <c r="AI647"/>
  <c r="J647" s="1"/>
  <c r="AH647"/>
  <c r="I647" s="1"/>
  <c r="AG647"/>
  <c r="H647" s="1"/>
  <c r="K647" s="1"/>
  <c r="AJ644"/>
  <c r="AJ645"/>
  <c r="AJ646"/>
  <c r="AJ643"/>
  <c r="HO646"/>
  <c r="HN646"/>
  <c r="HM646"/>
  <c r="HP644"/>
  <c r="HP645"/>
  <c r="HP647"/>
  <c r="HP643"/>
  <c r="JK642"/>
  <c r="JI642"/>
  <c r="JC642"/>
  <c r="JA642"/>
  <c r="IQ642"/>
  <c r="IO642"/>
  <c r="IE642"/>
  <c r="IC642"/>
  <c r="HS642"/>
  <c r="HQ642"/>
  <c r="HO642"/>
  <c r="HM642"/>
  <c r="HK642"/>
  <c r="HI642"/>
  <c r="HG642"/>
  <c r="HE642"/>
  <c r="GY642"/>
  <c r="GW642"/>
  <c r="GU642"/>
  <c r="GS642"/>
  <c r="GE642"/>
  <c r="GC642"/>
  <c r="DC642"/>
  <c r="DA642"/>
  <c r="CE642"/>
  <c r="CC642"/>
  <c r="CA642"/>
  <c r="BY642"/>
  <c r="BG642"/>
  <c r="BE642"/>
  <c r="AY642"/>
  <c r="AW642"/>
  <c r="AU642"/>
  <c r="AS642"/>
  <c r="AI642"/>
  <c r="AG642"/>
  <c r="GY636"/>
  <c r="GX636"/>
  <c r="GW636"/>
  <c r="GZ637"/>
  <c r="GZ638"/>
  <c r="GZ639"/>
  <c r="GZ640"/>
  <c r="GZ641"/>
  <c r="AG637"/>
  <c r="AH637"/>
  <c r="AI637"/>
  <c r="AG638"/>
  <c r="AH638"/>
  <c r="AI638"/>
  <c r="AG639"/>
  <c r="AH639"/>
  <c r="AI639"/>
  <c r="AG640"/>
  <c r="AH640"/>
  <c r="AI640"/>
  <c r="AG641"/>
  <c r="AH641"/>
  <c r="AI641"/>
  <c r="AI636"/>
  <c r="AH636"/>
  <c r="AG636"/>
  <c r="JK635"/>
  <c r="JI635"/>
  <c r="JI638"/>
  <c r="JJ638"/>
  <c r="JK638"/>
  <c r="JI639"/>
  <c r="JJ639"/>
  <c r="JK639"/>
  <c r="JI640"/>
  <c r="JJ640"/>
  <c r="JK640"/>
  <c r="JI641"/>
  <c r="JJ641"/>
  <c r="JK641"/>
  <c r="JK636"/>
  <c r="JJ636"/>
  <c r="JI636"/>
  <c r="JK637"/>
  <c r="JJ637"/>
  <c r="JI637"/>
  <c r="DC635"/>
  <c r="DA635"/>
  <c r="DA637"/>
  <c r="DB637"/>
  <c r="DC637"/>
  <c r="DA638"/>
  <c r="DB638"/>
  <c r="DC638"/>
  <c r="DA639"/>
  <c r="DB639"/>
  <c r="DC639"/>
  <c r="DA640"/>
  <c r="DB640"/>
  <c r="DC640"/>
  <c r="DA641"/>
  <c r="DB641"/>
  <c r="DC641"/>
  <c r="DC636"/>
  <c r="DB636"/>
  <c r="DA636"/>
  <c r="GE635"/>
  <c r="GC635"/>
  <c r="GE641"/>
  <c r="GD641"/>
  <c r="GC641"/>
  <c r="GE640"/>
  <c r="GD640"/>
  <c r="GC640"/>
  <c r="GE639"/>
  <c r="GD639"/>
  <c r="GC639"/>
  <c r="GE638"/>
  <c r="GD638"/>
  <c r="GC638"/>
  <c r="GE637"/>
  <c r="GD637"/>
  <c r="GC637"/>
  <c r="GE636"/>
  <c r="GD636"/>
  <c r="GC636"/>
  <c r="HK641"/>
  <c r="HJ641"/>
  <c r="HI641"/>
  <c r="HI637"/>
  <c r="HJ637"/>
  <c r="HK637"/>
  <c r="HI638"/>
  <c r="HJ638"/>
  <c r="HK638"/>
  <c r="HI639"/>
  <c r="HJ639"/>
  <c r="HK639"/>
  <c r="HI640"/>
  <c r="HJ640"/>
  <c r="HK640"/>
  <c r="HK636"/>
  <c r="HJ636"/>
  <c r="HI636"/>
  <c r="JC635"/>
  <c r="JA635"/>
  <c r="JC636"/>
  <c r="JB636"/>
  <c r="JA636"/>
  <c r="JA638"/>
  <c r="JB638"/>
  <c r="JC638"/>
  <c r="JA639"/>
  <c r="JB639"/>
  <c r="JC639"/>
  <c r="JA640"/>
  <c r="JB640"/>
  <c r="JC640"/>
  <c r="JA641"/>
  <c r="JB641"/>
  <c r="JC641"/>
  <c r="JC637"/>
  <c r="JB637"/>
  <c r="JA637"/>
  <c r="CE640"/>
  <c r="CD640"/>
  <c r="CC640"/>
  <c r="CE638"/>
  <c r="CD638"/>
  <c r="CC638"/>
  <c r="CE635"/>
  <c r="CC635"/>
  <c r="CC637"/>
  <c r="CD637"/>
  <c r="CE637"/>
  <c r="CC639"/>
  <c r="CD639"/>
  <c r="CE639"/>
  <c r="CC641"/>
  <c r="CD641"/>
  <c r="CE641"/>
  <c r="CE636"/>
  <c r="CD636"/>
  <c r="CC636"/>
  <c r="IQ635"/>
  <c r="IO635"/>
  <c r="IE635"/>
  <c r="IC635"/>
  <c r="HS635"/>
  <c r="HQ635"/>
  <c r="HO635"/>
  <c r="HM635"/>
  <c r="HK635"/>
  <c r="HI635"/>
  <c r="HG635"/>
  <c r="HE635"/>
  <c r="GY635"/>
  <c r="GW635"/>
  <c r="GU635"/>
  <c r="GS635"/>
  <c r="CA635"/>
  <c r="BY635"/>
  <c r="BG635"/>
  <c r="BE635"/>
  <c r="AY635"/>
  <c r="AW635"/>
  <c r="AU635"/>
  <c r="AS635"/>
  <c r="AI635"/>
  <c r="AG635"/>
  <c r="GY629"/>
  <c r="GX629"/>
  <c r="GW629"/>
  <c r="GZ634"/>
  <c r="GZ633"/>
  <c r="GZ632"/>
  <c r="GZ631"/>
  <c r="GZ630"/>
  <c r="GZ628"/>
  <c r="GZ627"/>
  <c r="GZ626"/>
  <c r="GZ625"/>
  <c r="GZ624"/>
  <c r="GZ623"/>
  <c r="GZ622"/>
  <c r="GZ621"/>
  <c r="GZ620"/>
  <c r="GY619" s="1"/>
  <c r="JG634"/>
  <c r="JF634"/>
  <c r="JE634"/>
  <c r="JK634"/>
  <c r="JJ634"/>
  <c r="JI634"/>
  <c r="JK633"/>
  <c r="JJ633"/>
  <c r="JI633"/>
  <c r="JK632"/>
  <c r="JJ632"/>
  <c r="JI632"/>
  <c r="JK631"/>
  <c r="JJ631"/>
  <c r="JI631"/>
  <c r="JK630"/>
  <c r="JJ630"/>
  <c r="JI630"/>
  <c r="JK629"/>
  <c r="JJ629"/>
  <c r="JI629"/>
  <c r="JK628"/>
  <c r="JJ628"/>
  <c r="JI628"/>
  <c r="JK627"/>
  <c r="JJ627"/>
  <c r="JI627"/>
  <c r="JK626"/>
  <c r="JJ626"/>
  <c r="JI626"/>
  <c r="JK625"/>
  <c r="JJ625"/>
  <c r="JI625"/>
  <c r="JK624"/>
  <c r="JJ624"/>
  <c r="JI624"/>
  <c r="JK623"/>
  <c r="JJ623"/>
  <c r="JI623"/>
  <c r="JK622"/>
  <c r="JJ622"/>
  <c r="JI622"/>
  <c r="JK621"/>
  <c r="JJ621"/>
  <c r="JI621"/>
  <c r="JK620"/>
  <c r="JJ620"/>
  <c r="JI620"/>
  <c r="JK619"/>
  <c r="JI619"/>
  <c r="FX633"/>
  <c r="FX634"/>
  <c r="FX621"/>
  <c r="FX622"/>
  <c r="FX623"/>
  <c r="FX624"/>
  <c r="FX625"/>
  <c r="FX626"/>
  <c r="FX627"/>
  <c r="FX628"/>
  <c r="FX629"/>
  <c r="FX630"/>
  <c r="FX631"/>
  <c r="FX632"/>
  <c r="FX620"/>
  <c r="FW619" s="1"/>
  <c r="GF626"/>
  <c r="GE626"/>
  <c r="GD626"/>
  <c r="GC626"/>
  <c r="GE625"/>
  <c r="GD625"/>
  <c r="GC625"/>
  <c r="GE619"/>
  <c r="GC619"/>
  <c r="GC621"/>
  <c r="GD621"/>
  <c r="GE621"/>
  <c r="GC622"/>
  <c r="GD622"/>
  <c r="GE622"/>
  <c r="GC623"/>
  <c r="GD623"/>
  <c r="GE623"/>
  <c r="GC624"/>
  <c r="GD624"/>
  <c r="GE624"/>
  <c r="GC627"/>
  <c r="GD627"/>
  <c r="GE627"/>
  <c r="GC628"/>
  <c r="GD628"/>
  <c r="GE628"/>
  <c r="GC629"/>
  <c r="GD629"/>
  <c r="GE629"/>
  <c r="GC630"/>
  <c r="GD630"/>
  <c r="GE630"/>
  <c r="GC631"/>
  <c r="GD631"/>
  <c r="GE631"/>
  <c r="GC632"/>
  <c r="GD632"/>
  <c r="GE632"/>
  <c r="GC633"/>
  <c r="GD633"/>
  <c r="GE633"/>
  <c r="GC634"/>
  <c r="GD634"/>
  <c r="GE634"/>
  <c r="GE620"/>
  <c r="GD620"/>
  <c r="GC620"/>
  <c r="CF632"/>
  <c r="CE632"/>
  <c r="CD632"/>
  <c r="CC632"/>
  <c r="CE621"/>
  <c r="CD621"/>
  <c r="CC621"/>
  <c r="CE619"/>
  <c r="CC619"/>
  <c r="CC622"/>
  <c r="CD622"/>
  <c r="CE622"/>
  <c r="CC623"/>
  <c r="CD623"/>
  <c r="CE623"/>
  <c r="CC624"/>
  <c r="CD624"/>
  <c r="CE624"/>
  <c r="CC625"/>
  <c r="CD625"/>
  <c r="CE625"/>
  <c r="CC626"/>
  <c r="CD626"/>
  <c r="CE626"/>
  <c r="CC627"/>
  <c r="CD627"/>
  <c r="CE627"/>
  <c r="CC628"/>
  <c r="CD628"/>
  <c r="CE628"/>
  <c r="CC629"/>
  <c r="CD629"/>
  <c r="CE629"/>
  <c r="CC630"/>
  <c r="CD630"/>
  <c r="CE630"/>
  <c r="CC631"/>
  <c r="CD631"/>
  <c r="CE631"/>
  <c r="CC633"/>
  <c r="CD633"/>
  <c r="CE633"/>
  <c r="CC634"/>
  <c r="CD634"/>
  <c r="CE634"/>
  <c r="CE620"/>
  <c r="CD620"/>
  <c r="CC620"/>
  <c r="DC619"/>
  <c r="DA619"/>
  <c r="DC634"/>
  <c r="DB634"/>
  <c r="DA634"/>
  <c r="DC633"/>
  <c r="DB633"/>
  <c r="DA633"/>
  <c r="DC632"/>
  <c r="DB632"/>
  <c r="DA632"/>
  <c r="DC631"/>
  <c r="DB631"/>
  <c r="DA631"/>
  <c r="DC630"/>
  <c r="DB630"/>
  <c r="DA630"/>
  <c r="DC629"/>
  <c r="DB629"/>
  <c r="DA629"/>
  <c r="DC628"/>
  <c r="DB628"/>
  <c r="DA628"/>
  <c r="DC627"/>
  <c r="DB627"/>
  <c r="DA627"/>
  <c r="DC626"/>
  <c r="DB626"/>
  <c r="DA626"/>
  <c r="DC625"/>
  <c r="DB625"/>
  <c r="DA625"/>
  <c r="DC624"/>
  <c r="DB624"/>
  <c r="DA624"/>
  <c r="DC623"/>
  <c r="DB623"/>
  <c r="DA623"/>
  <c r="DC622"/>
  <c r="DB622"/>
  <c r="DA622"/>
  <c r="DC621"/>
  <c r="DB621"/>
  <c r="DA621"/>
  <c r="DC620"/>
  <c r="DB620"/>
  <c r="DA620"/>
  <c r="JG633"/>
  <c r="JF633"/>
  <c r="JE633"/>
  <c r="JG632"/>
  <c r="JF632"/>
  <c r="JE632"/>
  <c r="JG631"/>
  <c r="JF631"/>
  <c r="JE631"/>
  <c r="JG630"/>
  <c r="JF630"/>
  <c r="JE630"/>
  <c r="JG629"/>
  <c r="JF629"/>
  <c r="JE629"/>
  <c r="JG628"/>
  <c r="JF628"/>
  <c r="JE628"/>
  <c r="JG627"/>
  <c r="JF627"/>
  <c r="JE627"/>
  <c r="JG626"/>
  <c r="JF626"/>
  <c r="JE626"/>
  <c r="JG625"/>
  <c r="JF625"/>
  <c r="JE625"/>
  <c r="JG624"/>
  <c r="JF624"/>
  <c r="JE624"/>
  <c r="JG623"/>
  <c r="JF623"/>
  <c r="JE623"/>
  <c r="JG622"/>
  <c r="JF622"/>
  <c r="JE622"/>
  <c r="JG621"/>
  <c r="JF621"/>
  <c r="JE621"/>
  <c r="JG620"/>
  <c r="JF620"/>
  <c r="JE620"/>
  <c r="JG619"/>
  <c r="JE619"/>
  <c r="JC619"/>
  <c r="JA619"/>
  <c r="JC634"/>
  <c r="JB634"/>
  <c r="JA634"/>
  <c r="JC633"/>
  <c r="JB633"/>
  <c r="JA633"/>
  <c r="JC632"/>
  <c r="JB632"/>
  <c r="JA632"/>
  <c r="JC631"/>
  <c r="JB631"/>
  <c r="JA631"/>
  <c r="JC630"/>
  <c r="JB630"/>
  <c r="JA630"/>
  <c r="JC629"/>
  <c r="JB629"/>
  <c r="JA629"/>
  <c r="JC628"/>
  <c r="JB628"/>
  <c r="JA628"/>
  <c r="JC627"/>
  <c r="JB627"/>
  <c r="JA627"/>
  <c r="JC626"/>
  <c r="JB626"/>
  <c r="JA626"/>
  <c r="JC625"/>
  <c r="JB625"/>
  <c r="JA625"/>
  <c r="JC624"/>
  <c r="JB624"/>
  <c r="JA624"/>
  <c r="JC623"/>
  <c r="JB623"/>
  <c r="JA623"/>
  <c r="JC622"/>
  <c r="JB622"/>
  <c r="JA622"/>
  <c r="JC621"/>
  <c r="JB621"/>
  <c r="JA621"/>
  <c r="JC620"/>
  <c r="JB620"/>
  <c r="JA620"/>
  <c r="BG630"/>
  <c r="BF630"/>
  <c r="BE630"/>
  <c r="BG626"/>
  <c r="BF626"/>
  <c r="BE626"/>
  <c r="BG625"/>
  <c r="BF625"/>
  <c r="BE625"/>
  <c r="BG619"/>
  <c r="BE619"/>
  <c r="BE621"/>
  <c r="BF621"/>
  <c r="BG621"/>
  <c r="BE622"/>
  <c r="BF622"/>
  <c r="BG622"/>
  <c r="BE623"/>
  <c r="BF623"/>
  <c r="BG623"/>
  <c r="BE624"/>
  <c r="BF624"/>
  <c r="BG624"/>
  <c r="BE627"/>
  <c r="BF627"/>
  <c r="BG627"/>
  <c r="BE628"/>
  <c r="BF628"/>
  <c r="BG628"/>
  <c r="BE629"/>
  <c r="BF629"/>
  <c r="BG629"/>
  <c r="BE631"/>
  <c r="BF631"/>
  <c r="BG631"/>
  <c r="BE632"/>
  <c r="BF632"/>
  <c r="BG632"/>
  <c r="BE633"/>
  <c r="BF633"/>
  <c r="BG633"/>
  <c r="BE634"/>
  <c r="BF634"/>
  <c r="BG634"/>
  <c r="BG620"/>
  <c r="BF620"/>
  <c r="BE620"/>
  <c r="T626"/>
  <c r="T625"/>
  <c r="S620"/>
  <c r="R620"/>
  <c r="Q620"/>
  <c r="S626"/>
  <c r="R626"/>
  <c r="Q626"/>
  <c r="S625"/>
  <c r="R625"/>
  <c r="Q625"/>
  <c r="T621"/>
  <c r="T622"/>
  <c r="T623"/>
  <c r="T624"/>
  <c r="T627"/>
  <c r="T628"/>
  <c r="T629"/>
  <c r="T630"/>
  <c r="T631"/>
  <c r="T632"/>
  <c r="T633"/>
  <c r="T634"/>
  <c r="HK622"/>
  <c r="HJ622"/>
  <c r="HI622"/>
  <c r="HK620"/>
  <c r="HJ620"/>
  <c r="HI620"/>
  <c r="HK634"/>
  <c r="HJ634"/>
  <c r="HI634"/>
  <c r="HK633"/>
  <c r="HJ633"/>
  <c r="HI633"/>
  <c r="HK632"/>
  <c r="HJ632"/>
  <c r="HI632"/>
  <c r="HK631"/>
  <c r="HJ631"/>
  <c r="HI631"/>
  <c r="HK630"/>
  <c r="HJ630"/>
  <c r="HI630"/>
  <c r="HK629"/>
  <c r="HJ629"/>
  <c r="HI629"/>
  <c r="HK628"/>
  <c r="HJ628"/>
  <c r="HI628"/>
  <c r="HK627"/>
  <c r="HJ627"/>
  <c r="HI627"/>
  <c r="HK626"/>
  <c r="HJ626"/>
  <c r="HI626"/>
  <c r="HK625"/>
  <c r="HJ625"/>
  <c r="HI625"/>
  <c r="HK624"/>
  <c r="HJ624"/>
  <c r="HI624"/>
  <c r="HK623"/>
  <c r="HJ623"/>
  <c r="HI623"/>
  <c r="HK621"/>
  <c r="HJ621"/>
  <c r="HI621"/>
  <c r="HO633"/>
  <c r="HN633"/>
  <c r="HM633"/>
  <c r="HP621"/>
  <c r="HP622"/>
  <c r="HP623"/>
  <c r="HP624"/>
  <c r="HP625"/>
  <c r="HP626"/>
  <c r="HP627"/>
  <c r="HP628"/>
  <c r="HP629"/>
  <c r="HP630"/>
  <c r="HP631"/>
  <c r="HP632"/>
  <c r="HP634"/>
  <c r="HP620"/>
  <c r="HO619" s="1"/>
  <c r="HK619"/>
  <c r="HI619"/>
  <c r="AM619"/>
  <c r="AK619"/>
  <c r="IY607"/>
  <c r="IX607"/>
  <c r="IW607"/>
  <c r="IY606"/>
  <c r="IX606"/>
  <c r="IW606"/>
  <c r="IY605"/>
  <c r="IX605"/>
  <c r="IW605"/>
  <c r="IY604"/>
  <c r="IW604"/>
  <c r="HK606"/>
  <c r="HJ606"/>
  <c r="HI606"/>
  <c r="HK605"/>
  <c r="HJ605"/>
  <c r="HI605"/>
  <c r="II606"/>
  <c r="IH606"/>
  <c r="IG606"/>
  <c r="II607"/>
  <c r="IH607"/>
  <c r="IG607"/>
  <c r="II605"/>
  <c r="IH605"/>
  <c r="IG605"/>
  <c r="II604"/>
  <c r="IG604"/>
  <c r="AN606"/>
  <c r="AN607"/>
  <c r="AN605"/>
  <c r="AM604" s="1"/>
  <c r="HK607"/>
  <c r="J607" s="1"/>
  <c r="HJ607"/>
  <c r="I607" s="1"/>
  <c r="HI607"/>
  <c r="H607" s="1"/>
  <c r="K607" s="1"/>
  <c r="HK604"/>
  <c r="HI604"/>
  <c r="IU598"/>
  <c r="IT598"/>
  <c r="IS598"/>
  <c r="IY600"/>
  <c r="IX600"/>
  <c r="IW600"/>
  <c r="IQ596"/>
  <c r="IO596"/>
  <c r="IW596"/>
  <c r="IY596"/>
  <c r="IS596"/>
  <c r="IU596"/>
  <c r="IQ603"/>
  <c r="IP603"/>
  <c r="IO603"/>
  <c r="HO603"/>
  <c r="HN603"/>
  <c r="HM603"/>
  <c r="HK597"/>
  <c r="HJ597"/>
  <c r="HI597"/>
  <c r="IY603"/>
  <c r="IX603"/>
  <c r="IW603"/>
  <c r="IY602"/>
  <c r="IX602"/>
  <c r="IW602"/>
  <c r="IY601"/>
  <c r="IX601"/>
  <c r="IW601"/>
  <c r="IY599"/>
  <c r="IX599"/>
  <c r="IW599"/>
  <c r="IY598"/>
  <c r="IX598"/>
  <c r="IW598"/>
  <c r="IY597"/>
  <c r="IX597"/>
  <c r="IW597"/>
  <c r="IQ599"/>
  <c r="IP599"/>
  <c r="IO599"/>
  <c r="IO598"/>
  <c r="IP598"/>
  <c r="IQ598"/>
  <c r="IO600"/>
  <c r="IP600"/>
  <c r="IQ600"/>
  <c r="IO601"/>
  <c r="IP601"/>
  <c r="IQ601"/>
  <c r="IO602"/>
  <c r="IP602"/>
  <c r="IQ602"/>
  <c r="IQ597"/>
  <c r="IP597"/>
  <c r="IO597"/>
  <c r="HP598"/>
  <c r="HP599"/>
  <c r="HP600"/>
  <c r="HP601"/>
  <c r="HP602"/>
  <c r="HP597"/>
  <c r="AE603"/>
  <c r="AD603"/>
  <c r="AC603"/>
  <c r="AI596"/>
  <c r="AG596"/>
  <c r="AF598"/>
  <c r="AF599"/>
  <c r="AF600"/>
  <c r="AF601"/>
  <c r="AF602"/>
  <c r="AF597"/>
  <c r="AE596" s="1"/>
  <c r="HI599"/>
  <c r="HJ599"/>
  <c r="HK599"/>
  <c r="HI600"/>
  <c r="HJ600"/>
  <c r="HK600"/>
  <c r="HI601"/>
  <c r="HJ601"/>
  <c r="HK601"/>
  <c r="HI602"/>
  <c r="HJ602"/>
  <c r="HK602"/>
  <c r="HI603"/>
  <c r="HJ603"/>
  <c r="HK603"/>
  <c r="HK598"/>
  <c r="HJ598"/>
  <c r="HI598"/>
  <c r="IS602"/>
  <c r="H602" s="1"/>
  <c r="IT602"/>
  <c r="I602" s="1"/>
  <c r="IU602"/>
  <c r="J602" s="1"/>
  <c r="IS603"/>
  <c r="IT603"/>
  <c r="IU603"/>
  <c r="H598"/>
  <c r="I598"/>
  <c r="J598"/>
  <c r="IS599"/>
  <c r="H599" s="1"/>
  <c r="IT599"/>
  <c r="I599" s="1"/>
  <c r="IU599"/>
  <c r="J599" s="1"/>
  <c r="IS600"/>
  <c r="H600" s="1"/>
  <c r="IT600"/>
  <c r="I600" s="1"/>
  <c r="IU600"/>
  <c r="J600" s="1"/>
  <c r="IS601"/>
  <c r="H601" s="1"/>
  <c r="IT601"/>
  <c r="I601" s="1"/>
  <c r="IU601"/>
  <c r="J601" s="1"/>
  <c r="IU597"/>
  <c r="J597" s="1"/>
  <c r="IT597"/>
  <c r="I597" s="1"/>
  <c r="IS597"/>
  <c r="H597" s="1"/>
  <c r="K597" s="1"/>
  <c r="IE596"/>
  <c r="IC596"/>
  <c r="HS596"/>
  <c r="HQ596"/>
  <c r="HO596"/>
  <c r="HM596"/>
  <c r="HK596"/>
  <c r="HI596"/>
  <c r="HG596"/>
  <c r="HE596"/>
  <c r="GY596"/>
  <c r="GW596"/>
  <c r="GU596"/>
  <c r="GS596"/>
  <c r="CA596"/>
  <c r="BY596"/>
  <c r="BG596"/>
  <c r="BE596"/>
  <c r="AY596"/>
  <c r="AW596"/>
  <c r="AU596"/>
  <c r="AS596"/>
  <c r="GU591"/>
  <c r="GT591"/>
  <c r="GS591"/>
  <c r="GS589"/>
  <c r="GU589"/>
  <c r="GS592"/>
  <c r="GT592"/>
  <c r="GU592"/>
  <c r="GS593"/>
  <c r="GT593"/>
  <c r="GU593"/>
  <c r="GS594"/>
  <c r="GT594"/>
  <c r="GU594"/>
  <c r="GS595"/>
  <c r="GT595"/>
  <c r="GU595"/>
  <c r="GU590"/>
  <c r="GT590"/>
  <c r="GS590"/>
  <c r="GY593"/>
  <c r="GX593"/>
  <c r="GW593"/>
  <c r="GZ591"/>
  <c r="GZ592"/>
  <c r="GZ594"/>
  <c r="GZ595"/>
  <c r="GZ590"/>
  <c r="IQ590"/>
  <c r="IP590"/>
  <c r="IO590"/>
  <c r="IO591"/>
  <c r="IP591"/>
  <c r="IQ591"/>
  <c r="IO592"/>
  <c r="IP592"/>
  <c r="IQ592"/>
  <c r="IO593"/>
  <c r="IP593"/>
  <c r="IQ593"/>
  <c r="IO594"/>
  <c r="IP594"/>
  <c r="IQ594"/>
  <c r="IO595"/>
  <c r="IP595"/>
  <c r="IQ595"/>
  <c r="IQ589"/>
  <c r="IO589"/>
  <c r="HT591"/>
  <c r="HT592"/>
  <c r="HT593"/>
  <c r="HT594"/>
  <c r="HT595"/>
  <c r="HT590"/>
  <c r="HS589"/>
  <c r="HQ589"/>
  <c r="BY591"/>
  <c r="BZ591"/>
  <c r="CA591"/>
  <c r="BY592"/>
  <c r="BZ592"/>
  <c r="CA592"/>
  <c r="BY593"/>
  <c r="BZ593"/>
  <c r="CA593"/>
  <c r="BY594"/>
  <c r="BZ594"/>
  <c r="CA594"/>
  <c r="BY595"/>
  <c r="BZ595"/>
  <c r="CA595"/>
  <c r="CA590"/>
  <c r="BZ590"/>
  <c r="BY590"/>
  <c r="CA589"/>
  <c r="HO594"/>
  <c r="HN594"/>
  <c r="HM594"/>
  <c r="IE595"/>
  <c r="J595" s="1"/>
  <c r="ID595"/>
  <c r="I595" s="1"/>
  <c r="IC595"/>
  <c r="H595" s="1"/>
  <c r="K595" s="1"/>
  <c r="HP591"/>
  <c r="HP592"/>
  <c r="HP593"/>
  <c r="HP595"/>
  <c r="HP590"/>
  <c r="IC591"/>
  <c r="H591" s="1"/>
  <c r="ID591"/>
  <c r="I591" s="1"/>
  <c r="IE591"/>
  <c r="J591" s="1"/>
  <c r="IC592"/>
  <c r="H592" s="1"/>
  <c r="ID592"/>
  <c r="I592" s="1"/>
  <c r="IE592"/>
  <c r="J592" s="1"/>
  <c r="IC593"/>
  <c r="H593" s="1"/>
  <c r="ID593"/>
  <c r="I593" s="1"/>
  <c r="IE593"/>
  <c r="J593" s="1"/>
  <c r="IC594"/>
  <c r="H594" s="1"/>
  <c r="ID594"/>
  <c r="I594" s="1"/>
  <c r="IE594"/>
  <c r="J594" s="1"/>
  <c r="IE590"/>
  <c r="J590" s="1"/>
  <c r="ID590"/>
  <c r="I590" s="1"/>
  <c r="IC590"/>
  <c r="H590" s="1"/>
  <c r="K590" s="1"/>
  <c r="IE589"/>
  <c r="IC589"/>
  <c r="HL595"/>
  <c r="HH595"/>
  <c r="BH595"/>
  <c r="HL594"/>
  <c r="HH594"/>
  <c r="BH594"/>
  <c r="AJ594"/>
  <c r="HL593"/>
  <c r="HH593"/>
  <c r="AJ593"/>
  <c r="BH592"/>
  <c r="AJ592"/>
  <c r="HL591"/>
  <c r="HH591"/>
  <c r="BH591"/>
  <c r="AJ591"/>
  <c r="HL590"/>
  <c r="HH590"/>
  <c r="BH590"/>
  <c r="AJ590"/>
  <c r="HO589"/>
  <c r="HM589"/>
  <c r="HK589"/>
  <c r="HI589"/>
  <c r="HG589"/>
  <c r="HE589"/>
  <c r="GY589"/>
  <c r="GW589"/>
  <c r="BG589"/>
  <c r="BE589"/>
  <c r="AY589"/>
  <c r="AW589"/>
  <c r="AU589"/>
  <c r="AS589"/>
  <c r="AI589"/>
  <c r="AG589"/>
  <c r="CQ587"/>
  <c r="CP587"/>
  <c r="CO587"/>
  <c r="CQ577"/>
  <c r="CO577"/>
  <c r="CO579"/>
  <c r="CP579"/>
  <c r="CQ579"/>
  <c r="CO580"/>
  <c r="CP580"/>
  <c r="CQ580"/>
  <c r="CO581"/>
  <c r="CP581"/>
  <c r="CQ581"/>
  <c r="CO582"/>
  <c r="CP582"/>
  <c r="CQ582"/>
  <c r="CO583"/>
  <c r="CP583"/>
  <c r="CQ583"/>
  <c r="CO584"/>
  <c r="CP584"/>
  <c r="CQ584"/>
  <c r="CO585"/>
  <c r="CP585"/>
  <c r="CQ585"/>
  <c r="CO586"/>
  <c r="CP586"/>
  <c r="CQ586"/>
  <c r="CO588"/>
  <c r="CP588"/>
  <c r="CQ588"/>
  <c r="CQ578"/>
  <c r="CP578"/>
  <c r="CO578"/>
  <c r="IM582"/>
  <c r="IL582"/>
  <c r="IK582"/>
  <c r="CA579"/>
  <c r="BZ579"/>
  <c r="BY579"/>
  <c r="CB580"/>
  <c r="CB581"/>
  <c r="CB582"/>
  <c r="CB583"/>
  <c r="CB584"/>
  <c r="CB585"/>
  <c r="CB586"/>
  <c r="CB587"/>
  <c r="CB588"/>
  <c r="CB578"/>
  <c r="CA577"/>
  <c r="BY577"/>
  <c r="GU586"/>
  <c r="GT586"/>
  <c r="GS586"/>
  <c r="GU577"/>
  <c r="GS577"/>
  <c r="GS579"/>
  <c r="GT579"/>
  <c r="GU579"/>
  <c r="GS580"/>
  <c r="GT580"/>
  <c r="GU580"/>
  <c r="GS581"/>
  <c r="GT581"/>
  <c r="GU581"/>
  <c r="GS582"/>
  <c r="GT582"/>
  <c r="GU582"/>
  <c r="GS583"/>
  <c r="GT583"/>
  <c r="GU583"/>
  <c r="GS584"/>
  <c r="GT584"/>
  <c r="GU584"/>
  <c r="GS585"/>
  <c r="GT585"/>
  <c r="GU585"/>
  <c r="GS587"/>
  <c r="GT587"/>
  <c r="GU587"/>
  <c r="GS588"/>
  <c r="GT588"/>
  <c r="GU588"/>
  <c r="GU578"/>
  <c r="GT578"/>
  <c r="GS578"/>
  <c r="IN578"/>
  <c r="IN588"/>
  <c r="IN587"/>
  <c r="IN586"/>
  <c r="IN585"/>
  <c r="IN584"/>
  <c r="IN583"/>
  <c r="IN581"/>
  <c r="IN580"/>
  <c r="IN579"/>
  <c r="IM577"/>
  <c r="IK577"/>
  <c r="II578"/>
  <c r="IH578"/>
  <c r="IG578"/>
  <c r="HO588"/>
  <c r="HN588"/>
  <c r="HM588"/>
  <c r="IJ588"/>
  <c r="IJ580"/>
  <c r="IJ581"/>
  <c r="IJ582"/>
  <c r="IJ583"/>
  <c r="IJ584"/>
  <c r="IJ585"/>
  <c r="IJ586"/>
  <c r="IJ587"/>
  <c r="IJ579"/>
  <c r="II577"/>
  <c r="IG577"/>
  <c r="II576"/>
  <c r="IH576"/>
  <c r="IG576"/>
  <c r="II575"/>
  <c r="IH575"/>
  <c r="IG575"/>
  <c r="II574"/>
  <c r="IH574"/>
  <c r="IG574"/>
  <c r="II573"/>
  <c r="IH573"/>
  <c r="IG573"/>
  <c r="II572"/>
  <c r="IH572"/>
  <c r="IG572"/>
  <c r="II571"/>
  <c r="IH571"/>
  <c r="IG571"/>
  <c r="II570"/>
  <c r="IH570"/>
  <c r="IG570"/>
  <c r="II569"/>
  <c r="IH569"/>
  <c r="IG569"/>
  <c r="II568"/>
  <c r="IH568"/>
  <c r="IG568"/>
  <c r="II567"/>
  <c r="IH567"/>
  <c r="IG567"/>
  <c r="II566"/>
  <c r="IH566"/>
  <c r="IG566"/>
  <c r="II565"/>
  <c r="IH565"/>
  <c r="IG565"/>
  <c r="II564"/>
  <c r="IH564"/>
  <c r="IG564"/>
  <c r="II563"/>
  <c r="IH563"/>
  <c r="IG563"/>
  <c r="II562"/>
  <c r="IH562"/>
  <c r="IG562"/>
  <c r="II561"/>
  <c r="IH561"/>
  <c r="IG561"/>
  <c r="II560"/>
  <c r="IH560"/>
  <c r="IG560"/>
  <c r="II559"/>
  <c r="IG559"/>
  <c r="HP580"/>
  <c r="HP581"/>
  <c r="HP582"/>
  <c r="HP583"/>
  <c r="HP584"/>
  <c r="HP585"/>
  <c r="HP586"/>
  <c r="HP587"/>
  <c r="HP579"/>
  <c r="HP578"/>
  <c r="HM577"/>
  <c r="HO577"/>
  <c r="HC577"/>
  <c r="HA577"/>
  <c r="GY577"/>
  <c r="GW577"/>
  <c r="GM577"/>
  <c r="GK577"/>
  <c r="FW577"/>
  <c r="FU577"/>
  <c r="EQ577"/>
  <c r="EO577"/>
  <c r="DW577"/>
  <c r="DU577"/>
  <c r="CE577"/>
  <c r="CC577"/>
  <c r="BS577"/>
  <c r="BQ577"/>
  <c r="AU577"/>
  <c r="AS577"/>
  <c r="AM577"/>
  <c r="AK577"/>
  <c r="AI577"/>
  <c r="AG577"/>
  <c r="CQ576"/>
  <c r="CP576"/>
  <c r="CO576"/>
  <c r="CQ560"/>
  <c r="CP560"/>
  <c r="CO560"/>
  <c r="CQ559"/>
  <c r="CO559"/>
  <c r="CO561"/>
  <c r="CP561"/>
  <c r="CQ561"/>
  <c r="CO562"/>
  <c r="CP562"/>
  <c r="CQ562"/>
  <c r="CO563"/>
  <c r="CP563"/>
  <c r="CQ563"/>
  <c r="CO564"/>
  <c r="CP564"/>
  <c r="CQ564"/>
  <c r="CO565"/>
  <c r="CP565"/>
  <c r="CQ565"/>
  <c r="CO566"/>
  <c r="CP566"/>
  <c r="CQ566"/>
  <c r="CO567"/>
  <c r="CP567"/>
  <c r="CQ567"/>
  <c r="CO568"/>
  <c r="CP568"/>
  <c r="CQ568"/>
  <c r="CO569"/>
  <c r="CP569"/>
  <c r="CQ569"/>
  <c r="CO570"/>
  <c r="CP570"/>
  <c r="CQ570"/>
  <c r="CO571"/>
  <c r="CP571"/>
  <c r="CQ571"/>
  <c r="CO572"/>
  <c r="CP572"/>
  <c r="CQ572"/>
  <c r="CO573"/>
  <c r="CP573"/>
  <c r="CQ573"/>
  <c r="CO574"/>
  <c r="CP574"/>
  <c r="CQ574"/>
  <c r="CO575"/>
  <c r="CP575"/>
  <c r="CQ575"/>
  <c r="IE568"/>
  <c r="ID568"/>
  <c r="IC568"/>
  <c r="IC560"/>
  <c r="ID560"/>
  <c r="IE560"/>
  <c r="IC561"/>
  <c r="ID561"/>
  <c r="IE561"/>
  <c r="IC562"/>
  <c r="ID562"/>
  <c r="IE562"/>
  <c r="IC563"/>
  <c r="ID563"/>
  <c r="IE563"/>
  <c r="IC564"/>
  <c r="ID564"/>
  <c r="IE564"/>
  <c r="IC565"/>
  <c r="ID565"/>
  <c r="IE565"/>
  <c r="IC566"/>
  <c r="ID566"/>
  <c r="IE566"/>
  <c r="IC567"/>
  <c r="ID567"/>
  <c r="IE567"/>
  <c r="IC569"/>
  <c r="ID569"/>
  <c r="IE569"/>
  <c r="IC570"/>
  <c r="ID570"/>
  <c r="IE570"/>
  <c r="IC571"/>
  <c r="ID571"/>
  <c r="IE571"/>
  <c r="IC572"/>
  <c r="ID572"/>
  <c r="IE572"/>
  <c r="IC573"/>
  <c r="ID573"/>
  <c r="IE573"/>
  <c r="IC574"/>
  <c r="ID574"/>
  <c r="IE574"/>
  <c r="IC575"/>
  <c r="ID575"/>
  <c r="IE575"/>
  <c r="IE576"/>
  <c r="ID576"/>
  <c r="IC576"/>
  <c r="IE559"/>
  <c r="IC559"/>
  <c r="GY570"/>
  <c r="GX570"/>
  <c r="GW570"/>
  <c r="GY569"/>
  <c r="GX569"/>
  <c r="GW569"/>
  <c r="GY566"/>
  <c r="GX566"/>
  <c r="GW566"/>
  <c r="GY564"/>
  <c r="GX564"/>
  <c r="GW564"/>
  <c r="GY562"/>
  <c r="GX562"/>
  <c r="GW562"/>
  <c r="GY560"/>
  <c r="GX560"/>
  <c r="GW560"/>
  <c r="GY559"/>
  <c r="GW559"/>
  <c r="GY576"/>
  <c r="GX576"/>
  <c r="GW576"/>
  <c r="GY575"/>
  <c r="GX575"/>
  <c r="GW575"/>
  <c r="GY574"/>
  <c r="GX574"/>
  <c r="GW574"/>
  <c r="GY573"/>
  <c r="GX573"/>
  <c r="GW573"/>
  <c r="GY572"/>
  <c r="GX572"/>
  <c r="GW572"/>
  <c r="GY571"/>
  <c r="GX571"/>
  <c r="GW571"/>
  <c r="GY568"/>
  <c r="GX568"/>
  <c r="GW568"/>
  <c r="GY567"/>
  <c r="GX567"/>
  <c r="GW567"/>
  <c r="GY565"/>
  <c r="GX565"/>
  <c r="GW565"/>
  <c r="GY563"/>
  <c r="GX563"/>
  <c r="GW563"/>
  <c r="GY561"/>
  <c r="GX561"/>
  <c r="GW561"/>
  <c r="AU571"/>
  <c r="AT571"/>
  <c r="AS571"/>
  <c r="AU569"/>
  <c r="AT569"/>
  <c r="AS569"/>
  <c r="AU566"/>
  <c r="AT566"/>
  <c r="AS566"/>
  <c r="AU564"/>
  <c r="AT564"/>
  <c r="AS564"/>
  <c r="AU560"/>
  <c r="AT560"/>
  <c r="AS560"/>
  <c r="AU559"/>
  <c r="AS559"/>
  <c r="AS561"/>
  <c r="AT561"/>
  <c r="AU561"/>
  <c r="AS562"/>
  <c r="AT562"/>
  <c r="AU562"/>
  <c r="AS563"/>
  <c r="AT563"/>
  <c r="AU563"/>
  <c r="AS565"/>
  <c r="AT565"/>
  <c r="AU565"/>
  <c r="AS567"/>
  <c r="AT567"/>
  <c r="AU567"/>
  <c r="AS568"/>
  <c r="AT568"/>
  <c r="AU568"/>
  <c r="AS570"/>
  <c r="AT570"/>
  <c r="AU570"/>
  <c r="AS572"/>
  <c r="AT572"/>
  <c r="AU572"/>
  <c r="AS573"/>
  <c r="AT573"/>
  <c r="AU573"/>
  <c r="AS574"/>
  <c r="AT574"/>
  <c r="AU574"/>
  <c r="AS575"/>
  <c r="AT575"/>
  <c r="AU575"/>
  <c r="AS576"/>
  <c r="AT576"/>
  <c r="AU576"/>
  <c r="AQ559"/>
  <c r="AO559"/>
  <c r="AO561"/>
  <c r="AP561"/>
  <c r="AQ561"/>
  <c r="AO562"/>
  <c r="AP562"/>
  <c r="AQ562"/>
  <c r="AO563"/>
  <c r="AP563"/>
  <c r="AQ563"/>
  <c r="AO564"/>
  <c r="AP564"/>
  <c r="AQ564"/>
  <c r="AO565"/>
  <c r="AP565"/>
  <c r="AQ565"/>
  <c r="AO566"/>
  <c r="AP566"/>
  <c r="AQ566"/>
  <c r="AO567"/>
  <c r="AP567"/>
  <c r="AQ567"/>
  <c r="AO568"/>
  <c r="AP568"/>
  <c r="AQ568"/>
  <c r="AO569"/>
  <c r="AP569"/>
  <c r="AQ569"/>
  <c r="AO570"/>
  <c r="AP570"/>
  <c r="AQ570"/>
  <c r="AO571"/>
  <c r="AP571"/>
  <c r="AQ571"/>
  <c r="AO572"/>
  <c r="AP572"/>
  <c r="AQ572"/>
  <c r="AO573"/>
  <c r="AP573"/>
  <c r="AQ573"/>
  <c r="AO574"/>
  <c r="AP574"/>
  <c r="AQ574"/>
  <c r="AO575"/>
  <c r="AP575"/>
  <c r="AQ575"/>
  <c r="AO576"/>
  <c r="AP576"/>
  <c r="AQ576"/>
  <c r="AQ560"/>
  <c r="AP560"/>
  <c r="AO560"/>
  <c r="HK566"/>
  <c r="HJ566"/>
  <c r="HI566"/>
  <c r="HK576"/>
  <c r="HJ576"/>
  <c r="HI576"/>
  <c r="HK575"/>
  <c r="HJ575"/>
  <c r="HI575"/>
  <c r="HK574"/>
  <c r="HJ574"/>
  <c r="HI574"/>
  <c r="HK573"/>
  <c r="HJ573"/>
  <c r="HI573"/>
  <c r="HK572"/>
  <c r="HJ572"/>
  <c r="HI572"/>
  <c r="HK571"/>
  <c r="HJ571"/>
  <c r="HI571"/>
  <c r="HK570"/>
  <c r="HJ570"/>
  <c r="HI570"/>
  <c r="HK569"/>
  <c r="HJ569"/>
  <c r="HI569"/>
  <c r="HK568"/>
  <c r="HJ568"/>
  <c r="HI568"/>
  <c r="HK565"/>
  <c r="HJ565"/>
  <c r="HI565"/>
  <c r="HK564"/>
  <c r="HJ564"/>
  <c r="HI564"/>
  <c r="HK563"/>
  <c r="HJ563"/>
  <c r="HI563"/>
  <c r="HK562"/>
  <c r="HJ562"/>
  <c r="HI562"/>
  <c r="HK561"/>
  <c r="HJ561"/>
  <c r="HI561"/>
  <c r="HK560"/>
  <c r="HJ560"/>
  <c r="HI560"/>
  <c r="HK567"/>
  <c r="HJ567"/>
  <c r="HI567"/>
  <c r="HC560"/>
  <c r="HB560"/>
  <c r="HA560"/>
  <c r="IA574"/>
  <c r="HZ574"/>
  <c r="HY574"/>
  <c r="IA569"/>
  <c r="HZ569"/>
  <c r="HY569"/>
  <c r="IA566"/>
  <c r="HZ566"/>
  <c r="HY566"/>
  <c r="IA564"/>
  <c r="HZ564"/>
  <c r="HY564"/>
  <c r="IA560"/>
  <c r="HZ560"/>
  <c r="HY560"/>
  <c r="IA562"/>
  <c r="HZ562"/>
  <c r="HY562"/>
  <c r="IA563"/>
  <c r="HZ563"/>
  <c r="HY563"/>
  <c r="IA576"/>
  <c r="HZ576"/>
  <c r="HY576"/>
  <c r="IA575"/>
  <c r="HZ575"/>
  <c r="HY575"/>
  <c r="IA573"/>
  <c r="HZ573"/>
  <c r="HY573"/>
  <c r="IA572"/>
  <c r="HZ572"/>
  <c r="HY572"/>
  <c r="IA571"/>
  <c r="HZ571"/>
  <c r="HY571"/>
  <c r="IA570"/>
  <c r="HZ570"/>
  <c r="HY570"/>
  <c r="IA568"/>
  <c r="HZ568"/>
  <c r="HY568"/>
  <c r="IA567"/>
  <c r="HZ567"/>
  <c r="HY567"/>
  <c r="IA565"/>
  <c r="HZ565"/>
  <c r="HY565"/>
  <c r="IA561"/>
  <c r="HZ561"/>
  <c r="HY561"/>
  <c r="IA559"/>
  <c r="HY559"/>
  <c r="GA559"/>
  <c r="FY559"/>
  <c r="GA576"/>
  <c r="FZ576"/>
  <c r="FY576"/>
  <c r="GA575"/>
  <c r="FZ575"/>
  <c r="FY575"/>
  <c r="GA574"/>
  <c r="FZ574"/>
  <c r="FY574"/>
  <c r="GA573"/>
  <c r="FZ573"/>
  <c r="FY573"/>
  <c r="GA572"/>
  <c r="FZ572"/>
  <c r="FY572"/>
  <c r="GA571"/>
  <c r="FZ571"/>
  <c r="FY571"/>
  <c r="GA570"/>
  <c r="FZ570"/>
  <c r="FY570"/>
  <c r="GA569"/>
  <c r="FZ569"/>
  <c r="FY569"/>
  <c r="GA568"/>
  <c r="FZ568"/>
  <c r="FY568"/>
  <c r="GA567"/>
  <c r="FZ567"/>
  <c r="FY567"/>
  <c r="GA566"/>
  <c r="FZ566"/>
  <c r="FY566"/>
  <c r="GA565"/>
  <c r="FZ565"/>
  <c r="FY565"/>
  <c r="GA564"/>
  <c r="FZ564"/>
  <c r="FY564"/>
  <c r="GA563"/>
  <c r="FZ563"/>
  <c r="FY563"/>
  <c r="GA562"/>
  <c r="FZ562"/>
  <c r="FY562"/>
  <c r="GA561"/>
  <c r="FZ561"/>
  <c r="FY561"/>
  <c r="GA560"/>
  <c r="FZ560"/>
  <c r="FY560"/>
  <c r="HC569"/>
  <c r="HC559"/>
  <c r="HA559"/>
  <c r="BH572"/>
  <c r="BG572"/>
  <c r="BF572"/>
  <c r="BE572"/>
  <c r="BH569"/>
  <c r="BG569"/>
  <c r="BF569"/>
  <c r="BE569"/>
  <c r="BH566"/>
  <c r="BG566"/>
  <c r="BF566"/>
  <c r="BE566"/>
  <c r="BH564"/>
  <c r="BG564"/>
  <c r="BF564"/>
  <c r="BE564"/>
  <c r="BH562"/>
  <c r="BG562"/>
  <c r="BF562"/>
  <c r="BE562"/>
  <c r="BG560"/>
  <c r="BF560"/>
  <c r="BE560"/>
  <c r="HA561"/>
  <c r="HB561"/>
  <c r="HC561"/>
  <c r="HA562"/>
  <c r="HB562"/>
  <c r="HC562"/>
  <c r="HA563"/>
  <c r="HB563"/>
  <c r="HC563"/>
  <c r="HA564"/>
  <c r="HB564"/>
  <c r="HC564"/>
  <c r="HA565"/>
  <c r="HB565"/>
  <c r="HC565"/>
  <c r="HA566"/>
  <c r="HB566"/>
  <c r="HC566"/>
  <c r="HA567"/>
  <c r="HB567"/>
  <c r="HC567"/>
  <c r="HA568"/>
  <c r="HB568"/>
  <c r="HC568"/>
  <c r="HA569"/>
  <c r="HB569"/>
  <c r="HA570"/>
  <c r="HB570"/>
  <c r="HC570"/>
  <c r="HA571"/>
  <c r="HB571"/>
  <c r="HC571"/>
  <c r="HA572"/>
  <c r="HB572"/>
  <c r="HC572"/>
  <c r="HA573"/>
  <c r="HB573"/>
  <c r="HC573"/>
  <c r="HA574"/>
  <c r="HB574"/>
  <c r="HC574"/>
  <c r="HA575"/>
  <c r="HB575"/>
  <c r="HC575"/>
  <c r="HA576"/>
  <c r="HB576"/>
  <c r="HC576"/>
  <c r="BH561"/>
  <c r="BH563"/>
  <c r="BH565"/>
  <c r="BH567"/>
  <c r="BH568"/>
  <c r="BH570"/>
  <c r="BH571"/>
  <c r="BH573"/>
  <c r="BH574"/>
  <c r="BH575"/>
  <c r="BH576"/>
  <c r="HU562"/>
  <c r="HV562"/>
  <c r="HW562"/>
  <c r="HU563"/>
  <c r="HV563"/>
  <c r="HW563"/>
  <c r="HU564"/>
  <c r="HV564"/>
  <c r="HW564"/>
  <c r="HU565"/>
  <c r="HV565"/>
  <c r="HW565"/>
  <c r="HU566"/>
  <c r="HV566"/>
  <c r="HW566"/>
  <c r="HU567"/>
  <c r="HV567"/>
  <c r="HW567"/>
  <c r="HU568"/>
  <c r="HV568"/>
  <c r="HW568"/>
  <c r="HU569"/>
  <c r="HV569"/>
  <c r="HW569"/>
  <c r="HU570"/>
  <c r="HV570"/>
  <c r="HW570"/>
  <c r="HU571"/>
  <c r="HV571"/>
  <c r="HW571"/>
  <c r="HU572"/>
  <c r="HV572"/>
  <c r="HW572"/>
  <c r="HU573"/>
  <c r="HV573"/>
  <c r="HW573"/>
  <c r="HU574"/>
  <c r="HV574"/>
  <c r="HW574"/>
  <c r="HU575"/>
  <c r="HV575"/>
  <c r="HW575"/>
  <c r="HU576"/>
  <c r="HV576"/>
  <c r="HW576"/>
  <c r="HV560"/>
  <c r="HW560"/>
  <c r="HU560"/>
  <c r="HW561"/>
  <c r="HV561"/>
  <c r="HU561"/>
  <c r="HW559"/>
  <c r="HU559"/>
  <c r="HT576"/>
  <c r="HS576"/>
  <c r="HR576"/>
  <c r="HQ576"/>
  <c r="HT574"/>
  <c r="HS574"/>
  <c r="HR574"/>
  <c r="HQ574"/>
  <c r="HT573"/>
  <c r="HS573"/>
  <c r="HR573"/>
  <c r="HQ573"/>
  <c r="HT569"/>
  <c r="HS569"/>
  <c r="HR569"/>
  <c r="HQ569"/>
  <c r="HT564"/>
  <c r="HS564"/>
  <c r="HR564"/>
  <c r="HQ564"/>
  <c r="HT562"/>
  <c r="HS562"/>
  <c r="HR562"/>
  <c r="HQ562"/>
  <c r="HS560"/>
  <c r="HR560"/>
  <c r="HQ560"/>
  <c r="HS575"/>
  <c r="HR575"/>
  <c r="HQ575"/>
  <c r="HS572"/>
  <c r="HR572"/>
  <c r="HQ572"/>
  <c r="HS571"/>
  <c r="HR571"/>
  <c r="HQ571"/>
  <c r="HS570"/>
  <c r="HR570"/>
  <c r="HQ570"/>
  <c r="HS568"/>
  <c r="HR568"/>
  <c r="HQ568"/>
  <c r="HS567"/>
  <c r="HR567"/>
  <c r="HQ567"/>
  <c r="HS566"/>
  <c r="HR566"/>
  <c r="HQ566"/>
  <c r="HS565"/>
  <c r="HR565"/>
  <c r="HQ565"/>
  <c r="HS563"/>
  <c r="HR563"/>
  <c r="HQ563"/>
  <c r="HS561"/>
  <c r="HR561"/>
  <c r="HQ561"/>
  <c r="HS559"/>
  <c r="HQ559"/>
  <c r="W560"/>
  <c r="J560"/>
  <c r="V560"/>
  <c r="I560"/>
  <c r="U560"/>
  <c r="H560"/>
  <c r="K560"/>
  <c r="W559"/>
  <c r="U559"/>
  <c r="U561"/>
  <c r="H561"/>
  <c r="V561"/>
  <c r="I561"/>
  <c r="W561"/>
  <c r="J561"/>
  <c r="U562"/>
  <c r="H562"/>
  <c r="V562"/>
  <c r="I562"/>
  <c r="W562"/>
  <c r="J562"/>
  <c r="U563"/>
  <c r="H563"/>
  <c r="V563"/>
  <c r="I563"/>
  <c r="W563"/>
  <c r="J563"/>
  <c r="U564"/>
  <c r="H564"/>
  <c r="V564"/>
  <c r="I564"/>
  <c r="W564"/>
  <c r="J564"/>
  <c r="U565"/>
  <c r="H565"/>
  <c r="V565"/>
  <c r="I565"/>
  <c r="W565"/>
  <c r="J565"/>
  <c r="U566"/>
  <c r="H566"/>
  <c r="V566"/>
  <c r="I566"/>
  <c r="W566"/>
  <c r="J566"/>
  <c r="U567"/>
  <c r="H567"/>
  <c r="V567"/>
  <c r="I567"/>
  <c r="W567"/>
  <c r="J567"/>
  <c r="U568"/>
  <c r="H568"/>
  <c r="V568"/>
  <c r="I568"/>
  <c r="W568"/>
  <c r="J568"/>
  <c r="U569"/>
  <c r="H569"/>
  <c r="V569"/>
  <c r="I569"/>
  <c r="W569"/>
  <c r="J569"/>
  <c r="U570"/>
  <c r="H570"/>
  <c r="V570"/>
  <c r="I570"/>
  <c r="W570"/>
  <c r="J570"/>
  <c r="U571"/>
  <c r="H571"/>
  <c r="V571"/>
  <c r="I571"/>
  <c r="W571"/>
  <c r="J571"/>
  <c r="U572"/>
  <c r="H572"/>
  <c r="V572"/>
  <c r="I572"/>
  <c r="W572"/>
  <c r="J572"/>
  <c r="U573"/>
  <c r="H573"/>
  <c r="V573"/>
  <c r="I573"/>
  <c r="W573"/>
  <c r="J573"/>
  <c r="U574"/>
  <c r="H574"/>
  <c r="V574"/>
  <c r="I574"/>
  <c r="W574"/>
  <c r="J574"/>
  <c r="U575"/>
  <c r="H575"/>
  <c r="V575"/>
  <c r="I575"/>
  <c r="W575"/>
  <c r="J575"/>
  <c r="U576"/>
  <c r="H576"/>
  <c r="V576"/>
  <c r="I576"/>
  <c r="W576"/>
  <c r="J576"/>
  <c r="O559"/>
  <c r="AC559"/>
  <c r="HO559"/>
  <c r="HM559"/>
  <c r="HK559"/>
  <c r="HI559"/>
  <c r="BG559"/>
  <c r="BE559"/>
  <c r="AE559"/>
  <c r="M559"/>
  <c r="HO558"/>
  <c r="HN558"/>
  <c r="HM558"/>
  <c r="BE557"/>
  <c r="BF557"/>
  <c r="BG557"/>
  <c r="BE558"/>
  <c r="BF558"/>
  <c r="BG558"/>
  <c r="BG556"/>
  <c r="BF556"/>
  <c r="BE556"/>
  <c r="BG555"/>
  <c r="BE555"/>
  <c r="HO557"/>
  <c r="HN557"/>
  <c r="HM557"/>
  <c r="HO556"/>
  <c r="HN556"/>
  <c r="HM556"/>
  <c r="HO555"/>
  <c r="HM555"/>
  <c r="HP539"/>
  <c r="HP538"/>
  <c r="HP537"/>
  <c r="HO536"/>
  <c r="HN536"/>
  <c r="HM536"/>
  <c r="HP535"/>
  <c r="HP534"/>
  <c r="HO533"/>
  <c r="HM533"/>
  <c r="HK557"/>
  <c r="J557"/>
  <c r="HJ557"/>
  <c r="I557"/>
  <c r="HI557"/>
  <c r="H557"/>
  <c r="K557"/>
  <c r="HI558"/>
  <c r="HJ558"/>
  <c r="I558"/>
  <c r="HK558"/>
  <c r="J558"/>
  <c r="HK556"/>
  <c r="J556"/>
  <c r="HJ556"/>
  <c r="I556"/>
  <c r="HI556"/>
  <c r="HK555"/>
  <c r="HI555"/>
  <c r="HL539"/>
  <c r="HL538"/>
  <c r="HL537"/>
  <c r="HK536"/>
  <c r="HJ536"/>
  <c r="HI536"/>
  <c r="HL535"/>
  <c r="HL534"/>
  <c r="HK533"/>
  <c r="HI533"/>
  <c r="O555"/>
  <c r="M555"/>
  <c r="M557"/>
  <c r="N557"/>
  <c r="O557"/>
  <c r="M558"/>
  <c r="N558"/>
  <c r="O558"/>
  <c r="O556"/>
  <c r="N556"/>
  <c r="M556"/>
  <c r="AF558"/>
  <c r="AF557"/>
  <c r="AF556"/>
  <c r="AE555"/>
  <c r="AF550"/>
  <c r="AF551"/>
  <c r="AF552"/>
  <c r="AF549"/>
  <c r="AE548"/>
  <c r="GA548"/>
  <c r="FY548"/>
  <c r="GA551"/>
  <c r="FZ551"/>
  <c r="FY551"/>
  <c r="GA552"/>
  <c r="FZ552"/>
  <c r="FY552"/>
  <c r="GA550"/>
  <c r="FZ550"/>
  <c r="FY550"/>
  <c r="GA549"/>
  <c r="FZ549"/>
  <c r="FY549"/>
  <c r="H549"/>
  <c r="ER552"/>
  <c r="ER551"/>
  <c r="ER550"/>
  <c r="ER549"/>
  <c r="EQ548"/>
  <c r="EO548"/>
  <c r="H550"/>
  <c r="I550"/>
  <c r="J550"/>
  <c r="H551"/>
  <c r="I551"/>
  <c r="J551"/>
  <c r="I549"/>
  <c r="J549"/>
  <c r="GY552"/>
  <c r="J552"/>
  <c r="GX552"/>
  <c r="I552"/>
  <c r="GW552"/>
  <c r="H552"/>
  <c r="K552"/>
  <c r="AZ552"/>
  <c r="AN552"/>
  <c r="GZ551"/>
  <c r="AZ551"/>
  <c r="AN551"/>
  <c r="GZ550"/>
  <c r="AZ550"/>
  <c r="AN550"/>
  <c r="GZ549"/>
  <c r="AN549"/>
  <c r="GY548"/>
  <c r="GW548"/>
  <c r="AY548"/>
  <c r="AW548"/>
  <c r="AM548"/>
  <c r="AK548"/>
  <c r="GM544"/>
  <c r="GL544"/>
  <c r="GK544"/>
  <c r="GM543"/>
  <c r="GL543"/>
  <c r="GK543"/>
  <c r="GM542"/>
  <c r="GL542"/>
  <c r="GK542"/>
  <c r="GM541"/>
  <c r="GL541"/>
  <c r="GK541"/>
  <c r="GM545"/>
  <c r="GL545"/>
  <c r="GK545"/>
  <c r="HC543"/>
  <c r="HB543"/>
  <c r="HA543"/>
  <c r="HD545"/>
  <c r="HD544"/>
  <c r="HD542"/>
  <c r="HD541"/>
  <c r="BS542"/>
  <c r="BR542"/>
  <c r="BQ542"/>
  <c r="BQ540"/>
  <c r="BS540"/>
  <c r="BQ543"/>
  <c r="BR543"/>
  <c r="BS543"/>
  <c r="BQ544"/>
  <c r="BR544"/>
  <c r="BS544"/>
  <c r="BQ545"/>
  <c r="BR545"/>
  <c r="BS545"/>
  <c r="BS541"/>
  <c r="BR541"/>
  <c r="BQ541"/>
  <c r="DW544"/>
  <c r="J544"/>
  <c r="DV544"/>
  <c r="I544"/>
  <c r="DU544"/>
  <c r="H544"/>
  <c r="DW540"/>
  <c r="DU540"/>
  <c r="DU542"/>
  <c r="H542"/>
  <c r="DV542"/>
  <c r="I542"/>
  <c r="DW542"/>
  <c r="J542"/>
  <c r="DU543"/>
  <c r="H543"/>
  <c r="DV543"/>
  <c r="I543"/>
  <c r="DW543"/>
  <c r="J543"/>
  <c r="DU545"/>
  <c r="H545"/>
  <c r="DV545"/>
  <c r="I545"/>
  <c r="DW545"/>
  <c r="J545"/>
  <c r="DW541"/>
  <c r="DV541"/>
  <c r="DU541"/>
  <c r="AM541"/>
  <c r="AL541"/>
  <c r="AK541"/>
  <c r="AN542"/>
  <c r="AN543"/>
  <c r="AN544"/>
  <c r="AN545"/>
  <c r="B19" i="3"/>
  <c r="C19"/>
  <c r="B21"/>
  <c r="C21"/>
  <c r="B23"/>
  <c r="C23"/>
  <c r="BU12" i="2"/>
  <c r="BV12"/>
  <c r="BW12"/>
  <c r="BY12"/>
  <c r="BZ12"/>
  <c r="CA12"/>
  <c r="CB12"/>
  <c r="CS12"/>
  <c r="CT12"/>
  <c r="CU12"/>
  <c r="CV12"/>
  <c r="AO13"/>
  <c r="AP13"/>
  <c r="AR13"/>
  <c r="BU13"/>
  <c r="BV13"/>
  <c r="BW13"/>
  <c r="CS13"/>
  <c r="CT13"/>
  <c r="CU13"/>
  <c r="CV13"/>
  <c r="AO14"/>
  <c r="AP14"/>
  <c r="AQ14"/>
  <c r="AR14"/>
  <c r="BU14"/>
  <c r="BV14"/>
  <c r="BW14"/>
  <c r="BY14"/>
  <c r="BZ14"/>
  <c r="CA14"/>
  <c r="CB14"/>
  <c r="CS14"/>
  <c r="CT14"/>
  <c r="CU14"/>
  <c r="CV14"/>
  <c r="AO15"/>
  <c r="AP15"/>
  <c r="AQ15"/>
  <c r="AR15"/>
  <c r="BU15"/>
  <c r="BV15"/>
  <c r="BW15"/>
  <c r="BY15"/>
  <c r="BZ15"/>
  <c r="CA15"/>
  <c r="CB15"/>
  <c r="AO16"/>
  <c r="AQ16"/>
  <c r="BU16"/>
  <c r="BW16"/>
  <c r="BY16"/>
  <c r="CA16"/>
  <c r="CS16"/>
  <c r="CU16"/>
  <c r="Y17"/>
  <c r="Z17"/>
  <c r="AA17"/>
  <c r="AB17"/>
  <c r="BE17"/>
  <c r="BF17"/>
  <c r="BG17"/>
  <c r="BH17"/>
  <c r="CK17"/>
  <c r="CL17"/>
  <c r="CM17"/>
  <c r="CN17"/>
  <c r="CO17"/>
  <c r="CP17"/>
  <c r="CQ17"/>
  <c r="CR17"/>
  <c r="Y18"/>
  <c r="Z18"/>
  <c r="AA18"/>
  <c r="AB18"/>
  <c r="CG18"/>
  <c r="CH18"/>
  <c r="CI18"/>
  <c r="CJ18"/>
  <c r="CK18"/>
  <c r="CL18"/>
  <c r="CM18"/>
  <c r="CN18"/>
  <c r="CO18"/>
  <c r="CP18"/>
  <c r="CQ18"/>
  <c r="CR18"/>
  <c r="Y19"/>
  <c r="Z19"/>
  <c r="AA19"/>
  <c r="AB19"/>
  <c r="BE19"/>
  <c r="BF19"/>
  <c r="BG19"/>
  <c r="BH19"/>
  <c r="CG19"/>
  <c r="CH19"/>
  <c r="CI19"/>
  <c r="CJ19"/>
  <c r="CO19"/>
  <c r="CP19"/>
  <c r="CQ19"/>
  <c r="CR19"/>
  <c r="Y20"/>
  <c r="AA20"/>
  <c r="BE20"/>
  <c r="BG20"/>
  <c r="CG20"/>
  <c r="CI20"/>
  <c r="CK20"/>
  <c r="CM20"/>
  <c r="CO20"/>
  <c r="CQ20"/>
  <c r="Y21"/>
  <c r="Z21"/>
  <c r="AA21"/>
  <c r="AF21"/>
  <c r="AN21"/>
  <c r="BH21"/>
  <c r="BP21"/>
  <c r="BM21"/>
  <c r="BY21"/>
  <c r="BZ21"/>
  <c r="CA21"/>
  <c r="Y22"/>
  <c r="Z22"/>
  <c r="AA22"/>
  <c r="AF22"/>
  <c r="AN22"/>
  <c r="BP22"/>
  <c r="BM22"/>
  <c r="BY22"/>
  <c r="BZ22"/>
  <c r="CA22"/>
  <c r="CK22"/>
  <c r="CL22"/>
  <c r="CM22"/>
  <c r="AF23"/>
  <c r="AN23"/>
  <c r="BH23"/>
  <c r="BP23"/>
  <c r="BM23"/>
  <c r="CK23"/>
  <c r="H23"/>
  <c r="CL23"/>
  <c r="CM23"/>
  <c r="Y24"/>
  <c r="Z24"/>
  <c r="AA24"/>
  <c r="AF24"/>
  <c r="AN24"/>
  <c r="BH24"/>
  <c r="BP24"/>
  <c r="BM24"/>
  <c r="BY24"/>
  <c r="BZ24"/>
  <c r="CA24"/>
  <c r="CK24"/>
  <c r="CL24"/>
  <c r="CM24"/>
  <c r="Y25"/>
  <c r="AA25"/>
  <c r="AC25"/>
  <c r="AE25"/>
  <c r="AK25"/>
  <c r="AM25"/>
  <c r="BE25"/>
  <c r="BG25"/>
  <c r="BY25"/>
  <c r="CA25"/>
  <c r="CK25"/>
  <c r="CM25"/>
  <c r="AF26"/>
  <c r="AR26"/>
  <c r="BH26"/>
  <c r="CK26"/>
  <c r="H26"/>
  <c r="CL26"/>
  <c r="I26"/>
  <c r="CM26"/>
  <c r="J26"/>
  <c r="CN26"/>
  <c r="AF27"/>
  <c r="AR27"/>
  <c r="BH27"/>
  <c r="CC27"/>
  <c r="H27"/>
  <c r="CD27"/>
  <c r="I27"/>
  <c r="CE27"/>
  <c r="J27"/>
  <c r="CF27"/>
  <c r="AC28"/>
  <c r="AE28"/>
  <c r="AO28"/>
  <c r="AQ28"/>
  <c r="BE28"/>
  <c r="BG28"/>
  <c r="CE28"/>
  <c r="CM28"/>
  <c r="AB29"/>
  <c r="AF29"/>
  <c r="AN29"/>
  <c r="BH29"/>
  <c r="BM29"/>
  <c r="H29"/>
  <c r="BN29"/>
  <c r="I29"/>
  <c r="BO29"/>
  <c r="J29"/>
  <c r="CF29"/>
  <c r="CR29"/>
  <c r="AB30"/>
  <c r="AF30"/>
  <c r="AN30"/>
  <c r="BH30"/>
  <c r="BM30"/>
  <c r="H30"/>
  <c r="BN30"/>
  <c r="I30"/>
  <c r="BO30"/>
  <c r="J30"/>
  <c r="CF30"/>
  <c r="CR30"/>
  <c r="AF31"/>
  <c r="AN31"/>
  <c r="BH31"/>
  <c r="BM31"/>
  <c r="H31"/>
  <c r="BN31"/>
  <c r="I31"/>
  <c r="BO31"/>
  <c r="J31"/>
  <c r="CF31"/>
  <c r="CR31"/>
  <c r="AB32"/>
  <c r="AF32"/>
  <c r="AN32"/>
  <c r="BM32"/>
  <c r="H32"/>
  <c r="BN32"/>
  <c r="I32"/>
  <c r="BO32"/>
  <c r="J32"/>
  <c r="CF32"/>
  <c r="CR32"/>
  <c r="AB33"/>
  <c r="AF33"/>
  <c r="AN33"/>
  <c r="BH33"/>
  <c r="BM33"/>
  <c r="H33"/>
  <c r="BN33"/>
  <c r="I33"/>
  <c r="BO33"/>
  <c r="J33"/>
  <c r="CF33"/>
  <c r="AB34"/>
  <c r="AF34"/>
  <c r="BH34"/>
  <c r="BM34"/>
  <c r="H34"/>
  <c r="BN34"/>
  <c r="I34"/>
  <c r="BO34"/>
  <c r="J34"/>
  <c r="CF34"/>
  <c r="CR34"/>
  <c r="Y35"/>
  <c r="AA35"/>
  <c r="AC35"/>
  <c r="AE35"/>
  <c r="AK35"/>
  <c r="AM35"/>
  <c r="BE35"/>
  <c r="BG35"/>
  <c r="BM35"/>
  <c r="BO35"/>
  <c r="CC35"/>
  <c r="CE35"/>
  <c r="CO35"/>
  <c r="CQ35"/>
  <c r="AF36"/>
  <c r="AG36"/>
  <c r="AH36"/>
  <c r="AI36"/>
  <c r="AV36"/>
  <c r="AS36"/>
  <c r="BA36"/>
  <c r="BB36"/>
  <c r="BC36"/>
  <c r="BU36"/>
  <c r="BV36"/>
  <c r="BW36"/>
  <c r="AF37"/>
  <c r="AG37"/>
  <c r="AH37"/>
  <c r="AI37"/>
  <c r="AV37"/>
  <c r="AS37"/>
  <c r="BA37"/>
  <c r="BB37"/>
  <c r="BC37"/>
  <c r="BM37"/>
  <c r="BN37"/>
  <c r="BO37"/>
  <c r="AF38"/>
  <c r="AG38"/>
  <c r="AH38"/>
  <c r="AI38"/>
  <c r="AV38"/>
  <c r="AS38"/>
  <c r="BA38"/>
  <c r="BB38"/>
  <c r="BC38"/>
  <c r="BM38"/>
  <c r="BN38"/>
  <c r="BO38"/>
  <c r="BU38"/>
  <c r="BV38"/>
  <c r="BW38"/>
  <c r="AG39"/>
  <c r="AH39"/>
  <c r="AI39"/>
  <c r="AV39"/>
  <c r="AS39"/>
  <c r="BA39"/>
  <c r="BB39"/>
  <c r="BC39"/>
  <c r="BM39"/>
  <c r="BN39"/>
  <c r="BO39"/>
  <c r="BU39"/>
  <c r="BV39"/>
  <c r="BW39"/>
  <c r="AG40"/>
  <c r="AH40"/>
  <c r="AI40"/>
  <c r="AV40"/>
  <c r="AS40"/>
  <c r="BA40"/>
  <c r="BB40"/>
  <c r="BC40"/>
  <c r="BM40"/>
  <c r="BN40"/>
  <c r="BO40"/>
  <c r="AC41"/>
  <c r="AE41"/>
  <c r="AG41"/>
  <c r="AI41"/>
  <c r="BA41"/>
  <c r="C17" i="3"/>
  <c r="BC41" i="2"/>
  <c r="B17" i="3"/>
  <c r="BM41" i="2"/>
  <c r="BO41"/>
  <c r="BU41"/>
  <c r="BW41"/>
  <c r="P42"/>
  <c r="X42"/>
  <c r="AF42"/>
  <c r="AN42"/>
  <c r="BH42"/>
  <c r="BM42"/>
  <c r="H42"/>
  <c r="BN42"/>
  <c r="I42"/>
  <c r="BO42"/>
  <c r="J42"/>
  <c r="P43"/>
  <c r="X43"/>
  <c r="AF43"/>
  <c r="AN43"/>
  <c r="BM43"/>
  <c r="BN43"/>
  <c r="BO43"/>
  <c r="BU43"/>
  <c r="H43"/>
  <c r="BV43"/>
  <c r="I43"/>
  <c r="BW43"/>
  <c r="J43"/>
  <c r="P44"/>
  <c r="AF44"/>
  <c r="AN44"/>
  <c r="BH44"/>
  <c r="BM44"/>
  <c r="BN44"/>
  <c r="BO44"/>
  <c r="BU44"/>
  <c r="H44"/>
  <c r="BV44"/>
  <c r="I44"/>
  <c r="BW44"/>
  <c r="J44"/>
  <c r="P45"/>
  <c r="X45"/>
  <c r="AF45"/>
  <c r="AN45"/>
  <c r="BH45"/>
  <c r="BM45"/>
  <c r="BN45"/>
  <c r="BO45"/>
  <c r="BU45"/>
  <c r="H45"/>
  <c r="BV45"/>
  <c r="I45"/>
  <c r="BW45"/>
  <c r="J45"/>
  <c r="X46"/>
  <c r="AF46"/>
  <c r="AN46"/>
  <c r="BH46"/>
  <c r="BM46"/>
  <c r="BN46"/>
  <c r="BO46"/>
  <c r="BU46"/>
  <c r="H46"/>
  <c r="BV46"/>
  <c r="I46"/>
  <c r="BW46"/>
  <c r="J46"/>
  <c r="P47"/>
  <c r="AN47"/>
  <c r="BH47"/>
  <c r="BM47"/>
  <c r="BN47"/>
  <c r="BO47"/>
  <c r="BU47"/>
  <c r="H47"/>
  <c r="BV47"/>
  <c r="I47"/>
  <c r="BW47"/>
  <c r="J47"/>
  <c r="P48"/>
  <c r="X48"/>
  <c r="AF48"/>
  <c r="AN48"/>
  <c r="BH48"/>
  <c r="BU48"/>
  <c r="H48"/>
  <c r="BV48"/>
  <c r="I48"/>
  <c r="BW48"/>
  <c r="J48"/>
  <c r="M49"/>
  <c r="O49"/>
  <c r="U49"/>
  <c r="W49"/>
  <c r="AC49"/>
  <c r="AE49"/>
  <c r="AK49"/>
  <c r="AM49"/>
  <c r="BE49"/>
  <c r="BG49"/>
  <c r="BM49"/>
  <c r="BO49"/>
  <c r="BU49"/>
  <c r="BW49"/>
  <c r="AF50"/>
  <c r="BH50"/>
  <c r="BU50"/>
  <c r="H50"/>
  <c r="BV50"/>
  <c r="I50"/>
  <c r="BW50"/>
  <c r="J50"/>
  <c r="CJ50"/>
  <c r="CN50"/>
  <c r="AF51"/>
  <c r="BH51"/>
  <c r="BU51"/>
  <c r="H51"/>
  <c r="BV51"/>
  <c r="I51"/>
  <c r="BW51"/>
  <c r="J51"/>
  <c r="CN51"/>
  <c r="AF52"/>
  <c r="BU52"/>
  <c r="H52"/>
  <c r="BV52"/>
  <c r="I52"/>
  <c r="BW52"/>
  <c r="J52"/>
  <c r="CJ52"/>
  <c r="CN52"/>
  <c r="AF53"/>
  <c r="BH53"/>
  <c r="BU53"/>
  <c r="H53"/>
  <c r="BV53"/>
  <c r="I53"/>
  <c r="BW53"/>
  <c r="J53"/>
  <c r="CJ53"/>
  <c r="BH54"/>
  <c r="BU54"/>
  <c r="H54"/>
  <c r="BV54"/>
  <c r="I54"/>
  <c r="BW54"/>
  <c r="J54"/>
  <c r="CJ54"/>
  <c r="CN54"/>
  <c r="AC55"/>
  <c r="AE55"/>
  <c r="BE55"/>
  <c r="BG55"/>
  <c r="BU55"/>
  <c r="BW55"/>
  <c r="CG55"/>
  <c r="CI55"/>
  <c r="CK55"/>
  <c r="CM55"/>
  <c r="AF56"/>
  <c r="AN56"/>
  <c r="BH56"/>
  <c r="BP56"/>
  <c r="BU56"/>
  <c r="BV56"/>
  <c r="BW56"/>
  <c r="BX56"/>
  <c r="CK56"/>
  <c r="H56"/>
  <c r="CL56"/>
  <c r="I56"/>
  <c r="CM56"/>
  <c r="J56"/>
  <c r="AF57"/>
  <c r="BH57"/>
  <c r="BP57"/>
  <c r="BU57"/>
  <c r="BV57"/>
  <c r="BW57"/>
  <c r="BX57"/>
  <c r="CG57"/>
  <c r="CH57"/>
  <c r="CI57"/>
  <c r="CK57"/>
  <c r="H57"/>
  <c r="CL57"/>
  <c r="I57"/>
  <c r="CM57"/>
  <c r="J57"/>
  <c r="AF58"/>
  <c r="AN58"/>
  <c r="BH58"/>
  <c r="BU58"/>
  <c r="BV58"/>
  <c r="BW58"/>
  <c r="BX58"/>
  <c r="CG58"/>
  <c r="CH58"/>
  <c r="CI58"/>
  <c r="CK58"/>
  <c r="H58"/>
  <c r="CL58"/>
  <c r="I58"/>
  <c r="CM58"/>
  <c r="J58"/>
  <c r="AF59"/>
  <c r="AN59"/>
  <c r="BP59"/>
  <c r="BU59"/>
  <c r="BV59"/>
  <c r="BW59"/>
  <c r="BX59"/>
  <c r="CG59"/>
  <c r="CH59"/>
  <c r="CI59"/>
  <c r="CK59"/>
  <c r="H59"/>
  <c r="CL59"/>
  <c r="I59"/>
  <c r="CM59"/>
  <c r="J59"/>
  <c r="AF60"/>
  <c r="AN60"/>
  <c r="BH60"/>
  <c r="BP60"/>
  <c r="CG60"/>
  <c r="CH60"/>
  <c r="CI60"/>
  <c r="CK60"/>
  <c r="H60"/>
  <c r="CL60"/>
  <c r="I60"/>
  <c r="CM60"/>
  <c r="J60"/>
  <c r="AF61"/>
  <c r="BH61"/>
  <c r="BP61"/>
  <c r="BU61"/>
  <c r="BV61"/>
  <c r="BW61"/>
  <c r="BX61"/>
  <c r="CG61"/>
  <c r="CH61"/>
  <c r="CI61"/>
  <c r="CK61"/>
  <c r="H61"/>
  <c r="CL61"/>
  <c r="I61"/>
  <c r="CM61"/>
  <c r="J61"/>
  <c r="AC62"/>
  <c r="AE62"/>
  <c r="AK62"/>
  <c r="AM62"/>
  <c r="BE62"/>
  <c r="BG62"/>
  <c r="BM62"/>
  <c r="BO62"/>
  <c r="BU62"/>
  <c r="BW62"/>
  <c r="CG62"/>
  <c r="CI62"/>
  <c r="CK62"/>
  <c r="CM62"/>
  <c r="X63"/>
  <c r="AF63"/>
  <c r="AN63"/>
  <c r="AV63"/>
  <c r="AS63"/>
  <c r="AZ63"/>
  <c r="BU63"/>
  <c r="BV63"/>
  <c r="BW63"/>
  <c r="CK63"/>
  <c r="H63" s="1"/>
  <c r="CL63"/>
  <c r="CM63"/>
  <c r="CR63"/>
  <c r="DD63"/>
  <c r="X64"/>
  <c r="AF64"/>
  <c r="AN64"/>
  <c r="AV64"/>
  <c r="AS64"/>
  <c r="AZ64"/>
  <c r="CF64"/>
  <c r="CK64"/>
  <c r="H64" s="1"/>
  <c r="CL64"/>
  <c r="CM64"/>
  <c r="CR64"/>
  <c r="DD64"/>
  <c r="AF65"/>
  <c r="AN65"/>
  <c r="AV65"/>
  <c r="AS65"/>
  <c r="AZ65"/>
  <c r="BU65"/>
  <c r="BV65"/>
  <c r="BW65"/>
  <c r="CF65"/>
  <c r="CK65"/>
  <c r="H65" s="1"/>
  <c r="CL65"/>
  <c r="CM65"/>
  <c r="CR65"/>
  <c r="DD65"/>
  <c r="X66"/>
  <c r="AF66"/>
  <c r="AN66"/>
  <c r="AV66"/>
  <c r="AS66"/>
  <c r="AZ66"/>
  <c r="BU66"/>
  <c r="BV66"/>
  <c r="BW66"/>
  <c r="CF66"/>
  <c r="CK66"/>
  <c r="H66" s="1"/>
  <c r="CL66"/>
  <c r="CM66"/>
  <c r="DD66"/>
  <c r="X67"/>
  <c r="AF67"/>
  <c r="AN67"/>
  <c r="AV67"/>
  <c r="AS67"/>
  <c r="AZ67"/>
  <c r="BU67"/>
  <c r="BV67"/>
  <c r="BW67"/>
  <c r="CF67"/>
  <c r="CK67"/>
  <c r="H67" s="1"/>
  <c r="CL67"/>
  <c r="CM67"/>
  <c r="X68"/>
  <c r="AF68"/>
  <c r="AN68"/>
  <c r="AV68"/>
  <c r="AS68"/>
  <c r="AZ68"/>
  <c r="BU68"/>
  <c r="H68" s="1"/>
  <c r="BV68"/>
  <c r="BW68"/>
  <c r="CF68"/>
  <c r="DD68"/>
  <c r="X69"/>
  <c r="AF69"/>
  <c r="AN69"/>
  <c r="AZ69"/>
  <c r="BU69"/>
  <c r="BV69"/>
  <c r="BW69"/>
  <c r="CF69"/>
  <c r="CK69"/>
  <c r="H69" s="1"/>
  <c r="CL69"/>
  <c r="I69" s="1"/>
  <c r="CM69"/>
  <c r="J69" s="1"/>
  <c r="DD69"/>
  <c r="X70"/>
  <c r="AF70"/>
  <c r="AN70"/>
  <c r="AV70"/>
  <c r="AS70"/>
  <c r="BU70"/>
  <c r="BV70"/>
  <c r="BW70"/>
  <c r="CF70"/>
  <c r="CK70"/>
  <c r="H70" s="1"/>
  <c r="CL70"/>
  <c r="CM70"/>
  <c r="DD70"/>
  <c r="X71"/>
  <c r="AF71"/>
  <c r="AV71"/>
  <c r="AS71"/>
  <c r="AZ71"/>
  <c r="BU71"/>
  <c r="BV71"/>
  <c r="BW71"/>
  <c r="CF71"/>
  <c r="CK71"/>
  <c r="H71" s="1"/>
  <c r="CL71"/>
  <c r="CM71"/>
  <c r="DD71"/>
  <c r="X72"/>
  <c r="AF72"/>
  <c r="AN72"/>
  <c r="AV72"/>
  <c r="AS72"/>
  <c r="AZ72"/>
  <c r="BU72"/>
  <c r="BV72"/>
  <c r="BW72"/>
  <c r="CF72"/>
  <c r="CK72"/>
  <c r="H72" s="1"/>
  <c r="CL72"/>
  <c r="CM72"/>
  <c r="DD72"/>
  <c r="U73"/>
  <c r="W73"/>
  <c r="AC73"/>
  <c r="AE73"/>
  <c r="AK73"/>
  <c r="AM73"/>
  <c r="AW73"/>
  <c r="AY73"/>
  <c r="BU73"/>
  <c r="BW73"/>
  <c r="CC73"/>
  <c r="CE73"/>
  <c r="CK73"/>
  <c r="CM73"/>
  <c r="CO73"/>
  <c r="CQ73"/>
  <c r="DA73"/>
  <c r="DC73"/>
  <c r="AB74"/>
  <c r="AF74"/>
  <c r="AZ74"/>
  <c r="BH74"/>
  <c r="BM74"/>
  <c r="BN74"/>
  <c r="BO74"/>
  <c r="BU74"/>
  <c r="BV74"/>
  <c r="BW74"/>
  <c r="CK74"/>
  <c r="H74"/>
  <c r="CL74"/>
  <c r="I74"/>
  <c r="CM74"/>
  <c r="J74"/>
  <c r="CR74"/>
  <c r="CZ74"/>
  <c r="Y75"/>
  <c r="Z75"/>
  <c r="AA75"/>
  <c r="AF75"/>
  <c r="AZ75"/>
  <c r="BH75"/>
  <c r="BM75"/>
  <c r="BN75"/>
  <c r="BO75"/>
  <c r="BU75"/>
  <c r="BV75"/>
  <c r="BW75"/>
  <c r="CK75"/>
  <c r="CL75"/>
  <c r="CM75"/>
  <c r="CR75"/>
  <c r="CZ75"/>
  <c r="AB76"/>
  <c r="AF76"/>
  <c r="AZ76"/>
  <c r="BE76"/>
  <c r="BF76"/>
  <c r="BG76"/>
  <c r="BM76"/>
  <c r="BN76"/>
  <c r="BO76"/>
  <c r="BU76"/>
  <c r="BV76"/>
  <c r="BW76"/>
  <c r="CK76"/>
  <c r="CL76"/>
  <c r="CM76"/>
  <c r="CR76"/>
  <c r="CZ76"/>
  <c r="AB77"/>
  <c r="AF77"/>
  <c r="AZ77"/>
  <c r="BH77"/>
  <c r="BM77"/>
  <c r="BN77"/>
  <c r="BO77"/>
  <c r="BU77"/>
  <c r="BV77"/>
  <c r="BW77"/>
  <c r="CK77"/>
  <c r="CL77"/>
  <c r="CM77"/>
  <c r="CR77"/>
  <c r="CW77"/>
  <c r="CX77"/>
  <c r="CY77"/>
  <c r="AB78"/>
  <c r="AF78"/>
  <c r="AW78"/>
  <c r="AX78"/>
  <c r="AY78"/>
  <c r="BH78"/>
  <c r="BM78"/>
  <c r="BN78"/>
  <c r="BO78"/>
  <c r="BU78"/>
  <c r="BV78"/>
  <c r="BW78"/>
  <c r="CK78"/>
  <c r="H78"/>
  <c r="CL78"/>
  <c r="I78"/>
  <c r="CM78"/>
  <c r="J78"/>
  <c r="CR78"/>
  <c r="CZ78"/>
  <c r="AB79"/>
  <c r="AF79"/>
  <c r="AZ79"/>
  <c r="BH79"/>
  <c r="BM79"/>
  <c r="BN79"/>
  <c r="BO79"/>
  <c r="BU79"/>
  <c r="BV79"/>
  <c r="BW79"/>
  <c r="CK79"/>
  <c r="H79"/>
  <c r="CL79"/>
  <c r="I79"/>
  <c r="CM79"/>
  <c r="J79"/>
  <c r="CR79"/>
  <c r="CZ79"/>
  <c r="AB80"/>
  <c r="AF80"/>
  <c r="AZ80"/>
  <c r="BH80"/>
  <c r="BM80"/>
  <c r="BN80"/>
  <c r="BO80"/>
  <c r="BU80"/>
  <c r="BV80"/>
  <c r="BW80"/>
  <c r="CK80"/>
  <c r="CL80"/>
  <c r="CM80"/>
  <c r="CO80"/>
  <c r="CP80"/>
  <c r="CQ80"/>
  <c r="CZ80"/>
  <c r="AB81"/>
  <c r="AF81"/>
  <c r="AZ81"/>
  <c r="BH81"/>
  <c r="BM81"/>
  <c r="BN81"/>
  <c r="BO81"/>
  <c r="BU81"/>
  <c r="BV81"/>
  <c r="BW81"/>
  <c r="CK81"/>
  <c r="H81"/>
  <c r="CL81"/>
  <c r="I81"/>
  <c r="CM81"/>
  <c r="J81"/>
  <c r="CR81"/>
  <c r="CZ81"/>
  <c r="Y82"/>
  <c r="AA82"/>
  <c r="AC82"/>
  <c r="AE82"/>
  <c r="AW82"/>
  <c r="AY82"/>
  <c r="BE82"/>
  <c r="BG82"/>
  <c r="BM82"/>
  <c r="BO82"/>
  <c r="BU82"/>
  <c r="BW82"/>
  <c r="CK82"/>
  <c r="CM82"/>
  <c r="CO82"/>
  <c r="CQ82"/>
  <c r="CW82"/>
  <c r="CY82"/>
  <c r="AB83"/>
  <c r="AF83"/>
  <c r="BE83"/>
  <c r="BF83"/>
  <c r="BG83"/>
  <c r="BM83"/>
  <c r="BN83"/>
  <c r="BO83"/>
  <c r="BX83"/>
  <c r="CR83"/>
  <c r="CZ83"/>
  <c r="DD83"/>
  <c r="DE83"/>
  <c r="DF83"/>
  <c r="DG83"/>
  <c r="AB84"/>
  <c r="AF84"/>
  <c r="BH84"/>
  <c r="BM84"/>
  <c r="BN84"/>
  <c r="BO84"/>
  <c r="BX84"/>
  <c r="CR84"/>
  <c r="CZ84"/>
  <c r="DD84"/>
  <c r="DE84"/>
  <c r="DF84"/>
  <c r="DG84"/>
  <c r="AB85"/>
  <c r="AF85"/>
  <c r="BH85"/>
  <c r="BM85"/>
  <c r="BN85"/>
  <c r="BO85"/>
  <c r="BX85"/>
  <c r="CR85"/>
  <c r="CZ85"/>
  <c r="DD85"/>
  <c r="DE85"/>
  <c r="DF85"/>
  <c r="DG85"/>
  <c r="AB86"/>
  <c r="AF86"/>
  <c r="BH86"/>
  <c r="BM86"/>
  <c r="BN86"/>
  <c r="BO86"/>
  <c r="BX86"/>
  <c r="CR86"/>
  <c r="CZ86"/>
  <c r="DD86"/>
  <c r="DE86"/>
  <c r="DF86"/>
  <c r="DG86"/>
  <c r="AB87"/>
  <c r="AF87"/>
  <c r="BH87"/>
  <c r="BM87"/>
  <c r="BN87"/>
  <c r="BO87"/>
  <c r="BX87"/>
  <c r="CR87"/>
  <c r="CW87"/>
  <c r="CX87"/>
  <c r="CY87"/>
  <c r="DD87"/>
  <c r="DE87"/>
  <c r="DF87"/>
  <c r="DG87"/>
  <c r="AB88"/>
  <c r="AF88"/>
  <c r="BH88"/>
  <c r="BM88"/>
  <c r="BN88"/>
  <c r="BO88"/>
  <c r="BU88"/>
  <c r="BV88"/>
  <c r="BW88"/>
  <c r="CR88"/>
  <c r="CZ88"/>
  <c r="DD88"/>
  <c r="DE88"/>
  <c r="DF88"/>
  <c r="DG88"/>
  <c r="AB89"/>
  <c r="AF89"/>
  <c r="BH89"/>
  <c r="BM89"/>
  <c r="BN89"/>
  <c r="BO89"/>
  <c r="BX89"/>
  <c r="CR89"/>
  <c r="CZ89"/>
  <c r="DD89"/>
  <c r="DE89"/>
  <c r="DF89"/>
  <c r="DG89"/>
  <c r="Y90"/>
  <c r="Z90"/>
  <c r="AA90"/>
  <c r="AF90"/>
  <c r="BH90"/>
  <c r="BM90"/>
  <c r="BN90"/>
  <c r="BO90"/>
  <c r="BX90"/>
  <c r="CR90"/>
  <c r="CZ90"/>
  <c r="DD90"/>
  <c r="DE90"/>
  <c r="DF90"/>
  <c r="DG90"/>
  <c r="AB91"/>
  <c r="AF91"/>
  <c r="BH91"/>
  <c r="BM91"/>
  <c r="BN91"/>
  <c r="BO91"/>
  <c r="BX91"/>
  <c r="CR91"/>
  <c r="CZ91"/>
  <c r="DA91"/>
  <c r="DB91"/>
  <c r="DC91"/>
  <c r="DE91"/>
  <c r="DF91"/>
  <c r="DG91"/>
  <c r="AB92"/>
  <c r="AF92"/>
  <c r="BH92"/>
  <c r="BM92"/>
  <c r="BN92"/>
  <c r="BO92"/>
  <c r="BX92"/>
  <c r="CR92"/>
  <c r="CZ92"/>
  <c r="DD92"/>
  <c r="DE92"/>
  <c r="DF92"/>
  <c r="DG92"/>
  <c r="AB93"/>
  <c r="AF93"/>
  <c r="BH93"/>
  <c r="BM93"/>
  <c r="BN93"/>
  <c r="BO93"/>
  <c r="BX93"/>
  <c r="CR93"/>
  <c r="CZ93"/>
  <c r="DD93"/>
  <c r="DE93"/>
  <c r="DF93"/>
  <c r="DG93"/>
  <c r="AB94"/>
  <c r="AF94"/>
  <c r="BH94"/>
  <c r="BM94"/>
  <c r="BN94"/>
  <c r="BO94"/>
  <c r="BX94"/>
  <c r="CO94"/>
  <c r="CP94"/>
  <c r="CQ94"/>
  <c r="CZ94"/>
  <c r="DD94"/>
  <c r="DE94"/>
  <c r="DF94"/>
  <c r="DG94"/>
  <c r="AB95"/>
  <c r="AF95"/>
  <c r="BH95"/>
  <c r="BM95"/>
  <c r="BN95"/>
  <c r="BO95"/>
  <c r="BU95"/>
  <c r="H95"/>
  <c r="BV95"/>
  <c r="I95"/>
  <c r="BW95"/>
  <c r="J95"/>
  <c r="BX95"/>
  <c r="CZ95"/>
  <c r="Y96"/>
  <c r="AA96"/>
  <c r="AC96"/>
  <c r="AE96"/>
  <c r="BE96"/>
  <c r="BG96"/>
  <c r="BM96"/>
  <c r="BO96"/>
  <c r="BU96"/>
  <c r="BW96"/>
  <c r="CO96"/>
  <c r="CQ96"/>
  <c r="CW96"/>
  <c r="CY96"/>
  <c r="DA96"/>
  <c r="DC96"/>
  <c r="DE96"/>
  <c r="C32" i="3"/>
  <c r="DG96" i="2"/>
  <c r="B32" i="3"/>
  <c r="X97" i="2"/>
  <c r="AB97"/>
  <c r="AF97"/>
  <c r="AJ97"/>
  <c r="AR97"/>
  <c r="BU97"/>
  <c r="BV97"/>
  <c r="BW97"/>
  <c r="BX97"/>
  <c r="BY97"/>
  <c r="BZ97"/>
  <c r="CA97"/>
  <c r="CK97"/>
  <c r="H97"/>
  <c r="CL97"/>
  <c r="I97"/>
  <c r="CM97"/>
  <c r="J97"/>
  <c r="CR97"/>
  <c r="X98"/>
  <c r="AB98"/>
  <c r="AF98"/>
  <c r="AJ98"/>
  <c r="AR98"/>
  <c r="BU98"/>
  <c r="BV98"/>
  <c r="BW98"/>
  <c r="BX98"/>
  <c r="BY98"/>
  <c r="BZ98"/>
  <c r="CA98"/>
  <c r="CK98"/>
  <c r="H98"/>
  <c r="CL98"/>
  <c r="I98"/>
  <c r="CM98"/>
  <c r="J98"/>
  <c r="CR98"/>
  <c r="X99"/>
  <c r="AB99"/>
  <c r="AF99"/>
  <c r="AJ99"/>
  <c r="AR99"/>
  <c r="BU99"/>
  <c r="BV99"/>
  <c r="BW99"/>
  <c r="BX99"/>
  <c r="BY99"/>
  <c r="BZ99"/>
  <c r="CA99"/>
  <c r="CK99"/>
  <c r="H99"/>
  <c r="CL99"/>
  <c r="I99"/>
  <c r="CM99"/>
  <c r="J99"/>
  <c r="CR99"/>
  <c r="X100"/>
  <c r="AB100"/>
  <c r="AF100"/>
  <c r="AJ100"/>
  <c r="AR100"/>
  <c r="BU100"/>
  <c r="BV100"/>
  <c r="BW100"/>
  <c r="BY100"/>
  <c r="BZ100"/>
  <c r="CA100"/>
  <c r="CK100"/>
  <c r="H100"/>
  <c r="CL100"/>
  <c r="I100"/>
  <c r="CM100"/>
  <c r="J100"/>
  <c r="CR100"/>
  <c r="X101"/>
  <c r="AB101"/>
  <c r="AF101"/>
  <c r="AJ101"/>
  <c r="AR101"/>
  <c r="BU101"/>
  <c r="BV101"/>
  <c r="BW101"/>
  <c r="BX101"/>
  <c r="BY101"/>
  <c r="BZ101"/>
  <c r="CA101"/>
  <c r="CK101"/>
  <c r="H101"/>
  <c r="CL101"/>
  <c r="I101"/>
  <c r="CM101"/>
  <c r="J101"/>
  <c r="CR101"/>
  <c r="X102"/>
  <c r="AB102"/>
  <c r="AF102"/>
  <c r="AJ102"/>
  <c r="AR102"/>
  <c r="BU102"/>
  <c r="BV102"/>
  <c r="BW102"/>
  <c r="BX102"/>
  <c r="BY102"/>
  <c r="BZ102"/>
  <c r="CA102"/>
  <c r="CK102"/>
  <c r="H102"/>
  <c r="CL102"/>
  <c r="I102"/>
  <c r="CM102"/>
  <c r="J102"/>
  <c r="CR102"/>
  <c r="X103"/>
  <c r="AB103"/>
  <c r="AF103"/>
  <c r="AJ103"/>
  <c r="AR103"/>
  <c r="BU103"/>
  <c r="BV103"/>
  <c r="BW103"/>
  <c r="BX103"/>
  <c r="BY103"/>
  <c r="BZ103"/>
  <c r="CA103"/>
  <c r="CK103"/>
  <c r="H103"/>
  <c r="CL103"/>
  <c r="I103"/>
  <c r="CM103"/>
  <c r="J103"/>
  <c r="CR103"/>
  <c r="X104"/>
  <c r="AB104"/>
  <c r="AF104"/>
  <c r="AJ104"/>
  <c r="AR104"/>
  <c r="BU104"/>
  <c r="BV104"/>
  <c r="BW104"/>
  <c r="BX104"/>
  <c r="BY104"/>
  <c r="BZ104"/>
  <c r="CA104"/>
  <c r="CK104"/>
  <c r="H104"/>
  <c r="CL104"/>
  <c r="I104"/>
  <c r="CM104"/>
  <c r="J104"/>
  <c r="CR104"/>
  <c r="X105"/>
  <c r="Y105"/>
  <c r="Z105"/>
  <c r="AA105"/>
  <c r="AJ105"/>
  <c r="AR105"/>
  <c r="BU105"/>
  <c r="BV105"/>
  <c r="BW105"/>
  <c r="BX105"/>
  <c r="BY105"/>
  <c r="BZ105"/>
  <c r="CA105"/>
  <c r="CK105"/>
  <c r="CL105"/>
  <c r="CM105"/>
  <c r="CR105"/>
  <c r="U106"/>
  <c r="V106"/>
  <c r="W106"/>
  <c r="AB106"/>
  <c r="AJ106"/>
  <c r="AR106"/>
  <c r="BU106"/>
  <c r="BV106"/>
  <c r="BW106"/>
  <c r="BX106"/>
  <c r="BY106"/>
  <c r="BZ106"/>
  <c r="CA106"/>
  <c r="CK106"/>
  <c r="CL106"/>
  <c r="CM106"/>
  <c r="CR106"/>
  <c r="X107"/>
  <c r="AB107"/>
  <c r="AJ107"/>
  <c r="AR107"/>
  <c r="BU107"/>
  <c r="BV107"/>
  <c r="BW107"/>
  <c r="BX107"/>
  <c r="BY107"/>
  <c r="BZ107"/>
  <c r="CA107"/>
  <c r="CK107"/>
  <c r="CL107"/>
  <c r="CM107"/>
  <c r="CO107"/>
  <c r="CP107"/>
  <c r="CQ107"/>
  <c r="X108"/>
  <c r="AB108"/>
  <c r="AG108"/>
  <c r="AH108"/>
  <c r="AI108"/>
  <c r="AR108"/>
  <c r="BU108"/>
  <c r="BV108"/>
  <c r="BW108"/>
  <c r="BX108"/>
  <c r="BY108"/>
  <c r="BZ108"/>
  <c r="CA108"/>
  <c r="CK108"/>
  <c r="H108"/>
  <c r="CL108"/>
  <c r="I108"/>
  <c r="CM108"/>
  <c r="J108"/>
  <c r="CR108"/>
  <c r="U109"/>
  <c r="W109"/>
  <c r="Y109"/>
  <c r="AA109"/>
  <c r="AC109"/>
  <c r="AE109"/>
  <c r="AG109"/>
  <c r="AI109"/>
  <c r="AO109"/>
  <c r="AQ109"/>
  <c r="BU109"/>
  <c r="BW109"/>
  <c r="BY109"/>
  <c r="CA109"/>
  <c r="CK109"/>
  <c r="CM109"/>
  <c r="CO109"/>
  <c r="CQ109"/>
  <c r="Y110"/>
  <c r="Z110"/>
  <c r="AA110"/>
  <c r="AF110"/>
  <c r="AK110"/>
  <c r="AL110"/>
  <c r="AM110"/>
  <c r="BH110"/>
  <c r="BU110"/>
  <c r="BV110"/>
  <c r="BW110"/>
  <c r="CG110"/>
  <c r="CH110"/>
  <c r="CI110"/>
  <c r="AB111"/>
  <c r="AF111"/>
  <c r="AK111"/>
  <c r="AL111"/>
  <c r="AM111"/>
  <c r="BH111"/>
  <c r="BU111"/>
  <c r="BV111"/>
  <c r="BW111"/>
  <c r="CG111"/>
  <c r="CH111"/>
  <c r="CI111"/>
  <c r="AB112"/>
  <c r="AF112"/>
  <c r="AK112"/>
  <c r="AL112"/>
  <c r="AM112"/>
  <c r="BH112"/>
  <c r="BU112"/>
  <c r="BV112"/>
  <c r="BW112"/>
  <c r="CG112"/>
  <c r="CH112"/>
  <c r="CI112"/>
  <c r="AB113"/>
  <c r="AF113"/>
  <c r="AK113"/>
  <c r="AL113"/>
  <c r="AM113"/>
  <c r="BH113"/>
  <c r="BU113"/>
  <c r="BV113"/>
  <c r="BW113"/>
  <c r="CG113"/>
  <c r="CH113"/>
  <c r="CI113"/>
  <c r="AB114"/>
  <c r="AK114"/>
  <c r="AL114"/>
  <c r="AM114"/>
  <c r="BH114"/>
  <c r="BU114"/>
  <c r="BV114"/>
  <c r="BW114"/>
  <c r="CG114"/>
  <c r="CH114"/>
  <c r="CI114"/>
  <c r="AB115"/>
  <c r="BE115"/>
  <c r="BF115"/>
  <c r="BG115"/>
  <c r="BU115"/>
  <c r="BV115"/>
  <c r="BW115"/>
  <c r="CG115"/>
  <c r="CH115"/>
  <c r="CI115"/>
  <c r="BU116"/>
  <c r="H116"/>
  <c r="BV116"/>
  <c r="I116"/>
  <c r="BW116"/>
  <c r="J116"/>
  <c r="AB117"/>
  <c r="AK117"/>
  <c r="AL117"/>
  <c r="AM117"/>
  <c r="BH117"/>
  <c r="BU117"/>
  <c r="BV117"/>
  <c r="BW117"/>
  <c r="CG117"/>
  <c r="CH117"/>
  <c r="CI117"/>
  <c r="AB118"/>
  <c r="BH118"/>
  <c r="BU118"/>
  <c r="BV118"/>
  <c r="BW118"/>
  <c r="CG118"/>
  <c r="H118"/>
  <c r="CH118"/>
  <c r="I118"/>
  <c r="CI118"/>
  <c r="J118"/>
  <c r="Y119"/>
  <c r="Z119"/>
  <c r="AA119"/>
  <c r="AK119"/>
  <c r="AL119"/>
  <c r="AM119"/>
  <c r="BH119"/>
  <c r="BU119"/>
  <c r="BV119"/>
  <c r="BW119"/>
  <c r="CG119"/>
  <c r="CH119"/>
  <c r="CI119"/>
  <c r="AB120"/>
  <c r="AK120"/>
  <c r="AL120"/>
  <c r="AM120"/>
  <c r="BH120"/>
  <c r="BU120"/>
  <c r="BV120"/>
  <c r="BW120"/>
  <c r="CG120"/>
  <c r="CH120"/>
  <c r="CI120"/>
  <c r="AB121"/>
  <c r="AF121"/>
  <c r="AK121"/>
  <c r="AL121"/>
  <c r="AM121"/>
  <c r="BH121"/>
  <c r="BU121"/>
  <c r="BV121"/>
  <c r="BW121"/>
  <c r="CG121"/>
  <c r="CH121"/>
  <c r="CI121"/>
  <c r="AF122"/>
  <c r="BU122"/>
  <c r="H122"/>
  <c r="BV122"/>
  <c r="I122"/>
  <c r="BW122"/>
  <c r="J122"/>
  <c r="Y123"/>
  <c r="AA123"/>
  <c r="AC123"/>
  <c r="AE123"/>
  <c r="AK123"/>
  <c r="AM123"/>
  <c r="BE123"/>
  <c r="BG123"/>
  <c r="BU123"/>
  <c r="BW123"/>
  <c r="CG123"/>
  <c r="CI123"/>
  <c r="H124"/>
  <c r="I124"/>
  <c r="J124"/>
  <c r="K124"/>
  <c r="AB124"/>
  <c r="AF124"/>
  <c r="BH124"/>
  <c r="BP124"/>
  <c r="BX124"/>
  <c r="CR124"/>
  <c r="DL124"/>
  <c r="DP124"/>
  <c r="AB125"/>
  <c r="AF125"/>
  <c r="BE125"/>
  <c r="H125"/>
  <c r="BF125"/>
  <c r="I125"/>
  <c r="BG125"/>
  <c r="J125"/>
  <c r="BP125"/>
  <c r="BX125"/>
  <c r="CR125"/>
  <c r="DL125"/>
  <c r="DP125"/>
  <c r="H126"/>
  <c r="I126"/>
  <c r="J126"/>
  <c r="K126"/>
  <c r="AB126"/>
  <c r="AF126"/>
  <c r="BH126"/>
  <c r="BP126"/>
  <c r="BX126"/>
  <c r="CR126"/>
  <c r="DI126"/>
  <c r="DJ126"/>
  <c r="DK126"/>
  <c r="DP126"/>
  <c r="H127"/>
  <c r="I127"/>
  <c r="J127"/>
  <c r="K127"/>
  <c r="AB127"/>
  <c r="AF127"/>
  <c r="BH127"/>
  <c r="BP127"/>
  <c r="BX127"/>
  <c r="CR127"/>
  <c r="DL127"/>
  <c r="DP127"/>
  <c r="H128"/>
  <c r="I128"/>
  <c r="J128"/>
  <c r="K128"/>
  <c r="AB128"/>
  <c r="AF128"/>
  <c r="BH128"/>
  <c r="BP128"/>
  <c r="BX128"/>
  <c r="CR128"/>
  <c r="DL128"/>
  <c r="DP128"/>
  <c r="AB129"/>
  <c r="AF129"/>
  <c r="BH129"/>
  <c r="BP129"/>
  <c r="BM129"/>
  <c r="BX129"/>
  <c r="CO129"/>
  <c r="CP129"/>
  <c r="CQ129"/>
  <c r="DL129"/>
  <c r="DP129"/>
  <c r="AB130"/>
  <c r="AF130"/>
  <c r="BH130"/>
  <c r="BP130"/>
  <c r="BU130"/>
  <c r="BV130"/>
  <c r="BW130"/>
  <c r="CO130"/>
  <c r="CP130"/>
  <c r="CQ130"/>
  <c r="DL130"/>
  <c r="DP130"/>
  <c r="Y131"/>
  <c r="Z131"/>
  <c r="AA131"/>
  <c r="AF131"/>
  <c r="BH131"/>
  <c r="BP131"/>
  <c r="BX131"/>
  <c r="CO131"/>
  <c r="CP131"/>
  <c r="CQ131"/>
  <c r="DL131"/>
  <c r="DP131"/>
  <c r="AB132"/>
  <c r="AF132"/>
  <c r="BH132"/>
  <c r="BP132"/>
  <c r="BX132"/>
  <c r="CO132"/>
  <c r="H132"/>
  <c r="CP132"/>
  <c r="I132"/>
  <c r="CQ132"/>
  <c r="J132"/>
  <c r="DL132"/>
  <c r="DM132"/>
  <c r="DN132"/>
  <c r="DO132"/>
  <c r="Y133"/>
  <c r="Z133"/>
  <c r="AA133"/>
  <c r="AF133"/>
  <c r="BE133"/>
  <c r="BF133"/>
  <c r="BG133"/>
  <c r="BM133"/>
  <c r="BN133"/>
  <c r="BO133"/>
  <c r="BX133"/>
  <c r="CO133"/>
  <c r="CP133"/>
  <c r="CQ133"/>
  <c r="DI133"/>
  <c r="DJ133"/>
  <c r="DK133"/>
  <c r="DP133"/>
  <c r="Y134"/>
  <c r="AA134"/>
  <c r="AC134"/>
  <c r="AE134"/>
  <c r="BE134"/>
  <c r="BG134"/>
  <c r="BM134"/>
  <c r="BO134"/>
  <c r="BU134"/>
  <c r="BW134"/>
  <c r="CO134"/>
  <c r="CQ134"/>
  <c r="DI134"/>
  <c r="DK134"/>
  <c r="DM134"/>
  <c r="DO134"/>
  <c r="Y135"/>
  <c r="H135"/>
  <c r="Z135"/>
  <c r="I135"/>
  <c r="AA135"/>
  <c r="J135"/>
  <c r="AF135"/>
  <c r="AR135"/>
  <c r="BH135"/>
  <c r="CN135"/>
  <c r="H136"/>
  <c r="I136"/>
  <c r="J136"/>
  <c r="K136"/>
  <c r="AB136"/>
  <c r="AF136"/>
  <c r="AR136"/>
  <c r="BH136"/>
  <c r="CN136"/>
  <c r="H137"/>
  <c r="I137"/>
  <c r="J137"/>
  <c r="K137"/>
  <c r="AB137"/>
  <c r="AF137"/>
  <c r="AR137"/>
  <c r="BH137"/>
  <c r="CN137"/>
  <c r="H138"/>
  <c r="I138"/>
  <c r="J138"/>
  <c r="K138"/>
  <c r="AB138"/>
  <c r="AF138"/>
  <c r="AR138"/>
  <c r="BH138"/>
  <c r="CN138"/>
  <c r="Y139"/>
  <c r="AA139"/>
  <c r="AC139"/>
  <c r="AE139"/>
  <c r="AO139"/>
  <c r="AQ139"/>
  <c r="BE139"/>
  <c r="BG139"/>
  <c r="CK139"/>
  <c r="CM139"/>
  <c r="DM139"/>
  <c r="DO139"/>
  <c r="P140"/>
  <c r="AB140"/>
  <c r="AF140"/>
  <c r="BE140"/>
  <c r="BF140"/>
  <c r="BG140"/>
  <c r="BP140"/>
  <c r="BQ140"/>
  <c r="BR140"/>
  <c r="BS140"/>
  <c r="BX140"/>
  <c r="M141"/>
  <c r="N141"/>
  <c r="O141"/>
  <c r="AB141"/>
  <c r="AF141"/>
  <c r="BE141"/>
  <c r="BF141"/>
  <c r="BG141"/>
  <c r="BP141"/>
  <c r="BQ141"/>
  <c r="BR141"/>
  <c r="BS141"/>
  <c r="BX141"/>
  <c r="P142"/>
  <c r="Y142"/>
  <c r="Z142"/>
  <c r="AA142"/>
  <c r="AF142"/>
  <c r="BE142"/>
  <c r="BF142"/>
  <c r="BG142"/>
  <c r="BP142"/>
  <c r="BQ142"/>
  <c r="BR142"/>
  <c r="BS142"/>
  <c r="BX142"/>
  <c r="P143"/>
  <c r="AB143"/>
  <c r="AF143"/>
  <c r="BE143"/>
  <c r="BF143"/>
  <c r="BG143"/>
  <c r="BP143"/>
  <c r="BQ143"/>
  <c r="BR143"/>
  <c r="BS143"/>
  <c r="BU143"/>
  <c r="BV143"/>
  <c r="BW143"/>
  <c r="M144"/>
  <c r="O144"/>
  <c r="Y144"/>
  <c r="AA144"/>
  <c r="AC144"/>
  <c r="AE144"/>
  <c r="BE144"/>
  <c r="BG144"/>
  <c r="BM144"/>
  <c r="BO144"/>
  <c r="BQ144"/>
  <c r="BS144"/>
  <c r="BU144"/>
  <c r="BW144"/>
  <c r="AN145"/>
  <c r="BH145"/>
  <c r="BP145"/>
  <c r="DQ145"/>
  <c r="H145"/>
  <c r="DR145"/>
  <c r="I145"/>
  <c r="DS145"/>
  <c r="J145"/>
  <c r="AN146"/>
  <c r="BH146"/>
  <c r="BM146"/>
  <c r="H146"/>
  <c r="BN146"/>
  <c r="I146"/>
  <c r="BO146"/>
  <c r="J146"/>
  <c r="DT146"/>
  <c r="AK147"/>
  <c r="AM147"/>
  <c r="BE147"/>
  <c r="BG147"/>
  <c r="BO147"/>
  <c r="DS147"/>
  <c r="H148"/>
  <c r="I148"/>
  <c r="J148"/>
  <c r="K148"/>
  <c r="AN148"/>
  <c r="BH148"/>
  <c r="BX148"/>
  <c r="AN149"/>
  <c r="BE149"/>
  <c r="H149"/>
  <c r="BF149"/>
  <c r="I149"/>
  <c r="BG149"/>
  <c r="J149"/>
  <c r="BX149"/>
  <c r="AK150"/>
  <c r="H150"/>
  <c r="AL150"/>
  <c r="I150"/>
  <c r="AM150"/>
  <c r="J150"/>
  <c r="BH150"/>
  <c r="BX150"/>
  <c r="AN151"/>
  <c r="BH151"/>
  <c r="BU151"/>
  <c r="H151"/>
  <c r="BV151"/>
  <c r="I151"/>
  <c r="BW151"/>
  <c r="J151"/>
  <c r="AK152"/>
  <c r="AM152"/>
  <c r="BE152"/>
  <c r="BG152"/>
  <c r="BU152"/>
  <c r="BW152"/>
  <c r="H153"/>
  <c r="I153"/>
  <c r="J153"/>
  <c r="AB153"/>
  <c r="AF153"/>
  <c r="AN153"/>
  <c r="BH153"/>
  <c r="K153"/>
  <c r="AB154"/>
  <c r="AF154"/>
  <c r="AN154"/>
  <c r="K154"/>
  <c r="BE154"/>
  <c r="H154"/>
  <c r="BF154"/>
  <c r="I154"/>
  <c r="BG154"/>
  <c r="J154"/>
  <c r="AB155"/>
  <c r="AF155"/>
  <c r="AK155"/>
  <c r="H155"/>
  <c r="AL155"/>
  <c r="I155"/>
  <c r="AM155"/>
  <c r="J155"/>
  <c r="BH155"/>
  <c r="K155"/>
  <c r="H156"/>
  <c r="I156"/>
  <c r="J156"/>
  <c r="AB156"/>
  <c r="AF156"/>
  <c r="AN156"/>
  <c r="BH156"/>
  <c r="K156"/>
  <c r="Y157"/>
  <c r="H157"/>
  <c r="Z157"/>
  <c r="I157"/>
  <c r="AA157"/>
  <c r="J157"/>
  <c r="AF157"/>
  <c r="AN157"/>
  <c r="BH157"/>
  <c r="K157"/>
  <c r="H158"/>
  <c r="I158"/>
  <c r="J158"/>
  <c r="AB158"/>
  <c r="AF158"/>
  <c r="AN158"/>
  <c r="BH158"/>
  <c r="K158"/>
  <c r="Y159"/>
  <c r="AA159"/>
  <c r="AC159"/>
  <c r="AE159"/>
  <c r="AK159"/>
  <c r="AM159"/>
  <c r="BE159"/>
  <c r="BG159"/>
  <c r="U160"/>
  <c r="V160"/>
  <c r="W160"/>
  <c r="Y160"/>
  <c r="Z160"/>
  <c r="AA160"/>
  <c r="AJ160"/>
  <c r="AK160"/>
  <c r="AL160"/>
  <c r="AM160"/>
  <c r="BH160"/>
  <c r="K160"/>
  <c r="CK160"/>
  <c r="CL160"/>
  <c r="CM160"/>
  <c r="DQ160"/>
  <c r="DR160"/>
  <c r="DS160"/>
  <c r="U161"/>
  <c r="V161"/>
  <c r="W161"/>
  <c r="Y161"/>
  <c r="Z161"/>
  <c r="AA161"/>
  <c r="AJ161"/>
  <c r="AK161"/>
  <c r="AL161"/>
  <c r="AM161"/>
  <c r="BH161"/>
  <c r="K161"/>
  <c r="CK161"/>
  <c r="CL161"/>
  <c r="CM161"/>
  <c r="DQ161"/>
  <c r="DR161"/>
  <c r="DS161"/>
  <c r="U162"/>
  <c r="V162"/>
  <c r="W162"/>
  <c r="Y162"/>
  <c r="Z162"/>
  <c r="AA162"/>
  <c r="AJ162"/>
  <c r="AK162"/>
  <c r="AL162"/>
  <c r="AM162"/>
  <c r="BH162"/>
  <c r="K162"/>
  <c r="CK162"/>
  <c r="CL162"/>
  <c r="CM162"/>
  <c r="DQ162"/>
  <c r="DR162"/>
  <c r="DS162"/>
  <c r="U163"/>
  <c r="V163"/>
  <c r="W163"/>
  <c r="Y163"/>
  <c r="Z163"/>
  <c r="AA163"/>
  <c r="AJ163"/>
  <c r="AK163"/>
  <c r="AL163"/>
  <c r="AM163"/>
  <c r="BH163"/>
  <c r="K163"/>
  <c r="CK163"/>
  <c r="CL163"/>
  <c r="CM163"/>
  <c r="DQ163"/>
  <c r="DR163"/>
  <c r="DS163"/>
  <c r="U164"/>
  <c r="V164"/>
  <c r="W164"/>
  <c r="Y164"/>
  <c r="Z164"/>
  <c r="AA164"/>
  <c r="AJ164"/>
  <c r="AK164"/>
  <c r="AL164"/>
  <c r="AM164"/>
  <c r="BH164"/>
  <c r="K164"/>
  <c r="CK164"/>
  <c r="CL164"/>
  <c r="CM164"/>
  <c r="DQ164"/>
  <c r="DR164"/>
  <c r="DS164"/>
  <c r="U165"/>
  <c r="V165"/>
  <c r="W165"/>
  <c r="Y165"/>
  <c r="Z165"/>
  <c r="AA165"/>
  <c r="AJ165"/>
  <c r="K165"/>
  <c r="AK165"/>
  <c r="AL165"/>
  <c r="AM165"/>
  <c r="BE165"/>
  <c r="BF165"/>
  <c r="BG165"/>
  <c r="CK165"/>
  <c r="CL165"/>
  <c r="CM165"/>
  <c r="DQ165"/>
  <c r="DR165"/>
  <c r="DS165"/>
  <c r="U166"/>
  <c r="W166"/>
  <c r="Y166"/>
  <c r="AA166"/>
  <c r="AG166"/>
  <c r="AI166"/>
  <c r="AK166"/>
  <c r="AM166"/>
  <c r="BE166"/>
  <c r="BG166"/>
  <c r="CK166"/>
  <c r="CM166"/>
  <c r="DQ166"/>
  <c r="DS166"/>
  <c r="Y167"/>
  <c r="Z167"/>
  <c r="AA167"/>
  <c r="AF167"/>
  <c r="AN167"/>
  <c r="BH167"/>
  <c r="BU167"/>
  <c r="BV167"/>
  <c r="BW167"/>
  <c r="CN167"/>
  <c r="Y168"/>
  <c r="Z168"/>
  <c r="AA168"/>
  <c r="AF168"/>
  <c r="AN168"/>
  <c r="BH168"/>
  <c r="BU168"/>
  <c r="BV168"/>
  <c r="BW168"/>
  <c r="CN168"/>
  <c r="Y169"/>
  <c r="Z169"/>
  <c r="AA169"/>
  <c r="AF169"/>
  <c r="AN169"/>
  <c r="BE169"/>
  <c r="BF169"/>
  <c r="BG169"/>
  <c r="BU169"/>
  <c r="BV169"/>
  <c r="BW169"/>
  <c r="CN169"/>
  <c r="Y170"/>
  <c r="Z170"/>
  <c r="AA170"/>
  <c r="AF170"/>
  <c r="AN170"/>
  <c r="BH170"/>
  <c r="BU170"/>
  <c r="BV170"/>
  <c r="BW170"/>
  <c r="CN170"/>
  <c r="Y171"/>
  <c r="AA171"/>
  <c r="AC171"/>
  <c r="AE171"/>
  <c r="AK171"/>
  <c r="AM171"/>
  <c r="BE171"/>
  <c r="BG171"/>
  <c r="BU171"/>
  <c r="BW171"/>
  <c r="CK171"/>
  <c r="CM171"/>
  <c r="Y172"/>
  <c r="Z172"/>
  <c r="AA172"/>
  <c r="AN172"/>
  <c r="BE172"/>
  <c r="BF172"/>
  <c r="BG172"/>
  <c r="BX172"/>
  <c r="CJ172"/>
  <c r="CN172"/>
  <c r="CR172"/>
  <c r="CZ172"/>
  <c r="Y173"/>
  <c r="Z173"/>
  <c r="AA173"/>
  <c r="AN173"/>
  <c r="BH173"/>
  <c r="BX173"/>
  <c r="CJ173"/>
  <c r="CK173"/>
  <c r="CL173"/>
  <c r="CM173"/>
  <c r="CR173"/>
  <c r="CZ173"/>
  <c r="Y174"/>
  <c r="Z174"/>
  <c r="AA174"/>
  <c r="AN174"/>
  <c r="BH174"/>
  <c r="BX174"/>
  <c r="BU174"/>
  <c r="CJ174"/>
  <c r="CN174"/>
  <c r="CR174"/>
  <c r="CZ174"/>
  <c r="Y175"/>
  <c r="Z175"/>
  <c r="AA175"/>
  <c r="AN175"/>
  <c r="AK175"/>
  <c r="BH175"/>
  <c r="BX175"/>
  <c r="CJ175"/>
  <c r="CN175"/>
  <c r="CR175"/>
  <c r="CZ175"/>
  <c r="Y176"/>
  <c r="Z176"/>
  <c r="AA176"/>
  <c r="AF176"/>
  <c r="AF175"/>
  <c r="AN176"/>
  <c r="BH176"/>
  <c r="BX176"/>
  <c r="CJ176"/>
  <c r="CN176"/>
  <c r="CO176"/>
  <c r="CP176"/>
  <c r="CQ176"/>
  <c r="CW176"/>
  <c r="CX176"/>
  <c r="CY176"/>
  <c r="Y177"/>
  <c r="Z177"/>
  <c r="AA177"/>
  <c r="AF177"/>
  <c r="AN177"/>
  <c r="BH177"/>
  <c r="BX177"/>
  <c r="BU177"/>
  <c r="CJ177"/>
  <c r="CN177"/>
  <c r="CR177"/>
  <c r="CZ177"/>
  <c r="Y178"/>
  <c r="Z178"/>
  <c r="AA178"/>
  <c r="AF178"/>
  <c r="AN178"/>
  <c r="BH178"/>
  <c r="BX178"/>
  <c r="CJ178"/>
  <c r="CG178"/>
  <c r="CN178"/>
  <c r="CR178"/>
  <c r="CZ178"/>
  <c r="Y179"/>
  <c r="H179"/>
  <c r="Z179"/>
  <c r="I179"/>
  <c r="AA179"/>
  <c r="J179"/>
  <c r="AF179"/>
  <c r="AN179"/>
  <c r="BH179"/>
  <c r="BX179"/>
  <c r="CJ179"/>
  <c r="CN179"/>
  <c r="CR179"/>
  <c r="CZ179"/>
  <c r="Y180"/>
  <c r="Z180"/>
  <c r="AA180"/>
  <c r="AC180"/>
  <c r="AD180"/>
  <c r="AE180"/>
  <c r="AK180"/>
  <c r="AL180"/>
  <c r="AM180"/>
  <c r="BH180"/>
  <c r="BU180"/>
  <c r="BV180"/>
  <c r="BW180"/>
  <c r="CG180"/>
  <c r="CH180"/>
  <c r="CI180"/>
  <c r="CN180"/>
  <c r="CR180"/>
  <c r="CZ180"/>
  <c r="Y181"/>
  <c r="AA181"/>
  <c r="AK181"/>
  <c r="AM181"/>
  <c r="BE181"/>
  <c r="BG181"/>
  <c r="BU181"/>
  <c r="BW181"/>
  <c r="CG181"/>
  <c r="CI181"/>
  <c r="CK181"/>
  <c r="CM181"/>
  <c r="CO181"/>
  <c r="CQ181"/>
  <c r="CW181"/>
  <c r="CY181"/>
  <c r="AB182"/>
  <c r="AF182"/>
  <c r="BH182"/>
  <c r="H183"/>
  <c r="I183"/>
  <c r="J183"/>
  <c r="AB183"/>
  <c r="AF183"/>
  <c r="AN183"/>
  <c r="BH183"/>
  <c r="K183"/>
  <c r="Y184"/>
  <c r="H184"/>
  <c r="Z184"/>
  <c r="I184"/>
  <c r="AA184"/>
  <c r="J184"/>
  <c r="AF184"/>
  <c r="AN184"/>
  <c r="BH184"/>
  <c r="K184"/>
  <c r="AB185"/>
  <c r="AF185"/>
  <c r="AN185"/>
  <c r="AN182"/>
  <c r="BH185"/>
  <c r="K185"/>
  <c r="H186"/>
  <c r="I186"/>
  <c r="J186"/>
  <c r="AB186"/>
  <c r="AF186"/>
  <c r="AN186"/>
  <c r="BH186"/>
  <c r="K186"/>
  <c r="AB187"/>
  <c r="AF187"/>
  <c r="AK187"/>
  <c r="H187"/>
  <c r="AL187"/>
  <c r="I187"/>
  <c r="AM187"/>
  <c r="J187"/>
  <c r="BH187"/>
  <c r="K187"/>
  <c r="AB188"/>
  <c r="AF188"/>
  <c r="AN188"/>
  <c r="K188"/>
  <c r="BE188"/>
  <c r="H188"/>
  <c r="BF188"/>
  <c r="I188"/>
  <c r="BG188"/>
  <c r="J188"/>
  <c r="AB189"/>
  <c r="AC189"/>
  <c r="H189"/>
  <c r="AD189"/>
  <c r="I189"/>
  <c r="AE189"/>
  <c r="J189"/>
  <c r="AN189"/>
  <c r="BH189"/>
  <c r="K189"/>
  <c r="Y190"/>
  <c r="AA190"/>
  <c r="AC190"/>
  <c r="AE190"/>
  <c r="BE190"/>
  <c r="BG190"/>
  <c r="H191"/>
  <c r="I191"/>
  <c r="J191"/>
  <c r="P191"/>
  <c r="AB191"/>
  <c r="AF191"/>
  <c r="BH191"/>
  <c r="DT191"/>
  <c r="M192"/>
  <c r="H192"/>
  <c r="N192"/>
  <c r="I192"/>
  <c r="O192"/>
  <c r="J192"/>
  <c r="AB192"/>
  <c r="AF192"/>
  <c r="BH192"/>
  <c r="DT192"/>
  <c r="P193"/>
  <c r="Y193"/>
  <c r="H193"/>
  <c r="Z193"/>
  <c r="I193"/>
  <c r="AA193"/>
  <c r="J193"/>
  <c r="AF193"/>
  <c r="BH193"/>
  <c r="DT193"/>
  <c r="H194"/>
  <c r="I194"/>
  <c r="J194"/>
  <c r="P194"/>
  <c r="AB194"/>
  <c r="AF194"/>
  <c r="BH194"/>
  <c r="DT194"/>
  <c r="M195"/>
  <c r="O195"/>
  <c r="Y195"/>
  <c r="AA195"/>
  <c r="AC195"/>
  <c r="AE195"/>
  <c r="BE195"/>
  <c r="BG195"/>
  <c r="DQ195"/>
  <c r="DS195"/>
  <c r="AB196"/>
  <c r="AF196"/>
  <c r="AN196"/>
  <c r="BH196"/>
  <c r="BI196"/>
  <c r="BJ196"/>
  <c r="BK196"/>
  <c r="CN196"/>
  <c r="DQ196"/>
  <c r="DR196"/>
  <c r="DS196"/>
  <c r="DU196"/>
  <c r="DV196"/>
  <c r="DW196"/>
  <c r="DY196"/>
  <c r="DZ196"/>
  <c r="EA196"/>
  <c r="EC196"/>
  <c r="ED196"/>
  <c r="EE196"/>
  <c r="AB197"/>
  <c r="AF197"/>
  <c r="AN197"/>
  <c r="BH197"/>
  <c r="BI197"/>
  <c r="BJ197"/>
  <c r="BK197"/>
  <c r="CK197"/>
  <c r="CL197"/>
  <c r="CM197"/>
  <c r="DQ197"/>
  <c r="DR197"/>
  <c r="DS197"/>
  <c r="DU197"/>
  <c r="DV197"/>
  <c r="DW197"/>
  <c r="DY197"/>
  <c r="DZ197"/>
  <c r="EA197"/>
  <c r="EC197"/>
  <c r="ED197"/>
  <c r="EE197"/>
  <c r="AB198"/>
  <c r="AF198"/>
  <c r="AN198"/>
  <c r="BH198"/>
  <c r="BI198"/>
  <c r="BJ198"/>
  <c r="BK198"/>
  <c r="CN198"/>
  <c r="DQ198"/>
  <c r="DR198"/>
  <c r="DS198"/>
  <c r="DU198"/>
  <c r="DV198"/>
  <c r="DW198"/>
  <c r="DY198"/>
  <c r="DZ198"/>
  <c r="EA198"/>
  <c r="EC198"/>
  <c r="ED198"/>
  <c r="EE198"/>
  <c r="AB199"/>
  <c r="AF199"/>
  <c r="AN199"/>
  <c r="BH199"/>
  <c r="BI199"/>
  <c r="BJ199"/>
  <c r="BK199"/>
  <c r="CN199"/>
  <c r="DQ199"/>
  <c r="DR199"/>
  <c r="DS199"/>
  <c r="DU199"/>
  <c r="DV199"/>
  <c r="DW199"/>
  <c r="DY199"/>
  <c r="DZ199"/>
  <c r="EA199"/>
  <c r="EC199"/>
  <c r="ED199"/>
  <c r="EE199"/>
  <c r="AB200"/>
  <c r="AF200"/>
  <c r="AN200"/>
  <c r="BH200"/>
  <c r="BI200"/>
  <c r="BJ200"/>
  <c r="BK200"/>
  <c r="CN200"/>
  <c r="DQ200"/>
  <c r="DR200"/>
  <c r="DS200"/>
  <c r="DU200"/>
  <c r="DV200"/>
  <c r="DW200"/>
  <c r="DY200"/>
  <c r="DZ200"/>
  <c r="EA200"/>
  <c r="EC200"/>
  <c r="ED200"/>
  <c r="EE200"/>
  <c r="Y201"/>
  <c r="Z201"/>
  <c r="AA201"/>
  <c r="AF201"/>
  <c r="AN201"/>
  <c r="BH201"/>
  <c r="BI201"/>
  <c r="BJ201"/>
  <c r="BK201"/>
  <c r="CN201"/>
  <c r="DQ201"/>
  <c r="DR201"/>
  <c r="DS201"/>
  <c r="DU201"/>
  <c r="DV201"/>
  <c r="DW201"/>
  <c r="DY201"/>
  <c r="DZ201"/>
  <c r="EA201"/>
  <c r="EC201"/>
  <c r="ED201"/>
  <c r="EE201"/>
  <c r="AB202"/>
  <c r="AF202"/>
  <c r="AK202"/>
  <c r="AL202"/>
  <c r="AM202"/>
  <c r="BH202"/>
  <c r="BI202"/>
  <c r="BJ202"/>
  <c r="BK202"/>
  <c r="CN202"/>
  <c r="DQ202"/>
  <c r="DR202"/>
  <c r="DS202"/>
  <c r="DU202"/>
  <c r="DV202"/>
  <c r="DW202"/>
  <c r="DY202"/>
  <c r="DZ202"/>
  <c r="EA202"/>
  <c r="EC202"/>
  <c r="ED202"/>
  <c r="EE202"/>
  <c r="AB203"/>
  <c r="AF203"/>
  <c r="AN203"/>
  <c r="BH203"/>
  <c r="BI203"/>
  <c r="BJ203"/>
  <c r="BK203"/>
  <c r="CN203"/>
  <c r="DQ203"/>
  <c r="DR203"/>
  <c r="DS203"/>
  <c r="DU203"/>
  <c r="DV203"/>
  <c r="DW203"/>
  <c r="DY203"/>
  <c r="DZ203"/>
  <c r="EA203"/>
  <c r="EC203"/>
  <c r="ED203"/>
  <c r="EE203"/>
  <c r="AB204"/>
  <c r="AF204"/>
  <c r="AN204"/>
  <c r="BH204"/>
  <c r="BI204"/>
  <c r="BJ204"/>
  <c r="BK204"/>
  <c r="CN204"/>
  <c r="DQ204"/>
  <c r="DR204"/>
  <c r="DS204"/>
  <c r="DU204"/>
  <c r="DV204"/>
  <c r="DW204"/>
  <c r="DY204"/>
  <c r="DZ204"/>
  <c r="EA204"/>
  <c r="EC204"/>
  <c r="ED204"/>
  <c r="EE204"/>
  <c r="AB205"/>
  <c r="AF205"/>
  <c r="AN205"/>
  <c r="BH205"/>
  <c r="BI205"/>
  <c r="BJ205"/>
  <c r="BK205"/>
  <c r="CN205"/>
  <c r="DQ205"/>
  <c r="DR205"/>
  <c r="DS205"/>
  <c r="DU205"/>
  <c r="DV205"/>
  <c r="DW205"/>
  <c r="DY205"/>
  <c r="DZ205"/>
  <c r="EA205"/>
  <c r="EC205"/>
  <c r="ED205"/>
  <c r="EE205"/>
  <c r="AB206"/>
  <c r="AF206"/>
  <c r="AN206"/>
  <c r="BH206"/>
  <c r="BI206"/>
  <c r="BJ206"/>
  <c r="BK206"/>
  <c r="CN206"/>
  <c r="DQ206"/>
  <c r="DR206"/>
  <c r="DS206"/>
  <c r="DU206"/>
  <c r="DV206"/>
  <c r="DW206"/>
  <c r="DY206"/>
  <c r="DZ206"/>
  <c r="EA206"/>
  <c r="EC206"/>
  <c r="ED206"/>
  <c r="EE206"/>
  <c r="AB207"/>
  <c r="AC207"/>
  <c r="AD207"/>
  <c r="AE207"/>
  <c r="AN207"/>
  <c r="BH207"/>
  <c r="BI207"/>
  <c r="BJ207"/>
  <c r="BK207"/>
  <c r="CN207"/>
  <c r="DQ207"/>
  <c r="DR207"/>
  <c r="DS207"/>
  <c r="DU207"/>
  <c r="DV207"/>
  <c r="DW207"/>
  <c r="DY207"/>
  <c r="DZ207"/>
  <c r="EA207"/>
  <c r="EC207"/>
  <c r="ED207"/>
  <c r="EE207"/>
  <c r="Y208"/>
  <c r="AA208"/>
  <c r="AC208"/>
  <c r="AE208"/>
  <c r="AK208"/>
  <c r="AM208"/>
  <c r="BE208"/>
  <c r="BG208"/>
  <c r="BI208"/>
  <c r="BK208"/>
  <c r="CK208"/>
  <c r="CM208"/>
  <c r="DQ208"/>
  <c r="DS208"/>
  <c r="DU208"/>
  <c r="DW208"/>
  <c r="DY208"/>
  <c r="EA208"/>
  <c r="EC208"/>
  <c r="EE208"/>
  <c r="Y209"/>
  <c r="Z209"/>
  <c r="AA209"/>
  <c r="AF209"/>
  <c r="BH209"/>
  <c r="BM209"/>
  <c r="BN209"/>
  <c r="BO209"/>
  <c r="DQ209"/>
  <c r="DR209"/>
  <c r="DS209"/>
  <c r="EC209"/>
  <c r="ED209"/>
  <c r="EE209"/>
  <c r="AB210"/>
  <c r="AF210"/>
  <c r="BH210"/>
  <c r="BM210"/>
  <c r="BN210"/>
  <c r="BO210"/>
  <c r="DQ210"/>
  <c r="DR210"/>
  <c r="DS210"/>
  <c r="EC210"/>
  <c r="ED210"/>
  <c r="EE210"/>
  <c r="AB211"/>
  <c r="AF211"/>
  <c r="BH211"/>
  <c r="BM211"/>
  <c r="BN211"/>
  <c r="BO211"/>
  <c r="DQ211"/>
  <c r="DR211"/>
  <c r="DS211"/>
  <c r="EC211"/>
  <c r="ED211"/>
  <c r="EE211"/>
  <c r="AB212"/>
  <c r="AF212"/>
  <c r="BH212"/>
  <c r="BM212"/>
  <c r="BN212"/>
  <c r="BO212"/>
  <c r="DQ212"/>
  <c r="DR212"/>
  <c r="DS212"/>
  <c r="EC212"/>
  <c r="ED212"/>
  <c r="EE212"/>
  <c r="AB213"/>
  <c r="AF213"/>
  <c r="BH213"/>
  <c r="BM213"/>
  <c r="BN213"/>
  <c r="BO213"/>
  <c r="DQ213"/>
  <c r="DR213"/>
  <c r="DS213"/>
  <c r="EC213"/>
  <c r="ED213"/>
  <c r="EE213"/>
  <c r="AB214"/>
  <c r="AF214"/>
  <c r="BH214"/>
  <c r="BM214"/>
  <c r="BN214"/>
  <c r="BO214"/>
  <c r="DQ214"/>
  <c r="DR214"/>
  <c r="DS214"/>
  <c r="EC214"/>
  <c r="ED214"/>
  <c r="EE214"/>
  <c r="AB215"/>
  <c r="AF215"/>
  <c r="BH215"/>
  <c r="BM215"/>
  <c r="BN215"/>
  <c r="BO215"/>
  <c r="DQ215"/>
  <c r="DR215"/>
  <c r="DS215"/>
  <c r="EC215"/>
  <c r="ED215"/>
  <c r="EE215"/>
  <c r="AB216"/>
  <c r="AF216"/>
  <c r="BH216"/>
  <c r="BM216"/>
  <c r="BN216"/>
  <c r="BO216"/>
  <c r="DQ216"/>
  <c r="DR216"/>
  <c r="DS216"/>
  <c r="EC216"/>
  <c r="ED216"/>
  <c r="EE216"/>
  <c r="AB217"/>
  <c r="AF217"/>
  <c r="BH217"/>
  <c r="BM217"/>
  <c r="BN217"/>
  <c r="BO217"/>
  <c r="DQ217"/>
  <c r="DR217"/>
  <c r="DS217"/>
  <c r="EC217"/>
  <c r="ED217"/>
  <c r="EE217"/>
  <c r="Y218"/>
  <c r="AA218"/>
  <c r="AC218"/>
  <c r="AE218"/>
  <c r="BE218"/>
  <c r="BG218"/>
  <c r="BM218"/>
  <c r="BO218"/>
  <c r="DQ218"/>
  <c r="DS218"/>
  <c r="EC218"/>
  <c r="EE218"/>
  <c r="P219"/>
  <c r="T219"/>
  <c r="Q219"/>
  <c r="AB219"/>
  <c r="AF219"/>
  <c r="AR219"/>
  <c r="BM219"/>
  <c r="BN219"/>
  <c r="BO219"/>
  <c r="DQ219"/>
  <c r="DR219"/>
  <c r="DS219"/>
  <c r="DX219"/>
  <c r="DY219"/>
  <c r="DZ219"/>
  <c r="EA219"/>
  <c r="EC219"/>
  <c r="ED219"/>
  <c r="EE219"/>
  <c r="EK219"/>
  <c r="EL219"/>
  <c r="EM219"/>
  <c r="ER219"/>
  <c r="EV219"/>
  <c r="P220"/>
  <c r="T220"/>
  <c r="AB220"/>
  <c r="AF220"/>
  <c r="AR220"/>
  <c r="BM220"/>
  <c r="BN220"/>
  <c r="BO220"/>
  <c r="DQ220"/>
  <c r="DR220"/>
  <c r="DS220"/>
  <c r="DX220"/>
  <c r="DY220"/>
  <c r="DZ220"/>
  <c r="EA220"/>
  <c r="EC220"/>
  <c r="ED220"/>
  <c r="EE220"/>
  <c r="EK220"/>
  <c r="EL220"/>
  <c r="EM220"/>
  <c r="ER220"/>
  <c r="EV220"/>
  <c r="P221"/>
  <c r="T221"/>
  <c r="AB221"/>
  <c r="AF221"/>
  <c r="AR221"/>
  <c r="BM221"/>
  <c r="BN221"/>
  <c r="BO221"/>
  <c r="DQ221"/>
  <c r="DR221"/>
  <c r="DS221"/>
  <c r="DU221"/>
  <c r="DV221"/>
  <c r="DW221"/>
  <c r="DY221"/>
  <c r="DZ221"/>
  <c r="EA221"/>
  <c r="EC221"/>
  <c r="ED221"/>
  <c r="EE221"/>
  <c r="EK221"/>
  <c r="EL221"/>
  <c r="EM221"/>
  <c r="ER221"/>
  <c r="EV221"/>
  <c r="P222"/>
  <c r="T222"/>
  <c r="AB222"/>
  <c r="AF222"/>
  <c r="AR222"/>
  <c r="BM222"/>
  <c r="BN222"/>
  <c r="BO222"/>
  <c r="DQ222"/>
  <c r="DR222"/>
  <c r="DS222"/>
  <c r="DX222"/>
  <c r="DY222"/>
  <c r="DZ222"/>
  <c r="EA222"/>
  <c r="EC222"/>
  <c r="ED222"/>
  <c r="EE222"/>
  <c r="EK222"/>
  <c r="EL222"/>
  <c r="EM222"/>
  <c r="ER222"/>
  <c r="EV222"/>
  <c r="P223"/>
  <c r="Q223"/>
  <c r="R223"/>
  <c r="S223"/>
  <c r="Y223"/>
  <c r="Z223"/>
  <c r="AA223"/>
  <c r="AF223"/>
  <c r="AR223"/>
  <c r="BM223"/>
  <c r="BN223"/>
  <c r="BO223"/>
  <c r="DQ223"/>
  <c r="DR223"/>
  <c r="DS223"/>
  <c r="DX223"/>
  <c r="DY223"/>
  <c r="DZ223"/>
  <c r="EA223"/>
  <c r="EC223"/>
  <c r="ED223"/>
  <c r="EE223"/>
  <c r="EK223"/>
  <c r="EL223"/>
  <c r="EM223"/>
  <c r="ER223"/>
  <c r="ES223"/>
  <c r="ET223"/>
  <c r="EU223"/>
  <c r="P224"/>
  <c r="T224"/>
  <c r="AB224"/>
  <c r="AF224"/>
  <c r="AR224"/>
  <c r="BM224"/>
  <c r="BN224"/>
  <c r="BO224"/>
  <c r="DQ224"/>
  <c r="DR224"/>
  <c r="DS224"/>
  <c r="DX224"/>
  <c r="DY224"/>
  <c r="DZ224"/>
  <c r="EA224"/>
  <c r="EC224"/>
  <c r="ED224"/>
  <c r="EE224"/>
  <c r="EK224"/>
  <c r="EL224"/>
  <c r="EM224"/>
  <c r="ER224"/>
  <c r="EV224"/>
  <c r="P225"/>
  <c r="T225"/>
  <c r="Y225"/>
  <c r="Z225"/>
  <c r="AA225"/>
  <c r="AF225"/>
  <c r="AR225"/>
  <c r="BM225"/>
  <c r="BN225"/>
  <c r="BO225"/>
  <c r="DQ225"/>
  <c r="DR225"/>
  <c r="DS225"/>
  <c r="DX225"/>
  <c r="DY225"/>
  <c r="DZ225"/>
  <c r="EA225"/>
  <c r="EC225"/>
  <c r="ED225"/>
  <c r="EE225"/>
  <c r="EK225"/>
  <c r="EL225"/>
  <c r="EM225"/>
  <c r="ER225"/>
  <c r="EV225"/>
  <c r="P226"/>
  <c r="T226"/>
  <c r="AB226"/>
  <c r="AF226"/>
  <c r="AR226"/>
  <c r="BM226"/>
  <c r="BN226"/>
  <c r="BO226"/>
  <c r="DQ226"/>
  <c r="DR226"/>
  <c r="DS226"/>
  <c r="DX226"/>
  <c r="DY226"/>
  <c r="DZ226"/>
  <c r="EA226"/>
  <c r="EC226"/>
  <c r="ED226"/>
  <c r="EE226"/>
  <c r="EK226"/>
  <c r="EL226"/>
  <c r="EM226"/>
  <c r="ER226"/>
  <c r="EV226"/>
  <c r="P227"/>
  <c r="T227"/>
  <c r="AB227"/>
  <c r="AC227"/>
  <c r="AD227"/>
  <c r="AE227"/>
  <c r="AR227"/>
  <c r="BM227"/>
  <c r="BN227"/>
  <c r="BO227"/>
  <c r="DQ227"/>
  <c r="DR227"/>
  <c r="DS227"/>
  <c r="DX227"/>
  <c r="DY227"/>
  <c r="DZ227"/>
  <c r="EA227"/>
  <c r="EC227"/>
  <c r="ED227"/>
  <c r="EE227"/>
  <c r="EK227"/>
  <c r="EL227"/>
  <c r="EM227"/>
  <c r="ER227"/>
  <c r="EV227"/>
  <c r="P228"/>
  <c r="T228"/>
  <c r="AB228"/>
  <c r="AF228"/>
  <c r="AR228"/>
  <c r="BM228"/>
  <c r="BN228"/>
  <c r="BO228"/>
  <c r="DQ228"/>
  <c r="DR228"/>
  <c r="DS228"/>
  <c r="DX228"/>
  <c r="DY228"/>
  <c r="DZ228"/>
  <c r="EA228"/>
  <c r="EC228"/>
  <c r="ED228"/>
  <c r="EE228"/>
  <c r="EK228"/>
  <c r="EL228"/>
  <c r="EM228"/>
  <c r="ER228"/>
  <c r="EV228"/>
  <c r="ES228"/>
  <c r="M229"/>
  <c r="O229"/>
  <c r="Q229"/>
  <c r="S229"/>
  <c r="Y229"/>
  <c r="AA229"/>
  <c r="AC229"/>
  <c r="AE229"/>
  <c r="AO229"/>
  <c r="AQ229"/>
  <c r="BM229"/>
  <c r="BO229"/>
  <c r="DQ229"/>
  <c r="DS229"/>
  <c r="DU229"/>
  <c r="DW229"/>
  <c r="DY229"/>
  <c r="EA229"/>
  <c r="EC229"/>
  <c r="EE229"/>
  <c r="EK229"/>
  <c r="EM229"/>
  <c r="EO229"/>
  <c r="EQ229"/>
  <c r="ES229"/>
  <c r="EU229"/>
  <c r="AJ230"/>
  <c r="CF230"/>
  <c r="CR230"/>
  <c r="EB230"/>
  <c r="EC230"/>
  <c r="H230"/>
  <c r="ED230"/>
  <c r="I230"/>
  <c r="EE230"/>
  <c r="J230"/>
  <c r="EN230"/>
  <c r="EV230"/>
  <c r="AJ231"/>
  <c r="CF231"/>
  <c r="CO231"/>
  <c r="CP231"/>
  <c r="CQ231"/>
  <c r="EB231"/>
  <c r="EC231"/>
  <c r="ED231"/>
  <c r="EE231"/>
  <c r="EN231"/>
  <c r="EV231"/>
  <c r="AJ232"/>
  <c r="CF232"/>
  <c r="CR232"/>
  <c r="EB232"/>
  <c r="EC232"/>
  <c r="H232"/>
  <c r="ED232"/>
  <c r="I232"/>
  <c r="EE232"/>
  <c r="J232"/>
  <c r="EN232"/>
  <c r="EV232"/>
  <c r="AJ233"/>
  <c r="CF233"/>
  <c r="CR233"/>
  <c r="EB233"/>
  <c r="EC233"/>
  <c r="H233"/>
  <c r="ED233"/>
  <c r="I233"/>
  <c r="EE233"/>
  <c r="J233"/>
  <c r="EN233"/>
  <c r="EV233"/>
  <c r="AJ234"/>
  <c r="CF234"/>
  <c r="CR234"/>
  <c r="EB234"/>
  <c r="EC234"/>
  <c r="ED234"/>
  <c r="EE234"/>
  <c r="EN234"/>
  <c r="ES234"/>
  <c r="ET234"/>
  <c r="EU234"/>
  <c r="AJ235"/>
  <c r="CF235"/>
  <c r="CR235"/>
  <c r="DY235"/>
  <c r="DZ235"/>
  <c r="EA235"/>
  <c r="EC235"/>
  <c r="H235"/>
  <c r="ED235"/>
  <c r="I235"/>
  <c r="EE235"/>
  <c r="J235"/>
  <c r="EN235"/>
  <c r="EV235"/>
  <c r="AG236"/>
  <c r="AI236"/>
  <c r="CC236"/>
  <c r="CE236"/>
  <c r="CO236"/>
  <c r="CQ236"/>
  <c r="DY236"/>
  <c r="EA236"/>
  <c r="EC236"/>
  <c r="EE236"/>
  <c r="EK236"/>
  <c r="EM236"/>
  <c r="ES236"/>
  <c r="EU236"/>
  <c r="AG237"/>
  <c r="AH237"/>
  <c r="AI237"/>
  <c r="AJ237"/>
  <c r="CC237"/>
  <c r="CD237"/>
  <c r="CE237"/>
  <c r="CF237"/>
  <c r="CO237"/>
  <c r="CP237"/>
  <c r="CQ237"/>
  <c r="CR237"/>
  <c r="DY237"/>
  <c r="DZ237"/>
  <c r="EA237"/>
  <c r="EB237"/>
  <c r="EC237"/>
  <c r="ED237"/>
  <c r="EE237"/>
  <c r="EF237"/>
  <c r="EK237"/>
  <c r="EL237"/>
  <c r="EM237"/>
  <c r="EN237"/>
  <c r="ES237"/>
  <c r="ET237"/>
  <c r="EU237"/>
  <c r="EV237"/>
  <c r="AG238"/>
  <c r="AH238"/>
  <c r="AI238"/>
  <c r="AJ238"/>
  <c r="CC238"/>
  <c r="CD238"/>
  <c r="CE238"/>
  <c r="CF238"/>
  <c r="CR238"/>
  <c r="CO238"/>
  <c r="DY238"/>
  <c r="DZ238"/>
  <c r="EA238"/>
  <c r="EB238"/>
  <c r="EC238"/>
  <c r="ED238"/>
  <c r="EE238"/>
  <c r="EF238"/>
  <c r="EK238"/>
  <c r="EL238"/>
  <c r="EM238"/>
  <c r="EN238"/>
  <c r="ES238"/>
  <c r="ET238"/>
  <c r="EU238"/>
  <c r="EV238"/>
  <c r="AG239"/>
  <c r="AH239"/>
  <c r="AI239"/>
  <c r="AJ239"/>
  <c r="CC239"/>
  <c r="CD239"/>
  <c r="CE239"/>
  <c r="CF239"/>
  <c r="CO239"/>
  <c r="CP239"/>
  <c r="CQ239"/>
  <c r="CR239"/>
  <c r="DY239"/>
  <c r="DZ239"/>
  <c r="EA239"/>
  <c r="EB239"/>
  <c r="EC239"/>
  <c r="ED239"/>
  <c r="EE239"/>
  <c r="EF239"/>
  <c r="EK239"/>
  <c r="EL239"/>
  <c r="EM239"/>
  <c r="EN239"/>
  <c r="ES239"/>
  <c r="ET239"/>
  <c r="EU239"/>
  <c r="EV239"/>
  <c r="AG240"/>
  <c r="AH240"/>
  <c r="AI240"/>
  <c r="AJ240"/>
  <c r="CC240"/>
  <c r="CD240"/>
  <c r="CE240"/>
  <c r="CF240"/>
  <c r="CO240"/>
  <c r="CP240"/>
  <c r="CQ240"/>
  <c r="CR240"/>
  <c r="DY240"/>
  <c r="DZ240"/>
  <c r="EA240"/>
  <c r="EB240"/>
  <c r="EF240"/>
  <c r="EC240"/>
  <c r="EK240"/>
  <c r="EL240"/>
  <c r="EM240"/>
  <c r="EN240"/>
  <c r="ES240"/>
  <c r="ET240"/>
  <c r="EU240"/>
  <c r="EV240"/>
  <c r="AG241"/>
  <c r="AH241"/>
  <c r="AI241"/>
  <c r="AJ241"/>
  <c r="CC241"/>
  <c r="CD241"/>
  <c r="CE241"/>
  <c r="CF241"/>
  <c r="CO241"/>
  <c r="CP241"/>
  <c r="CQ241"/>
  <c r="CR241"/>
  <c r="DY241"/>
  <c r="DZ241"/>
  <c r="EA241"/>
  <c r="EB241"/>
  <c r="EC241"/>
  <c r="ED241"/>
  <c r="EE241"/>
  <c r="EF241"/>
  <c r="EK241"/>
  <c r="EL241"/>
  <c r="EM241"/>
  <c r="EN241"/>
  <c r="EV241"/>
  <c r="ES241"/>
  <c r="AG242"/>
  <c r="AH242"/>
  <c r="AI242"/>
  <c r="AJ242"/>
  <c r="CC242"/>
  <c r="CD242"/>
  <c r="CE242"/>
  <c r="CF242"/>
  <c r="CO242"/>
  <c r="CP242"/>
  <c r="CQ242"/>
  <c r="CR242"/>
  <c r="EB242"/>
  <c r="DY242"/>
  <c r="EC242"/>
  <c r="ED242"/>
  <c r="EE242"/>
  <c r="EF242"/>
  <c r="EK242"/>
  <c r="EL242"/>
  <c r="EM242"/>
  <c r="EN242"/>
  <c r="ES242"/>
  <c r="ET242"/>
  <c r="EU242"/>
  <c r="EV242"/>
  <c r="AG243"/>
  <c r="AI243"/>
  <c r="CC243"/>
  <c r="CE243"/>
  <c r="CO243"/>
  <c r="CQ243"/>
  <c r="DY243"/>
  <c r="EA243"/>
  <c r="EC243"/>
  <c r="EE243"/>
  <c r="EK243"/>
  <c r="EM243"/>
  <c r="ES243"/>
  <c r="EU243"/>
  <c r="AS244"/>
  <c r="AT244"/>
  <c r="AU244"/>
  <c r="BH244"/>
  <c r="DQ244"/>
  <c r="DR244"/>
  <c r="DS244"/>
  <c r="DU244"/>
  <c r="DV244"/>
  <c r="DW244"/>
  <c r="EB244"/>
  <c r="EN244"/>
  <c r="EW244"/>
  <c r="EX244"/>
  <c r="EY244"/>
  <c r="AS245"/>
  <c r="AT245"/>
  <c r="AU245"/>
  <c r="BE245"/>
  <c r="BF245"/>
  <c r="BG245"/>
  <c r="DQ245"/>
  <c r="DR245"/>
  <c r="DS245"/>
  <c r="DU245"/>
  <c r="DV245"/>
  <c r="DW245"/>
  <c r="EB245"/>
  <c r="EN245"/>
  <c r="EZ245"/>
  <c r="AS246"/>
  <c r="AT246"/>
  <c r="AU246"/>
  <c r="BH246"/>
  <c r="DQ246"/>
  <c r="DR246"/>
  <c r="DS246"/>
  <c r="DU246"/>
  <c r="DV246"/>
  <c r="DW246"/>
  <c r="EB246"/>
  <c r="EN246"/>
  <c r="EZ246"/>
  <c r="AS247"/>
  <c r="AT247"/>
  <c r="AU247"/>
  <c r="BH247"/>
  <c r="DQ247"/>
  <c r="DR247"/>
  <c r="DS247"/>
  <c r="DU247"/>
  <c r="DV247"/>
  <c r="DW247"/>
  <c r="EB247"/>
  <c r="EN247"/>
  <c r="EZ247"/>
  <c r="AS248"/>
  <c r="AT248"/>
  <c r="AU248"/>
  <c r="BH248"/>
  <c r="DQ248"/>
  <c r="DR248"/>
  <c r="DS248"/>
  <c r="DU248"/>
  <c r="DV248"/>
  <c r="DW248"/>
  <c r="EB248"/>
  <c r="EK248"/>
  <c r="EL248"/>
  <c r="EM248"/>
  <c r="EZ248"/>
  <c r="AS249"/>
  <c r="AT249"/>
  <c r="AU249"/>
  <c r="BH249"/>
  <c r="DQ249"/>
  <c r="DR249"/>
  <c r="DS249"/>
  <c r="DU249"/>
  <c r="DV249"/>
  <c r="DW249"/>
  <c r="DY249"/>
  <c r="DZ249"/>
  <c r="EA249"/>
  <c r="EN249"/>
  <c r="EZ249"/>
  <c r="AS250"/>
  <c r="AU250"/>
  <c r="BE250"/>
  <c r="BG250"/>
  <c r="DQ250"/>
  <c r="DS250"/>
  <c r="DU250"/>
  <c r="DW250"/>
  <c r="DY250"/>
  <c r="EA250"/>
  <c r="EK250"/>
  <c r="EM250"/>
  <c r="EW250"/>
  <c r="EY250"/>
  <c r="AS251"/>
  <c r="AT251"/>
  <c r="AU251"/>
  <c r="AV251"/>
  <c r="BE251"/>
  <c r="BF251"/>
  <c r="BG251"/>
  <c r="BH251"/>
  <c r="DQ251"/>
  <c r="DR251"/>
  <c r="DS251"/>
  <c r="DT251"/>
  <c r="DU251"/>
  <c r="DV251"/>
  <c r="DW251"/>
  <c r="DX251"/>
  <c r="DY251"/>
  <c r="DZ251"/>
  <c r="EA251"/>
  <c r="EB251"/>
  <c r="EK251"/>
  <c r="EL251"/>
  <c r="EM251"/>
  <c r="EN251"/>
  <c r="EW251"/>
  <c r="EX251"/>
  <c r="EY251"/>
  <c r="EZ251"/>
  <c r="AS252"/>
  <c r="AT252"/>
  <c r="AU252"/>
  <c r="AV252"/>
  <c r="BE252"/>
  <c r="BF252"/>
  <c r="BG252"/>
  <c r="BH252"/>
  <c r="DQ252"/>
  <c r="DR252"/>
  <c r="DS252"/>
  <c r="DT252"/>
  <c r="DU252"/>
  <c r="DV252"/>
  <c r="DW252"/>
  <c r="DX252"/>
  <c r="DY252"/>
  <c r="DZ252"/>
  <c r="EA252"/>
  <c r="EB252"/>
  <c r="EK252"/>
  <c r="EL252"/>
  <c r="EM252"/>
  <c r="EN252"/>
  <c r="EW252"/>
  <c r="EX252"/>
  <c r="EY252"/>
  <c r="EZ252"/>
  <c r="AS253"/>
  <c r="AT253"/>
  <c r="AU253"/>
  <c r="AV253"/>
  <c r="BE253"/>
  <c r="BF253"/>
  <c r="BG253"/>
  <c r="BH253"/>
  <c r="DQ253"/>
  <c r="DR253"/>
  <c r="DS253"/>
  <c r="DT253"/>
  <c r="DU253"/>
  <c r="DV253"/>
  <c r="DW253"/>
  <c r="DX253"/>
  <c r="DY253"/>
  <c r="DZ253"/>
  <c r="EA253"/>
  <c r="EB253"/>
  <c r="EK253"/>
  <c r="EL253"/>
  <c r="EM253"/>
  <c r="EN253"/>
  <c r="EW253"/>
  <c r="EX253"/>
  <c r="EY253"/>
  <c r="EZ253"/>
  <c r="AS254"/>
  <c r="AT254"/>
  <c r="AU254"/>
  <c r="AV254"/>
  <c r="BE254"/>
  <c r="BF254"/>
  <c r="BG254"/>
  <c r="BH254"/>
  <c r="DQ254"/>
  <c r="DR254"/>
  <c r="DS254"/>
  <c r="DT254"/>
  <c r="DU254"/>
  <c r="DV254"/>
  <c r="DW254"/>
  <c r="DX254"/>
  <c r="DY254"/>
  <c r="DZ254"/>
  <c r="EA254"/>
  <c r="EB254"/>
  <c r="EK254"/>
  <c r="EL254"/>
  <c r="EM254"/>
  <c r="EN254"/>
  <c r="EW254"/>
  <c r="EX254"/>
  <c r="EY254"/>
  <c r="EZ254"/>
  <c r="AS255"/>
  <c r="AT255"/>
  <c r="AU255"/>
  <c r="AV255"/>
  <c r="BE255"/>
  <c r="BF255"/>
  <c r="BG255"/>
  <c r="BH255"/>
  <c r="DQ255"/>
  <c r="DR255"/>
  <c r="DS255"/>
  <c r="DT255"/>
  <c r="DU255"/>
  <c r="DV255"/>
  <c r="DW255"/>
  <c r="DX255"/>
  <c r="DY255"/>
  <c r="DZ255"/>
  <c r="EA255"/>
  <c r="EB255"/>
  <c r="EK255"/>
  <c r="EL255"/>
  <c r="EM255"/>
  <c r="EN255"/>
  <c r="EW255"/>
  <c r="EX255"/>
  <c r="EY255"/>
  <c r="EZ255"/>
  <c r="AS256"/>
  <c r="AT256"/>
  <c r="AU256"/>
  <c r="AV256"/>
  <c r="BE256"/>
  <c r="BF256"/>
  <c r="BG256"/>
  <c r="BH256"/>
  <c r="DQ256"/>
  <c r="DR256"/>
  <c r="DS256"/>
  <c r="DT256"/>
  <c r="DU256"/>
  <c r="DV256"/>
  <c r="DW256"/>
  <c r="DX256"/>
  <c r="DY256"/>
  <c r="DZ256"/>
  <c r="EA256"/>
  <c r="EB256"/>
  <c r="EK256"/>
  <c r="EL256"/>
  <c r="EM256"/>
  <c r="EN256"/>
  <c r="EW256"/>
  <c r="EX256"/>
  <c r="EY256"/>
  <c r="EZ256"/>
  <c r="AS257"/>
  <c r="AU257"/>
  <c r="BE257"/>
  <c r="BG257"/>
  <c r="DQ257"/>
  <c r="DS257"/>
  <c r="DU257"/>
  <c r="DW257"/>
  <c r="DY257"/>
  <c r="EA257"/>
  <c r="EK257"/>
  <c r="EM257"/>
  <c r="EW257"/>
  <c r="EY257"/>
  <c r="Y258"/>
  <c r="Z258"/>
  <c r="AA258"/>
  <c r="AK258"/>
  <c r="AL258"/>
  <c r="AM258"/>
  <c r="BH258"/>
  <c r="DU258"/>
  <c r="H258"/>
  <c r="DV258"/>
  <c r="I258"/>
  <c r="DW258"/>
  <c r="J258"/>
  <c r="EB258"/>
  <c r="EN258"/>
  <c r="FD258"/>
  <c r="Y259"/>
  <c r="Z259"/>
  <c r="AA259"/>
  <c r="AN259"/>
  <c r="BH259"/>
  <c r="DU259"/>
  <c r="H259"/>
  <c r="DV259"/>
  <c r="I259"/>
  <c r="DW259"/>
  <c r="J259"/>
  <c r="EB259"/>
  <c r="EN259"/>
  <c r="FD259"/>
  <c r="Y260"/>
  <c r="Z260"/>
  <c r="AA260"/>
  <c r="AN260"/>
  <c r="BH260"/>
  <c r="DU260"/>
  <c r="H260"/>
  <c r="DV260"/>
  <c r="I260"/>
  <c r="DW260"/>
  <c r="J260"/>
  <c r="EB260"/>
  <c r="EN260"/>
  <c r="FD260"/>
  <c r="Y261"/>
  <c r="Z261"/>
  <c r="AA261"/>
  <c r="AN261"/>
  <c r="BH261"/>
  <c r="DU261"/>
  <c r="DV261"/>
  <c r="DW261"/>
  <c r="DY261"/>
  <c r="DZ261"/>
  <c r="EA261"/>
  <c r="EN261"/>
  <c r="FD261"/>
  <c r="Y262"/>
  <c r="Z262"/>
  <c r="AA262"/>
  <c r="AN262"/>
  <c r="BH262"/>
  <c r="DU262"/>
  <c r="H262"/>
  <c r="DV262"/>
  <c r="I262"/>
  <c r="DW262"/>
  <c r="J262"/>
  <c r="EB262"/>
  <c r="EN262"/>
  <c r="FA262"/>
  <c r="FB262"/>
  <c r="FC262"/>
  <c r="Y263"/>
  <c r="Z263"/>
  <c r="AA263"/>
  <c r="AN263"/>
  <c r="BH263"/>
  <c r="DU263"/>
  <c r="DV263"/>
  <c r="DW263"/>
  <c r="EB263"/>
  <c r="EK263"/>
  <c r="EL263"/>
  <c r="EM263"/>
  <c r="FD263"/>
  <c r="Y264"/>
  <c r="Z264"/>
  <c r="AA264"/>
  <c r="AN264"/>
  <c r="BH264"/>
  <c r="DU264"/>
  <c r="H264"/>
  <c r="DV264"/>
  <c r="I264"/>
  <c r="DW264"/>
  <c r="J264"/>
  <c r="EB264"/>
  <c r="EN264"/>
  <c r="FD264"/>
  <c r="Y265"/>
  <c r="AA265"/>
  <c r="AK265"/>
  <c r="AM265"/>
  <c r="BE265"/>
  <c r="BG265"/>
  <c r="DU265"/>
  <c r="DW265"/>
  <c r="DY265"/>
  <c r="EA265"/>
  <c r="EK265"/>
  <c r="EM265"/>
  <c r="FA265"/>
  <c r="FC265"/>
  <c r="AF266"/>
  <c r="AN266"/>
  <c r="BE266"/>
  <c r="BF266"/>
  <c r="BG266"/>
  <c r="DU266"/>
  <c r="DV266"/>
  <c r="DW266"/>
  <c r="ES266"/>
  <c r="ET266"/>
  <c r="EU266"/>
  <c r="AF267"/>
  <c r="AN267"/>
  <c r="BE267"/>
  <c r="BF267"/>
  <c r="BG267"/>
  <c r="DU267"/>
  <c r="DV267"/>
  <c r="DW267"/>
  <c r="ES267"/>
  <c r="ET267"/>
  <c r="EU267"/>
  <c r="AF268"/>
  <c r="AN268"/>
  <c r="BE268"/>
  <c r="BF268"/>
  <c r="BG268"/>
  <c r="DU268"/>
  <c r="DV268"/>
  <c r="DW268"/>
  <c r="ES268"/>
  <c r="ET268"/>
  <c r="EU268"/>
  <c r="AF269"/>
  <c r="AN269"/>
  <c r="BE269"/>
  <c r="BF269"/>
  <c r="BG269"/>
  <c r="DU269"/>
  <c r="DV269"/>
  <c r="DW269"/>
  <c r="ES269"/>
  <c r="ET269"/>
  <c r="EU269"/>
  <c r="AC270"/>
  <c r="AE270"/>
  <c r="AK270"/>
  <c r="AM270"/>
  <c r="BE270"/>
  <c r="BG270"/>
  <c r="DU270"/>
  <c r="DW270"/>
  <c r="ES270"/>
  <c r="EU270"/>
  <c r="Y271"/>
  <c r="Z271"/>
  <c r="AA271"/>
  <c r="AF271"/>
  <c r="AR271"/>
  <c r="BH271"/>
  <c r="BM271"/>
  <c r="BN271"/>
  <c r="BO271"/>
  <c r="DU271"/>
  <c r="DV271"/>
  <c r="DW271"/>
  <c r="DY271"/>
  <c r="DZ271"/>
  <c r="EA271"/>
  <c r="Y272"/>
  <c r="Z272"/>
  <c r="AA272"/>
  <c r="AF272"/>
  <c r="AR272"/>
  <c r="BH272"/>
  <c r="BM272"/>
  <c r="BN272"/>
  <c r="BO272"/>
  <c r="DU272"/>
  <c r="DV272"/>
  <c r="DW272"/>
  <c r="DY272"/>
  <c r="DZ272"/>
  <c r="EA272"/>
  <c r="Y273"/>
  <c r="AA273"/>
  <c r="AC273"/>
  <c r="AE273"/>
  <c r="AO273"/>
  <c r="AQ273"/>
  <c r="BE273"/>
  <c r="BG273"/>
  <c r="BM273"/>
  <c r="BO273"/>
  <c r="DU273"/>
  <c r="DW273"/>
  <c r="DY273"/>
  <c r="EA273"/>
  <c r="AF274"/>
  <c r="AN274"/>
  <c r="BU274"/>
  <c r="H274"/>
  <c r="BV274"/>
  <c r="I274"/>
  <c r="BW274"/>
  <c r="J274"/>
  <c r="CR274"/>
  <c r="AF275"/>
  <c r="AK275"/>
  <c r="H275"/>
  <c r="AL275"/>
  <c r="I275"/>
  <c r="AM275"/>
  <c r="J275"/>
  <c r="BX275"/>
  <c r="CR275"/>
  <c r="AC276"/>
  <c r="AD276"/>
  <c r="AE276"/>
  <c r="AN276"/>
  <c r="BX276"/>
  <c r="CO276"/>
  <c r="CP276"/>
  <c r="CQ276"/>
  <c r="AC277"/>
  <c r="AE277"/>
  <c r="AK277"/>
  <c r="AM277"/>
  <c r="BU277"/>
  <c r="BW277"/>
  <c r="CO277"/>
  <c r="CQ277"/>
  <c r="H278"/>
  <c r="I278"/>
  <c r="J278"/>
  <c r="K278"/>
  <c r="AF278"/>
  <c r="AJ278"/>
  <c r="AN278"/>
  <c r="ER278"/>
  <c r="AF279"/>
  <c r="AG279"/>
  <c r="H279"/>
  <c r="AH279"/>
  <c r="I279"/>
  <c r="AI279"/>
  <c r="J279"/>
  <c r="AN279"/>
  <c r="ER279"/>
  <c r="AF280"/>
  <c r="AG280"/>
  <c r="AH280"/>
  <c r="AI280"/>
  <c r="AN280"/>
  <c r="EO280"/>
  <c r="H280"/>
  <c r="EP280"/>
  <c r="I280"/>
  <c r="EQ280"/>
  <c r="J280"/>
  <c r="AC281"/>
  <c r="AE281"/>
  <c r="AG281"/>
  <c r="AI281"/>
  <c r="AK281"/>
  <c r="AM281"/>
  <c r="EO281"/>
  <c r="EQ281"/>
  <c r="AF282"/>
  <c r="AN282"/>
  <c r="BH282"/>
  <c r="CO282"/>
  <c r="H282"/>
  <c r="CP282"/>
  <c r="I282"/>
  <c r="CQ282"/>
  <c r="J282"/>
  <c r="AF283"/>
  <c r="AN283"/>
  <c r="BE283"/>
  <c r="H283"/>
  <c r="BF283"/>
  <c r="I283"/>
  <c r="BG283"/>
  <c r="J283"/>
  <c r="CR283"/>
  <c r="AC284"/>
  <c r="AE284"/>
  <c r="AK284"/>
  <c r="AM284"/>
  <c r="BE284"/>
  <c r="BG284"/>
  <c r="CO284"/>
  <c r="CQ284"/>
  <c r="AF285"/>
  <c r="AJ285"/>
  <c r="AS285"/>
  <c r="H285"/>
  <c r="AT285"/>
  <c r="I285"/>
  <c r="AU285"/>
  <c r="J285"/>
  <c r="DX285"/>
  <c r="FH285"/>
  <c r="AF286"/>
  <c r="AJ286"/>
  <c r="AS286"/>
  <c r="H286"/>
  <c r="AT286"/>
  <c r="I286"/>
  <c r="AU286"/>
  <c r="J286"/>
  <c r="DX286"/>
  <c r="FH286"/>
  <c r="AF287"/>
  <c r="AG287"/>
  <c r="AH287"/>
  <c r="AI287"/>
  <c r="AS287"/>
  <c r="H287"/>
  <c r="AT287"/>
  <c r="I287"/>
  <c r="AU287"/>
  <c r="J287"/>
  <c r="DX287"/>
  <c r="FH287"/>
  <c r="AF288"/>
  <c r="AJ288"/>
  <c r="AS288"/>
  <c r="AT288"/>
  <c r="AU288"/>
  <c r="DU288"/>
  <c r="DV288"/>
  <c r="DW288"/>
  <c r="FH288"/>
  <c r="AF289"/>
  <c r="AJ289"/>
  <c r="AS289"/>
  <c r="AT289"/>
  <c r="AU289"/>
  <c r="DX289"/>
  <c r="FE289"/>
  <c r="FF289"/>
  <c r="FG289"/>
  <c r="AF290"/>
  <c r="AJ290"/>
  <c r="AS290"/>
  <c r="H290"/>
  <c r="AT290"/>
  <c r="I290"/>
  <c r="AU290"/>
  <c r="J290"/>
  <c r="DX290"/>
  <c r="FH290"/>
  <c r="AC291"/>
  <c r="AE291"/>
  <c r="AG291"/>
  <c r="AI291"/>
  <c r="AS291"/>
  <c r="AU291"/>
  <c r="DU291"/>
  <c r="DW291"/>
  <c r="FE291"/>
  <c r="FG291"/>
  <c r="AG292"/>
  <c r="AH292"/>
  <c r="AI292"/>
  <c r="AN292"/>
  <c r="AS292"/>
  <c r="AT292"/>
  <c r="AU292"/>
  <c r="BE292"/>
  <c r="BF292"/>
  <c r="BG292"/>
  <c r="AG293"/>
  <c r="AH293"/>
  <c r="AI293"/>
  <c r="AN293"/>
  <c r="AS293"/>
  <c r="AT293"/>
  <c r="AU293"/>
  <c r="BE293"/>
  <c r="BF293"/>
  <c r="BG293"/>
  <c r="AG294"/>
  <c r="AH294"/>
  <c r="AI294"/>
  <c r="AN294"/>
  <c r="AS294"/>
  <c r="AT294"/>
  <c r="AU294"/>
  <c r="BE294"/>
  <c r="BF294"/>
  <c r="BG294"/>
  <c r="AG295"/>
  <c r="AH295"/>
  <c r="AI295"/>
  <c r="AN295"/>
  <c r="AS295"/>
  <c r="AT295"/>
  <c r="AU295"/>
  <c r="BE295"/>
  <c r="BF295"/>
  <c r="BG295"/>
  <c r="AG296"/>
  <c r="AH296"/>
  <c r="AI296"/>
  <c r="AN296"/>
  <c r="AS296"/>
  <c r="AT296"/>
  <c r="AU296"/>
  <c r="BE296"/>
  <c r="BF296"/>
  <c r="BG296"/>
  <c r="AG297"/>
  <c r="AI297"/>
  <c r="AK297"/>
  <c r="AM297"/>
  <c r="AS297"/>
  <c r="AU297"/>
  <c r="BE297"/>
  <c r="BG297"/>
  <c r="AG298"/>
  <c r="AH298"/>
  <c r="AI298"/>
  <c r="BE298"/>
  <c r="BF298"/>
  <c r="BG298"/>
  <c r="BM298"/>
  <c r="H298"/>
  <c r="BN298"/>
  <c r="I298"/>
  <c r="BO298"/>
  <c r="J298"/>
  <c r="ER298"/>
  <c r="AG299"/>
  <c r="AH299"/>
  <c r="AI299"/>
  <c r="BE299"/>
  <c r="BF299"/>
  <c r="BG299"/>
  <c r="BM299"/>
  <c r="H299"/>
  <c r="BN299"/>
  <c r="I299"/>
  <c r="BO299"/>
  <c r="J299"/>
  <c r="ER299"/>
  <c r="AG300"/>
  <c r="AH300"/>
  <c r="AI300"/>
  <c r="BE300"/>
  <c r="BF300"/>
  <c r="BG300"/>
  <c r="BM300"/>
  <c r="H300"/>
  <c r="BN300"/>
  <c r="I300"/>
  <c r="BO300"/>
  <c r="J300"/>
  <c r="ER300"/>
  <c r="AG301"/>
  <c r="AI301"/>
  <c r="BE301"/>
  <c r="BG301"/>
  <c r="BM301"/>
  <c r="BO301"/>
  <c r="EO301"/>
  <c r="EQ301"/>
  <c r="AF302"/>
  <c r="AN302"/>
  <c r="BE302"/>
  <c r="BF302"/>
  <c r="BG302"/>
  <c r="CO302"/>
  <c r="CP302"/>
  <c r="CQ302"/>
  <c r="ER302"/>
  <c r="AF303"/>
  <c r="AN303"/>
  <c r="BE303"/>
  <c r="H303"/>
  <c r="BF303"/>
  <c r="I303"/>
  <c r="BG303"/>
  <c r="J303"/>
  <c r="ER303"/>
  <c r="AC304"/>
  <c r="AE304"/>
  <c r="AK304"/>
  <c r="AM304"/>
  <c r="BE304"/>
  <c r="BG304"/>
  <c r="CO304"/>
  <c r="CQ304"/>
  <c r="EO304"/>
  <c r="EQ304"/>
  <c r="Y305"/>
  <c r="Z305"/>
  <c r="AA305"/>
  <c r="AF305"/>
  <c r="AN305"/>
  <c r="BE305"/>
  <c r="H305"/>
  <c r="BF305"/>
  <c r="I305"/>
  <c r="BG305"/>
  <c r="J305"/>
  <c r="CR305"/>
  <c r="Y306"/>
  <c r="Z306"/>
  <c r="AA306"/>
  <c r="AC306"/>
  <c r="AD306"/>
  <c r="AE306"/>
  <c r="AK306"/>
  <c r="AL306"/>
  <c r="AM306"/>
  <c r="BE306"/>
  <c r="BF306"/>
  <c r="BG306"/>
  <c r="CO306"/>
  <c r="CP306"/>
  <c r="CQ306"/>
  <c r="Y307"/>
  <c r="Z307"/>
  <c r="AA307"/>
  <c r="AC307"/>
  <c r="AD307"/>
  <c r="AE307"/>
  <c r="AN307"/>
  <c r="BE307"/>
  <c r="BF307"/>
  <c r="BG307"/>
  <c r="CR307"/>
  <c r="Y308"/>
  <c r="Z308"/>
  <c r="AA308"/>
  <c r="AF308"/>
  <c r="AN308"/>
  <c r="BE308"/>
  <c r="H308"/>
  <c r="BF308"/>
  <c r="I308"/>
  <c r="BG308"/>
  <c r="J308"/>
  <c r="CR308"/>
  <c r="AB309"/>
  <c r="Y309"/>
  <c r="AF309"/>
  <c r="AN309"/>
  <c r="BE309"/>
  <c r="H309"/>
  <c r="BF309"/>
  <c r="BG309"/>
  <c r="CR309"/>
  <c r="Y310"/>
  <c r="Z310"/>
  <c r="AA310"/>
  <c r="AF310"/>
  <c r="AN310"/>
  <c r="BE310"/>
  <c r="H310"/>
  <c r="BF310"/>
  <c r="I310"/>
  <c r="BG310"/>
  <c r="J310"/>
  <c r="CR310"/>
  <c r="Y311"/>
  <c r="Z311"/>
  <c r="AA311"/>
  <c r="AF311"/>
  <c r="AN311"/>
  <c r="BE311"/>
  <c r="H311"/>
  <c r="BF311"/>
  <c r="I311"/>
  <c r="BG311"/>
  <c r="J311"/>
  <c r="CR311"/>
  <c r="Y312"/>
  <c r="Z312"/>
  <c r="AA312"/>
  <c r="AF312"/>
  <c r="AN312"/>
  <c r="BE312"/>
  <c r="BF312"/>
  <c r="BG312"/>
  <c r="CO312"/>
  <c r="CP312"/>
  <c r="CQ312"/>
  <c r="Y313"/>
  <c r="AA313"/>
  <c r="AC313"/>
  <c r="AE313"/>
  <c r="AK313"/>
  <c r="AM313"/>
  <c r="BE313"/>
  <c r="BG313"/>
  <c r="CO313"/>
  <c r="CQ313"/>
  <c r="AF314"/>
  <c r="AG314"/>
  <c r="AH314"/>
  <c r="AI314"/>
  <c r="AS314"/>
  <c r="H314"/>
  <c r="AT314"/>
  <c r="I314"/>
  <c r="AU314"/>
  <c r="J314"/>
  <c r="BH314"/>
  <c r="CR314"/>
  <c r="DX314"/>
  <c r="AF315"/>
  <c r="AJ315"/>
  <c r="AS315"/>
  <c r="H315"/>
  <c r="AT315"/>
  <c r="I315"/>
  <c r="AU315"/>
  <c r="J315"/>
  <c r="BH315"/>
  <c r="CR315"/>
  <c r="DX315"/>
  <c r="AF316"/>
  <c r="AJ316"/>
  <c r="AS316"/>
  <c r="AT316"/>
  <c r="AU316"/>
  <c r="BE316"/>
  <c r="BF316"/>
  <c r="BG316"/>
  <c r="CR316"/>
  <c r="DX316"/>
  <c r="AF317"/>
  <c r="AJ317"/>
  <c r="AS317"/>
  <c r="AT317"/>
  <c r="AU317"/>
  <c r="BH317"/>
  <c r="CR317"/>
  <c r="DU317"/>
  <c r="DV317"/>
  <c r="DW317"/>
  <c r="AF318"/>
  <c r="AJ318"/>
  <c r="AS318"/>
  <c r="AT318"/>
  <c r="AU318"/>
  <c r="BH318"/>
  <c r="BE318"/>
  <c r="CR318"/>
  <c r="DX318"/>
  <c r="AF319"/>
  <c r="AJ319"/>
  <c r="AS319"/>
  <c r="AT319"/>
  <c r="AU319"/>
  <c r="BH319"/>
  <c r="CO319"/>
  <c r="CP319"/>
  <c r="CQ319"/>
  <c r="DX319"/>
  <c r="AF320"/>
  <c r="AJ320"/>
  <c r="AS320"/>
  <c r="H320"/>
  <c r="AT320"/>
  <c r="I320"/>
  <c r="AU320"/>
  <c r="J320"/>
  <c r="BH320"/>
  <c r="CR320"/>
  <c r="DX320"/>
  <c r="AC321"/>
  <c r="AE321"/>
  <c r="AG321"/>
  <c r="AI321"/>
  <c r="AS321"/>
  <c r="AU321"/>
  <c r="BE321"/>
  <c r="BG321"/>
  <c r="CO321"/>
  <c r="CQ321"/>
  <c r="DU321"/>
  <c r="DW321"/>
  <c r="H322"/>
  <c r="I322"/>
  <c r="J322"/>
  <c r="K322"/>
  <c r="AF322"/>
  <c r="AJ322"/>
  <c r="AN322"/>
  <c r="BH322"/>
  <c r="CB322"/>
  <c r="CN322"/>
  <c r="CR322"/>
  <c r="ER322"/>
  <c r="AF323"/>
  <c r="AJ323"/>
  <c r="AN323"/>
  <c r="BE323"/>
  <c r="BF323"/>
  <c r="BG323"/>
  <c r="CB323"/>
  <c r="CK323"/>
  <c r="CL323"/>
  <c r="CM323"/>
  <c r="CR323"/>
  <c r="ER323"/>
  <c r="AF324"/>
  <c r="AG324"/>
  <c r="H324"/>
  <c r="AH324"/>
  <c r="I324"/>
  <c r="AI324"/>
  <c r="J324"/>
  <c r="AN324"/>
  <c r="BH324"/>
  <c r="CB324"/>
  <c r="CN324"/>
  <c r="CR324"/>
  <c r="ER324"/>
  <c r="AF325"/>
  <c r="AJ325"/>
  <c r="AN325"/>
  <c r="BH325"/>
  <c r="CB325"/>
  <c r="CN325"/>
  <c r="CO325"/>
  <c r="H325"/>
  <c r="CP325"/>
  <c r="I325"/>
  <c r="CQ325"/>
  <c r="J325"/>
  <c r="ER325"/>
  <c r="AC326"/>
  <c r="AE326"/>
  <c r="AG326"/>
  <c r="AI326"/>
  <c r="AK326"/>
  <c r="AM326"/>
  <c r="BE326"/>
  <c r="BG326"/>
  <c r="BY326"/>
  <c r="CA326"/>
  <c r="CK326"/>
  <c r="CM326"/>
  <c r="CO326"/>
  <c r="CQ326"/>
  <c r="EO326"/>
  <c r="EQ326"/>
  <c r="AF327"/>
  <c r="BH327"/>
  <c r="BX327"/>
  <c r="CK327"/>
  <c r="CL327"/>
  <c r="CM327"/>
  <c r="CR327"/>
  <c r="DU327"/>
  <c r="DV327"/>
  <c r="DW327"/>
  <c r="Q327"/>
  <c r="R327"/>
  <c r="S327"/>
  <c r="FI327"/>
  <c r="FJ327"/>
  <c r="FK327"/>
  <c r="FP327"/>
  <c r="AF328"/>
  <c r="BH328"/>
  <c r="BU328"/>
  <c r="BV328"/>
  <c r="BW328"/>
  <c r="CK328"/>
  <c r="CL328"/>
  <c r="CM328"/>
  <c r="CR328"/>
  <c r="DU328"/>
  <c r="DV328"/>
  <c r="DW328"/>
  <c r="Q328"/>
  <c r="R328"/>
  <c r="S328"/>
  <c r="FI328"/>
  <c r="FJ328"/>
  <c r="FK328"/>
  <c r="FP328"/>
  <c r="AF329"/>
  <c r="BH329"/>
  <c r="BX329"/>
  <c r="CK329"/>
  <c r="CL329"/>
  <c r="CM329"/>
  <c r="CO329"/>
  <c r="CP329"/>
  <c r="CQ329"/>
  <c r="DU329"/>
  <c r="DV329"/>
  <c r="DW329"/>
  <c r="Q329"/>
  <c r="R329"/>
  <c r="S329"/>
  <c r="FI329"/>
  <c r="FJ329"/>
  <c r="FK329"/>
  <c r="FP329"/>
  <c r="AF330"/>
  <c r="BE330"/>
  <c r="BF330"/>
  <c r="BG330"/>
  <c r="BX330"/>
  <c r="CK330"/>
  <c r="CL330"/>
  <c r="CM330"/>
  <c r="CR330"/>
  <c r="DU330"/>
  <c r="DV330"/>
  <c r="DW330"/>
  <c r="Q330"/>
  <c r="R330"/>
  <c r="S330"/>
  <c r="FI330"/>
  <c r="FJ330"/>
  <c r="FK330"/>
  <c r="FP330"/>
  <c r="AF331"/>
  <c r="BH331"/>
  <c r="BX331"/>
  <c r="CK331"/>
  <c r="CL331"/>
  <c r="CM331"/>
  <c r="CR331"/>
  <c r="DU331"/>
  <c r="DV331"/>
  <c r="DW331"/>
  <c r="Q331"/>
  <c r="R331"/>
  <c r="S331"/>
  <c r="FI331"/>
  <c r="FJ331"/>
  <c r="FK331"/>
  <c r="FP331"/>
  <c r="AF332"/>
  <c r="BH332"/>
  <c r="BX332"/>
  <c r="CK332"/>
  <c r="CL332"/>
  <c r="CM332"/>
  <c r="CR332"/>
  <c r="DU332"/>
  <c r="DV332"/>
  <c r="DW332"/>
  <c r="Q332"/>
  <c r="R332"/>
  <c r="S332"/>
  <c r="FI332"/>
  <c r="FJ332"/>
  <c r="FK332"/>
  <c r="FP332"/>
  <c r="AF333"/>
  <c r="BH333"/>
  <c r="BX333"/>
  <c r="CK333"/>
  <c r="CL333"/>
  <c r="CM333"/>
  <c r="CR333"/>
  <c r="DU333"/>
  <c r="DV333"/>
  <c r="DW333"/>
  <c r="Q333"/>
  <c r="R333"/>
  <c r="S333"/>
  <c r="FI333"/>
  <c r="FJ333"/>
  <c r="FK333"/>
  <c r="FP333"/>
  <c r="AF334"/>
  <c r="BH334"/>
  <c r="BX334"/>
  <c r="CK334"/>
  <c r="CL334"/>
  <c r="CM334"/>
  <c r="CR334"/>
  <c r="DU334"/>
  <c r="DV334"/>
  <c r="DW334"/>
  <c r="Q334"/>
  <c r="R334"/>
  <c r="S334"/>
  <c r="FI334"/>
  <c r="FJ334"/>
  <c r="FK334"/>
  <c r="FM334"/>
  <c r="FN334"/>
  <c r="FO334"/>
  <c r="AC335"/>
  <c r="AD335"/>
  <c r="AE335"/>
  <c r="BH335"/>
  <c r="BX335"/>
  <c r="CK335"/>
  <c r="CL335"/>
  <c r="CM335"/>
  <c r="CR335"/>
  <c r="DU335"/>
  <c r="DV335"/>
  <c r="DW335"/>
  <c r="Q335"/>
  <c r="R335"/>
  <c r="S335"/>
  <c r="FI335"/>
  <c r="FJ335"/>
  <c r="FK335"/>
  <c r="FP335"/>
  <c r="AC336"/>
  <c r="AE336"/>
  <c r="BE336"/>
  <c r="BG336"/>
  <c r="BU336"/>
  <c r="BW336"/>
  <c r="CK336"/>
  <c r="CM336"/>
  <c r="CO336"/>
  <c r="CQ336"/>
  <c r="DU336"/>
  <c r="DW336"/>
  <c r="Q336"/>
  <c r="S336"/>
  <c r="FI336"/>
  <c r="FK336"/>
  <c r="FM336"/>
  <c r="FO336"/>
  <c r="AF337"/>
  <c r="BE337"/>
  <c r="BF337"/>
  <c r="BG337"/>
  <c r="BX337"/>
  <c r="CJ337"/>
  <c r="CN337"/>
  <c r="CR337"/>
  <c r="FI337"/>
  <c r="FJ337"/>
  <c r="FK337"/>
  <c r="FP337"/>
  <c r="AF338"/>
  <c r="BH338"/>
  <c r="BX338"/>
  <c r="CJ338"/>
  <c r="CN338"/>
  <c r="CR338"/>
  <c r="FI338"/>
  <c r="H338"/>
  <c r="FJ338"/>
  <c r="I338"/>
  <c r="FK338"/>
  <c r="J338"/>
  <c r="FP338"/>
  <c r="AF339"/>
  <c r="BH339"/>
  <c r="BX339"/>
  <c r="CJ339"/>
  <c r="CN339"/>
  <c r="CR339"/>
  <c r="FI339"/>
  <c r="H339"/>
  <c r="FJ339"/>
  <c r="I339"/>
  <c r="FK339"/>
  <c r="J339"/>
  <c r="FP339"/>
  <c r="AF340"/>
  <c r="BH340"/>
  <c r="BU340"/>
  <c r="BV340"/>
  <c r="BW340"/>
  <c r="CJ340"/>
  <c r="CN340"/>
  <c r="CR340"/>
  <c r="FI340"/>
  <c r="FJ340"/>
  <c r="FK340"/>
  <c r="FP340"/>
  <c r="AF341"/>
  <c r="BH341"/>
  <c r="BX341"/>
  <c r="CJ341"/>
  <c r="CK341"/>
  <c r="CL341"/>
  <c r="CM341"/>
  <c r="CR341"/>
  <c r="FI341"/>
  <c r="FJ341"/>
  <c r="FK341"/>
  <c r="FP341"/>
  <c r="AF342"/>
  <c r="BH342"/>
  <c r="BX342"/>
  <c r="CJ342"/>
  <c r="CN342"/>
  <c r="CR342"/>
  <c r="FI342"/>
  <c r="H342"/>
  <c r="FJ342"/>
  <c r="I342"/>
  <c r="FK342"/>
  <c r="J342"/>
  <c r="FP342"/>
  <c r="AF343"/>
  <c r="BH343"/>
  <c r="BX343"/>
  <c r="CJ343"/>
  <c r="CN343"/>
  <c r="CO343"/>
  <c r="CP343"/>
  <c r="CQ343"/>
  <c r="FI343"/>
  <c r="FJ343"/>
  <c r="FK343"/>
  <c r="FP343"/>
  <c r="AF344"/>
  <c r="BH344"/>
  <c r="BX344"/>
  <c r="CJ344"/>
  <c r="CN344"/>
  <c r="CR344"/>
  <c r="FI344"/>
  <c r="FJ344"/>
  <c r="FK344"/>
  <c r="FM344"/>
  <c r="H344"/>
  <c r="FN344"/>
  <c r="I344"/>
  <c r="FO344"/>
  <c r="J344"/>
  <c r="AF345"/>
  <c r="BH345"/>
  <c r="BX345"/>
  <c r="CG345"/>
  <c r="CH345"/>
  <c r="CI345"/>
  <c r="CN345"/>
  <c r="CR345"/>
  <c r="FI345"/>
  <c r="FJ345"/>
  <c r="FK345"/>
  <c r="FP345"/>
  <c r="AF346"/>
  <c r="BH346"/>
  <c r="BU346"/>
  <c r="BV346"/>
  <c r="BW346"/>
  <c r="CJ346"/>
  <c r="CN346"/>
  <c r="CR346"/>
  <c r="FI346"/>
  <c r="FJ346"/>
  <c r="FK346"/>
  <c r="FP346"/>
  <c r="AC347"/>
  <c r="AE347"/>
  <c r="BE347"/>
  <c r="BG347"/>
  <c r="BU347"/>
  <c r="BW347"/>
  <c r="CG347"/>
  <c r="CI347"/>
  <c r="CK347"/>
  <c r="CM347"/>
  <c r="CO347"/>
  <c r="CQ347"/>
  <c r="FI347"/>
  <c r="FK347"/>
  <c r="FM347"/>
  <c r="FO347"/>
  <c r="AK358"/>
  <c r="AL358"/>
  <c r="AM358"/>
  <c r="AS358"/>
  <c r="AT358"/>
  <c r="AU358"/>
  <c r="AW358"/>
  <c r="AX358"/>
  <c r="AY358"/>
  <c r="BH358"/>
  <c r="CG358"/>
  <c r="CH358"/>
  <c r="CI358"/>
  <c r="CK358"/>
  <c r="CL358"/>
  <c r="CM358"/>
  <c r="CO358"/>
  <c r="CP358"/>
  <c r="CQ358"/>
  <c r="FI358"/>
  <c r="FJ358"/>
  <c r="FK358"/>
  <c r="FP358"/>
  <c r="AN359"/>
  <c r="AS359"/>
  <c r="AT359"/>
  <c r="AU359"/>
  <c r="AW359"/>
  <c r="AX359"/>
  <c r="AY359"/>
  <c r="BE359"/>
  <c r="BF359"/>
  <c r="BG359"/>
  <c r="CG359"/>
  <c r="CH359"/>
  <c r="CI359"/>
  <c r="CK359"/>
  <c r="CL359"/>
  <c r="CM359"/>
  <c r="CO359"/>
  <c r="CP359"/>
  <c r="CQ359"/>
  <c r="FI359"/>
  <c r="FJ359"/>
  <c r="FK359"/>
  <c r="FP359"/>
  <c r="AN360"/>
  <c r="AS360"/>
  <c r="AT360"/>
  <c r="AU360"/>
  <c r="AZ360"/>
  <c r="BH360"/>
  <c r="CG360"/>
  <c r="CH360"/>
  <c r="CI360"/>
  <c r="CK360"/>
  <c r="CL360"/>
  <c r="CM360"/>
  <c r="CO360"/>
  <c r="CP360"/>
  <c r="CQ360"/>
  <c r="FI360"/>
  <c r="FJ360"/>
  <c r="FK360"/>
  <c r="FP360"/>
  <c r="AN361"/>
  <c r="AS361"/>
  <c r="AT361"/>
  <c r="AU361"/>
  <c r="AZ361"/>
  <c r="BH361"/>
  <c r="CG361"/>
  <c r="CH361"/>
  <c r="CI361"/>
  <c r="CK361"/>
  <c r="CL361"/>
  <c r="CM361"/>
  <c r="CO361"/>
  <c r="CP361"/>
  <c r="CQ361"/>
  <c r="FI361"/>
  <c r="FJ361"/>
  <c r="FK361"/>
  <c r="FM361"/>
  <c r="FN361"/>
  <c r="FO361"/>
  <c r="AN362"/>
  <c r="AS362"/>
  <c r="AT362"/>
  <c r="AU362"/>
  <c r="AW362"/>
  <c r="AX362"/>
  <c r="AY362"/>
  <c r="BH362"/>
  <c r="CG362"/>
  <c r="CH362"/>
  <c r="CI362"/>
  <c r="CK362"/>
  <c r="CL362"/>
  <c r="CM362"/>
  <c r="CO362"/>
  <c r="CP362"/>
  <c r="CQ362"/>
  <c r="FI362"/>
  <c r="FJ362"/>
  <c r="FK362"/>
  <c r="FP362"/>
  <c r="AN363"/>
  <c r="AS363"/>
  <c r="AT363"/>
  <c r="AU363"/>
  <c r="AW363"/>
  <c r="AX363"/>
  <c r="AY363"/>
  <c r="BH363"/>
  <c r="CG363"/>
  <c r="CH363"/>
  <c r="CI363"/>
  <c r="CK363"/>
  <c r="CL363"/>
  <c r="CM363"/>
  <c r="CO363"/>
  <c r="CP363"/>
  <c r="CQ363"/>
  <c r="FI363"/>
  <c r="FJ363"/>
  <c r="FK363"/>
  <c r="FP363"/>
  <c r="AN364"/>
  <c r="AS364"/>
  <c r="AT364"/>
  <c r="AU364"/>
  <c r="AW364"/>
  <c r="AX364"/>
  <c r="AY364"/>
  <c r="BH364"/>
  <c r="CG364"/>
  <c r="CH364"/>
  <c r="CI364"/>
  <c r="CK364"/>
  <c r="CL364"/>
  <c r="CM364"/>
  <c r="CO364"/>
  <c r="CP364"/>
  <c r="CQ364"/>
  <c r="FI364"/>
  <c r="FJ364"/>
  <c r="FK364"/>
  <c r="FP364"/>
  <c r="AK365"/>
  <c r="AM365"/>
  <c r="AS365"/>
  <c r="AU365"/>
  <c r="AW365"/>
  <c r="AY365"/>
  <c r="BE365"/>
  <c r="BG365"/>
  <c r="CG365"/>
  <c r="CI365"/>
  <c r="CK365"/>
  <c r="CM365"/>
  <c r="CO365"/>
  <c r="CQ365"/>
  <c r="FI365"/>
  <c r="FK365"/>
  <c r="FM365"/>
  <c r="FO365"/>
  <c r="AS366"/>
  <c r="AT366"/>
  <c r="AU366"/>
  <c r="BE366"/>
  <c r="BF366"/>
  <c r="BG366"/>
  <c r="CN366"/>
  <c r="CR366"/>
  <c r="DU366"/>
  <c r="DV366"/>
  <c r="DW366"/>
  <c r="FI366"/>
  <c r="FJ366"/>
  <c r="FK366"/>
  <c r="FU366"/>
  <c r="FV366"/>
  <c r="FW366"/>
  <c r="AS367"/>
  <c r="AT367"/>
  <c r="AU367"/>
  <c r="BE367"/>
  <c r="BF367"/>
  <c r="BG367"/>
  <c r="CN367"/>
  <c r="CR367"/>
  <c r="DU367"/>
  <c r="DV367"/>
  <c r="DW367"/>
  <c r="FI367"/>
  <c r="FJ367"/>
  <c r="FK367"/>
  <c r="FU367"/>
  <c r="FV367"/>
  <c r="FW367"/>
  <c r="AS368"/>
  <c r="AT368"/>
  <c r="AU368"/>
  <c r="BE368"/>
  <c r="BF368"/>
  <c r="BG368"/>
  <c r="CK368"/>
  <c r="CL368"/>
  <c r="CM368"/>
  <c r="CR368"/>
  <c r="DU368"/>
  <c r="DV368"/>
  <c r="DW368"/>
  <c r="FI368"/>
  <c r="FJ368"/>
  <c r="FK368"/>
  <c r="FU368"/>
  <c r="FV368"/>
  <c r="FW368"/>
  <c r="AS369"/>
  <c r="AT369"/>
  <c r="AU369"/>
  <c r="BE369"/>
  <c r="BF369"/>
  <c r="BG369"/>
  <c r="CN369"/>
  <c r="CR369"/>
  <c r="DU369"/>
  <c r="DV369"/>
  <c r="DW369"/>
  <c r="FI369"/>
  <c r="FJ369"/>
  <c r="FK369"/>
  <c r="FU369"/>
  <c r="FV369"/>
  <c r="FW369"/>
  <c r="AS370"/>
  <c r="AT370"/>
  <c r="AU370"/>
  <c r="BE370"/>
  <c r="BF370"/>
  <c r="BG370"/>
  <c r="CN370"/>
  <c r="CR370"/>
  <c r="DU370"/>
  <c r="DV370"/>
  <c r="DW370"/>
  <c r="FI370"/>
  <c r="FJ370"/>
  <c r="FK370"/>
  <c r="FU370"/>
  <c r="FV370"/>
  <c r="FW370"/>
  <c r="AS371"/>
  <c r="AT371"/>
  <c r="AU371"/>
  <c r="BE371"/>
  <c r="BF371"/>
  <c r="BG371"/>
  <c r="CN371"/>
  <c r="CR371"/>
  <c r="DU371"/>
  <c r="DV371"/>
  <c r="DW371"/>
  <c r="FI371"/>
  <c r="FJ371"/>
  <c r="FK371"/>
  <c r="FU371"/>
  <c r="FV371"/>
  <c r="FW371"/>
  <c r="AS372"/>
  <c r="AT372"/>
  <c r="AU372"/>
  <c r="BE372"/>
  <c r="BF372"/>
  <c r="BG372"/>
  <c r="CN372"/>
  <c r="CO372"/>
  <c r="CP372"/>
  <c r="CQ372"/>
  <c r="DU372"/>
  <c r="DV372"/>
  <c r="DW372"/>
  <c r="FI372"/>
  <c r="FJ372"/>
  <c r="FK372"/>
  <c r="FU372"/>
  <c r="FV372"/>
  <c r="FW372"/>
  <c r="AS373"/>
  <c r="AU373"/>
  <c r="BE373"/>
  <c r="BG373"/>
  <c r="CK373"/>
  <c r="CM373"/>
  <c r="CO373"/>
  <c r="CQ373"/>
  <c r="DU373"/>
  <c r="DW373"/>
  <c r="FI373"/>
  <c r="FK373"/>
  <c r="FU373"/>
  <c r="FW373"/>
  <c r="AF374"/>
  <c r="BE374"/>
  <c r="BF374"/>
  <c r="BG374"/>
  <c r="BU374"/>
  <c r="BV374"/>
  <c r="BW374"/>
  <c r="DU374"/>
  <c r="DV374"/>
  <c r="DW374"/>
  <c r="FI374"/>
  <c r="FJ374"/>
  <c r="FK374"/>
  <c r="FU374"/>
  <c r="FV374"/>
  <c r="FW374"/>
  <c r="AF375"/>
  <c r="BH375"/>
  <c r="BU375"/>
  <c r="BV375"/>
  <c r="BW375"/>
  <c r="DU375"/>
  <c r="DV375"/>
  <c r="DW375"/>
  <c r="FI375"/>
  <c r="FJ375"/>
  <c r="FK375"/>
  <c r="FU375"/>
  <c r="FV375"/>
  <c r="FW375"/>
  <c r="AF376"/>
  <c r="BH376"/>
  <c r="BU376"/>
  <c r="BV376"/>
  <c r="BW376"/>
  <c r="DU376"/>
  <c r="DV376"/>
  <c r="DW376"/>
  <c r="FI376"/>
  <c r="FJ376"/>
  <c r="FK376"/>
  <c r="FU376"/>
  <c r="FV376"/>
  <c r="FW376"/>
  <c r="AF377"/>
  <c r="BH377"/>
  <c r="BU377"/>
  <c r="BV377"/>
  <c r="BW377"/>
  <c r="DU377"/>
  <c r="DV377"/>
  <c r="DW377"/>
  <c r="FI377"/>
  <c r="FJ377"/>
  <c r="FK377"/>
  <c r="FU377"/>
  <c r="FV377"/>
  <c r="FW377"/>
  <c r="AC378"/>
  <c r="AE378"/>
  <c r="BE378"/>
  <c r="BG378"/>
  <c r="BU378"/>
  <c r="BW378"/>
  <c r="DU378"/>
  <c r="DW378"/>
  <c r="FI378"/>
  <c r="FK378"/>
  <c r="FU378"/>
  <c r="FW378"/>
  <c r="Y379"/>
  <c r="Z379"/>
  <c r="AA379"/>
  <c r="AC379"/>
  <c r="AD379"/>
  <c r="AE379"/>
  <c r="BH379"/>
  <c r="BP379"/>
  <c r="BQ379"/>
  <c r="BR379"/>
  <c r="BS379"/>
  <c r="BU379"/>
  <c r="BV379"/>
  <c r="BW379"/>
  <c r="CK379"/>
  <c r="CL379"/>
  <c r="CM379"/>
  <c r="CR379"/>
  <c r="GB379"/>
  <c r="Y380"/>
  <c r="Z380"/>
  <c r="AA380"/>
  <c r="AF380"/>
  <c r="BH380"/>
  <c r="BM380"/>
  <c r="BN380"/>
  <c r="BO380"/>
  <c r="BQ380"/>
  <c r="BR380"/>
  <c r="BS380"/>
  <c r="BU380"/>
  <c r="BV380"/>
  <c r="BW380"/>
  <c r="CK380"/>
  <c r="CL380"/>
  <c r="CM380"/>
  <c r="CO380"/>
  <c r="CP380"/>
  <c r="CQ380"/>
  <c r="GB380"/>
  <c r="Y381"/>
  <c r="Z381"/>
  <c r="AA381"/>
  <c r="AF381"/>
  <c r="BP381"/>
  <c r="BQ381"/>
  <c r="BR381"/>
  <c r="BS381"/>
  <c r="BU381"/>
  <c r="BV381"/>
  <c r="BW381"/>
  <c r="CK381"/>
  <c r="CL381"/>
  <c r="CM381"/>
  <c r="CR381"/>
  <c r="GB381"/>
  <c r="Y382"/>
  <c r="Z382"/>
  <c r="AA382"/>
  <c r="AF382"/>
  <c r="BH382"/>
  <c r="BP382"/>
  <c r="BM382"/>
  <c r="BQ382"/>
  <c r="BR382"/>
  <c r="BS382"/>
  <c r="BU382"/>
  <c r="BV382"/>
  <c r="BW382"/>
  <c r="CK382"/>
  <c r="CL382"/>
  <c r="CM382"/>
  <c r="CR382"/>
  <c r="GB382"/>
  <c r="Y383"/>
  <c r="Z383"/>
  <c r="AA383"/>
  <c r="AF383"/>
  <c r="BH383"/>
  <c r="BP383"/>
  <c r="BQ383"/>
  <c r="BR383"/>
  <c r="BS383"/>
  <c r="BU383"/>
  <c r="BV383"/>
  <c r="BW383"/>
  <c r="CK383"/>
  <c r="CL383"/>
  <c r="CM383"/>
  <c r="CR383"/>
  <c r="CO383"/>
  <c r="GB383"/>
  <c r="Y384"/>
  <c r="AA384"/>
  <c r="AC384"/>
  <c r="AE384"/>
  <c r="BE384"/>
  <c r="BG384"/>
  <c r="BM384"/>
  <c r="BO384"/>
  <c r="BQ384"/>
  <c r="BS384"/>
  <c r="BU384"/>
  <c r="BW384"/>
  <c r="CK384"/>
  <c r="CM384"/>
  <c r="CO384"/>
  <c r="CQ384"/>
  <c r="FY384"/>
  <c r="GA384"/>
  <c r="Y385"/>
  <c r="Z385"/>
  <c r="AA385"/>
  <c r="AF385"/>
  <c r="BM385"/>
  <c r="BN385"/>
  <c r="BO385"/>
  <c r="BQ385"/>
  <c r="BR385"/>
  <c r="BS385"/>
  <c r="FU385"/>
  <c r="FV385"/>
  <c r="FW385"/>
  <c r="Y386"/>
  <c r="Z386"/>
  <c r="AA386"/>
  <c r="AF386"/>
  <c r="BP386"/>
  <c r="BM386"/>
  <c r="BQ386"/>
  <c r="BR386"/>
  <c r="BS386"/>
  <c r="FU386"/>
  <c r="FV386"/>
  <c r="FW386"/>
  <c r="Y387"/>
  <c r="Z387"/>
  <c r="AA387"/>
  <c r="AF387"/>
  <c r="BP387"/>
  <c r="BQ387"/>
  <c r="BR387"/>
  <c r="BS387"/>
  <c r="FU387"/>
  <c r="FV387"/>
  <c r="FW387"/>
  <c r="Y388"/>
  <c r="Z388"/>
  <c r="AA388"/>
  <c r="AF388"/>
  <c r="BP388"/>
  <c r="BQ388"/>
  <c r="BR388"/>
  <c r="BS388"/>
  <c r="FU388"/>
  <c r="FV388"/>
  <c r="FW388"/>
  <c r="Y389"/>
  <c r="Z389"/>
  <c r="AA389"/>
  <c r="AF389"/>
  <c r="BP389"/>
  <c r="BQ389"/>
  <c r="BR389"/>
  <c r="BS389"/>
  <c r="FU389"/>
  <c r="FV389"/>
  <c r="FW389"/>
  <c r="Y390"/>
  <c r="AA390"/>
  <c r="AC390"/>
  <c r="AE390"/>
  <c r="BM390"/>
  <c r="BO390"/>
  <c r="BQ390"/>
  <c r="BS390"/>
  <c r="FU390"/>
  <c r="FW390"/>
  <c r="M391"/>
  <c r="N391"/>
  <c r="O391"/>
  <c r="AF391"/>
  <c r="AS391"/>
  <c r="AT391"/>
  <c r="AU391"/>
  <c r="BH391"/>
  <c r="DL391"/>
  <c r="FU391"/>
  <c r="FV391"/>
  <c r="FW391"/>
  <c r="GF391"/>
  <c r="M392"/>
  <c r="N392"/>
  <c r="O392"/>
  <c r="AF392"/>
  <c r="AS392"/>
  <c r="AT392"/>
  <c r="AU392"/>
  <c r="BH392"/>
  <c r="DL392"/>
  <c r="FU392"/>
  <c r="FV392"/>
  <c r="FW392"/>
  <c r="GC392"/>
  <c r="GD392"/>
  <c r="GE392"/>
  <c r="M393"/>
  <c r="N393"/>
  <c r="O393"/>
  <c r="AF393"/>
  <c r="AS393"/>
  <c r="AT393"/>
  <c r="AU393"/>
  <c r="BH393"/>
  <c r="DL393"/>
  <c r="FU393"/>
  <c r="FV393"/>
  <c r="FW393"/>
  <c r="GF393"/>
  <c r="M394"/>
  <c r="N394"/>
  <c r="O394"/>
  <c r="AF394"/>
  <c r="AS394"/>
  <c r="AT394"/>
  <c r="AU394"/>
  <c r="BH394"/>
  <c r="DI394"/>
  <c r="DJ394"/>
  <c r="DK394"/>
  <c r="FU394"/>
  <c r="FV394"/>
  <c r="FW394"/>
  <c r="GF394"/>
  <c r="M395"/>
  <c r="O395"/>
  <c r="AC395"/>
  <c r="AE395"/>
  <c r="AS395"/>
  <c r="AU395"/>
  <c r="BE395"/>
  <c r="BG395"/>
  <c r="DI395"/>
  <c r="DK395"/>
  <c r="FU395"/>
  <c r="FW395"/>
  <c r="GC395"/>
  <c r="GE395"/>
  <c r="AF396"/>
  <c r="BE396"/>
  <c r="H396"/>
  <c r="BF396"/>
  <c r="I396"/>
  <c r="BG396"/>
  <c r="J396"/>
  <c r="CR396"/>
  <c r="GJ396"/>
  <c r="AF397"/>
  <c r="BH397"/>
  <c r="CO397"/>
  <c r="H397"/>
  <c r="CP397"/>
  <c r="I397"/>
  <c r="CQ397"/>
  <c r="J397"/>
  <c r="GJ397"/>
  <c r="AC398"/>
  <c r="AE398"/>
  <c r="BE398"/>
  <c r="BG398"/>
  <c r="CO398"/>
  <c r="CQ398"/>
  <c r="GG398"/>
  <c r="GI398"/>
  <c r="Q399"/>
  <c r="R399"/>
  <c r="S399"/>
  <c r="AF399"/>
  <c r="AN399"/>
  <c r="BH399"/>
  <c r="FI399"/>
  <c r="FJ399"/>
  <c r="FK399"/>
  <c r="FU399"/>
  <c r="FV399"/>
  <c r="FW399"/>
  <c r="T400"/>
  <c r="AF400"/>
  <c r="AN400"/>
  <c r="BE400"/>
  <c r="BF400"/>
  <c r="BG400"/>
  <c r="FI400"/>
  <c r="FJ400"/>
  <c r="FK400"/>
  <c r="FU400"/>
  <c r="FV400"/>
  <c r="FW400"/>
  <c r="T401"/>
  <c r="AF401"/>
  <c r="AN401"/>
  <c r="BH401"/>
  <c r="FI401"/>
  <c r="FJ401"/>
  <c r="FK401"/>
  <c r="FU401"/>
  <c r="H401"/>
  <c r="FV401"/>
  <c r="I401"/>
  <c r="FW401"/>
  <c r="J401"/>
  <c r="T402"/>
  <c r="AC402"/>
  <c r="AD402"/>
  <c r="AE402"/>
  <c r="AN402"/>
  <c r="BH402"/>
  <c r="FI402"/>
  <c r="FJ402"/>
  <c r="FK402"/>
  <c r="FU402"/>
  <c r="FV402"/>
  <c r="FW402"/>
  <c r="Q403"/>
  <c r="S403"/>
  <c r="AC403"/>
  <c r="AE403"/>
  <c r="AK403"/>
  <c r="AM403"/>
  <c r="BE403"/>
  <c r="BG403"/>
  <c r="FI403"/>
  <c r="FK403"/>
  <c r="FU403"/>
  <c r="FW403"/>
  <c r="AF404"/>
  <c r="AK404"/>
  <c r="AL404"/>
  <c r="AM404"/>
  <c r="AS404"/>
  <c r="H404"/>
  <c r="AT404"/>
  <c r="I404"/>
  <c r="AU404"/>
  <c r="J404"/>
  <c r="BH404"/>
  <c r="CF404"/>
  <c r="GN404"/>
  <c r="AF405"/>
  <c r="AK405"/>
  <c r="AL405"/>
  <c r="AM405"/>
  <c r="AS405"/>
  <c r="AT405"/>
  <c r="AU405"/>
  <c r="BH405"/>
  <c r="CC405"/>
  <c r="H405"/>
  <c r="CD405"/>
  <c r="I405"/>
  <c r="CE405"/>
  <c r="J405"/>
  <c r="GN405"/>
  <c r="AF406"/>
  <c r="AK406"/>
  <c r="AL406"/>
  <c r="AM406"/>
  <c r="AS406"/>
  <c r="H406"/>
  <c r="AT406"/>
  <c r="I406"/>
  <c r="AU406"/>
  <c r="J406"/>
  <c r="BH406"/>
  <c r="CF406"/>
  <c r="GN406"/>
  <c r="AC407"/>
  <c r="AD407"/>
  <c r="AE407"/>
  <c r="AK407"/>
  <c r="AL407"/>
  <c r="AM407"/>
  <c r="AS407"/>
  <c r="AT407"/>
  <c r="AU407"/>
  <c r="BH407"/>
  <c r="CF407"/>
  <c r="GN407"/>
  <c r="AF408"/>
  <c r="AK408"/>
  <c r="AL408"/>
  <c r="AM408"/>
  <c r="AS408"/>
  <c r="AT408"/>
  <c r="AU408"/>
  <c r="BH408"/>
  <c r="CF408"/>
  <c r="GK408"/>
  <c r="GL408"/>
  <c r="GM408"/>
  <c r="AC409"/>
  <c r="AE409"/>
  <c r="AK409"/>
  <c r="AM409"/>
  <c r="AS409"/>
  <c r="AU409"/>
  <c r="BE409"/>
  <c r="BG409"/>
  <c r="CC409"/>
  <c r="CE409"/>
  <c r="GK409"/>
  <c r="GM409"/>
  <c r="AF410"/>
  <c r="AJ410"/>
  <c r="CC410"/>
  <c r="CD410"/>
  <c r="CE410"/>
  <c r="CK410"/>
  <c r="H410"/>
  <c r="CL410"/>
  <c r="I410"/>
  <c r="CM410"/>
  <c r="J410"/>
  <c r="GF410"/>
  <c r="GN410"/>
  <c r="AF411"/>
  <c r="AJ411"/>
  <c r="CF411"/>
  <c r="CK411"/>
  <c r="H411"/>
  <c r="CL411"/>
  <c r="I411"/>
  <c r="CM411"/>
  <c r="J411"/>
  <c r="GF411"/>
  <c r="GN411"/>
  <c r="H412"/>
  <c r="I412"/>
  <c r="J412"/>
  <c r="K412"/>
  <c r="CF412"/>
  <c r="GN412"/>
  <c r="AF413"/>
  <c r="AJ413"/>
  <c r="CF413"/>
  <c r="CK413"/>
  <c r="CL413"/>
  <c r="CM413"/>
  <c r="GF413"/>
  <c r="GK413"/>
  <c r="GL413"/>
  <c r="GM413"/>
  <c r="AF414"/>
  <c r="AJ414"/>
  <c r="CF414"/>
  <c r="CK414"/>
  <c r="CL414"/>
  <c r="CM414"/>
  <c r="GC414"/>
  <c r="GD414"/>
  <c r="GE414"/>
  <c r="GN414"/>
  <c r="AF415"/>
  <c r="AJ415"/>
  <c r="CF415"/>
  <c r="CK415"/>
  <c r="H415"/>
  <c r="CL415"/>
  <c r="I415"/>
  <c r="CM415"/>
  <c r="J415"/>
  <c r="GF415"/>
  <c r="GN415"/>
  <c r="AF416"/>
  <c r="AG416"/>
  <c r="AH416"/>
  <c r="AI416"/>
  <c r="CF416"/>
  <c r="CK416"/>
  <c r="CL416"/>
  <c r="CM416"/>
  <c r="GF416"/>
  <c r="GN416"/>
  <c r="AC417"/>
  <c r="AE417"/>
  <c r="AG417"/>
  <c r="AI417"/>
  <c r="CC417"/>
  <c r="CE417"/>
  <c r="CK417"/>
  <c r="CM417"/>
  <c r="GC417"/>
  <c r="GE417"/>
  <c r="GK417"/>
  <c r="GM417"/>
  <c r="Y418"/>
  <c r="Z418"/>
  <c r="AA418"/>
  <c r="AN418"/>
  <c r="BE418"/>
  <c r="BF418"/>
  <c r="BG418"/>
  <c r="CC418"/>
  <c r="CD418"/>
  <c r="CE418"/>
  <c r="CG418"/>
  <c r="CH418"/>
  <c r="CI418"/>
  <c r="CO418"/>
  <c r="CP418"/>
  <c r="CQ418"/>
  <c r="FU418"/>
  <c r="FV418"/>
  <c r="FW418"/>
  <c r="Y419"/>
  <c r="Z419"/>
  <c r="AA419"/>
  <c r="AN419"/>
  <c r="BE419"/>
  <c r="BF419"/>
  <c r="BG419"/>
  <c r="CF419"/>
  <c r="CG419"/>
  <c r="CH419"/>
  <c r="CI419"/>
  <c r="CO419"/>
  <c r="CP419"/>
  <c r="CQ419"/>
  <c r="FU419"/>
  <c r="FV419"/>
  <c r="FW419"/>
  <c r="Y420"/>
  <c r="Z420"/>
  <c r="AA420"/>
  <c r="AN420"/>
  <c r="BE420"/>
  <c r="BF420"/>
  <c r="BG420"/>
  <c r="CF420"/>
  <c r="CG420"/>
  <c r="CH420"/>
  <c r="CI420"/>
  <c r="CO420"/>
  <c r="CP420"/>
  <c r="CQ420"/>
  <c r="FU420"/>
  <c r="FV420"/>
  <c r="FW420"/>
  <c r="Y421"/>
  <c r="Z421"/>
  <c r="AA421"/>
  <c r="AN421"/>
  <c r="BE421"/>
  <c r="BF421"/>
  <c r="BG421"/>
  <c r="CF421"/>
  <c r="CG421"/>
  <c r="CH421"/>
  <c r="CI421"/>
  <c r="CO421"/>
  <c r="CP421"/>
  <c r="CQ421"/>
  <c r="FU421"/>
  <c r="FV421"/>
  <c r="FW421"/>
  <c r="Y422"/>
  <c r="Z422"/>
  <c r="AA422"/>
  <c r="AN422"/>
  <c r="BE422"/>
  <c r="BF422"/>
  <c r="BG422"/>
  <c r="CF422"/>
  <c r="CG422"/>
  <c r="CH422"/>
  <c r="CI422"/>
  <c r="CO422"/>
  <c r="CP422"/>
  <c r="CQ422"/>
  <c r="FU422"/>
  <c r="FV422"/>
  <c r="FW422"/>
  <c r="Y423"/>
  <c r="Z423"/>
  <c r="AA423"/>
  <c r="AN423"/>
  <c r="BE423"/>
  <c r="BF423"/>
  <c r="BG423"/>
  <c r="CF423"/>
  <c r="CG423"/>
  <c r="CH423"/>
  <c r="CI423"/>
  <c r="CO423"/>
  <c r="CP423"/>
  <c r="CQ423"/>
  <c r="FU423"/>
  <c r="FV423"/>
  <c r="FW423"/>
  <c r="Y424"/>
  <c r="Z424"/>
  <c r="AA424"/>
  <c r="AN424"/>
  <c r="BE424"/>
  <c r="BF424"/>
  <c r="BG424"/>
  <c r="CC424"/>
  <c r="CD424"/>
  <c r="CE424"/>
  <c r="CG424"/>
  <c r="CH424"/>
  <c r="CI424"/>
  <c r="CO424"/>
  <c r="CP424"/>
  <c r="CQ424"/>
  <c r="FU424"/>
  <c r="FV424"/>
  <c r="FW424"/>
  <c r="Y425"/>
  <c r="Z425"/>
  <c r="AA425"/>
  <c r="AN425"/>
  <c r="BE425"/>
  <c r="BF425"/>
  <c r="BG425"/>
  <c r="CF425"/>
  <c r="CG425"/>
  <c r="CH425"/>
  <c r="CI425"/>
  <c r="CO425"/>
  <c r="CP425"/>
  <c r="CQ425"/>
  <c r="FU425"/>
  <c r="FV425"/>
  <c r="FW425"/>
  <c r="Y426"/>
  <c r="Z426"/>
  <c r="AA426"/>
  <c r="AN426"/>
  <c r="BE426"/>
  <c r="BF426"/>
  <c r="BG426"/>
  <c r="CF426"/>
  <c r="CG426"/>
  <c r="CH426"/>
  <c r="CI426"/>
  <c r="CO426"/>
  <c r="CP426"/>
  <c r="CQ426"/>
  <c r="FU426"/>
  <c r="FV426"/>
  <c r="FW426"/>
  <c r="Y427"/>
  <c r="Z427"/>
  <c r="AA427"/>
  <c r="AN427"/>
  <c r="BE427"/>
  <c r="BF427"/>
  <c r="BG427"/>
  <c r="CF427"/>
  <c r="CG427"/>
  <c r="CH427"/>
  <c r="CI427"/>
  <c r="CO427"/>
  <c r="CP427"/>
  <c r="CQ427"/>
  <c r="FU427"/>
  <c r="FV427"/>
  <c r="FW427"/>
  <c r="Y428"/>
  <c r="Z428"/>
  <c r="AA428"/>
  <c r="AN428"/>
  <c r="BE428"/>
  <c r="BF428"/>
  <c r="BG428"/>
  <c r="CF428"/>
  <c r="CG428"/>
  <c r="CH428"/>
  <c r="CI428"/>
  <c r="CO428"/>
  <c r="CP428"/>
  <c r="CQ428"/>
  <c r="FU428"/>
  <c r="FV428"/>
  <c r="FW428"/>
  <c r="Y429"/>
  <c r="Z429"/>
  <c r="AA429"/>
  <c r="AN429"/>
  <c r="BE429"/>
  <c r="BF429"/>
  <c r="BG429"/>
  <c r="CF429"/>
  <c r="CG429"/>
  <c r="CH429"/>
  <c r="CI429"/>
  <c r="CO429"/>
  <c r="CP429"/>
  <c r="CQ429"/>
  <c r="FU429"/>
  <c r="FV429"/>
  <c r="FW429"/>
  <c r="Y430"/>
  <c r="Z430"/>
  <c r="AA430"/>
  <c r="AN430"/>
  <c r="BE430"/>
  <c r="BF430"/>
  <c r="BG430"/>
  <c r="CF430"/>
  <c r="CG430"/>
  <c r="CH430"/>
  <c r="CI430"/>
  <c r="CO430"/>
  <c r="CP430"/>
  <c r="CQ430"/>
  <c r="FU430"/>
  <c r="FV430"/>
  <c r="FW430"/>
  <c r="Y431"/>
  <c r="AA431"/>
  <c r="AK431"/>
  <c r="AM431"/>
  <c r="BE431"/>
  <c r="BG431"/>
  <c r="CC431"/>
  <c r="CE431"/>
  <c r="CG431"/>
  <c r="CI431"/>
  <c r="CO431"/>
  <c r="CQ431"/>
  <c r="FU431"/>
  <c r="FW431"/>
  <c r="AN432"/>
  <c r="AS432"/>
  <c r="AT432"/>
  <c r="AU432"/>
  <c r="BU432"/>
  <c r="H432"/>
  <c r="BV432"/>
  <c r="I432"/>
  <c r="BW432"/>
  <c r="J432"/>
  <c r="CF432"/>
  <c r="AN433"/>
  <c r="AS433"/>
  <c r="AT433"/>
  <c r="AU433"/>
  <c r="BU433"/>
  <c r="H433"/>
  <c r="BV433"/>
  <c r="I433"/>
  <c r="BW433"/>
  <c r="J433"/>
  <c r="CF433"/>
  <c r="AK434"/>
  <c r="AL434"/>
  <c r="AM434"/>
  <c r="AS434"/>
  <c r="AT434"/>
  <c r="AU434"/>
  <c r="BU434"/>
  <c r="BV434"/>
  <c r="BW434"/>
  <c r="CF434"/>
  <c r="AN435"/>
  <c r="AS435"/>
  <c r="AT435"/>
  <c r="AU435"/>
  <c r="BU435"/>
  <c r="BV435"/>
  <c r="BW435"/>
  <c r="CC435"/>
  <c r="CD435"/>
  <c r="CE435"/>
  <c r="AN436"/>
  <c r="AK436"/>
  <c r="AS436"/>
  <c r="AT436"/>
  <c r="AU436"/>
  <c r="BU436"/>
  <c r="BV436"/>
  <c r="BW436"/>
  <c r="CF436"/>
  <c r="AN437"/>
  <c r="AS437"/>
  <c r="AT437"/>
  <c r="AU437"/>
  <c r="BU437"/>
  <c r="BV437"/>
  <c r="BW437"/>
  <c r="CF437"/>
  <c r="AN438"/>
  <c r="AS438"/>
  <c r="AT438"/>
  <c r="AU438"/>
  <c r="BU438"/>
  <c r="H438"/>
  <c r="BV438"/>
  <c r="I438"/>
  <c r="BW438"/>
  <c r="J438"/>
  <c r="CF438"/>
  <c r="AN439"/>
  <c r="AK439"/>
  <c r="AS439"/>
  <c r="AT439"/>
  <c r="AU439"/>
  <c r="BU439"/>
  <c r="BV439"/>
  <c r="BW439"/>
  <c r="CF439"/>
  <c r="AN440"/>
  <c r="AS440"/>
  <c r="AT440"/>
  <c r="AU440"/>
  <c r="BU440"/>
  <c r="H440"/>
  <c r="BV440"/>
  <c r="I440"/>
  <c r="BW440"/>
  <c r="J440"/>
  <c r="CF440"/>
  <c r="AK441"/>
  <c r="AM441"/>
  <c r="AS441"/>
  <c r="AU441"/>
  <c r="BU441"/>
  <c r="BW441"/>
  <c r="CC441"/>
  <c r="CE441"/>
  <c r="AN442"/>
  <c r="BH442"/>
  <c r="CF442"/>
  <c r="CR442"/>
  <c r="FI442"/>
  <c r="FJ442"/>
  <c r="FK442"/>
  <c r="FU442"/>
  <c r="FV442"/>
  <c r="FW442"/>
  <c r="FY442"/>
  <c r="FZ442"/>
  <c r="GA442"/>
  <c r="AN443"/>
  <c r="BH443"/>
  <c r="CC443"/>
  <c r="CD443"/>
  <c r="CE443"/>
  <c r="CR443"/>
  <c r="FI443"/>
  <c r="FJ443"/>
  <c r="FK443"/>
  <c r="FU443"/>
  <c r="FV443"/>
  <c r="FW443"/>
  <c r="GB443"/>
  <c r="AN444"/>
  <c r="BH444"/>
  <c r="CF444"/>
  <c r="CR444"/>
  <c r="FI444"/>
  <c r="FJ444"/>
  <c r="FK444"/>
  <c r="FU444"/>
  <c r="H444"/>
  <c r="FV444"/>
  <c r="I444"/>
  <c r="FW444"/>
  <c r="J444"/>
  <c r="GB444"/>
  <c r="AK445"/>
  <c r="AM445"/>
  <c r="BE445"/>
  <c r="BG445"/>
  <c r="CC445"/>
  <c r="CE445"/>
  <c r="CO445"/>
  <c r="CQ445"/>
  <c r="FI445"/>
  <c r="FK445"/>
  <c r="FU445"/>
  <c r="FW445"/>
  <c r="FY445"/>
  <c r="GA445"/>
  <c r="AS450"/>
  <c r="AT450"/>
  <c r="AU450"/>
  <c r="BH450"/>
  <c r="CF450"/>
  <c r="CG450"/>
  <c r="CH450"/>
  <c r="CI450"/>
  <c r="CO450"/>
  <c r="CP450"/>
  <c r="CQ450"/>
  <c r="FU450"/>
  <c r="FV450"/>
  <c r="FW450"/>
  <c r="GR450"/>
  <c r="AS451"/>
  <c r="AT451"/>
  <c r="AU451"/>
  <c r="BH451"/>
  <c r="CF451"/>
  <c r="CG451"/>
  <c r="CH451"/>
  <c r="CI451"/>
  <c r="CO451"/>
  <c r="H451"/>
  <c r="CP451"/>
  <c r="I451"/>
  <c r="CQ451"/>
  <c r="J451"/>
  <c r="FX451"/>
  <c r="GR451"/>
  <c r="AS452"/>
  <c r="AT452"/>
  <c r="AU452"/>
  <c r="BE452"/>
  <c r="BF452"/>
  <c r="BG452"/>
  <c r="CF452"/>
  <c r="CG452"/>
  <c r="CH452"/>
  <c r="CI452"/>
  <c r="CO452"/>
  <c r="CP452"/>
  <c r="CQ452"/>
  <c r="FX452"/>
  <c r="GR452"/>
  <c r="AS453"/>
  <c r="AT453"/>
  <c r="AU453"/>
  <c r="BH453"/>
  <c r="CF453"/>
  <c r="CG453"/>
  <c r="CH453"/>
  <c r="CI453"/>
  <c r="CO453"/>
  <c r="H453"/>
  <c r="CP453"/>
  <c r="I453"/>
  <c r="CQ453"/>
  <c r="J453"/>
  <c r="FX453"/>
  <c r="GR453"/>
  <c r="AS454"/>
  <c r="AT454"/>
  <c r="AU454"/>
  <c r="BH454"/>
  <c r="CF454"/>
  <c r="CG454"/>
  <c r="CH454"/>
  <c r="CI454"/>
  <c r="CO454"/>
  <c r="CP454"/>
  <c r="CQ454"/>
  <c r="FX454"/>
  <c r="GO454"/>
  <c r="GP454"/>
  <c r="GQ454"/>
  <c r="AS455"/>
  <c r="AT455"/>
  <c r="AU455"/>
  <c r="BH455"/>
  <c r="CF455"/>
  <c r="CG455"/>
  <c r="CH455"/>
  <c r="CI455"/>
  <c r="CO455"/>
  <c r="H455"/>
  <c r="CP455"/>
  <c r="I455"/>
  <c r="CQ455"/>
  <c r="J455"/>
  <c r="FX455"/>
  <c r="GR455"/>
  <c r="AS456"/>
  <c r="AT456"/>
  <c r="AU456"/>
  <c r="BH456"/>
  <c r="CF456"/>
  <c r="CG456"/>
  <c r="CH456"/>
  <c r="CI456"/>
  <c r="CO456"/>
  <c r="H456"/>
  <c r="CP456"/>
  <c r="I456"/>
  <c r="CQ456"/>
  <c r="J456"/>
  <c r="FX456"/>
  <c r="GR456"/>
  <c r="AS457"/>
  <c r="AT457"/>
  <c r="AU457"/>
  <c r="BH457"/>
  <c r="CF457"/>
  <c r="CG457"/>
  <c r="CH457"/>
  <c r="CI457"/>
  <c r="CO457"/>
  <c r="H457"/>
  <c r="CP457"/>
  <c r="I457"/>
  <c r="CQ457"/>
  <c r="J457"/>
  <c r="FX457"/>
  <c r="GR457"/>
  <c r="AS458"/>
  <c r="AT458"/>
  <c r="AU458"/>
  <c r="BH458"/>
  <c r="CC458"/>
  <c r="CD458"/>
  <c r="CE458"/>
  <c r="CG458"/>
  <c r="CH458"/>
  <c r="CI458"/>
  <c r="CO458"/>
  <c r="H458"/>
  <c r="CP458"/>
  <c r="I458"/>
  <c r="CQ458"/>
  <c r="J458"/>
  <c r="FX458"/>
  <c r="GR458"/>
  <c r="AS459"/>
  <c r="AT459"/>
  <c r="AU459"/>
  <c r="BH459"/>
  <c r="CF459"/>
  <c r="CG459"/>
  <c r="CH459"/>
  <c r="CI459"/>
  <c r="CO459"/>
  <c r="H459"/>
  <c r="CP459"/>
  <c r="I459"/>
  <c r="CQ459"/>
  <c r="J459"/>
  <c r="FX459"/>
  <c r="GR459"/>
  <c r="AS460"/>
  <c r="AT460"/>
  <c r="AU460"/>
  <c r="BE460"/>
  <c r="BF460"/>
  <c r="BG460"/>
  <c r="CC460"/>
  <c r="CD460"/>
  <c r="CE460"/>
  <c r="CG460"/>
  <c r="CH460"/>
  <c r="CI460"/>
  <c r="CO460"/>
  <c r="CP460"/>
  <c r="CQ460"/>
  <c r="FX460"/>
  <c r="GR460"/>
  <c r="AS461"/>
  <c r="AU461"/>
  <c r="BE461"/>
  <c r="BG461"/>
  <c r="CC461"/>
  <c r="CE461"/>
  <c r="CG461"/>
  <c r="CI461"/>
  <c r="CO461"/>
  <c r="CQ461"/>
  <c r="FU461"/>
  <c r="FW461"/>
  <c r="GO461"/>
  <c r="GQ461"/>
  <c r="AF462"/>
  <c r="AN462"/>
  <c r="BH462"/>
  <c r="CK462"/>
  <c r="CL462"/>
  <c r="CM462"/>
  <c r="DQ462"/>
  <c r="DR462"/>
  <c r="DS462"/>
  <c r="GO462"/>
  <c r="GP462"/>
  <c r="GQ462"/>
  <c r="AF463"/>
  <c r="AK463"/>
  <c r="AL463"/>
  <c r="AM463"/>
  <c r="BE463"/>
  <c r="BF463"/>
  <c r="BG463"/>
  <c r="CK463"/>
  <c r="CL463"/>
  <c r="CM463"/>
  <c r="DQ463"/>
  <c r="DR463"/>
  <c r="DS463"/>
  <c r="GO463"/>
  <c r="GP463"/>
  <c r="GQ463"/>
  <c r="AF464"/>
  <c r="AN464"/>
  <c r="BE464"/>
  <c r="BF464"/>
  <c r="BG464"/>
  <c r="CK464"/>
  <c r="CL464"/>
  <c r="CM464"/>
  <c r="DQ464"/>
  <c r="DR464"/>
  <c r="DS464"/>
  <c r="GO464"/>
  <c r="GP464"/>
  <c r="GQ464"/>
  <c r="AF465"/>
  <c r="AN465"/>
  <c r="BE465"/>
  <c r="BF465"/>
  <c r="BG465"/>
  <c r="CK465"/>
  <c r="CL465"/>
  <c r="CM465"/>
  <c r="DQ465"/>
  <c r="DR465"/>
  <c r="DS465"/>
  <c r="GO465"/>
  <c r="GP465"/>
  <c r="GQ465"/>
  <c r="AF466"/>
  <c r="AN466"/>
  <c r="BH466"/>
  <c r="CK466"/>
  <c r="CL466"/>
  <c r="CM466"/>
  <c r="DQ466"/>
  <c r="DR466"/>
  <c r="DS466"/>
  <c r="GO466"/>
  <c r="GP466"/>
  <c r="GQ466"/>
  <c r="AC467"/>
  <c r="AE467"/>
  <c r="AK467"/>
  <c r="AM467"/>
  <c r="BE467"/>
  <c r="BG467"/>
  <c r="CK467"/>
  <c r="CM467"/>
  <c r="DQ467"/>
  <c r="DS467"/>
  <c r="GO467"/>
  <c r="GQ467"/>
  <c r="AF468"/>
  <c r="AG468"/>
  <c r="AH468"/>
  <c r="AI468"/>
  <c r="AN468"/>
  <c r="DQ468"/>
  <c r="DR468"/>
  <c r="DS468"/>
  <c r="AF469"/>
  <c r="AG469"/>
  <c r="AH469"/>
  <c r="AI469"/>
  <c r="AN469"/>
  <c r="DQ469"/>
  <c r="DR469"/>
  <c r="DS469"/>
  <c r="AF470"/>
  <c r="AG470"/>
  <c r="AH470"/>
  <c r="AI470"/>
  <c r="AK470"/>
  <c r="AL470"/>
  <c r="AM470"/>
  <c r="DQ470"/>
  <c r="DR470"/>
  <c r="DS470"/>
  <c r="AC471"/>
  <c r="AE471"/>
  <c r="AG471"/>
  <c r="AI471"/>
  <c r="AK471"/>
  <c r="AM471"/>
  <c r="DQ471"/>
  <c r="DS471"/>
  <c r="M472"/>
  <c r="N472"/>
  <c r="O472"/>
  <c r="AN472"/>
  <c r="BE472"/>
  <c r="BF472"/>
  <c r="BG472"/>
  <c r="DU472"/>
  <c r="DV472"/>
  <c r="DW472"/>
  <c r="M473"/>
  <c r="N473"/>
  <c r="O473"/>
  <c r="AN473"/>
  <c r="BE473"/>
  <c r="BF473"/>
  <c r="BG473"/>
  <c r="DU473"/>
  <c r="DV473"/>
  <c r="DW473"/>
  <c r="M474"/>
  <c r="O474"/>
  <c r="AK474"/>
  <c r="AM474"/>
  <c r="BE474"/>
  <c r="BG474"/>
  <c r="DU474"/>
  <c r="DW474"/>
  <c r="M475"/>
  <c r="N475"/>
  <c r="O475"/>
  <c r="FY475"/>
  <c r="FZ475"/>
  <c r="GA475"/>
  <c r="GS475"/>
  <c r="GT475"/>
  <c r="GU475"/>
  <c r="M476"/>
  <c r="N476"/>
  <c r="O476"/>
  <c r="FY476"/>
  <c r="FZ476"/>
  <c r="GA476"/>
  <c r="GS476"/>
  <c r="GT476"/>
  <c r="GU476"/>
  <c r="M477"/>
  <c r="O477"/>
  <c r="FY477"/>
  <c r="GA477"/>
  <c r="GS477"/>
  <c r="GU477"/>
  <c r="AN478"/>
  <c r="CG478"/>
  <c r="CH478"/>
  <c r="CI478"/>
  <c r="CO478"/>
  <c r="CP478"/>
  <c r="CQ478"/>
  <c r="ER478"/>
  <c r="GO478"/>
  <c r="GP478"/>
  <c r="GQ478"/>
  <c r="GV478"/>
  <c r="AN479"/>
  <c r="CG479"/>
  <c r="CH479"/>
  <c r="CI479"/>
  <c r="CR479"/>
  <c r="ER479"/>
  <c r="GO479"/>
  <c r="GP479"/>
  <c r="GQ479"/>
  <c r="GV479"/>
  <c r="AK480"/>
  <c r="AM480"/>
  <c r="CG480"/>
  <c r="CI480"/>
  <c r="CO480"/>
  <c r="CQ480"/>
  <c r="EO480"/>
  <c r="EQ480"/>
  <c r="GO480"/>
  <c r="GQ480"/>
  <c r="GS480"/>
  <c r="GU480"/>
  <c r="AF482"/>
  <c r="AR482"/>
  <c r="BH482"/>
  <c r="BP482"/>
  <c r="ER482"/>
  <c r="AF483"/>
  <c r="AR483"/>
  <c r="BH483"/>
  <c r="BP483"/>
  <c r="EO483"/>
  <c r="EP483"/>
  <c r="EQ483"/>
  <c r="AF484"/>
  <c r="AR484"/>
  <c r="BH484"/>
  <c r="BP484"/>
  <c r="ER484"/>
  <c r="AF485"/>
  <c r="AO485"/>
  <c r="AP485"/>
  <c r="AQ485"/>
  <c r="BH485"/>
  <c r="BP485"/>
  <c r="ER485"/>
  <c r="GZ485"/>
  <c r="GZ484"/>
  <c r="AF486"/>
  <c r="AR486"/>
  <c r="BH486"/>
  <c r="BP486"/>
  <c r="ER486"/>
  <c r="GW486"/>
  <c r="H486"/>
  <c r="GX486"/>
  <c r="I486"/>
  <c r="GY486"/>
  <c r="J486"/>
  <c r="H487"/>
  <c r="I487"/>
  <c r="J487"/>
  <c r="K487"/>
  <c r="AF487"/>
  <c r="AR487"/>
  <c r="BH487"/>
  <c r="BP487"/>
  <c r="ER487"/>
  <c r="GZ487"/>
  <c r="AF488"/>
  <c r="AR488"/>
  <c r="BH488"/>
  <c r="BM488"/>
  <c r="H488"/>
  <c r="BN488"/>
  <c r="I488"/>
  <c r="BO488"/>
  <c r="J488"/>
  <c r="ER488"/>
  <c r="GZ488"/>
  <c r="H489"/>
  <c r="I489"/>
  <c r="J489"/>
  <c r="K489"/>
  <c r="AF489"/>
  <c r="AR489"/>
  <c r="BH489"/>
  <c r="BP489"/>
  <c r="ER489"/>
  <c r="GZ489"/>
  <c r="AK490"/>
  <c r="AM490"/>
  <c r="AS490"/>
  <c r="AU490"/>
  <c r="AF491"/>
  <c r="AJ491"/>
  <c r="AK491"/>
  <c r="AL491"/>
  <c r="AM491"/>
  <c r="AS491"/>
  <c r="AT491"/>
  <c r="AU491"/>
  <c r="ER491"/>
  <c r="GN491"/>
  <c r="GW491"/>
  <c r="GX491"/>
  <c r="GY491"/>
  <c r="HD491"/>
  <c r="AF492"/>
  <c r="AG492"/>
  <c r="AH492"/>
  <c r="AI492"/>
  <c r="AK492"/>
  <c r="AL492"/>
  <c r="AM492"/>
  <c r="AS492"/>
  <c r="H492"/>
  <c r="AT492"/>
  <c r="I492"/>
  <c r="AU492"/>
  <c r="J492"/>
  <c r="ER492"/>
  <c r="GN492"/>
  <c r="GZ492"/>
  <c r="HD492"/>
  <c r="AF493"/>
  <c r="AJ493"/>
  <c r="AK493"/>
  <c r="AL493"/>
  <c r="AM493"/>
  <c r="AS493"/>
  <c r="AT493"/>
  <c r="AU493"/>
  <c r="ER493"/>
  <c r="GN493"/>
  <c r="GZ493"/>
  <c r="HA493"/>
  <c r="HB493"/>
  <c r="HC493"/>
  <c r="AF494"/>
  <c r="AJ494"/>
  <c r="AK494"/>
  <c r="AL494"/>
  <c r="AM494"/>
  <c r="AS494"/>
  <c r="H494"/>
  <c r="AT494"/>
  <c r="I494"/>
  <c r="AU494"/>
  <c r="J494"/>
  <c r="ER494"/>
  <c r="GN494"/>
  <c r="GZ494"/>
  <c r="HD494"/>
  <c r="AF495"/>
  <c r="AG495"/>
  <c r="AH495"/>
  <c r="AI495"/>
  <c r="AK495"/>
  <c r="AL495"/>
  <c r="AM495"/>
  <c r="AS495"/>
  <c r="H495"/>
  <c r="AT495"/>
  <c r="I495"/>
  <c r="AU495"/>
  <c r="J495"/>
  <c r="ER495"/>
  <c r="GN495"/>
  <c r="GZ495"/>
  <c r="HD495"/>
  <c r="AS496"/>
  <c r="AU496"/>
  <c r="AF497"/>
  <c r="AJ497"/>
  <c r="AN497"/>
  <c r="AS497"/>
  <c r="AT497"/>
  <c r="AU497"/>
  <c r="ER497"/>
  <c r="GW497"/>
  <c r="GX497"/>
  <c r="GY497"/>
  <c r="HD497"/>
  <c r="AF498"/>
  <c r="AG498"/>
  <c r="AH498"/>
  <c r="AI498"/>
  <c r="AN498"/>
  <c r="AS498"/>
  <c r="H498"/>
  <c r="AT498"/>
  <c r="I498"/>
  <c r="AU498"/>
  <c r="J498"/>
  <c r="ER498"/>
  <c r="GZ498"/>
  <c r="HD498"/>
  <c r="AF499"/>
  <c r="AJ499"/>
  <c r="AN499"/>
  <c r="AS499"/>
  <c r="H499"/>
  <c r="AT499"/>
  <c r="I499"/>
  <c r="AU499"/>
  <c r="J499"/>
  <c r="ER499"/>
  <c r="GZ499"/>
  <c r="HD499"/>
  <c r="AF500"/>
  <c r="AJ500"/>
  <c r="AK500"/>
  <c r="AL500"/>
  <c r="AM500"/>
  <c r="AS500"/>
  <c r="H500"/>
  <c r="AT500"/>
  <c r="I500"/>
  <c r="AU500"/>
  <c r="J500"/>
  <c r="ER500"/>
  <c r="GZ500"/>
  <c r="HD500"/>
  <c r="AG501"/>
  <c r="AI501"/>
  <c r="AW501"/>
  <c r="AY501"/>
  <c r="T502"/>
  <c r="AG502"/>
  <c r="AH502"/>
  <c r="AI502"/>
  <c r="AN502"/>
  <c r="AW502"/>
  <c r="AX502"/>
  <c r="AY502"/>
  <c r="DU502"/>
  <c r="DV502"/>
  <c r="DW502"/>
  <c r="ER502"/>
  <c r="FX502"/>
  <c r="GV502"/>
  <c r="GZ502"/>
  <c r="HD502"/>
  <c r="Q503"/>
  <c r="R503"/>
  <c r="S503"/>
  <c r="AG503"/>
  <c r="AH503"/>
  <c r="AI503"/>
  <c r="AN503"/>
  <c r="AW503"/>
  <c r="AX503"/>
  <c r="AY503"/>
  <c r="DX503"/>
  <c r="ER503"/>
  <c r="FX503"/>
  <c r="GV503"/>
  <c r="GZ503"/>
  <c r="HD503"/>
  <c r="T504"/>
  <c r="AG504"/>
  <c r="AH504"/>
  <c r="AI504"/>
  <c r="AN504"/>
  <c r="AW504"/>
  <c r="AX504"/>
  <c r="AY504"/>
  <c r="DX504"/>
  <c r="ER504"/>
  <c r="FX504"/>
  <c r="GV504"/>
  <c r="GZ504"/>
  <c r="HA504"/>
  <c r="HB504"/>
  <c r="HC504"/>
  <c r="T505"/>
  <c r="AG505"/>
  <c r="AH505"/>
  <c r="AI505"/>
  <c r="AN505"/>
  <c r="AW505"/>
  <c r="H505"/>
  <c r="AX505"/>
  <c r="I505"/>
  <c r="AY505"/>
  <c r="J505"/>
  <c r="DX505"/>
  <c r="ER505"/>
  <c r="FX505"/>
  <c r="GV505"/>
  <c r="GZ505"/>
  <c r="HD505"/>
  <c r="Q506"/>
  <c r="R506"/>
  <c r="S506"/>
  <c r="AG506"/>
  <c r="AH506"/>
  <c r="AI506"/>
  <c r="AK506"/>
  <c r="AL506"/>
  <c r="AM506"/>
  <c r="AW506"/>
  <c r="AX506"/>
  <c r="AY506"/>
  <c r="DX506"/>
  <c r="ER506"/>
  <c r="FX506"/>
  <c r="GS506"/>
  <c r="GT506"/>
  <c r="GU506"/>
  <c r="GZ506"/>
  <c r="HD506"/>
  <c r="T507"/>
  <c r="AG507"/>
  <c r="AH507"/>
  <c r="AI507"/>
  <c r="AN507"/>
  <c r="AW507"/>
  <c r="AX507"/>
  <c r="AY507"/>
  <c r="DX507"/>
  <c r="ER507"/>
  <c r="FX507"/>
  <c r="GV507"/>
  <c r="GW507"/>
  <c r="GX507"/>
  <c r="GY507"/>
  <c r="HD507"/>
  <c r="T508"/>
  <c r="AG508"/>
  <c r="AH508"/>
  <c r="AI508"/>
  <c r="AN508"/>
  <c r="AW508"/>
  <c r="AX508"/>
  <c r="AY508"/>
  <c r="DX508"/>
  <c r="ER508"/>
  <c r="FU508"/>
  <c r="FV508"/>
  <c r="FW508"/>
  <c r="GV508"/>
  <c r="GZ508"/>
  <c r="HD508"/>
  <c r="AG509"/>
  <c r="AI509"/>
  <c r="AS509"/>
  <c r="AU509"/>
  <c r="BM509"/>
  <c r="BO509"/>
  <c r="AG510"/>
  <c r="AH510"/>
  <c r="AI510"/>
  <c r="AS510"/>
  <c r="AT510"/>
  <c r="AU510"/>
  <c r="BE510"/>
  <c r="BF510"/>
  <c r="BG510"/>
  <c r="BM510"/>
  <c r="BN510"/>
  <c r="BO510"/>
  <c r="ER510"/>
  <c r="GZ510"/>
  <c r="HD510"/>
  <c r="AG511"/>
  <c r="AH511"/>
  <c r="AI511"/>
  <c r="AS511"/>
  <c r="AT511"/>
  <c r="AU511"/>
  <c r="BH511"/>
  <c r="BM511"/>
  <c r="BN511"/>
  <c r="BO511"/>
  <c r="ER511"/>
  <c r="GZ511"/>
  <c r="HD511"/>
  <c r="AG512"/>
  <c r="AH512"/>
  <c r="AI512"/>
  <c r="AS512"/>
  <c r="AT512"/>
  <c r="AU512"/>
  <c r="BH512"/>
  <c r="BM512"/>
  <c r="BN512"/>
  <c r="BO512"/>
  <c r="ER512"/>
  <c r="GZ512"/>
  <c r="HA512"/>
  <c r="HB512"/>
  <c r="HC512"/>
  <c r="AG513"/>
  <c r="AH513"/>
  <c r="AI513"/>
  <c r="AS513"/>
  <c r="AT513"/>
  <c r="AU513"/>
  <c r="BH513"/>
  <c r="BM513"/>
  <c r="BN513"/>
  <c r="BO513"/>
  <c r="ER513"/>
  <c r="GW513"/>
  <c r="GX513"/>
  <c r="GY513"/>
  <c r="HD513"/>
  <c r="AF515"/>
  <c r="ER515"/>
  <c r="GW515"/>
  <c r="H515"/>
  <c r="GX515"/>
  <c r="I515"/>
  <c r="GY515"/>
  <c r="J515"/>
  <c r="H516"/>
  <c r="I516"/>
  <c r="J516"/>
  <c r="K516"/>
  <c r="AF516"/>
  <c r="ER516"/>
  <c r="GZ516"/>
  <c r="GW514"/>
  <c r="FY517"/>
  <c r="GA517"/>
  <c r="AF518"/>
  <c r="AN518"/>
  <c r="BH518"/>
  <c r="FY518"/>
  <c r="H518"/>
  <c r="FZ518"/>
  <c r="I518"/>
  <c r="GA518"/>
  <c r="J518"/>
  <c r="GZ518"/>
  <c r="HD518"/>
  <c r="AF519"/>
  <c r="AN519"/>
  <c r="BE519"/>
  <c r="BF519"/>
  <c r="BG519"/>
  <c r="FY519"/>
  <c r="FZ519"/>
  <c r="GA519"/>
  <c r="GZ519"/>
  <c r="HD519"/>
  <c r="AF520"/>
  <c r="AN520"/>
  <c r="BH520"/>
  <c r="FY520"/>
  <c r="FZ520"/>
  <c r="GA520"/>
  <c r="GW520"/>
  <c r="H520"/>
  <c r="GX520"/>
  <c r="I520"/>
  <c r="GY520"/>
  <c r="J520"/>
  <c r="HD520"/>
  <c r="AF521"/>
  <c r="AN521"/>
  <c r="BH521"/>
  <c r="BE521"/>
  <c r="FY521"/>
  <c r="FZ521"/>
  <c r="GA521"/>
  <c r="GZ521"/>
  <c r="HD521"/>
  <c r="AG522"/>
  <c r="AI522"/>
  <c r="AK522"/>
  <c r="AM522"/>
  <c r="AS522"/>
  <c r="AU522"/>
  <c r="EO522"/>
  <c r="EQ522"/>
  <c r="GK522"/>
  <c r="GM522"/>
  <c r="HA522"/>
  <c r="HC522"/>
  <c r="K523"/>
  <c r="CF523"/>
  <c r="FX523"/>
  <c r="GZ523"/>
  <c r="K524"/>
  <c r="CF524"/>
  <c r="FX524"/>
  <c r="GZ524"/>
  <c r="K525"/>
  <c r="CF525"/>
  <c r="FX525"/>
  <c r="GZ525"/>
  <c r="K526"/>
  <c r="CF526"/>
  <c r="FX526"/>
  <c r="GZ526"/>
  <c r="K527"/>
  <c r="CF527"/>
  <c r="FX527"/>
  <c r="GZ527"/>
  <c r="AN529"/>
  <c r="AW529"/>
  <c r="H529"/>
  <c r="AX529"/>
  <c r="I529"/>
  <c r="AY529"/>
  <c r="J529"/>
  <c r="GZ529"/>
  <c r="H530"/>
  <c r="I530"/>
  <c r="J530"/>
  <c r="K530"/>
  <c r="AN530"/>
  <c r="AZ530"/>
  <c r="GZ530"/>
  <c r="H531"/>
  <c r="I531"/>
  <c r="J531"/>
  <c r="K531"/>
  <c r="AN531"/>
  <c r="AZ531"/>
  <c r="GZ531"/>
  <c r="AN532"/>
  <c r="AZ532"/>
  <c r="GW532"/>
  <c r="H532"/>
  <c r="GX532"/>
  <c r="I532"/>
  <c r="GY532"/>
  <c r="J532"/>
  <c r="AS533"/>
  <c r="AU533"/>
  <c r="AW533"/>
  <c r="AY533"/>
  <c r="AJ534"/>
  <c r="AS534"/>
  <c r="H534"/>
  <c r="AT534"/>
  <c r="I534"/>
  <c r="AU534"/>
  <c r="J534"/>
  <c r="BH534"/>
  <c r="GZ534"/>
  <c r="HH534"/>
  <c r="AJ535"/>
  <c r="AS535"/>
  <c r="H535"/>
  <c r="AT535"/>
  <c r="I535"/>
  <c r="AU535"/>
  <c r="J535"/>
  <c r="BH535"/>
  <c r="GZ535"/>
  <c r="HH535"/>
  <c r="AJ536"/>
  <c r="AS536"/>
  <c r="AT536"/>
  <c r="AU536"/>
  <c r="BH536"/>
  <c r="GZ536"/>
  <c r="HE536"/>
  <c r="HF536"/>
  <c r="HG536"/>
  <c r="AJ537"/>
  <c r="AS537"/>
  <c r="AT537"/>
  <c r="AU537"/>
  <c r="BE537"/>
  <c r="H537"/>
  <c r="BF537"/>
  <c r="I537"/>
  <c r="BG537"/>
  <c r="J537"/>
  <c r="GZ537"/>
  <c r="HH537"/>
  <c r="AJ538"/>
  <c r="AS538"/>
  <c r="AT538"/>
  <c r="AU538"/>
  <c r="BH538"/>
  <c r="GW538"/>
  <c r="GX538"/>
  <c r="GY538"/>
  <c r="HH538"/>
  <c r="AG539"/>
  <c r="AH539"/>
  <c r="AI539"/>
  <c r="AS539"/>
  <c r="AT539"/>
  <c r="AU539"/>
  <c r="BH539"/>
  <c r="GZ539"/>
  <c r="HH539"/>
  <c r="AG540"/>
  <c r="AI540"/>
  <c r="AK540"/>
  <c r="AM540"/>
  <c r="AS540"/>
  <c r="AU540"/>
  <c r="CC540"/>
  <c r="CE540"/>
  <c r="EO540"/>
  <c r="EQ540"/>
  <c r="GK540"/>
  <c r="GM540"/>
  <c r="HA540"/>
  <c r="HC540"/>
  <c r="GZ541"/>
  <c r="K542"/>
  <c r="FX542"/>
  <c r="GZ542"/>
  <c r="FX543"/>
  <c r="GZ543"/>
  <c r="K544"/>
  <c r="FX544"/>
  <c r="GZ544"/>
  <c r="K545"/>
  <c r="FX545"/>
  <c r="GZ545"/>
  <c r="D83" i="1"/>
  <c r="E83"/>
  <c r="F83"/>
  <c r="G83"/>
  <c r="H83"/>
  <c r="D84"/>
  <c r="E84"/>
  <c r="F84"/>
  <c r="G84"/>
  <c r="H84"/>
  <c r="D85"/>
  <c r="E85"/>
  <c r="F85"/>
  <c r="G85"/>
  <c r="H85"/>
  <c r="D86"/>
  <c r="E86"/>
  <c r="F86"/>
  <c r="G86"/>
  <c r="H86"/>
  <c r="D87"/>
  <c r="E87"/>
  <c r="F87"/>
  <c r="G87"/>
  <c r="H87"/>
  <c r="D88"/>
  <c r="E88"/>
  <c r="F88"/>
  <c r="G88"/>
  <c r="H88"/>
  <c r="N89"/>
  <c r="D89"/>
  <c r="O89"/>
  <c r="E89"/>
  <c r="P89"/>
  <c r="F89"/>
  <c r="Q89"/>
  <c r="G89"/>
  <c r="R89"/>
  <c r="S89"/>
  <c r="T89"/>
  <c r="U89"/>
  <c r="V89"/>
  <c r="W89"/>
  <c r="X89"/>
  <c r="Y89"/>
  <c r="Z89"/>
  <c r="AA89"/>
  <c r="AB89"/>
  <c r="AC89"/>
  <c r="AD89"/>
  <c r="AE89"/>
  <c r="AF89"/>
  <c r="AG89"/>
  <c r="AH89"/>
  <c r="AI89"/>
  <c r="AJ89"/>
  <c r="AK89"/>
  <c r="AL89"/>
  <c r="AM89"/>
  <c r="AN89"/>
  <c r="AO89"/>
  <c r="AP89"/>
  <c r="AQ89"/>
  <c r="AR89"/>
  <c r="AS89"/>
  <c r="D91"/>
  <c r="E91"/>
  <c r="F91"/>
  <c r="G91"/>
  <c r="H91"/>
  <c r="D92"/>
  <c r="E92"/>
  <c r="F92"/>
  <c r="G92"/>
  <c r="H92"/>
  <c r="D93"/>
  <c r="E93"/>
  <c r="F93"/>
  <c r="G93"/>
  <c r="H93"/>
  <c r="D94"/>
  <c r="E94"/>
  <c r="F94"/>
  <c r="G94"/>
  <c r="H94"/>
  <c r="D95"/>
  <c r="E95"/>
  <c r="F95"/>
  <c r="G95"/>
  <c r="H95"/>
  <c r="D96"/>
  <c r="E96"/>
  <c r="F96"/>
  <c r="G96"/>
  <c r="H96"/>
  <c r="D97"/>
  <c r="E97"/>
  <c r="F97"/>
  <c r="G97"/>
  <c r="H97"/>
  <c r="D98"/>
  <c r="E98"/>
  <c r="F98"/>
  <c r="G98"/>
  <c r="H98"/>
  <c r="N99"/>
  <c r="D99"/>
  <c r="O99"/>
  <c r="E99"/>
  <c r="P99"/>
  <c r="F99"/>
  <c r="Q99"/>
  <c r="G99"/>
  <c r="R99"/>
  <c r="S99"/>
  <c r="T99"/>
  <c r="U99"/>
  <c r="Z99"/>
  <c r="AA99"/>
  <c r="AB99"/>
  <c r="AC99"/>
  <c r="AL99"/>
  <c r="AM99"/>
  <c r="AN99"/>
  <c r="AO99"/>
  <c r="AU99"/>
  <c r="AV99"/>
  <c r="AW99"/>
  <c r="N101"/>
  <c r="D101"/>
  <c r="O101"/>
  <c r="E101"/>
  <c r="P101"/>
  <c r="F101"/>
  <c r="Q101"/>
  <c r="G101"/>
  <c r="R101"/>
  <c r="S101"/>
  <c r="T101"/>
  <c r="U101"/>
  <c r="AD101"/>
  <c r="AE101"/>
  <c r="AF101"/>
  <c r="AG101"/>
  <c r="AL101"/>
  <c r="AM101"/>
  <c r="AN101"/>
  <c r="AO101"/>
  <c r="BB101"/>
  <c r="BC101"/>
  <c r="BD101"/>
  <c r="BE101"/>
  <c r="N102"/>
  <c r="D102"/>
  <c r="O102"/>
  <c r="E102"/>
  <c r="P102"/>
  <c r="F102"/>
  <c r="Q102"/>
  <c r="G102"/>
  <c r="R102"/>
  <c r="S102"/>
  <c r="T102"/>
  <c r="U102"/>
  <c r="AL102"/>
  <c r="AM102"/>
  <c r="AN102"/>
  <c r="AO102"/>
  <c r="AT102"/>
  <c r="AU102"/>
  <c r="AV102"/>
  <c r="AW102"/>
  <c r="BB102"/>
  <c r="BC102"/>
  <c r="BD102"/>
  <c r="BE102"/>
  <c r="N103"/>
  <c r="D103"/>
  <c r="O103"/>
  <c r="E103"/>
  <c r="P103"/>
  <c r="F103"/>
  <c r="Q103"/>
  <c r="G103"/>
  <c r="R103"/>
  <c r="S103"/>
  <c r="T103"/>
  <c r="U103"/>
  <c r="AD103"/>
  <c r="AE103"/>
  <c r="AF103"/>
  <c r="AG103"/>
  <c r="AL103"/>
  <c r="AM103"/>
  <c r="AN103"/>
  <c r="AO103"/>
  <c r="AT103"/>
  <c r="AU103"/>
  <c r="AV103"/>
  <c r="AW103"/>
  <c r="N104"/>
  <c r="D104"/>
  <c r="O104"/>
  <c r="E104"/>
  <c r="P104"/>
  <c r="F104"/>
  <c r="Q104"/>
  <c r="G104"/>
  <c r="R104"/>
  <c r="S104"/>
  <c r="T104"/>
  <c r="U104"/>
  <c r="Z104"/>
  <c r="AA104"/>
  <c r="AB104"/>
  <c r="AC104"/>
  <c r="AD104"/>
  <c r="AE104"/>
  <c r="AF104"/>
  <c r="AG104"/>
  <c r="AT104"/>
  <c r="AU104"/>
  <c r="AV104"/>
  <c r="AW104"/>
  <c r="BB104"/>
  <c r="BC104"/>
  <c r="BD104"/>
  <c r="BE104"/>
  <c r="BB108"/>
  <c r="D108"/>
  <c r="BC108"/>
  <c r="E108"/>
  <c r="BD108"/>
  <c r="F108"/>
  <c r="BE108"/>
  <c r="G108"/>
  <c r="BB109"/>
  <c r="D109"/>
  <c r="BC109"/>
  <c r="E109"/>
  <c r="BD109"/>
  <c r="F109"/>
  <c r="BE109"/>
  <c r="G109"/>
  <c r="BB110"/>
  <c r="D110"/>
  <c r="BC110"/>
  <c r="E110"/>
  <c r="BD110"/>
  <c r="F110"/>
  <c r="BE110"/>
  <c r="G110"/>
  <c r="BB111"/>
  <c r="D111"/>
  <c r="BC111"/>
  <c r="E111"/>
  <c r="BD111"/>
  <c r="F111"/>
  <c r="BE111"/>
  <c r="G111"/>
  <c r="BB112"/>
  <c r="D112"/>
  <c r="BC112"/>
  <c r="E112"/>
  <c r="BD112"/>
  <c r="F112"/>
  <c r="BE112"/>
  <c r="G112"/>
  <c r="BB113"/>
  <c r="D113"/>
  <c r="BC113"/>
  <c r="E113"/>
  <c r="BD113"/>
  <c r="F113"/>
  <c r="BE113"/>
  <c r="G113"/>
  <c r="BB114"/>
  <c r="D114"/>
  <c r="BC114"/>
  <c r="E114"/>
  <c r="BD114"/>
  <c r="F114"/>
  <c r="BE114"/>
  <c r="G114"/>
  <c r="BB115"/>
  <c r="D115"/>
  <c r="BC115"/>
  <c r="E115"/>
  <c r="BD115"/>
  <c r="F115"/>
  <c r="BE115"/>
  <c r="G115"/>
  <c r="BB116"/>
  <c r="D116"/>
  <c r="BC116"/>
  <c r="E116"/>
  <c r="BD116"/>
  <c r="F116"/>
  <c r="BE116"/>
  <c r="G116"/>
  <c r="BB117"/>
  <c r="D117"/>
  <c r="BC117"/>
  <c r="E117"/>
  <c r="BD117"/>
  <c r="F117"/>
  <c r="BE117"/>
  <c r="G117"/>
  <c r="J118"/>
  <c r="K118"/>
  <c r="L118"/>
  <c r="M118"/>
  <c r="N118"/>
  <c r="D118"/>
  <c r="O118"/>
  <c r="E118"/>
  <c r="P118"/>
  <c r="F118"/>
  <c r="Q118"/>
  <c r="G118"/>
  <c r="R118"/>
  <c r="S118"/>
  <c r="T118"/>
  <c r="U118"/>
  <c r="V118"/>
  <c r="W118"/>
  <c r="X118"/>
  <c r="Y118"/>
  <c r="Z118"/>
  <c r="AA118"/>
  <c r="AB118"/>
  <c r="AC118"/>
  <c r="AD118"/>
  <c r="AE118"/>
  <c r="AF118"/>
  <c r="AG118"/>
  <c r="AH118"/>
  <c r="AI118"/>
  <c r="AJ118"/>
  <c r="AK118"/>
  <c r="AL118"/>
  <c r="AM118"/>
  <c r="AN118"/>
  <c r="AO118"/>
  <c r="AP118"/>
  <c r="AQ118"/>
  <c r="AR118"/>
  <c r="AS118"/>
  <c r="BB118"/>
  <c r="BC118"/>
  <c r="BD118"/>
  <c r="BE118"/>
  <c r="BF118"/>
  <c r="BG118"/>
  <c r="BH118"/>
  <c r="BI118"/>
  <c r="BJ118"/>
  <c r="BK118"/>
  <c r="BL118"/>
  <c r="BM118"/>
  <c r="AC548" i="2"/>
  <c r="K551"/>
  <c r="K550"/>
  <c r="FU540"/>
  <c r="GW540"/>
  <c r="J539"/>
  <c r="I539"/>
  <c r="H539"/>
  <c r="J538"/>
  <c r="I538"/>
  <c r="H538"/>
  <c r="J536"/>
  <c r="I536"/>
  <c r="H536"/>
  <c r="HE533"/>
  <c r="GW533"/>
  <c r="BE533"/>
  <c r="AG533"/>
  <c r="AW528"/>
  <c r="GW528"/>
  <c r="AK528"/>
  <c r="GW522"/>
  <c r="FU522"/>
  <c r="CC522"/>
  <c r="H521"/>
  <c r="J519"/>
  <c r="I519"/>
  <c r="H519"/>
  <c r="HA517"/>
  <c r="GW517"/>
  <c r="BE517"/>
  <c r="AK517"/>
  <c r="AC517"/>
  <c r="EO514"/>
  <c r="AC514"/>
  <c r="J513"/>
  <c r="I513"/>
  <c r="H513"/>
  <c r="J512"/>
  <c r="I512"/>
  <c r="H512"/>
  <c r="BE509"/>
  <c r="J511"/>
  <c r="I511"/>
  <c r="H511"/>
  <c r="HA509"/>
  <c r="GW509"/>
  <c r="EO509"/>
  <c r="J510"/>
  <c r="I510"/>
  <c r="H510"/>
  <c r="J508"/>
  <c r="I508"/>
  <c r="H508"/>
  <c r="J507"/>
  <c r="I507"/>
  <c r="H507"/>
  <c r="J506"/>
  <c r="I506"/>
  <c r="H506"/>
  <c r="J504"/>
  <c r="I504"/>
  <c r="H504"/>
  <c r="DU501"/>
  <c r="J503"/>
  <c r="I503"/>
  <c r="H503"/>
  <c r="HA501"/>
  <c r="GW501"/>
  <c r="GS501"/>
  <c r="FU501"/>
  <c r="EO501"/>
  <c r="J502"/>
  <c r="I502"/>
  <c r="H502"/>
  <c r="AK501"/>
  <c r="Q501"/>
  <c r="GW496"/>
  <c r="HA496"/>
  <c r="EO496"/>
  <c r="J497"/>
  <c r="I497"/>
  <c r="H497"/>
  <c r="AK496"/>
  <c r="AG496"/>
  <c r="AC496"/>
  <c r="J493"/>
  <c r="I493"/>
  <c r="H493"/>
  <c r="GW490"/>
  <c r="HA490"/>
  <c r="GK490"/>
  <c r="EO490"/>
  <c r="J491"/>
  <c r="I491"/>
  <c r="H491"/>
  <c r="AG490"/>
  <c r="AC490"/>
  <c r="EO481"/>
  <c r="BM481"/>
  <c r="BE481"/>
  <c r="AO481"/>
  <c r="AC481"/>
  <c r="J479"/>
  <c r="I479"/>
  <c r="H479"/>
  <c r="J478"/>
  <c r="I478"/>
  <c r="H478"/>
  <c r="J476"/>
  <c r="I476"/>
  <c r="H476"/>
  <c r="J475"/>
  <c r="I475"/>
  <c r="H475"/>
  <c r="J473"/>
  <c r="I473"/>
  <c r="H473"/>
  <c r="J472"/>
  <c r="I472"/>
  <c r="H472"/>
  <c r="J470"/>
  <c r="I470"/>
  <c r="H470"/>
  <c r="J469"/>
  <c r="I469"/>
  <c r="H469"/>
  <c r="J468"/>
  <c r="I468"/>
  <c r="H468"/>
  <c r="J466"/>
  <c r="I466"/>
  <c r="H466"/>
  <c r="J465"/>
  <c r="I465"/>
  <c r="H465"/>
  <c r="J464"/>
  <c r="I464"/>
  <c r="H464"/>
  <c r="J463"/>
  <c r="I463"/>
  <c r="H463"/>
  <c r="J462"/>
  <c r="I462"/>
  <c r="H462"/>
  <c r="J460"/>
  <c r="I460"/>
  <c r="H460"/>
  <c r="J454"/>
  <c r="I454"/>
  <c r="H454"/>
  <c r="J452"/>
  <c r="I452"/>
  <c r="H452"/>
  <c r="J450"/>
  <c r="I450"/>
  <c r="H450"/>
  <c r="J443"/>
  <c r="I443"/>
  <c r="H443"/>
  <c r="J442"/>
  <c r="I442"/>
  <c r="H442"/>
  <c r="H439"/>
  <c r="H436"/>
  <c r="J435"/>
  <c r="I435"/>
  <c r="H435"/>
  <c r="J434"/>
  <c r="I434"/>
  <c r="H434"/>
  <c r="J430"/>
  <c r="I430"/>
  <c r="H430"/>
  <c r="J429"/>
  <c r="I429"/>
  <c r="H429"/>
  <c r="J428"/>
  <c r="I428"/>
  <c r="H428"/>
  <c r="J427"/>
  <c r="I427"/>
  <c r="H427"/>
  <c r="J426"/>
  <c r="I426"/>
  <c r="H426"/>
  <c r="J425"/>
  <c r="I425"/>
  <c r="H425"/>
  <c r="J424"/>
  <c r="I424"/>
  <c r="H424"/>
  <c r="J423"/>
  <c r="I423"/>
  <c r="H423"/>
  <c r="J422"/>
  <c r="I422"/>
  <c r="H422"/>
  <c r="J421"/>
  <c r="I421"/>
  <c r="H421"/>
  <c r="J420"/>
  <c r="I420"/>
  <c r="H420"/>
  <c r="J419"/>
  <c r="I419"/>
  <c r="H419"/>
  <c r="J418"/>
  <c r="I418"/>
  <c r="H418"/>
  <c r="J416"/>
  <c r="I416"/>
  <c r="H416"/>
  <c r="J414"/>
  <c r="I414"/>
  <c r="H414"/>
  <c r="J413"/>
  <c r="I413"/>
  <c r="H413"/>
  <c r="J408"/>
  <c r="I408"/>
  <c r="H408"/>
  <c r="J407"/>
  <c r="I407"/>
  <c r="H407"/>
  <c r="J402"/>
  <c r="I402"/>
  <c r="H402"/>
  <c r="J400"/>
  <c r="I400"/>
  <c r="H400"/>
  <c r="J399"/>
  <c r="I399"/>
  <c r="H399"/>
  <c r="J394"/>
  <c r="I394"/>
  <c r="H394"/>
  <c r="J393"/>
  <c r="I393"/>
  <c r="H393"/>
  <c r="J392"/>
  <c r="I392"/>
  <c r="H392"/>
  <c r="J391"/>
  <c r="I391"/>
  <c r="H391"/>
  <c r="J389"/>
  <c r="I389"/>
  <c r="H389"/>
  <c r="J388"/>
  <c r="I388"/>
  <c r="H388"/>
  <c r="J387"/>
  <c r="I387"/>
  <c r="H387"/>
  <c r="J385"/>
  <c r="I385"/>
  <c r="H385"/>
  <c r="J381"/>
  <c r="I381"/>
  <c r="H381"/>
  <c r="J380"/>
  <c r="I380"/>
  <c r="H380"/>
  <c r="J379"/>
  <c r="I379"/>
  <c r="H379"/>
  <c r="J377"/>
  <c r="I377"/>
  <c r="H377"/>
  <c r="J376"/>
  <c r="I376"/>
  <c r="H376"/>
  <c r="J375"/>
  <c r="I375"/>
  <c r="H375"/>
  <c r="J374"/>
  <c r="I374"/>
  <c r="H374"/>
  <c r="J372"/>
  <c r="I372"/>
  <c r="H372"/>
  <c r="J371"/>
  <c r="I371"/>
  <c r="H371"/>
  <c r="J370"/>
  <c r="I370"/>
  <c r="H370"/>
  <c r="J369"/>
  <c r="I369"/>
  <c r="H369"/>
  <c r="J368"/>
  <c r="I368"/>
  <c r="H368"/>
  <c r="J367"/>
  <c r="I367"/>
  <c r="H367"/>
  <c r="J366"/>
  <c r="I366"/>
  <c r="H366"/>
  <c r="J364"/>
  <c r="I364"/>
  <c r="H364"/>
  <c r="J363"/>
  <c r="I363"/>
  <c r="H363"/>
  <c r="J362"/>
  <c r="I362"/>
  <c r="H362"/>
  <c r="J361"/>
  <c r="I361"/>
  <c r="H361"/>
  <c r="J360"/>
  <c r="I360"/>
  <c r="H360"/>
  <c r="J359"/>
  <c r="I359"/>
  <c r="H359"/>
  <c r="J358"/>
  <c r="I358"/>
  <c r="H358"/>
  <c r="J346"/>
  <c r="I346"/>
  <c r="H346"/>
  <c r="J345"/>
  <c r="I345"/>
  <c r="H345"/>
  <c r="J343"/>
  <c r="I343"/>
  <c r="H343"/>
  <c r="J341"/>
  <c r="I341"/>
  <c r="H341"/>
  <c r="J340"/>
  <c r="I340"/>
  <c r="H340"/>
  <c r="J337"/>
  <c r="I337"/>
  <c r="H337"/>
  <c r="J335"/>
  <c r="I335"/>
  <c r="H335"/>
  <c r="J334"/>
  <c r="I334"/>
  <c r="H334"/>
  <c r="J333"/>
  <c r="I333"/>
  <c r="H333"/>
  <c r="J332"/>
  <c r="I332"/>
  <c r="H332"/>
  <c r="J331"/>
  <c r="I331"/>
  <c r="H331"/>
  <c r="J330"/>
  <c r="I330"/>
  <c r="H330"/>
  <c r="J329"/>
  <c r="I329"/>
  <c r="H329"/>
  <c r="J328"/>
  <c r="I328"/>
  <c r="J327"/>
  <c r="I327"/>
  <c r="H327"/>
  <c r="J323"/>
  <c r="I323"/>
  <c r="H323"/>
  <c r="J319"/>
  <c r="I319"/>
  <c r="H319"/>
  <c r="J317"/>
  <c r="I317"/>
  <c r="H317"/>
  <c r="J316"/>
  <c r="I316"/>
  <c r="H316"/>
  <c r="J312"/>
  <c r="I312"/>
  <c r="H312"/>
  <c r="J307"/>
  <c r="I307"/>
  <c r="H307"/>
  <c r="J302"/>
  <c r="I302"/>
  <c r="H302"/>
  <c r="J296"/>
  <c r="I296"/>
  <c r="H296"/>
  <c r="J295"/>
  <c r="I295"/>
  <c r="H295"/>
  <c r="J294"/>
  <c r="I294"/>
  <c r="H294"/>
  <c r="J293"/>
  <c r="I293"/>
  <c r="H293"/>
  <c r="J292"/>
  <c r="I292"/>
  <c r="H292"/>
  <c r="J289"/>
  <c r="I289"/>
  <c r="H289"/>
  <c r="J288"/>
  <c r="I288"/>
  <c r="H288"/>
  <c r="J276"/>
  <c r="I276"/>
  <c r="H276"/>
  <c r="J272"/>
  <c r="I272"/>
  <c r="H272"/>
  <c r="J271"/>
  <c r="I271"/>
  <c r="H271"/>
  <c r="J269"/>
  <c r="I269"/>
  <c r="H269"/>
  <c r="J268"/>
  <c r="I268"/>
  <c r="H268"/>
  <c r="J267"/>
  <c r="I267"/>
  <c r="H267"/>
  <c r="J266"/>
  <c r="I266"/>
  <c r="H266"/>
  <c r="J263"/>
  <c r="I263"/>
  <c r="H263"/>
  <c r="J261"/>
  <c r="I261"/>
  <c r="H261"/>
  <c r="J256"/>
  <c r="I256"/>
  <c r="H256"/>
  <c r="J255"/>
  <c r="I255"/>
  <c r="H255"/>
  <c r="J254"/>
  <c r="I254"/>
  <c r="H254"/>
  <c r="J253"/>
  <c r="I253"/>
  <c r="H253"/>
  <c r="J252"/>
  <c r="I252"/>
  <c r="H252"/>
  <c r="J251"/>
  <c r="I251"/>
  <c r="H251"/>
  <c r="J249"/>
  <c r="I249"/>
  <c r="H249"/>
  <c r="J248"/>
  <c r="I248"/>
  <c r="H248"/>
  <c r="J247"/>
  <c r="I247"/>
  <c r="H247"/>
  <c r="J246"/>
  <c r="I246"/>
  <c r="H246"/>
  <c r="J245"/>
  <c r="I245"/>
  <c r="H245"/>
  <c r="J244"/>
  <c r="I244"/>
  <c r="H244"/>
  <c r="J239"/>
  <c r="I239"/>
  <c r="H239"/>
  <c r="J237"/>
  <c r="I237"/>
  <c r="H237"/>
  <c r="J234"/>
  <c r="I234"/>
  <c r="H234"/>
  <c r="J231"/>
  <c r="I231"/>
  <c r="H231"/>
  <c r="J227"/>
  <c r="I227"/>
  <c r="H227"/>
  <c r="J226"/>
  <c r="I226"/>
  <c r="H226"/>
  <c r="J225"/>
  <c r="I225"/>
  <c r="H225"/>
  <c r="J224"/>
  <c r="I224"/>
  <c r="H224"/>
  <c r="J223"/>
  <c r="I223"/>
  <c r="H223"/>
  <c r="J222"/>
  <c r="I222"/>
  <c r="H222"/>
  <c r="J221"/>
  <c r="I221"/>
  <c r="H221"/>
  <c r="J220"/>
  <c r="I220"/>
  <c r="H220"/>
  <c r="H219"/>
  <c r="J217"/>
  <c r="I217"/>
  <c r="H217"/>
  <c r="J216"/>
  <c r="I216"/>
  <c r="H216"/>
  <c r="J215"/>
  <c r="I215"/>
  <c r="H215"/>
  <c r="J214"/>
  <c r="I214"/>
  <c r="H214"/>
  <c r="J213"/>
  <c r="I213"/>
  <c r="H213"/>
  <c r="J212"/>
  <c r="I212"/>
  <c r="H212"/>
  <c r="J211"/>
  <c r="I211"/>
  <c r="H211"/>
  <c r="J210"/>
  <c r="I210"/>
  <c r="H210"/>
  <c r="J209"/>
  <c r="I209"/>
  <c r="H209"/>
  <c r="J207"/>
  <c r="I207"/>
  <c r="H207"/>
  <c r="J206"/>
  <c r="I206"/>
  <c r="H206"/>
  <c r="J205"/>
  <c r="I205"/>
  <c r="H205"/>
  <c r="J204"/>
  <c r="I204"/>
  <c r="H204"/>
  <c r="J203"/>
  <c r="I203"/>
  <c r="H203"/>
  <c r="J202"/>
  <c r="I202"/>
  <c r="H202"/>
  <c r="J201"/>
  <c r="I201"/>
  <c r="H201"/>
  <c r="J200"/>
  <c r="I200"/>
  <c r="H200"/>
  <c r="J199"/>
  <c r="I199"/>
  <c r="H199"/>
  <c r="J198"/>
  <c r="I198"/>
  <c r="H198"/>
  <c r="J197"/>
  <c r="I197"/>
  <c r="H197"/>
  <c r="J196"/>
  <c r="I196"/>
  <c r="H196"/>
  <c r="K194"/>
  <c r="K193"/>
  <c r="K192"/>
  <c r="K191"/>
  <c r="J180"/>
  <c r="I180"/>
  <c r="H180"/>
  <c r="K179"/>
  <c r="K178"/>
  <c r="K177"/>
  <c r="K176"/>
  <c r="K170"/>
  <c r="J170"/>
  <c r="I170"/>
  <c r="H170"/>
  <c r="J169"/>
  <c r="I169"/>
  <c r="H169"/>
  <c r="K169"/>
  <c r="K168"/>
  <c r="J168"/>
  <c r="I168"/>
  <c r="H168"/>
  <c r="K167"/>
  <c r="J165"/>
  <c r="I165"/>
  <c r="H165"/>
  <c r="J164"/>
  <c r="I164"/>
  <c r="H164"/>
  <c r="J163"/>
  <c r="I163"/>
  <c r="H163"/>
  <c r="J162"/>
  <c r="I162"/>
  <c r="H162"/>
  <c r="J161"/>
  <c r="I161"/>
  <c r="H161"/>
  <c r="J160"/>
  <c r="I160"/>
  <c r="H160"/>
  <c r="K146"/>
  <c r="K145"/>
  <c r="J143"/>
  <c r="I143"/>
  <c r="H143"/>
  <c r="J142"/>
  <c r="I142"/>
  <c r="H142"/>
  <c r="J141"/>
  <c r="I141"/>
  <c r="H141"/>
  <c r="J140"/>
  <c r="I140"/>
  <c r="H140"/>
  <c r="J133"/>
  <c r="I133"/>
  <c r="H133"/>
  <c r="J131"/>
  <c r="I131"/>
  <c r="H131"/>
  <c r="J130"/>
  <c r="I130"/>
  <c r="H130"/>
  <c r="H129"/>
  <c r="J121"/>
  <c r="I121"/>
  <c r="H121"/>
  <c r="J120"/>
  <c r="I120"/>
  <c r="H120"/>
  <c r="J119"/>
  <c r="I119"/>
  <c r="H119"/>
  <c r="J117"/>
  <c r="I117"/>
  <c r="H117"/>
  <c r="J115"/>
  <c r="I115"/>
  <c r="H115"/>
  <c r="J114"/>
  <c r="I114"/>
  <c r="H114"/>
  <c r="J113"/>
  <c r="I113"/>
  <c r="H113"/>
  <c r="J112"/>
  <c r="I112"/>
  <c r="H112"/>
  <c r="J111"/>
  <c r="I111"/>
  <c r="H111"/>
  <c r="J110"/>
  <c r="I110"/>
  <c r="H110"/>
  <c r="J107"/>
  <c r="I107"/>
  <c r="H107"/>
  <c r="J106"/>
  <c r="I106"/>
  <c r="H106"/>
  <c r="J105"/>
  <c r="I105"/>
  <c r="H105"/>
  <c r="J94"/>
  <c r="I94"/>
  <c r="H94"/>
  <c r="J93"/>
  <c r="I93"/>
  <c r="H93"/>
  <c r="J92"/>
  <c r="I92"/>
  <c r="H92"/>
  <c r="J91"/>
  <c r="I91"/>
  <c r="H91"/>
  <c r="J90"/>
  <c r="I90"/>
  <c r="H90"/>
  <c r="J89"/>
  <c r="I89"/>
  <c r="H89"/>
  <c r="J88"/>
  <c r="I88"/>
  <c r="H88"/>
  <c r="J87"/>
  <c r="I87"/>
  <c r="H87"/>
  <c r="J86"/>
  <c r="I86"/>
  <c r="H86"/>
  <c r="J85"/>
  <c r="I85"/>
  <c r="H85"/>
  <c r="J84"/>
  <c r="I84"/>
  <c r="H84"/>
  <c r="J83"/>
  <c r="I83"/>
  <c r="H83"/>
  <c r="J80"/>
  <c r="I80"/>
  <c r="H80"/>
  <c r="J77"/>
  <c r="I77"/>
  <c r="H77"/>
  <c r="J76"/>
  <c r="I76"/>
  <c r="H76"/>
  <c r="J75"/>
  <c r="I75"/>
  <c r="H75"/>
  <c r="J19"/>
  <c r="I19"/>
  <c r="H19"/>
  <c r="J18"/>
  <c r="I18"/>
  <c r="H18"/>
  <c r="J17"/>
  <c r="I17"/>
  <c r="H17"/>
  <c r="BY7"/>
  <c r="B24" i="3"/>
  <c r="BY8" i="2"/>
  <c r="C24" i="3"/>
  <c r="J15" i="2"/>
  <c r="I15"/>
  <c r="H15"/>
  <c r="J14"/>
  <c r="I14"/>
  <c r="H14"/>
  <c r="J13"/>
  <c r="I13"/>
  <c r="H13"/>
  <c r="J12"/>
  <c r="I12"/>
  <c r="H12"/>
  <c r="H541"/>
  <c r="I541"/>
  <c r="J541"/>
  <c r="K549"/>
  <c r="AC555"/>
  <c r="GZ483"/>
  <c r="GW484"/>
  <c r="H484"/>
  <c r="GX484"/>
  <c r="I484"/>
  <c r="GY484"/>
  <c r="J484"/>
  <c r="H118" i="1"/>
  <c r="H117"/>
  <c r="H116"/>
  <c r="H115"/>
  <c r="H114"/>
  <c r="H113"/>
  <c r="H112"/>
  <c r="H111"/>
  <c r="H110"/>
  <c r="H109"/>
  <c r="H108"/>
  <c r="H104"/>
  <c r="H103"/>
  <c r="H102"/>
  <c r="H101"/>
  <c r="H99"/>
  <c r="H89"/>
  <c r="K539" i="2"/>
  <c r="K538"/>
  <c r="K537"/>
  <c r="K536"/>
  <c r="K535"/>
  <c r="K534"/>
  <c r="K532"/>
  <c r="K529"/>
  <c r="K520"/>
  <c r="K519"/>
  <c r="K518"/>
  <c r="K515"/>
  <c r="K513"/>
  <c r="K512"/>
  <c r="K511"/>
  <c r="K510"/>
  <c r="K508"/>
  <c r="K507"/>
  <c r="K506"/>
  <c r="K505"/>
  <c r="K504"/>
  <c r="K503"/>
  <c r="K502"/>
  <c r="K500"/>
  <c r="K499"/>
  <c r="K498"/>
  <c r="K497"/>
  <c r="K495"/>
  <c r="K494"/>
  <c r="K493"/>
  <c r="K492"/>
  <c r="K491"/>
  <c r="K488"/>
  <c r="K486"/>
  <c r="K479"/>
  <c r="K478"/>
  <c r="K476"/>
  <c r="K475"/>
  <c r="K473"/>
  <c r="K472"/>
  <c r="K470"/>
  <c r="K469"/>
  <c r="K468"/>
  <c r="K466"/>
  <c r="K465"/>
  <c r="K464"/>
  <c r="K463"/>
  <c r="K462"/>
  <c r="K460"/>
  <c r="K459"/>
  <c r="K458"/>
  <c r="K457"/>
  <c r="K456"/>
  <c r="K455"/>
  <c r="K454"/>
  <c r="K453"/>
  <c r="K452"/>
  <c r="K451"/>
  <c r="K450"/>
  <c r="K444"/>
  <c r="K443"/>
  <c r="K442"/>
  <c r="K440"/>
  <c r="K438"/>
  <c r="AK437"/>
  <c r="H437"/>
  <c r="AL437"/>
  <c r="I437"/>
  <c r="AK182"/>
  <c r="H182"/>
  <c r="AL182"/>
  <c r="I182"/>
  <c r="AM182"/>
  <c r="J182"/>
  <c r="AK190"/>
  <c r="AM190"/>
  <c r="AF174"/>
  <c r="AC175"/>
  <c r="AD175"/>
  <c r="AE175"/>
  <c r="GY540"/>
  <c r="FW540"/>
  <c r="HG533"/>
  <c r="GY533"/>
  <c r="BG533"/>
  <c r="AI533"/>
  <c r="GY528"/>
  <c r="AY528"/>
  <c r="AM528"/>
  <c r="GY522"/>
  <c r="FW522"/>
  <c r="CE522"/>
  <c r="BG521"/>
  <c r="J521"/>
  <c r="BF521"/>
  <c r="I521"/>
  <c r="K521"/>
  <c r="HC517"/>
  <c r="GY517"/>
  <c r="BG517"/>
  <c r="AM517"/>
  <c r="AE517"/>
  <c r="GY514"/>
  <c r="EQ514"/>
  <c r="AE514"/>
  <c r="HC509"/>
  <c r="GY509"/>
  <c r="EQ509"/>
  <c r="BG509"/>
  <c r="HC501"/>
  <c r="GY501"/>
  <c r="GU501"/>
  <c r="FW501"/>
  <c r="EQ501"/>
  <c r="DW501"/>
  <c r="AM501"/>
  <c r="S501"/>
  <c r="HC496"/>
  <c r="GY496"/>
  <c r="EQ496"/>
  <c r="AM496"/>
  <c r="AI496"/>
  <c r="AE496"/>
  <c r="HC490"/>
  <c r="GY490"/>
  <c r="GM490"/>
  <c r="EQ490"/>
  <c r="AI490"/>
  <c r="AE490"/>
  <c r="GY485"/>
  <c r="J485"/>
  <c r="GX485"/>
  <c r="I485"/>
  <c r="GW485"/>
  <c r="H485"/>
  <c r="K485"/>
  <c r="EQ481"/>
  <c r="BO481"/>
  <c r="BG481"/>
  <c r="AQ481"/>
  <c r="AE481"/>
  <c r="AM439"/>
  <c r="J439"/>
  <c r="AL439"/>
  <c r="I439"/>
  <c r="K439"/>
  <c r="AM437"/>
  <c r="J437"/>
  <c r="K435"/>
  <c r="K434"/>
  <c r="K433"/>
  <c r="K432"/>
  <c r="K430"/>
  <c r="K429"/>
  <c r="K428"/>
  <c r="K427"/>
  <c r="K426"/>
  <c r="K425"/>
  <c r="K424"/>
  <c r="K423"/>
  <c r="K422"/>
  <c r="K421"/>
  <c r="K420"/>
  <c r="K419"/>
  <c r="K418"/>
  <c r="K416"/>
  <c r="K415"/>
  <c r="K414"/>
  <c r="K413"/>
  <c r="K411"/>
  <c r="K410"/>
  <c r="K408"/>
  <c r="K407"/>
  <c r="K406"/>
  <c r="K405"/>
  <c r="K404"/>
  <c r="K402"/>
  <c r="K401"/>
  <c r="K400"/>
  <c r="K399"/>
  <c r="K397"/>
  <c r="K396"/>
  <c r="K394"/>
  <c r="K393"/>
  <c r="K392"/>
  <c r="K391"/>
  <c r="K389"/>
  <c r="K388"/>
  <c r="K387"/>
  <c r="H386"/>
  <c r="K385"/>
  <c r="H383"/>
  <c r="H382"/>
  <c r="K381"/>
  <c r="K380"/>
  <c r="K379"/>
  <c r="K377"/>
  <c r="K376"/>
  <c r="K375"/>
  <c r="K374"/>
  <c r="K372"/>
  <c r="K371"/>
  <c r="K370"/>
  <c r="K369"/>
  <c r="K368"/>
  <c r="K367"/>
  <c r="K366"/>
  <c r="K364"/>
  <c r="K363"/>
  <c r="K362"/>
  <c r="K361"/>
  <c r="K360"/>
  <c r="K359"/>
  <c r="K358"/>
  <c r="K346"/>
  <c r="K345"/>
  <c r="K344"/>
  <c r="K343"/>
  <c r="K342"/>
  <c r="K341"/>
  <c r="K340"/>
  <c r="K339"/>
  <c r="K338"/>
  <c r="K337"/>
  <c r="K335"/>
  <c r="K334"/>
  <c r="K333"/>
  <c r="K332"/>
  <c r="K331"/>
  <c r="K330"/>
  <c r="K329"/>
  <c r="K327"/>
  <c r="K325"/>
  <c r="K324"/>
  <c r="K323"/>
  <c r="K320"/>
  <c r="K319"/>
  <c r="H318"/>
  <c r="K317"/>
  <c r="K316"/>
  <c r="K315"/>
  <c r="K314"/>
  <c r="K312"/>
  <c r="K311"/>
  <c r="K310"/>
  <c r="K308"/>
  <c r="K307"/>
  <c r="K305"/>
  <c r="K303"/>
  <c r="K302"/>
  <c r="K300"/>
  <c r="K299"/>
  <c r="K298"/>
  <c r="K296"/>
  <c r="K295"/>
  <c r="K294"/>
  <c r="K293"/>
  <c r="K292"/>
  <c r="K290"/>
  <c r="K289"/>
  <c r="K288"/>
  <c r="K287"/>
  <c r="K286"/>
  <c r="K285"/>
  <c r="K283"/>
  <c r="K282"/>
  <c r="K280"/>
  <c r="K279"/>
  <c r="K276"/>
  <c r="K275"/>
  <c r="K274"/>
  <c r="K272"/>
  <c r="K271"/>
  <c r="K269"/>
  <c r="K268"/>
  <c r="K267"/>
  <c r="K266"/>
  <c r="K264"/>
  <c r="K263"/>
  <c r="K262"/>
  <c r="K261"/>
  <c r="K260"/>
  <c r="K259"/>
  <c r="K258"/>
  <c r="K256"/>
  <c r="K255"/>
  <c r="K254"/>
  <c r="K253"/>
  <c r="K252"/>
  <c r="K251"/>
  <c r="K249"/>
  <c r="K248"/>
  <c r="K247"/>
  <c r="K246"/>
  <c r="K245"/>
  <c r="K244"/>
  <c r="H242"/>
  <c r="H241"/>
  <c r="H240"/>
  <c r="K239"/>
  <c r="H238"/>
  <c r="K237"/>
  <c r="K235"/>
  <c r="K234"/>
  <c r="K233"/>
  <c r="K232"/>
  <c r="K231"/>
  <c r="K230"/>
  <c r="H228"/>
  <c r="K227"/>
  <c r="K226"/>
  <c r="K225"/>
  <c r="K224"/>
  <c r="K223"/>
  <c r="K222"/>
  <c r="K221"/>
  <c r="K220"/>
  <c r="K217"/>
  <c r="K216"/>
  <c r="K215"/>
  <c r="K214"/>
  <c r="K213"/>
  <c r="K212"/>
  <c r="K211"/>
  <c r="K210"/>
  <c r="K209"/>
  <c r="K207"/>
  <c r="K206"/>
  <c r="K205"/>
  <c r="K204"/>
  <c r="K203"/>
  <c r="K202"/>
  <c r="K201"/>
  <c r="K200"/>
  <c r="K199"/>
  <c r="K198"/>
  <c r="K197"/>
  <c r="K196"/>
  <c r="K182"/>
  <c r="K180"/>
  <c r="H178"/>
  <c r="H177"/>
  <c r="K175"/>
  <c r="H175"/>
  <c r="K174"/>
  <c r="AM436"/>
  <c r="J436"/>
  <c r="AL436"/>
  <c r="I436"/>
  <c r="K436"/>
  <c r="BO386"/>
  <c r="J386"/>
  <c r="BN386"/>
  <c r="I386"/>
  <c r="CQ383"/>
  <c r="J383"/>
  <c r="CP383"/>
  <c r="I383"/>
  <c r="BO382"/>
  <c r="J382"/>
  <c r="BN382"/>
  <c r="I382"/>
  <c r="BG318"/>
  <c r="J318"/>
  <c r="BF318"/>
  <c r="I318"/>
  <c r="AA309"/>
  <c r="J309"/>
  <c r="Z309"/>
  <c r="I309"/>
  <c r="K309"/>
  <c r="EA242"/>
  <c r="J242"/>
  <c r="DZ242"/>
  <c r="I242"/>
  <c r="EU241"/>
  <c r="J241"/>
  <c r="ET241"/>
  <c r="I241"/>
  <c r="EE240"/>
  <c r="J240"/>
  <c r="ED240"/>
  <c r="I240"/>
  <c r="CQ238"/>
  <c r="J238"/>
  <c r="CP238"/>
  <c r="I238"/>
  <c r="EU228"/>
  <c r="J228"/>
  <c r="ET228"/>
  <c r="I228"/>
  <c r="S219"/>
  <c r="J219"/>
  <c r="R219"/>
  <c r="I219"/>
  <c r="K219"/>
  <c r="AM185"/>
  <c r="J185"/>
  <c r="AL185"/>
  <c r="I185"/>
  <c r="AK185"/>
  <c r="H185"/>
  <c r="CI178"/>
  <c r="J178"/>
  <c r="CH178"/>
  <c r="I178"/>
  <c r="BW177"/>
  <c r="J177"/>
  <c r="BV177"/>
  <c r="I177"/>
  <c r="AE176"/>
  <c r="J176"/>
  <c r="AD176"/>
  <c r="I176"/>
  <c r="AC176"/>
  <c r="H176"/>
  <c r="AM175"/>
  <c r="J175"/>
  <c r="AL175"/>
  <c r="I175"/>
  <c r="BW174"/>
  <c r="BV174"/>
  <c r="K151"/>
  <c r="K150"/>
  <c r="K149"/>
  <c r="K143"/>
  <c r="K142"/>
  <c r="K141"/>
  <c r="K140"/>
  <c r="K135"/>
  <c r="K133"/>
  <c r="K132"/>
  <c r="K131"/>
  <c r="K130"/>
  <c r="K125"/>
  <c r="K122"/>
  <c r="K121"/>
  <c r="K120"/>
  <c r="K119"/>
  <c r="K118"/>
  <c r="K117"/>
  <c r="K116"/>
  <c r="K115"/>
  <c r="K114"/>
  <c r="K113"/>
  <c r="K112"/>
  <c r="K111"/>
  <c r="K110"/>
  <c r="K108"/>
  <c r="K107"/>
  <c r="K106"/>
  <c r="K105"/>
  <c r="K104"/>
  <c r="K103"/>
  <c r="K102"/>
  <c r="K101"/>
  <c r="K100"/>
  <c r="K99"/>
  <c r="K98"/>
  <c r="K97"/>
  <c r="K95"/>
  <c r="K94"/>
  <c r="K93"/>
  <c r="K92"/>
  <c r="K91"/>
  <c r="K90"/>
  <c r="K89"/>
  <c r="K88"/>
  <c r="K87"/>
  <c r="K86"/>
  <c r="K85"/>
  <c r="K84"/>
  <c r="K83"/>
  <c r="K81"/>
  <c r="K80"/>
  <c r="K79"/>
  <c r="K78"/>
  <c r="K77"/>
  <c r="K76"/>
  <c r="K75"/>
  <c r="K74"/>
  <c r="K61"/>
  <c r="K60"/>
  <c r="K59"/>
  <c r="K58"/>
  <c r="K57"/>
  <c r="K56"/>
  <c r="K54"/>
  <c r="K53"/>
  <c r="K52"/>
  <c r="K51"/>
  <c r="K50"/>
  <c r="K48"/>
  <c r="BG167"/>
  <c r="J167"/>
  <c r="BF167"/>
  <c r="I167"/>
  <c r="BE167"/>
  <c r="H167"/>
  <c r="BO129"/>
  <c r="J129"/>
  <c r="BN129"/>
  <c r="I129"/>
  <c r="K129"/>
  <c r="AU72"/>
  <c r="AT72"/>
  <c r="AU71"/>
  <c r="AT71"/>
  <c r="AU70"/>
  <c r="AT70"/>
  <c r="AU68"/>
  <c r="AT68"/>
  <c r="AU67"/>
  <c r="AT67"/>
  <c r="AU66"/>
  <c r="AT66"/>
  <c r="AU65"/>
  <c r="AT65"/>
  <c r="AU64"/>
  <c r="AT64"/>
  <c r="AU63"/>
  <c r="AT63"/>
  <c r="K47"/>
  <c r="K46"/>
  <c r="K45"/>
  <c r="K44"/>
  <c r="K43"/>
  <c r="K42"/>
  <c r="H40"/>
  <c r="H39"/>
  <c r="H38"/>
  <c r="H37"/>
  <c r="H36"/>
  <c r="K34"/>
  <c r="K33"/>
  <c r="K32"/>
  <c r="K31"/>
  <c r="K30"/>
  <c r="K29"/>
  <c r="K27"/>
  <c r="K26"/>
  <c r="H24"/>
  <c r="H22"/>
  <c r="H21"/>
  <c r="K19"/>
  <c r="K18"/>
  <c r="K17"/>
  <c r="K15"/>
  <c r="K14"/>
  <c r="K13"/>
  <c r="K12"/>
  <c r="K543"/>
  <c r="AU40"/>
  <c r="J40"/>
  <c r="AT40"/>
  <c r="I40"/>
  <c r="AU39"/>
  <c r="J39"/>
  <c r="AT39"/>
  <c r="I39"/>
  <c r="AU38"/>
  <c r="J38"/>
  <c r="AT38"/>
  <c r="I38"/>
  <c r="AU37"/>
  <c r="J37"/>
  <c r="AT37"/>
  <c r="I37"/>
  <c r="AU36"/>
  <c r="J36"/>
  <c r="AT36"/>
  <c r="I36"/>
  <c r="BO24"/>
  <c r="J24"/>
  <c r="BN24"/>
  <c r="I24"/>
  <c r="BO23"/>
  <c r="J23"/>
  <c r="BN23"/>
  <c r="I23"/>
  <c r="K23"/>
  <c r="BO22"/>
  <c r="J22"/>
  <c r="BN22"/>
  <c r="I22"/>
  <c r="BO21"/>
  <c r="J21"/>
  <c r="BN21"/>
  <c r="I21"/>
  <c r="K541"/>
  <c r="AF173"/>
  <c r="AC174"/>
  <c r="H174"/>
  <c r="AD174"/>
  <c r="I174"/>
  <c r="AE174"/>
  <c r="J174"/>
  <c r="GZ482"/>
  <c r="GW483"/>
  <c r="H483"/>
  <c r="GX483"/>
  <c r="I483"/>
  <c r="GY483"/>
  <c r="J483"/>
  <c r="K21"/>
  <c r="K22"/>
  <c r="K24"/>
  <c r="K36"/>
  <c r="K37"/>
  <c r="K38"/>
  <c r="K39"/>
  <c r="K40"/>
  <c r="K228"/>
  <c r="K238"/>
  <c r="K240"/>
  <c r="K241"/>
  <c r="K242"/>
  <c r="K318"/>
  <c r="K382"/>
  <c r="K383"/>
  <c r="K386"/>
  <c r="K437"/>
  <c r="K484"/>
  <c r="GW481"/>
  <c r="GY481"/>
  <c r="GW482"/>
  <c r="H482"/>
  <c r="GX482"/>
  <c r="I482"/>
  <c r="GY482"/>
  <c r="J482"/>
  <c r="AF172"/>
  <c r="AC173"/>
  <c r="H173"/>
  <c r="AD173"/>
  <c r="I173"/>
  <c r="AE173"/>
  <c r="J173"/>
  <c r="K173"/>
  <c r="K483"/>
  <c r="AC172"/>
  <c r="H172"/>
  <c r="AD172"/>
  <c r="I172"/>
  <c r="AE172"/>
  <c r="J172"/>
  <c r="AC181"/>
  <c r="AE181"/>
  <c r="K172"/>
  <c r="K482"/>
  <c r="H556"/>
  <c r="H558"/>
  <c r="K556"/>
  <c r="K558"/>
  <c r="K576"/>
  <c r="K575"/>
  <c r="K574"/>
  <c r="K573"/>
  <c r="K572"/>
  <c r="K571"/>
  <c r="K570"/>
  <c r="K569"/>
  <c r="K568"/>
  <c r="K567"/>
  <c r="K566"/>
  <c r="K565"/>
  <c r="K564"/>
  <c r="K563"/>
  <c r="K562"/>
  <c r="K561"/>
  <c r="BY589"/>
  <c r="K808" l="1"/>
  <c r="K807"/>
  <c r="K806"/>
  <c r="K809"/>
  <c r="K799"/>
  <c r="K693"/>
  <c r="DU8"/>
  <c r="DU7"/>
  <c r="Q8"/>
  <c r="C8" i="3" s="1"/>
  <c r="Q7" i="2"/>
  <c r="B8" i="3" s="1"/>
  <c r="DQ8" i="2"/>
  <c r="DQ7"/>
  <c r="DM8"/>
  <c r="DM7"/>
  <c r="DI8"/>
  <c r="DI7"/>
  <c r="AG8"/>
  <c r="C12" i="3" s="1"/>
  <c r="AG7" i="2"/>
  <c r="B12" i="3" s="1"/>
  <c r="CW8" i="2"/>
  <c r="C30" i="3" s="1"/>
  <c r="CW7" i="2"/>
  <c r="B30" i="3" s="1"/>
  <c r="DA8" i="2"/>
  <c r="C31" i="3" s="1"/>
  <c r="DA7" i="2"/>
  <c r="B31" i="3" s="1"/>
  <c r="AW8" i="2"/>
  <c r="C16" i="3" s="1"/>
  <c r="AW7" i="2"/>
  <c r="B16" i="3" s="1"/>
  <c r="BU8" i="2"/>
  <c r="C22" i="3" s="1"/>
  <c r="BU7" i="2"/>
  <c r="B22" i="3" s="1"/>
  <c r="U8" i="2"/>
  <c r="C9" i="3" s="1"/>
  <c r="U7" i="2"/>
  <c r="B9" i="3" s="1"/>
  <c r="M8" i="2"/>
  <c r="M7"/>
  <c r="AS8"/>
  <c r="C15" i="3" s="1"/>
  <c r="AS7" i="2"/>
  <c r="B15" i="3" s="1"/>
  <c r="CC8" i="2"/>
  <c r="C25" i="3" s="1"/>
  <c r="CC7" i="2"/>
  <c r="B25" i="3" s="1"/>
  <c r="BM8" i="2"/>
  <c r="C20" i="3" s="1"/>
  <c r="BM7" i="2"/>
  <c r="B20" i="3" s="1"/>
  <c r="AK8" i="2"/>
  <c r="C13" i="3" s="1"/>
  <c r="AK7" i="2"/>
  <c r="B13" i="3" s="1"/>
  <c r="AC8" i="2"/>
  <c r="C11" i="3" s="1"/>
  <c r="AC7" i="2"/>
  <c r="B11" i="3" s="1"/>
  <c r="CG8" i="2"/>
  <c r="C26" i="3" s="1"/>
  <c r="CG7" i="2"/>
  <c r="B26" i="3" s="1"/>
  <c r="CO8" i="2"/>
  <c r="C28" i="3" s="1"/>
  <c r="CO7" i="2"/>
  <c r="B28" i="3" s="1"/>
  <c r="CK8" i="2"/>
  <c r="C27" i="3" s="1"/>
  <c r="CK7" i="2"/>
  <c r="B27" i="3" s="1"/>
  <c r="BE8" i="2"/>
  <c r="C18" i="3" s="1"/>
  <c r="BE7" i="2"/>
  <c r="B18" i="3" s="1"/>
  <c r="Y8" i="2"/>
  <c r="C10" i="3" s="1"/>
  <c r="Y7" i="2"/>
  <c r="B10" i="3" s="1"/>
  <c r="AO8" i="2"/>
  <c r="C14" i="3" s="1"/>
  <c r="AO7" i="2"/>
  <c r="B14" i="3" s="1"/>
  <c r="CS8" i="2"/>
  <c r="C29" i="3" s="1"/>
  <c r="CS7" i="2"/>
  <c r="B29" i="3" s="1"/>
  <c r="H655" i="2"/>
  <c r="I655"/>
  <c r="J655"/>
  <c r="J663"/>
  <c r="I663"/>
  <c r="H663"/>
  <c r="J662"/>
  <c r="I662"/>
  <c r="H662"/>
  <c r="J661"/>
  <c r="I661"/>
  <c r="H661"/>
  <c r="J660"/>
  <c r="I660"/>
  <c r="H660"/>
  <c r="J659"/>
  <c r="I659"/>
  <c r="H659"/>
  <c r="J658"/>
  <c r="I658"/>
  <c r="H658"/>
  <c r="J666"/>
  <c r="I666"/>
  <c r="H666"/>
  <c r="H675"/>
  <c r="I675"/>
  <c r="J675"/>
  <c r="K663"/>
  <c r="K662"/>
  <c r="K661"/>
  <c r="K660"/>
  <c r="K659"/>
  <c r="K658"/>
  <c r="K666"/>
  <c r="J72"/>
  <c r="I72"/>
  <c r="J71"/>
  <c r="I71"/>
  <c r="J70"/>
  <c r="I70"/>
  <c r="J68"/>
  <c r="I68"/>
  <c r="J67"/>
  <c r="I67"/>
  <c r="J66"/>
  <c r="I66"/>
  <c r="J65"/>
  <c r="I65"/>
  <c r="J64"/>
  <c r="I64"/>
  <c r="J63"/>
  <c r="I63"/>
  <c r="H643"/>
  <c r="I643"/>
  <c r="J643"/>
  <c r="J646"/>
  <c r="I646"/>
  <c r="H646"/>
  <c r="J645"/>
  <c r="I645"/>
  <c r="H645"/>
  <c r="J644"/>
  <c r="I644"/>
  <c r="H644"/>
  <c r="H657"/>
  <c r="I657"/>
  <c r="J657"/>
  <c r="H656"/>
  <c r="I656"/>
  <c r="J656"/>
  <c r="IS669"/>
  <c r="JM669"/>
  <c r="GW669"/>
  <c r="K72"/>
  <c r="K71"/>
  <c r="K70"/>
  <c r="K69"/>
  <c r="K68"/>
  <c r="K67"/>
  <c r="K66"/>
  <c r="K65"/>
  <c r="K64"/>
  <c r="K63"/>
  <c r="K646"/>
  <c r="K645"/>
  <c r="K644"/>
  <c r="S619"/>
  <c r="J634"/>
  <c r="I634"/>
  <c r="H634"/>
  <c r="H636"/>
  <c r="I636"/>
  <c r="J636"/>
  <c r="J641"/>
  <c r="I641"/>
  <c r="H641"/>
  <c r="J640"/>
  <c r="I640"/>
  <c r="H640"/>
  <c r="J639"/>
  <c r="I639"/>
  <c r="H639"/>
  <c r="J638"/>
  <c r="I638"/>
  <c r="H638"/>
  <c r="J637"/>
  <c r="I637"/>
  <c r="H637"/>
  <c r="K649"/>
  <c r="K634"/>
  <c r="K641"/>
  <c r="K640"/>
  <c r="K639"/>
  <c r="K638"/>
  <c r="K637"/>
  <c r="H603"/>
  <c r="I603"/>
  <c r="J603"/>
  <c r="H605"/>
  <c r="I605"/>
  <c r="J605"/>
  <c r="H606"/>
  <c r="I606"/>
  <c r="J606"/>
  <c r="HM619"/>
  <c r="Q619"/>
  <c r="H620"/>
  <c r="I620"/>
  <c r="J620"/>
  <c r="H621"/>
  <c r="I621"/>
  <c r="J621"/>
  <c r="H622"/>
  <c r="I622"/>
  <c r="J622"/>
  <c r="H623"/>
  <c r="I623"/>
  <c r="J623"/>
  <c r="H624"/>
  <c r="I624"/>
  <c r="J624"/>
  <c r="H625"/>
  <c r="I625"/>
  <c r="J625"/>
  <c r="H626"/>
  <c r="I626"/>
  <c r="J626"/>
  <c r="H627"/>
  <c r="I627"/>
  <c r="J627"/>
  <c r="H628"/>
  <c r="I628"/>
  <c r="J628"/>
  <c r="H629"/>
  <c r="I629"/>
  <c r="J629"/>
  <c r="H630"/>
  <c r="I630"/>
  <c r="J630"/>
  <c r="H631"/>
  <c r="I631"/>
  <c r="J631"/>
  <c r="H632"/>
  <c r="I632"/>
  <c r="J632"/>
  <c r="H633"/>
  <c r="I633"/>
  <c r="J633"/>
  <c r="GW619"/>
  <c r="FU619"/>
  <c r="K633"/>
  <c r="K632"/>
  <c r="K631"/>
  <c r="K630"/>
  <c r="K629"/>
  <c r="K628"/>
  <c r="K627"/>
  <c r="K626"/>
  <c r="K625"/>
  <c r="K624"/>
  <c r="K623"/>
  <c r="K622"/>
  <c r="K621"/>
  <c r="K601"/>
  <c r="K600"/>
  <c r="K599"/>
  <c r="K602"/>
  <c r="H328"/>
  <c r="K328" s="1"/>
  <c r="H578"/>
  <c r="I578"/>
  <c r="J578"/>
  <c r="J588"/>
  <c r="I588"/>
  <c r="H588"/>
  <c r="J586"/>
  <c r="I586"/>
  <c r="H586"/>
  <c r="J585"/>
  <c r="I585"/>
  <c r="H585"/>
  <c r="J584"/>
  <c r="I584"/>
  <c r="H584"/>
  <c r="J583"/>
  <c r="I583"/>
  <c r="H583"/>
  <c r="J582"/>
  <c r="I582"/>
  <c r="H582"/>
  <c r="J581"/>
  <c r="I581"/>
  <c r="H581"/>
  <c r="J580"/>
  <c r="I580"/>
  <c r="H580"/>
  <c r="J579"/>
  <c r="I579"/>
  <c r="H579"/>
  <c r="H587"/>
  <c r="I587"/>
  <c r="J587"/>
  <c r="AK604"/>
  <c r="K598"/>
  <c r="AC596"/>
  <c r="K588"/>
  <c r="K586"/>
  <c r="K585"/>
  <c r="K584"/>
  <c r="K583"/>
  <c r="K582"/>
  <c r="K581"/>
  <c r="K580"/>
  <c r="K579"/>
  <c r="K594"/>
  <c r="K593"/>
  <c r="K592"/>
  <c r="K591"/>
  <c r="B7" i="3" l="1"/>
  <c r="K7" i="2"/>
  <c r="B6" i="3" s="1"/>
  <c r="C7"/>
  <c r="K8" i="2"/>
  <c r="C6" i="3" s="1"/>
  <c r="K675" i="2"/>
  <c r="K655"/>
  <c r="K656"/>
  <c r="K657"/>
  <c r="K643"/>
  <c r="K636"/>
  <c r="K620"/>
  <c r="K606"/>
  <c r="K605"/>
  <c r="K603"/>
  <c r="K587"/>
  <c r="K578"/>
  <c r="IM736" l="1"/>
  <c r="IK736"/>
</calcChain>
</file>

<file path=xl/comments1.xml><?xml version="1.0" encoding="utf-8"?>
<comments xmlns="http://schemas.openxmlformats.org/spreadsheetml/2006/main">
  <authors>
    <author/>
  </authors>
  <commentList>
    <comment ref="BN25" authorId="0">
      <text>
        <r>
          <rPr>
            <b/>
            <sz val="8"/>
            <color indexed="8"/>
            <rFont val="Times New Roman"/>
            <family val="1"/>
          </rPr>
          <t xml:space="preserve">Setzer Gabbiani:
</t>
        </r>
        <r>
          <rPr>
            <sz val="8"/>
            <color indexed="8"/>
            <rFont val="Times New Roman"/>
            <family val="1"/>
          </rPr>
          <t>Ecart qu'il y aura entre la note de la favorite, et les auters notes, défavorisées de façon égale. Typiquement cette valeur est à 2.</t>
        </r>
      </text>
    </comment>
    <comment ref="BO25" authorId="0">
      <text>
        <r>
          <rPr>
            <b/>
            <sz val="8"/>
            <color indexed="8"/>
            <rFont val="Times New Roman"/>
            <family val="1"/>
          </rPr>
          <t xml:space="preserve">Setzer Gabbiani:
</t>
        </r>
        <r>
          <rPr>
            <sz val="8"/>
            <color indexed="8"/>
            <rFont val="Times New Roman"/>
            <family val="1"/>
          </rPr>
          <t>Nombre de participants à cet épisode.</t>
        </r>
      </text>
    </comment>
    <comment ref="BP25" authorId="0">
      <text>
        <r>
          <rPr>
            <b/>
            <sz val="8"/>
            <color indexed="8"/>
            <rFont val="Times New Roman"/>
            <family val="1"/>
          </rPr>
          <t xml:space="preserve">Setzer Gabbiani:
</t>
        </r>
        <r>
          <rPr>
            <sz val="8"/>
            <color indexed="8"/>
            <rFont val="Times New Roman"/>
            <family val="1"/>
          </rPr>
          <t>Moyenne de l'épisode, calculée sans les votes par favorite. 
Recopier la valeur ici, sans utiliser la formule "=", sinon il y aurait bug de référence circulaire.</t>
        </r>
      </text>
    </comment>
    <comment ref="AS41" authorId="0">
      <text>
        <r>
          <rPr>
            <b/>
            <sz val="8"/>
            <color indexed="8"/>
            <rFont val="Times New Roman"/>
            <family val="1"/>
          </rPr>
          <t xml:space="preserve">Setzer Gabbiani:
</t>
        </r>
        <r>
          <rPr>
            <sz val="8"/>
            <color indexed="8"/>
            <rFont val="Times New Roman"/>
            <family val="1"/>
          </rPr>
          <t>Nombre de participants à cet épisode.</t>
        </r>
      </text>
    </comment>
    <comment ref="AT41" authorId="0">
      <text>
        <r>
          <rPr>
            <b/>
            <sz val="8"/>
            <color indexed="8"/>
            <rFont val="Times New Roman"/>
            <family val="1"/>
          </rPr>
          <t xml:space="preserve">Setzer Gabbiani:
</t>
        </r>
        <r>
          <rPr>
            <sz val="8"/>
            <color indexed="8"/>
            <rFont val="Times New Roman"/>
            <family val="1"/>
          </rPr>
          <t>Ecart qu'il y aura entre la note de la favorite, et les autres notes, défavorisées de façon égale. Typiquement cette valeur est à 2.</t>
        </r>
      </text>
    </comment>
    <comment ref="AS73" authorId="0">
      <text>
        <r>
          <rPr>
            <b/>
            <sz val="8"/>
            <color indexed="8"/>
            <rFont val="Times New Roman"/>
            <family val="1"/>
          </rPr>
          <t xml:space="preserve">Setzer Gabbiani:
</t>
        </r>
        <r>
          <rPr>
            <sz val="8"/>
            <color indexed="8"/>
            <rFont val="Times New Roman"/>
            <family val="1"/>
          </rPr>
          <t>Nombre de participants à cet épisode.</t>
        </r>
      </text>
    </comment>
    <comment ref="AT73" authorId="0">
      <text>
        <r>
          <rPr>
            <b/>
            <sz val="8"/>
            <color indexed="8"/>
            <rFont val="Times New Roman"/>
            <family val="1"/>
          </rPr>
          <t xml:space="preserve">Setzer Gabbiani:
</t>
        </r>
        <r>
          <rPr>
            <sz val="8"/>
            <color indexed="8"/>
            <rFont val="Times New Roman"/>
            <family val="1"/>
          </rPr>
          <t>Ecart qu'il y aura entre la note de la favorite, et les autres notes, défavorisées de façon égale. Typiquement cette valeur est à 2.</t>
        </r>
      </text>
    </comment>
    <comment ref="AU73" authorId="0">
      <text>
        <r>
          <rPr>
            <b/>
            <sz val="8"/>
            <color indexed="8"/>
            <rFont val="Times New Roman"/>
            <family val="1"/>
          </rPr>
          <t xml:space="preserve">Setzer Gabbiani:
</t>
        </r>
        <r>
          <rPr>
            <sz val="8"/>
            <color indexed="8"/>
            <rFont val="Times New Roman"/>
            <family val="1"/>
          </rPr>
          <t>Moyenne de l'épisode, calculée sans les votes par favorite. 
Recopier manuelement lla valeur ici, sans utiliser la formule "=", sinon il y aurait bug de référence cirulaire.</t>
        </r>
      </text>
    </comment>
  </commentList>
</comments>
</file>

<file path=xl/sharedStrings.xml><?xml version="1.0" encoding="utf-8"?>
<sst xmlns="http://schemas.openxmlformats.org/spreadsheetml/2006/main" count="1691" uniqueCount="904">
  <si>
    <t>GLOBAL</t>
  </si>
  <si>
    <t>François</t>
  </si>
  <si>
    <t>Franck</t>
  </si>
  <si>
    <t>Setzer</t>
  </si>
  <si>
    <t>Louis</t>
  </si>
  <si>
    <t>Raul</t>
  </si>
  <si>
    <t>Luckymog</t>
  </si>
  <si>
    <t>Lzn02</t>
  </si>
  <si>
    <t>Shinji</t>
  </si>
  <si>
    <t>Raf21</t>
  </si>
  <si>
    <t>Nakano</t>
  </si>
  <si>
    <t>OrangeCatz</t>
  </si>
  <si>
    <t>SoHeil</t>
  </si>
  <si>
    <t>Vincent Gaume</t>
  </si>
  <si>
    <t>POL</t>
  </si>
  <si>
    <t>De qui ?</t>
  </si>
  <si>
    <t>Tec</t>
  </si>
  <si>
    <t>Orig</t>
  </si>
  <si>
    <t>Em</t>
  </si>
  <si>
    <t>Mix</t>
  </si>
  <si>
    <t>Tot</t>
  </si>
  <si>
    <t>Tech</t>
  </si>
  <si>
    <t>Emo</t>
  </si>
  <si>
    <t>Mx</t>
  </si>
  <si>
    <t>T</t>
  </si>
  <si>
    <t>O</t>
  </si>
  <si>
    <t>E</t>
  </si>
  <si>
    <t>Noct 01</t>
  </si>
  <si>
    <t>Martin</t>
  </si>
  <si>
    <t>marchand ambulant</t>
  </si>
  <si>
    <t>Alex92</t>
  </si>
  <si>
    <t>DarkTao</t>
  </si>
  <si>
    <t>Kryzalid</t>
  </si>
  <si>
    <t>Kaztix</t>
  </si>
  <si>
    <t>Noct 02</t>
  </si>
  <si>
    <t>éclosion</t>
  </si>
  <si>
    <t>Nurykabe</t>
  </si>
  <si>
    <t>AlexRed13</t>
  </si>
  <si>
    <t>Zacknafein</t>
  </si>
  <si>
    <t>Noct 03</t>
  </si>
  <si>
    <t>lièvre &amp; tortue</t>
  </si>
  <si>
    <t>Denys</t>
  </si>
  <si>
    <t>Noct 04</t>
  </si>
  <si>
    <t>berceuse</t>
  </si>
  <si>
    <t>Noct 05</t>
  </si>
  <si>
    <t>conte</t>
  </si>
  <si>
    <t>Noct 07</t>
  </si>
  <si>
    <t>celtique</t>
  </si>
  <si>
    <t>Noct 08</t>
  </si>
  <si>
    <t>prélude</t>
  </si>
  <si>
    <t>Noct 09 : détective privé</t>
  </si>
  <si>
    <t>Noct 10</t>
  </si>
  <si>
    <t>chant des planètes</t>
  </si>
  <si>
    <t>David</t>
  </si>
  <si>
    <t>Noct 11</t>
  </si>
  <si>
    <t>/2</t>
  </si>
  <si>
    <t>/4</t>
  </si>
  <si>
    <t>chute des anges rebelles</t>
  </si>
  <si>
    <t>Noct 12</t>
  </si>
  <si>
    <t>mort au bout du chemin</t>
  </si>
  <si>
    <t>Stellar</t>
  </si>
  <si>
    <t>Noct 13</t>
  </si>
  <si>
    <t>fin à rallonge</t>
  </si>
  <si>
    <t>Julie</t>
  </si>
  <si>
    <t>Noct 14</t>
  </si>
  <si>
    <t>pinup et ascenseur</t>
  </si>
  <si>
    <t>Noct 15</t>
  </si>
  <si>
    <t>egypte</t>
  </si>
  <si>
    <t>Noct 16</t>
  </si>
  <si>
    <t>valse</t>
  </si>
  <si>
    <t>Noct 17</t>
  </si>
  <si>
    <t>zodiaque</t>
  </si>
  <si>
    <t>Noct 18</t>
  </si>
  <si>
    <t>halloween</t>
  </si>
  <si>
    <t>Pert</t>
  </si>
  <si>
    <t>Total</t>
  </si>
  <si>
    <t>Noct 19</t>
  </si>
  <si>
    <t>verger enchanté</t>
  </si>
  <si>
    <t>comentaires</t>
  </si>
  <si>
    <t>2h</t>
  </si>
  <si>
    <t>Bilan</t>
  </si>
  <si>
    <t>Noct 20</t>
  </si>
  <si>
    <t>voyage à la vitesse de la lumière</t>
  </si>
  <si>
    <t>1h</t>
  </si>
  <si>
    <t>FranckAnc</t>
  </si>
  <si>
    <t>Rouge 1</t>
  </si>
  <si>
    <t>recontre</t>
  </si>
  <si>
    <t>notes /20</t>
  </si>
  <si>
    <t>N21</t>
  </si>
  <si>
    <t>dragon</t>
  </si>
  <si>
    <t>FranckA</t>
  </si>
  <si>
    <t>Christophe</t>
  </si>
  <si>
    <t>note /20</t>
  </si>
  <si>
    <t>OrangeC</t>
  </si>
  <si>
    <t>Katchum</t>
  </si>
  <si>
    <t>Malcolm</t>
  </si>
  <si>
    <t>Diblawak</t>
  </si>
  <si>
    <t>Mexican</t>
  </si>
  <si>
    <t>CocoLo</t>
  </si>
  <si>
    <t>Shadoko</t>
  </si>
  <si>
    <t>Romain</t>
  </si>
  <si>
    <t>MidnightSon</t>
  </si>
  <si>
    <t>Essoussi</t>
  </si>
  <si>
    <t>Powa87</t>
  </si>
  <si>
    <t>Yafloyd</t>
  </si>
  <si>
    <t>Kaz</t>
  </si>
  <si>
    <t>Nico-Saru</t>
  </si>
  <si>
    <t>Phanoo</t>
  </si>
  <si>
    <t>Sahila</t>
  </si>
  <si>
    <t>Sinnay</t>
  </si>
  <si>
    <t>Thierry Avril</t>
  </si>
  <si>
    <t>The</t>
  </si>
  <si>
    <t>Th</t>
  </si>
  <si>
    <t>/6</t>
  </si>
  <si>
    <t>/8</t>
  </si>
  <si>
    <t>/20</t>
  </si>
  <si>
    <t>Moyenne totale :</t>
  </si>
  <si>
    <t>Discrimination :</t>
  </si>
  <si>
    <t>N32</t>
  </si>
  <si>
    <t>Mexicano</t>
  </si>
  <si>
    <t>Nv14</t>
  </si>
  <si>
    <t>Coco loco</t>
  </si>
  <si>
    <t>R05</t>
  </si>
  <si>
    <t>Sforouhi</t>
  </si>
  <si>
    <t>4 Saisons</t>
  </si>
  <si>
    <t>N33</t>
  </si>
  <si>
    <t>Nv15</t>
  </si>
  <si>
    <t>Favorite (vote par)</t>
  </si>
  <si>
    <t>N34</t>
  </si>
  <si>
    <t>Nv16</t>
  </si>
  <si>
    <t>N35</t>
  </si>
  <si>
    <t>Retalian</t>
  </si>
  <si>
    <t>Nv17</t>
  </si>
  <si>
    <t>N36</t>
  </si>
  <si>
    <t>Nv18</t>
  </si>
  <si>
    <t>N37</t>
  </si>
  <si>
    <t>Nv19</t>
  </si>
  <si>
    <t>Jack</t>
  </si>
  <si>
    <t>N38</t>
  </si>
  <si>
    <t>Nv20</t>
  </si>
  <si>
    <t>El Mexicano</t>
  </si>
  <si>
    <t>El Maestro</t>
  </si>
  <si>
    <t>N39</t>
  </si>
  <si>
    <t>Mexicano I war</t>
  </si>
  <si>
    <t>Nv21</t>
  </si>
  <si>
    <t>Franck RW Human</t>
  </si>
  <si>
    <t>Raf21 RW : the end</t>
  </si>
  <si>
    <t>François Dancing Bot</t>
  </si>
  <si>
    <t>Katchum ROBOT WAR</t>
  </si>
  <si>
    <t>Franck RW Robots</t>
  </si>
  <si>
    <t>N40</t>
  </si>
  <si>
    <t>1-Diblawak</t>
  </si>
  <si>
    <t>Nv22</t>
  </si>
  <si>
    <t>2-Katchum</t>
  </si>
  <si>
    <t>3-Alex</t>
  </si>
  <si>
    <t>4-Christophe</t>
  </si>
  <si>
    <t>5-Essoussi</t>
  </si>
  <si>
    <t>6-Coco loco</t>
  </si>
  <si>
    <t>7-Stellar</t>
  </si>
  <si>
    <t>8-Lzn02</t>
  </si>
  <si>
    <t>9-Franck</t>
  </si>
  <si>
    <t>10-Shadoko</t>
  </si>
  <si>
    <t>N41</t>
  </si>
  <si>
    <t>1-Raf21</t>
  </si>
  <si>
    <t>Nv23</t>
  </si>
  <si>
    <t>2-Raul</t>
  </si>
  <si>
    <t>3-François</t>
  </si>
  <si>
    <t>4-MidnightSon</t>
  </si>
  <si>
    <t>5-Lzn02</t>
  </si>
  <si>
    <t>6-Katchum</t>
  </si>
  <si>
    <t>7-Shadoko</t>
  </si>
  <si>
    <t>8-CocoLoco</t>
  </si>
  <si>
    <t>N42</t>
  </si>
  <si>
    <t>1-François</t>
  </si>
  <si>
    <t>Nv24</t>
  </si>
  <si>
    <t>2-Powa87</t>
  </si>
  <si>
    <t>3-CocoLoco</t>
  </si>
  <si>
    <t>4-Raf21</t>
  </si>
  <si>
    <t>5-Katchum</t>
  </si>
  <si>
    <t>7-LLB</t>
  </si>
  <si>
    <t>8-Raul</t>
  </si>
  <si>
    <t>9-Habib</t>
  </si>
  <si>
    <t>10-Stellar</t>
  </si>
  <si>
    <t>11-Stellar</t>
  </si>
  <si>
    <t>12-Shadoko</t>
  </si>
  <si>
    <t>13-Remi59</t>
  </si>
  <si>
    <t>N43</t>
  </si>
  <si>
    <t>1-Mexicano</t>
  </si>
  <si>
    <t>Nv25</t>
  </si>
  <si>
    <t>2-François</t>
  </si>
  <si>
    <t>3-Stellar</t>
  </si>
  <si>
    <t>4-Katchum</t>
  </si>
  <si>
    <t>5-Raf21</t>
  </si>
  <si>
    <t>7-Malcolm</t>
  </si>
  <si>
    <t>8-David</t>
  </si>
  <si>
    <t>9-Raul</t>
  </si>
  <si>
    <t>10-Alex</t>
  </si>
  <si>
    <t>11-Shadoko</t>
  </si>
  <si>
    <t>12-Luckymog</t>
  </si>
  <si>
    <t>N44</t>
  </si>
  <si>
    <t>1-Raul</t>
  </si>
  <si>
    <t>Nv26</t>
  </si>
  <si>
    <t>2-El Mexicano</t>
  </si>
  <si>
    <t>3-Yafloyd</t>
  </si>
  <si>
    <t>5-Sforouhi</t>
  </si>
  <si>
    <t>6-François</t>
  </si>
  <si>
    <t>HC</t>
  </si>
  <si>
    <t>7-Powa87</t>
  </si>
  <si>
    <t>8-Shadoko</t>
  </si>
  <si>
    <t>9-Raf21</t>
  </si>
  <si>
    <t>10-Raul</t>
  </si>
  <si>
    <t>11-Alex92</t>
  </si>
  <si>
    <t>12-Lzn02</t>
  </si>
  <si>
    <t>13-Katchum</t>
  </si>
  <si>
    <t>N45</t>
  </si>
  <si>
    <t>1-Stellar</t>
  </si>
  <si>
    <t>Nv27</t>
  </si>
  <si>
    <t>4-Sforouhi</t>
  </si>
  <si>
    <t>5-Thierry Avril</t>
  </si>
  <si>
    <t>6-Raf21</t>
  </si>
  <si>
    <t>7-Katchum</t>
  </si>
  <si>
    <t>9-Kaz</t>
  </si>
  <si>
    <t>N46</t>
  </si>
  <si>
    <t>Nv28</t>
  </si>
  <si>
    <t>3-Shadoko</t>
  </si>
  <si>
    <t>4-Powa87</t>
  </si>
  <si>
    <t>N47</t>
  </si>
  <si>
    <t>1-Nakano</t>
  </si>
  <si>
    <t>Nv29</t>
  </si>
  <si>
    <t>2-Christophe</t>
  </si>
  <si>
    <t>3-Raul</t>
  </si>
  <si>
    <t>N48</t>
  </si>
  <si>
    <t>1-Coco Loco</t>
  </si>
  <si>
    <t>Nv30</t>
  </si>
  <si>
    <t>3-Franck</t>
  </si>
  <si>
    <t>FR7</t>
  </si>
  <si>
    <t>Nico Saru</t>
  </si>
  <si>
    <t>N49</t>
  </si>
  <si>
    <t>1-Katchum</t>
  </si>
  <si>
    <t>Nv31</t>
  </si>
  <si>
    <t>4-Coco Loco</t>
  </si>
  <si>
    <t>5-Raul</t>
  </si>
  <si>
    <t>6-Mexicano</t>
  </si>
  <si>
    <t>N50</t>
  </si>
  <si>
    <t>1-Dark Dan</t>
  </si>
  <si>
    <t>Nv32</t>
  </si>
  <si>
    <t>5-Alex92</t>
  </si>
  <si>
    <t>6-David</t>
  </si>
  <si>
    <t>N51</t>
  </si>
  <si>
    <t>Nv33</t>
  </si>
  <si>
    <t>4-Shadoko</t>
  </si>
  <si>
    <t>N52</t>
  </si>
  <si>
    <t>Nv34</t>
  </si>
  <si>
    <t>2-Coco loco</t>
  </si>
  <si>
    <t>3-Katchum</t>
  </si>
  <si>
    <t>4-Franck</t>
  </si>
  <si>
    <t>5-MidShadAlf</t>
  </si>
  <si>
    <t>7-Mexicano</t>
  </si>
  <si>
    <t>9-Setzer</t>
  </si>
  <si>
    <t>N53</t>
  </si>
  <si>
    <t>1-Franck</t>
  </si>
  <si>
    <t>Nv35</t>
  </si>
  <si>
    <t>5-Shadoko</t>
  </si>
  <si>
    <t>6-Franck</t>
  </si>
  <si>
    <t>7-François</t>
  </si>
  <si>
    <t>8-Setzer</t>
  </si>
  <si>
    <t>N54</t>
  </si>
  <si>
    <t>Nv36</t>
  </si>
  <si>
    <t>4-Phanoo</t>
  </si>
  <si>
    <t>N55</t>
  </si>
  <si>
    <t>1-Denys</t>
  </si>
  <si>
    <t>Nv37</t>
  </si>
  <si>
    <t>3-Christophe</t>
  </si>
  <si>
    <t>4-Nico Saru</t>
  </si>
  <si>
    <t>6-Raul</t>
  </si>
  <si>
    <t>7-Franck</t>
  </si>
  <si>
    <t>8-Stellar</t>
  </si>
  <si>
    <t>9-Sinnay</t>
  </si>
  <si>
    <t>10-Phanoo</t>
  </si>
  <si>
    <t>11-Sahila</t>
  </si>
  <si>
    <t>12-Setzer</t>
  </si>
  <si>
    <t>N56</t>
  </si>
  <si>
    <t>Nv38</t>
  </si>
  <si>
    <t>5-Lazarof</t>
  </si>
  <si>
    <t>6-Sforouhi</t>
  </si>
  <si>
    <t>7-Nico-Saru</t>
  </si>
  <si>
    <t>8-Sinnay</t>
  </si>
  <si>
    <t>N57</t>
  </si>
  <si>
    <t>Nv39</t>
  </si>
  <si>
    <t>m</t>
  </si>
  <si>
    <t>s</t>
  </si>
  <si>
    <t>Noctaventure</t>
  </si>
  <si>
    <t xml:space="preserve">OrangeCatz </t>
  </si>
  <si>
    <t>Vincent</t>
  </si>
  <si>
    <t xml:space="preserve">Malcolm </t>
  </si>
  <si>
    <t>CocoLoco</t>
  </si>
  <si>
    <t>Shadolo</t>
  </si>
  <si>
    <t>Habib</t>
  </si>
  <si>
    <t>Lazarof</t>
  </si>
  <si>
    <t>Tbop</t>
  </si>
  <si>
    <t>Io</t>
  </si>
  <si>
    <t>8-Lazarof</t>
  </si>
  <si>
    <t>1-Louis</t>
  </si>
  <si>
    <t>3-Phanoo</t>
  </si>
  <si>
    <t>4-Lzn02</t>
  </si>
  <si>
    <t>6-Sinnay</t>
  </si>
  <si>
    <t>10-Io</t>
  </si>
  <si>
    <t>7-Raul</t>
  </si>
  <si>
    <t>L'Eveil de Cthulhu (Lzn02)</t>
  </si>
  <si>
    <t>N58</t>
  </si>
  <si>
    <t>Nv40</t>
  </si>
  <si>
    <t>2-Shadoko</t>
  </si>
  <si>
    <t>6-Sahila</t>
  </si>
  <si>
    <t>5-Io</t>
  </si>
  <si>
    <t>4-Sinnay</t>
  </si>
  <si>
    <t>3-Essoussi</t>
  </si>
  <si>
    <t>TEST DE PODIUM AVEC NORMALISATION</t>
  </si>
  <si>
    <t>De l'Afrique au champs de coton (Sahila)</t>
  </si>
  <si>
    <t>N59</t>
  </si>
  <si>
    <t>Nv41</t>
  </si>
  <si>
    <t>1-David</t>
  </si>
  <si>
    <t>4-Dark Dan</t>
  </si>
  <si>
    <t>N60</t>
  </si>
  <si>
    <t>Au Cœur des Croisades (Lazarof)</t>
  </si>
  <si>
    <t>Kira</t>
  </si>
  <si>
    <t>4-Sahila</t>
  </si>
  <si>
    <t>6-Lazarof</t>
  </si>
  <si>
    <t>5-Kira</t>
  </si>
  <si>
    <t>7-Io</t>
  </si>
  <si>
    <t>2-Yafloyd</t>
  </si>
  <si>
    <t>R09</t>
  </si>
  <si>
    <t>1-Io</t>
  </si>
  <si>
    <t>4-Buj</t>
  </si>
  <si>
    <t>Musique en Fête (Kira)</t>
  </si>
  <si>
    <t>N61</t>
  </si>
  <si>
    <t>N62</t>
  </si>
  <si>
    <t>Vive les Vacances (Io)</t>
  </si>
  <si>
    <t>2-Franck</t>
  </si>
  <si>
    <t>N63</t>
  </si>
  <si>
    <t>Nv42</t>
  </si>
  <si>
    <t>Nv43</t>
  </si>
  <si>
    <t>Nv44</t>
  </si>
  <si>
    <t>Nv45</t>
  </si>
  <si>
    <t>2-Luckymog</t>
  </si>
  <si>
    <t>3-Io</t>
  </si>
  <si>
    <t>N64</t>
  </si>
  <si>
    <t>Nv46</t>
  </si>
  <si>
    <t>1-Lzn02</t>
  </si>
  <si>
    <t>3-Luckymog</t>
  </si>
  <si>
    <t>5-Retalian</t>
  </si>
  <si>
    <t>6-Stellar</t>
  </si>
  <si>
    <t>N65</t>
  </si>
  <si>
    <t>Nv47</t>
  </si>
  <si>
    <t>N66</t>
  </si>
  <si>
    <t>Nv48</t>
  </si>
  <si>
    <t>2-Stellar</t>
  </si>
  <si>
    <t>4-Retalian</t>
  </si>
  <si>
    <t>1-Shadoko</t>
  </si>
  <si>
    <t>N67</t>
  </si>
  <si>
    <t>Nv49</t>
  </si>
  <si>
    <t>1-OrangeCatz</t>
  </si>
  <si>
    <t>2-François !</t>
  </si>
  <si>
    <t>3-Setzer</t>
  </si>
  <si>
    <t>7-Phanoo</t>
  </si>
  <si>
    <t>N68</t>
  </si>
  <si>
    <t>Nv50</t>
  </si>
  <si>
    <t>R10</t>
  </si>
  <si>
    <t>1-Luckymog</t>
  </si>
  <si>
    <t>5-François</t>
  </si>
  <si>
    <t>6-Shadoko</t>
  </si>
  <si>
    <t>N69</t>
  </si>
  <si>
    <t>Nv51</t>
  </si>
  <si>
    <t>N70</t>
  </si>
  <si>
    <t>Nv52</t>
  </si>
  <si>
    <t>1-Gramgroum</t>
  </si>
  <si>
    <t>4-François</t>
  </si>
  <si>
    <t>5-Coco Loco</t>
  </si>
  <si>
    <t>6-Phanoo</t>
  </si>
  <si>
    <t>7-Marion</t>
  </si>
  <si>
    <t>8-Mathieu</t>
  </si>
  <si>
    <t>Marion</t>
  </si>
  <si>
    <t>Mathieu</t>
  </si>
  <si>
    <t>N71</t>
  </si>
  <si>
    <t>Nv53</t>
  </si>
  <si>
    <t>N72</t>
  </si>
  <si>
    <t>Nv54</t>
  </si>
  <si>
    <t>3-Remi59</t>
  </si>
  <si>
    <t>9-El Mexicano</t>
  </si>
  <si>
    <t>10-Lzn02</t>
  </si>
  <si>
    <t>Global</t>
  </si>
  <si>
    <t>7-Luckymog</t>
  </si>
  <si>
    <t>Remi59</t>
  </si>
  <si>
    <t>4-Mathieu</t>
  </si>
  <si>
    <t>N74</t>
  </si>
  <si>
    <t>Nv56</t>
  </si>
  <si>
    <t>1-Skyleo</t>
  </si>
  <si>
    <t>5-Marion</t>
  </si>
  <si>
    <t>Vers un Monde Meilleur (Lzn02)</t>
  </si>
  <si>
    <t>Skyleo</t>
  </si>
  <si>
    <t>N75</t>
  </si>
  <si>
    <t>Nv57</t>
  </si>
  <si>
    <t>N76</t>
  </si>
  <si>
    <t>Nv58</t>
  </si>
  <si>
    <t>La Princesse et le Menestrel (François, shad absent)</t>
  </si>
  <si>
    <t>N77</t>
  </si>
  <si>
    <t>Nv59</t>
  </si>
  <si>
    <t>2-Nakano</t>
  </si>
  <si>
    <t>1-KatchEtzer</t>
  </si>
  <si>
    <t>Babaorum</t>
  </si>
  <si>
    <t>N78</t>
  </si>
  <si>
    <t>Nv60</t>
  </si>
  <si>
    <t>2-Raf21</t>
  </si>
  <si>
    <t>Maman (Nakano)</t>
  </si>
  <si>
    <t>3-Skyleo</t>
  </si>
  <si>
    <t>5-Thomas</t>
  </si>
  <si>
    <t>N79</t>
  </si>
  <si>
    <t>Nv61</t>
  </si>
  <si>
    <t>2-Zacknafein</t>
  </si>
  <si>
    <t>4-Yafloyd</t>
  </si>
  <si>
    <t>L'Ascension de l'Everest (Raf21)</t>
  </si>
  <si>
    <t>N80</t>
  </si>
  <si>
    <t>Nv62</t>
  </si>
  <si>
    <t>La Tempête du Siècle (Yafloyd)</t>
  </si>
  <si>
    <t>DJ F</t>
  </si>
  <si>
    <t>4-Setzer</t>
  </si>
  <si>
    <t>N81</t>
  </si>
  <si>
    <t>Nv63</t>
  </si>
  <si>
    <t>N82</t>
  </si>
  <si>
    <t>Nv64</t>
  </si>
  <si>
    <t>Seb Renault</t>
  </si>
  <si>
    <t>2-Diblawak</t>
  </si>
  <si>
    <t>5-Sebastien</t>
  </si>
  <si>
    <t>N83</t>
  </si>
  <si>
    <t>Nv65</t>
  </si>
  <si>
    <t>2-Coco Loco</t>
  </si>
  <si>
    <t>3-Ravel</t>
  </si>
  <si>
    <t>4-Sebastien</t>
  </si>
  <si>
    <t xml:space="preserve">5-Zacknafein </t>
  </si>
  <si>
    <t xml:space="preserve">6-Shadoko </t>
  </si>
  <si>
    <t>Valse Sentimentale (Diblawak)</t>
  </si>
  <si>
    <t>Sur les Chemins de la Guerre (Louis)</t>
  </si>
  <si>
    <t>Nv66</t>
  </si>
  <si>
    <t>2-Alex92</t>
  </si>
  <si>
    <t>4-Alex92</t>
  </si>
  <si>
    <t>5-El Mexicano</t>
  </si>
  <si>
    <t>6-Alex92</t>
  </si>
  <si>
    <t>10-Alex92</t>
  </si>
  <si>
    <t>11-Raul</t>
  </si>
  <si>
    <t>13-Shadoko</t>
  </si>
  <si>
    <t>7-Diblawak</t>
  </si>
  <si>
    <t>8-Alex92</t>
  </si>
  <si>
    <t>N84</t>
  </si>
  <si>
    <t>Tour du Monde en 80 Jours (François)</t>
  </si>
  <si>
    <t>Chute libre (Shadoko)</t>
  </si>
  <si>
    <t>N85</t>
  </si>
  <si>
    <t>Nv67</t>
  </si>
  <si>
    <t>4-Diblawak</t>
  </si>
  <si>
    <t>5-Franck</t>
  </si>
  <si>
    <t>8-Franck</t>
  </si>
  <si>
    <t>N86</t>
  </si>
  <si>
    <t>Nv68</t>
  </si>
  <si>
    <t>1-Babaorum</t>
  </si>
  <si>
    <t>N87</t>
  </si>
  <si>
    <t>Nv69</t>
  </si>
  <si>
    <t>Frashadibezer</t>
  </si>
  <si>
    <t>Mazeo</t>
  </si>
  <si>
    <t>5-Mazeo</t>
  </si>
  <si>
    <t>9-Diblawak</t>
  </si>
  <si>
    <t>2-Mexicano</t>
  </si>
  <si>
    <t>6-Nicolas</t>
  </si>
  <si>
    <t>8-Skyleo</t>
  </si>
  <si>
    <t>N88</t>
  </si>
  <si>
    <t>Nv70</t>
  </si>
  <si>
    <t>11-Fran-doko</t>
  </si>
  <si>
    <t>N89</t>
  </si>
  <si>
    <t>Nv71</t>
  </si>
  <si>
    <t>N90</t>
  </si>
  <si>
    <t>Nv72</t>
  </si>
  <si>
    <t>2-Phanoo</t>
  </si>
  <si>
    <t>Nv75</t>
  </si>
  <si>
    <t>N93</t>
  </si>
  <si>
    <t>Batisto</t>
  </si>
  <si>
    <t>N92</t>
  </si>
  <si>
    <t>Nv74</t>
  </si>
  <si>
    <t>N91</t>
  </si>
  <si>
    <t>Nv73</t>
  </si>
  <si>
    <t>2-Batisto</t>
  </si>
  <si>
    <t>Scénario d'image (Matthieu)</t>
  </si>
  <si>
    <t>mise à jour :</t>
  </si>
  <si>
    <r>
      <t xml:space="preserve">Pétanque, Pastis et Cigales </t>
    </r>
    <r>
      <rPr>
        <i/>
        <sz val="10"/>
        <rFont val="Arial"/>
        <family val="2"/>
      </rPr>
      <t>(Batisto)</t>
    </r>
  </si>
  <si>
    <r>
      <t>Mélodie illicite</t>
    </r>
    <r>
      <rPr>
        <i/>
        <sz val="10"/>
        <rFont val="Arial"/>
        <family val="2"/>
      </rPr>
      <t xml:space="preserve"> (Coco Loco)</t>
    </r>
  </si>
  <si>
    <r>
      <t xml:space="preserve">Jekyll &amp; Hyde à la Plage </t>
    </r>
    <r>
      <rPr>
        <i/>
        <sz val="10"/>
        <rFont val="Arial"/>
        <family val="2"/>
      </rPr>
      <t>(Phanoo &amp; François)</t>
    </r>
  </si>
  <si>
    <r>
      <t>Les Trois Mousquetaires</t>
    </r>
    <r>
      <rPr>
        <i/>
        <sz val="10"/>
        <rFont val="Arial"/>
        <family val="2"/>
      </rPr>
      <t xml:space="preserve"> (Mexicano)</t>
    </r>
  </si>
  <si>
    <r>
      <t>Mystic Cave</t>
    </r>
    <r>
      <rPr>
        <i/>
        <sz val="10"/>
        <rFont val="Arial"/>
        <family val="2"/>
      </rPr>
      <t xml:space="preserve"> (Skyleo)</t>
    </r>
  </si>
  <si>
    <r>
      <t>Village des Irréductibles Gaulois</t>
    </r>
    <r>
      <rPr>
        <i/>
        <sz val="10"/>
        <rFont val="Arial"/>
        <family val="2"/>
      </rPr>
      <t xml:space="preserve"> (Franck)</t>
    </r>
  </si>
  <si>
    <t>Un Bœuf dans le Métro (IRL)</t>
  </si>
  <si>
    <r>
      <t>Grand Nord</t>
    </r>
    <r>
      <rPr>
        <i/>
        <sz val="10"/>
        <rFont val="Arial"/>
        <family val="2"/>
      </rPr>
      <t xml:space="preserve"> (Babaorom)</t>
    </r>
  </si>
  <si>
    <r>
      <t>Cosmogonie</t>
    </r>
    <r>
      <rPr>
        <i/>
        <sz val="10"/>
        <rFont val="Arial"/>
        <family val="2"/>
      </rPr>
      <t xml:space="preserve"> (Shadoko)</t>
    </r>
  </si>
  <si>
    <r>
      <t xml:space="preserve">Le Haiku </t>
    </r>
    <r>
      <rPr>
        <i/>
        <sz val="10"/>
        <rFont val="Arial"/>
        <family val="2"/>
      </rPr>
      <t>(Zacknafein)</t>
    </r>
  </si>
  <si>
    <t>Mai</t>
  </si>
  <si>
    <t>Avril</t>
  </si>
  <si>
    <t>Juin</t>
  </si>
  <si>
    <t>Juillet</t>
  </si>
  <si>
    <t>Août</t>
  </si>
  <si>
    <t>Sept</t>
  </si>
  <si>
    <t>Oct</t>
  </si>
  <si>
    <t>Nov</t>
  </si>
  <si>
    <t>Dec</t>
  </si>
  <si>
    <t>Jan</t>
  </si>
  <si>
    <t>Fev</t>
  </si>
  <si>
    <t>Mar</t>
  </si>
  <si>
    <t>Avr</t>
  </si>
  <si>
    <r>
      <t>Poême satanique</t>
    </r>
    <r>
      <rPr>
        <i/>
        <sz val="10"/>
        <rFont val="Arial"/>
        <family val="2"/>
      </rPr>
      <t xml:space="preserve"> (Soheil)</t>
    </r>
  </si>
  <si>
    <r>
      <t xml:space="preserve">Alien in the Abyss </t>
    </r>
    <r>
      <rPr>
        <i/>
        <sz val="10"/>
        <rFont val="Arial"/>
        <family val="2"/>
      </rPr>
      <t>(Sinay)</t>
    </r>
  </si>
  <si>
    <r>
      <t xml:space="preserve">First Love </t>
    </r>
    <r>
      <rPr>
        <i/>
        <sz val="10"/>
        <rFont val="Arial"/>
        <family val="2"/>
      </rPr>
      <t>(Katchum)</t>
    </r>
  </si>
  <si>
    <r>
      <t xml:space="preserve">L'Eveil de Cthulhu </t>
    </r>
    <r>
      <rPr>
        <i/>
        <sz val="10"/>
        <rFont val="Arial"/>
        <family val="2"/>
      </rPr>
      <t>(Lzn02)</t>
    </r>
  </si>
  <si>
    <r>
      <t xml:space="preserve">Les Pompiers </t>
    </r>
    <r>
      <rPr>
        <i/>
        <sz val="10"/>
        <rFont val="Arial"/>
        <family val="2"/>
      </rPr>
      <t>(Raul)</t>
    </r>
  </si>
  <si>
    <r>
      <t xml:space="preserve">Combat de sumo </t>
    </r>
    <r>
      <rPr>
        <i/>
        <sz val="10"/>
        <rFont val="Arial"/>
        <family val="2"/>
      </rPr>
      <t>(Diblawak)</t>
    </r>
  </si>
  <si>
    <r>
      <t xml:space="preserve">L'usine à Rêve </t>
    </r>
    <r>
      <rPr>
        <i/>
        <sz val="10"/>
        <rFont val="Arial"/>
        <family val="2"/>
      </rPr>
      <t>(Shadoko)</t>
    </r>
  </si>
  <si>
    <r>
      <t xml:space="preserve">Au Loup ! </t>
    </r>
    <r>
      <rPr>
        <i/>
        <sz val="10"/>
        <rFont val="Arial"/>
        <family val="2"/>
      </rPr>
      <t>(CocoLoco)</t>
    </r>
  </si>
  <si>
    <r>
      <t>6h30, Putain de réveil</t>
    </r>
    <r>
      <rPr>
        <i/>
        <sz val="10"/>
        <rFont val="Arial"/>
        <family val="2"/>
      </rPr>
      <t xml:space="preserve"> (François)</t>
    </r>
  </si>
  <si>
    <r>
      <t xml:space="preserve">Migration du troupeau </t>
    </r>
    <r>
      <rPr>
        <i/>
        <sz val="10"/>
        <rFont val="Arial"/>
        <family val="2"/>
      </rPr>
      <t>(Franck)</t>
    </r>
  </si>
  <si>
    <r>
      <t xml:space="preserve">L'infiltration Ninja </t>
    </r>
    <r>
      <rPr>
        <i/>
        <sz val="10"/>
        <rFont val="Arial"/>
        <family val="2"/>
      </rPr>
      <t>(Raul)</t>
    </r>
  </si>
  <si>
    <r>
      <t xml:space="preserve">Compo sur Video </t>
    </r>
    <r>
      <rPr>
        <i/>
        <sz val="10"/>
        <rFont val="Arial"/>
        <family val="2"/>
      </rPr>
      <t>(Louis)</t>
    </r>
  </si>
  <si>
    <r>
      <t xml:space="preserve">Vacances à Costa del Sol </t>
    </r>
    <r>
      <rPr>
        <i/>
        <sz val="10"/>
        <rFont val="Arial"/>
        <family val="2"/>
      </rPr>
      <t>(Katchum)</t>
    </r>
  </si>
  <si>
    <r>
      <t xml:space="preserve">6 mois au cachot </t>
    </r>
    <r>
      <rPr>
        <i/>
        <sz val="10"/>
        <rFont val="Arial"/>
        <family val="2"/>
      </rPr>
      <t>(Thierry Avril)</t>
    </r>
  </si>
  <si>
    <r>
      <t>Secret de l'Alchimiste</t>
    </r>
    <r>
      <rPr>
        <i/>
        <sz val="10"/>
        <rFont val="Arial"/>
        <family val="2"/>
      </rPr>
      <t xml:space="preserve"> (Sforouhi)</t>
    </r>
  </si>
  <si>
    <r>
      <t xml:space="preserve">7 Péchés capitaux </t>
    </r>
    <r>
      <rPr>
        <i/>
        <sz val="10"/>
        <rFont val="Arial"/>
        <family val="2"/>
      </rPr>
      <t>(Shadoko)</t>
    </r>
  </si>
  <si>
    <r>
      <t xml:space="preserve">Thé, Speculoos &amp; Commérages </t>
    </r>
    <r>
      <rPr>
        <i/>
        <sz val="10"/>
        <rFont val="Arial"/>
        <family val="2"/>
      </rPr>
      <t>(Powa87)</t>
    </r>
  </si>
  <si>
    <r>
      <t xml:space="preserve">Cendrillon </t>
    </r>
    <r>
      <rPr>
        <i/>
        <sz val="10"/>
        <rFont val="Arial"/>
        <family val="2"/>
      </rPr>
      <t>(Raul)</t>
    </r>
  </si>
  <si>
    <r>
      <t>Cavaliers au galop</t>
    </r>
    <r>
      <rPr>
        <i/>
        <sz val="10"/>
        <rFont val="Arial"/>
        <family val="2"/>
      </rPr>
      <t xml:space="preserve"> (Raf21)</t>
    </r>
  </si>
  <si>
    <r>
      <t xml:space="preserve">Aurore Boréale </t>
    </r>
    <r>
      <rPr>
        <i/>
        <sz val="10"/>
        <rFont val="Arial"/>
        <family val="2"/>
      </rPr>
      <t>(Franck)</t>
    </r>
  </si>
  <si>
    <r>
      <t xml:space="preserve">Robotic war </t>
    </r>
    <r>
      <rPr>
        <i/>
        <sz val="10"/>
        <rFont val="Arial"/>
        <family val="2"/>
      </rPr>
      <t>(El Mexicano)</t>
    </r>
  </si>
  <si>
    <r>
      <t xml:space="preserve">Vampire amoureux </t>
    </r>
    <r>
      <rPr>
        <i/>
        <sz val="10"/>
        <rFont val="Arial"/>
        <family val="2"/>
      </rPr>
      <t>(François)</t>
    </r>
  </si>
  <si>
    <r>
      <t>Kawaii Kitten</t>
    </r>
    <r>
      <rPr>
        <i/>
        <sz val="10"/>
        <rFont val="Arial"/>
        <family val="2"/>
      </rPr>
      <t xml:space="preserve"> (Katchum)</t>
    </r>
  </si>
  <si>
    <r>
      <t xml:space="preserve">Ville en Sucre </t>
    </r>
    <r>
      <rPr>
        <i/>
        <sz val="10"/>
        <rFont val="Arial"/>
        <family val="2"/>
      </rPr>
      <t>(Louis &amp; Setzer)</t>
    </r>
  </si>
  <si>
    <r>
      <t xml:space="preserve">Vol d'Icare </t>
    </r>
    <r>
      <rPr>
        <i/>
        <sz val="10"/>
        <rFont val="Arial"/>
        <family val="2"/>
      </rPr>
      <t>(Diblawak)</t>
    </r>
  </si>
  <si>
    <r>
      <t>Overdose au Carnaval de Rio</t>
    </r>
    <r>
      <rPr>
        <i/>
        <sz val="10"/>
        <rFont val="Arial"/>
        <family val="2"/>
      </rPr>
      <t xml:space="preserve"> (CocoLoco)</t>
    </r>
  </si>
  <si>
    <r>
      <t xml:space="preserve">île du Vieux Pirate </t>
    </r>
    <r>
      <rPr>
        <i/>
        <sz val="10"/>
        <rFont val="Arial"/>
        <family val="2"/>
      </rPr>
      <t>(François)</t>
    </r>
  </si>
  <si>
    <r>
      <t xml:space="preserve">Chippendales </t>
    </r>
    <r>
      <rPr>
        <i/>
        <sz val="10"/>
        <rFont val="Arial"/>
        <family val="2"/>
      </rPr>
      <t>(CocoLoco)</t>
    </r>
  </si>
  <si>
    <t>Aout</t>
  </si>
  <si>
    <r>
      <t>Composition sur Vidéo</t>
    </r>
    <r>
      <rPr>
        <i/>
        <sz val="10"/>
        <rFont val="Arial"/>
        <family val="2"/>
      </rPr>
      <t xml:space="preserve"> (François)</t>
    </r>
  </si>
  <si>
    <r>
      <t>Voyage à la Vitesse de la Lumière</t>
    </r>
    <r>
      <rPr>
        <i/>
        <sz val="10"/>
        <rFont val="Arial"/>
        <family val="2"/>
      </rPr>
      <t xml:space="preserve"> (anniv 50me)</t>
    </r>
  </si>
  <si>
    <r>
      <t xml:space="preserve">Clown depressif </t>
    </r>
    <r>
      <rPr>
        <i/>
        <sz val="10"/>
        <rFont val="Arial"/>
        <family val="2"/>
      </rPr>
      <t>(Luckymog, Shadoko absent)</t>
    </r>
  </si>
  <si>
    <r>
      <t xml:space="preserve">Sailing the Sea at Sunset </t>
    </r>
    <r>
      <rPr>
        <i/>
        <sz val="10"/>
        <rFont val="Arial"/>
        <family val="2"/>
      </rPr>
      <t>(Katchum)</t>
    </r>
  </si>
  <si>
    <r>
      <t xml:space="preserve">Une Filature bien peu discrete </t>
    </r>
    <r>
      <rPr>
        <i/>
        <sz val="10"/>
        <rFont val="Arial"/>
        <family val="2"/>
      </rPr>
      <t>(François)</t>
    </r>
  </si>
  <si>
    <r>
      <t xml:space="preserve">A Bord du Train n°87 </t>
    </r>
    <r>
      <rPr>
        <i/>
        <sz val="10"/>
        <rFont val="Arial"/>
        <family val="2"/>
      </rPr>
      <t>(Retalian)</t>
    </r>
  </si>
  <si>
    <r>
      <t xml:space="preserve">La Reine des Neiges </t>
    </r>
    <r>
      <rPr>
        <i/>
        <sz val="10"/>
        <rFont val="Arial"/>
        <family val="2"/>
      </rPr>
      <t>(Stellar)</t>
    </r>
  </si>
  <si>
    <r>
      <t>Carton, Sirènes et Billard</t>
    </r>
    <r>
      <rPr>
        <i/>
        <sz val="10"/>
        <rFont val="Arial"/>
        <family val="2"/>
      </rPr>
      <t xml:space="preserve">  (Shadoko)</t>
    </r>
  </si>
  <si>
    <r>
      <t>Fausse Alerte Nucléaire</t>
    </r>
    <r>
      <rPr>
        <i/>
        <sz val="10"/>
        <rFont val="Arial"/>
        <family val="2"/>
      </rPr>
      <t xml:space="preserve"> (Shadoko)</t>
    </r>
  </si>
  <si>
    <r>
      <t>Complot du Majordome</t>
    </r>
    <r>
      <rPr>
        <i/>
        <sz val="10"/>
        <rFont val="Arial"/>
        <family val="2"/>
      </rPr>
      <t xml:space="preserve"> (Setzer)</t>
    </r>
  </si>
  <si>
    <t>Race !!</t>
  </si>
  <si>
    <r>
      <t xml:space="preserve">On a marché sur la Lune </t>
    </r>
    <r>
      <rPr>
        <i/>
        <sz val="10"/>
        <rFont val="Arial"/>
        <family val="2"/>
      </rPr>
      <t>(Raul)</t>
    </r>
  </si>
  <si>
    <r>
      <t>A la Recherche du Temple Perdu</t>
    </r>
    <r>
      <rPr>
        <i/>
        <sz val="10"/>
        <rFont val="Arial"/>
        <family val="2"/>
      </rPr>
      <t xml:space="preserve"> (François)</t>
    </r>
  </si>
  <si>
    <t>Soheil</t>
  </si>
  <si>
    <t>Dates</t>
  </si>
  <si>
    <t>Mars</t>
  </si>
  <si>
    <t>2-Tbop</t>
  </si>
  <si>
    <t>Otsoa</t>
  </si>
  <si>
    <t>7-Raf21</t>
  </si>
  <si>
    <t>1-Otsoa</t>
  </si>
  <si>
    <r>
      <t xml:space="preserve">La Cité Aquatique </t>
    </r>
    <r>
      <rPr>
        <i/>
        <sz val="10"/>
        <rFont val="Arial"/>
        <family val="2"/>
      </rPr>
      <t>(Shadoko)</t>
    </r>
  </si>
  <si>
    <t>Nv76</t>
  </si>
  <si>
    <t>N94</t>
  </si>
  <si>
    <t>4-Soheil</t>
  </si>
  <si>
    <t>6-Sebastien</t>
  </si>
  <si>
    <t>3-Sacrenouille</t>
  </si>
  <si>
    <t>4-Stellar</t>
  </si>
  <si>
    <r>
      <t xml:space="preserve">Le Morceau caché des Beatles </t>
    </r>
    <r>
      <rPr>
        <i/>
        <sz val="10"/>
        <rFont val="Arial"/>
        <family val="2"/>
      </rPr>
      <t>(Sebastien)</t>
    </r>
  </si>
  <si>
    <t>Sacrenouille</t>
  </si>
  <si>
    <t>5-Luckymog</t>
  </si>
  <si>
    <t>Nv77</t>
  </si>
  <si>
    <t>N95</t>
  </si>
  <si>
    <r>
      <t>L'Humiliation</t>
    </r>
    <r>
      <rPr>
        <i/>
        <sz val="10"/>
        <rFont val="Arial"/>
        <family val="2"/>
      </rPr>
      <t xml:space="preserve"> (Sacrenouille)</t>
    </r>
  </si>
  <si>
    <t>Nv78</t>
  </si>
  <si>
    <t>N96</t>
  </si>
  <si>
    <r>
      <t xml:space="preserve">Le Mystère des Cités d'Or </t>
    </r>
    <r>
      <rPr>
        <i/>
        <sz val="10"/>
        <rFont val="Arial"/>
        <family val="2"/>
      </rPr>
      <t>(Franck)</t>
    </r>
  </si>
  <si>
    <t>Nv79</t>
  </si>
  <si>
    <t>N97</t>
  </si>
  <si>
    <t>1-Phanoo</t>
  </si>
  <si>
    <t>6-Otsoa</t>
  </si>
  <si>
    <t>7-Skyleo</t>
  </si>
  <si>
    <t>4-Luckymog</t>
  </si>
  <si>
    <t>2-Louis</t>
  </si>
  <si>
    <t>5-Batisto</t>
  </si>
  <si>
    <r>
      <t>La Maison Hantée</t>
    </r>
    <r>
      <rPr>
        <i/>
        <sz val="10"/>
        <rFont val="Arial"/>
        <family val="2"/>
      </rPr>
      <t xml:space="preserve"> (Louis)</t>
    </r>
  </si>
  <si>
    <t>Nv80</t>
  </si>
  <si>
    <t>N98</t>
  </si>
  <si>
    <t>4-Otsoa</t>
  </si>
  <si>
    <t>2-Babaorum</t>
  </si>
  <si>
    <r>
      <t>Musique Aphrodisiaque</t>
    </r>
    <r>
      <rPr>
        <i/>
        <sz val="10"/>
        <rFont val="Arial"/>
        <family val="2"/>
      </rPr>
      <t xml:space="preserve"> (Otsoa)</t>
    </r>
  </si>
  <si>
    <t>Nv81</t>
  </si>
  <si>
    <t>N99</t>
  </si>
  <si>
    <t>Nv82</t>
  </si>
  <si>
    <r>
      <t>Le Faste de la Vie de Chateau</t>
    </r>
    <r>
      <rPr>
        <i/>
        <sz val="10"/>
        <rFont val="Arial"/>
        <family val="2"/>
      </rPr>
      <t xml:space="preserve"> (Babaorum)</t>
    </r>
  </si>
  <si>
    <t>3-Otsoa</t>
  </si>
  <si>
    <t>Nv84</t>
  </si>
  <si>
    <r>
      <t xml:space="preserve">Le Livre Magique </t>
    </r>
    <r>
      <rPr>
        <sz val="10"/>
        <rFont val="Arial"/>
        <family val="2"/>
      </rPr>
      <t>(Lzn02)</t>
    </r>
  </si>
  <si>
    <t>2-Touktouk</t>
  </si>
  <si>
    <r>
      <t xml:space="preserve">Panne d'Essence sur la Route 66 </t>
    </r>
    <r>
      <rPr>
        <sz val="10"/>
        <rFont val="Arial"/>
        <family val="2"/>
      </rPr>
      <t>(François)</t>
    </r>
  </si>
  <si>
    <t>Nv85</t>
  </si>
  <si>
    <t>3-Touktouk</t>
  </si>
  <si>
    <t>Touktouk</t>
  </si>
  <si>
    <r>
      <t>The Dark Side of Fée Clochette</t>
    </r>
    <r>
      <rPr>
        <sz val="10"/>
        <rFont val="Arial"/>
        <family val="2"/>
      </rPr>
      <t xml:space="preserve"> (Touktouk)</t>
    </r>
  </si>
  <si>
    <t>6-Luckymog</t>
  </si>
  <si>
    <t>1-Sebastien</t>
  </si>
  <si>
    <t>2-Olix14</t>
  </si>
  <si>
    <t>5-Otsoa</t>
  </si>
  <si>
    <t>Nv86</t>
  </si>
  <si>
    <t>5-Sébastien</t>
  </si>
  <si>
    <r>
      <t xml:space="preserve">Promenade Dans Paris </t>
    </r>
    <r>
      <rPr>
        <sz val="10"/>
        <rFont val="Arial"/>
        <family val="2"/>
      </rPr>
      <t>(Sebastien)</t>
    </r>
  </si>
  <si>
    <r>
      <t xml:space="preserve">Le Coma </t>
    </r>
    <r>
      <rPr>
        <sz val="10"/>
        <rFont val="Arial"/>
        <family val="2"/>
      </rPr>
      <t>(Sacrenouille)</t>
    </r>
  </si>
  <si>
    <t>Nv88</t>
  </si>
  <si>
    <t>2-Sacrenouille</t>
  </si>
  <si>
    <t>3-Babaorum</t>
  </si>
  <si>
    <r>
      <t xml:space="preserve">La St Valentin en Enfer </t>
    </r>
    <r>
      <rPr>
        <sz val="10"/>
        <rFont val="Arial"/>
        <family val="2"/>
      </rPr>
      <t>(Sacrenouille)</t>
    </r>
  </si>
  <si>
    <t>Nv87</t>
  </si>
  <si>
    <r>
      <t xml:space="preserve">Bienvenue au Paradis </t>
    </r>
    <r>
      <rPr>
        <sz val="10"/>
        <rFont val="Arial"/>
        <family val="2"/>
      </rPr>
      <t>(PhRey)</t>
    </r>
  </si>
  <si>
    <t>2-PhRey</t>
  </si>
  <si>
    <t>Nv92</t>
  </si>
  <si>
    <t>PhRey</t>
  </si>
  <si>
    <t>HarmoChopin</t>
  </si>
  <si>
    <t>3-Harmochopin</t>
  </si>
  <si>
    <t>1-Chryss</t>
  </si>
  <si>
    <t>Smorizet</t>
  </si>
  <si>
    <t>4-Chryss</t>
  </si>
  <si>
    <t>6-Smoprizet</t>
  </si>
  <si>
    <t>8-PhRey</t>
  </si>
  <si>
    <t>9-GrivetArt</t>
  </si>
  <si>
    <t>10-François</t>
  </si>
  <si>
    <t>11-Otsoa</t>
  </si>
  <si>
    <t>12-Stellar</t>
  </si>
  <si>
    <t>13-François</t>
  </si>
  <si>
    <t>14-Batisto</t>
  </si>
  <si>
    <t>15-Harmochopin</t>
  </si>
  <si>
    <t>16-Frank Ancelin</t>
  </si>
  <si>
    <t>17-Shadoko</t>
  </si>
  <si>
    <t>Frank Ancelin</t>
  </si>
  <si>
    <t>Chryss</t>
  </si>
  <si>
    <t>GrivetArt</t>
  </si>
  <si>
    <t>Nv93</t>
  </si>
  <si>
    <r>
      <t xml:space="preserve">Les Super Heros </t>
    </r>
    <r>
      <rPr>
        <sz val="10"/>
        <rFont val="Arial"/>
        <family val="2"/>
      </rPr>
      <t>(PhRey)</t>
    </r>
  </si>
  <si>
    <t>Nv94</t>
  </si>
  <si>
    <t>Hicks</t>
  </si>
  <si>
    <t>1-Hicks</t>
  </si>
  <si>
    <t>4-GrivetArt</t>
  </si>
  <si>
    <t>5-Fred T</t>
  </si>
  <si>
    <t>6-Toutouk</t>
  </si>
  <si>
    <t>7-Smorizet</t>
  </si>
  <si>
    <t>8-Raf</t>
  </si>
  <si>
    <t>9-Batisto</t>
  </si>
  <si>
    <t>11-Harmochopin</t>
  </si>
  <si>
    <t>Fred T</t>
  </si>
  <si>
    <t>2-Malcolm</t>
  </si>
  <si>
    <t xml:space="preserve"> </t>
  </si>
  <si>
    <r>
      <t>Survol des Plaines de Nouvelle-Zélande</t>
    </r>
    <r>
      <rPr>
        <sz val="10"/>
        <rFont val="Arial"/>
        <family val="2"/>
      </rPr>
      <t xml:space="preserve"> (Malcolm)</t>
    </r>
  </si>
  <si>
    <t>Nv95</t>
  </si>
  <si>
    <t>3-Buj</t>
  </si>
  <si>
    <t>6-GrivetArt</t>
  </si>
  <si>
    <t>TurpinRomain</t>
  </si>
  <si>
    <t>Nv96</t>
  </si>
  <si>
    <t>Swiiscompos</t>
  </si>
  <si>
    <t>1-PhRey</t>
  </si>
  <si>
    <t>3-TurpinRomain</t>
  </si>
  <si>
    <t>5-Hicks</t>
  </si>
  <si>
    <t>Yponomeuta Neko</t>
  </si>
  <si>
    <t>7-Setzer</t>
  </si>
  <si>
    <t>1-HarmoChopin</t>
  </si>
  <si>
    <t>5-TurpinRomain</t>
  </si>
  <si>
    <r>
      <t xml:space="preserve">Go for Launch </t>
    </r>
    <r>
      <rPr>
        <sz val="10"/>
        <rFont val="Arial"/>
        <family val="2"/>
      </rPr>
      <t>(GrivetArt)</t>
    </r>
  </si>
  <si>
    <r>
      <t>J'ai un Avion à Prendre</t>
    </r>
    <r>
      <rPr>
        <sz val="10"/>
        <rFont val="Arial"/>
        <family val="2"/>
      </rPr>
      <t xml:space="preserve"> (Turpin Romain)</t>
    </r>
  </si>
  <si>
    <t>2-Swiiscompo</t>
  </si>
  <si>
    <t>4-Y.Neko</t>
  </si>
  <si>
    <t>6-</t>
  </si>
  <si>
    <r>
      <t xml:space="preserve">Vous êtes une Fourmis ! </t>
    </r>
    <r>
      <rPr>
        <sz val="10"/>
        <rFont val="Arial"/>
        <family val="2"/>
      </rPr>
      <t>(Y.Neko)</t>
    </r>
  </si>
  <si>
    <t>Nv97</t>
  </si>
  <si>
    <t>2-Chryss</t>
  </si>
  <si>
    <t>3-Cadillac</t>
  </si>
  <si>
    <t xml:space="preserve">1-Louis </t>
  </si>
  <si>
    <t xml:space="preserve">3-PhRey </t>
  </si>
  <si>
    <t>4-Skyleo</t>
  </si>
  <si>
    <t>5-Christophe</t>
  </si>
  <si>
    <t>6-Gramgroum</t>
  </si>
  <si>
    <t>7-M C**rac</t>
  </si>
  <si>
    <t>8-Swiiscompos</t>
  </si>
  <si>
    <t>10-Otsoa</t>
  </si>
  <si>
    <t>11-Francois</t>
  </si>
  <si>
    <t>13-Diblawak</t>
  </si>
  <si>
    <t>14-Harmochopin</t>
  </si>
  <si>
    <t>15-popcorn</t>
  </si>
  <si>
    <t>Wiliane3</t>
  </si>
  <si>
    <t>popcorn</t>
  </si>
  <si>
    <t>Laguna</t>
  </si>
  <si>
    <r>
      <t>Mystères de la Forêt Enchantée</t>
    </r>
    <r>
      <rPr>
        <sz val="10"/>
        <rFont val="Arial"/>
        <family val="2"/>
      </rPr>
      <t xml:space="preserve"> (Swisscompos)</t>
    </r>
  </si>
  <si>
    <t>Nv101</t>
  </si>
  <si>
    <t>L'hymne des nocta</t>
  </si>
  <si>
    <t>Nv100</t>
  </si>
  <si>
    <t>NV99</t>
  </si>
  <si>
    <t xml:space="preserve"> Le/La -instrument de votre choix-, c’est trop bien ! Luckymog</t>
  </si>
  <si>
    <t>Nv98</t>
  </si>
  <si>
    <t>L'oasis oubliée (PhRey)</t>
  </si>
  <si>
    <r>
      <t>Les Funérailles d'Achille</t>
    </r>
    <r>
      <rPr>
        <sz val="10"/>
        <rFont val="Arial"/>
        <family val="2"/>
      </rPr>
      <t xml:space="preserve"> (Diblawak)</t>
    </r>
  </si>
  <si>
    <t>Nv102</t>
  </si>
  <si>
    <t xml:space="preserve">1-Otsoa </t>
  </si>
  <si>
    <t>3-Diblawak</t>
  </si>
  <si>
    <t>5-Diblawak</t>
  </si>
  <si>
    <t>6-PhRey</t>
  </si>
  <si>
    <r>
      <t xml:space="preserve">L'Histoire de la Musique en 4 Etapes </t>
    </r>
    <r>
      <rPr>
        <sz val="10"/>
        <rFont val="Arial"/>
        <family val="2"/>
      </rPr>
      <t>(François)</t>
    </r>
  </si>
  <si>
    <t>3-Yponomoteuka Neko</t>
  </si>
  <si>
    <t>4-Harmochopin</t>
  </si>
  <si>
    <t>Nv103</t>
  </si>
  <si>
    <r>
      <t xml:space="preserve">Retro Pirates </t>
    </r>
    <r>
      <rPr>
        <sz val="10"/>
        <rFont val="Arial"/>
        <family val="2"/>
      </rPr>
      <t>(Phanoo)</t>
    </r>
  </si>
  <si>
    <t>Nv104</t>
  </si>
  <si>
    <t>1-Harmochopin</t>
  </si>
  <si>
    <t>4-Yponomeuta-Neko</t>
  </si>
  <si>
    <r>
      <t xml:space="preserve">La Tribu Oubliée </t>
    </r>
    <r>
      <rPr>
        <sz val="10"/>
        <rFont val="Arial"/>
        <family val="2"/>
      </rPr>
      <t>(PhRey)</t>
    </r>
  </si>
  <si>
    <t>Nv105</t>
  </si>
  <si>
    <t>3-Louis</t>
  </si>
  <si>
    <t>4-Yponomeuta Neko</t>
  </si>
  <si>
    <t>8-Fred T</t>
  </si>
  <si>
    <t>9-Otsoa</t>
  </si>
  <si>
    <t>1-Ricochet</t>
  </si>
  <si>
    <t>3-PhRey</t>
  </si>
  <si>
    <t>Nv106</t>
  </si>
  <si>
    <r>
      <t xml:space="preserve">La Chasse au Grabatouka </t>
    </r>
    <r>
      <rPr>
        <sz val="10"/>
        <rFont val="Arial"/>
        <family val="2"/>
      </rPr>
      <t>(Louis)</t>
    </r>
  </si>
  <si>
    <t xml:space="preserve">1-TurpinRomain </t>
  </si>
  <si>
    <t>2-Swisscompos</t>
  </si>
  <si>
    <t>3-Zacknafein</t>
  </si>
  <si>
    <t>5-YponomeutaNeko</t>
  </si>
  <si>
    <t>Ricochet</t>
  </si>
  <si>
    <r>
      <t xml:space="preserve">Le Caillou qui voulait devenir Golem de Pierre </t>
    </r>
    <r>
      <rPr>
        <sz val="10"/>
        <rFont val="Arial"/>
        <family val="2"/>
      </rPr>
      <t>(Ricochet)</t>
    </r>
  </si>
  <si>
    <t>Nv107</t>
  </si>
  <si>
    <t>Nv108</t>
  </si>
  <si>
    <t>1-Zacknafein</t>
  </si>
  <si>
    <t>2-Otsoa</t>
  </si>
  <si>
    <t>3-Valkyria</t>
  </si>
  <si>
    <t>Valkyria</t>
  </si>
  <si>
    <r>
      <t xml:space="preserve">Présélection pour l'Eurovision </t>
    </r>
    <r>
      <rPr>
        <sz val="10"/>
        <rFont val="Arial"/>
        <family val="2"/>
      </rPr>
      <t>(Otsoa)</t>
    </r>
  </si>
  <si>
    <r>
      <t xml:space="preserve">Ma Petite Sœur joue du Piano </t>
    </r>
    <r>
      <rPr>
        <sz val="10"/>
        <rFont val="Arial"/>
        <family val="2"/>
      </rPr>
      <t>(Otsoa)</t>
    </r>
  </si>
  <si>
    <t xml:space="preserve">1-Ricochet </t>
  </si>
  <si>
    <t>2-Smorizet</t>
  </si>
  <si>
    <t>5-Zacknafein</t>
  </si>
  <si>
    <t>7-YponomeutaNeko</t>
  </si>
  <si>
    <t>8-Luckymog</t>
  </si>
  <si>
    <t>Nv109</t>
  </si>
  <si>
    <t>Nv110</t>
  </si>
  <si>
    <r>
      <t xml:space="preserve">Les Jazzmen font leur Entrée </t>
    </r>
    <r>
      <rPr>
        <sz val="10"/>
        <rFont val="Arial"/>
        <family val="2"/>
      </rPr>
      <t>(Phanoo)</t>
    </r>
  </si>
  <si>
    <t>1-Smorizet</t>
  </si>
  <si>
    <t>2-Sahila</t>
  </si>
  <si>
    <t>Nv111</t>
  </si>
  <si>
    <t>1-YponomeutaNeko</t>
  </si>
  <si>
    <t>2-TurpinRomain</t>
  </si>
  <si>
    <t>3-YponomeutaNeko</t>
  </si>
  <si>
    <t>4-Valkyria</t>
  </si>
  <si>
    <r>
      <t xml:space="preserve">Incantation des Druides à Stonehenge </t>
    </r>
    <r>
      <rPr>
        <sz val="10"/>
        <rFont val="Arial"/>
        <family val="2"/>
      </rPr>
      <t>(Sahila)</t>
    </r>
  </si>
  <si>
    <r>
      <t xml:space="preserve">Les Extraterrestres </t>
    </r>
    <r>
      <rPr>
        <sz val="10"/>
        <rFont val="Arial"/>
        <family val="2"/>
      </rPr>
      <t>(Yponomeuta Neko)</t>
    </r>
  </si>
  <si>
    <t>Nv112</t>
  </si>
  <si>
    <t>2-Modiel</t>
  </si>
  <si>
    <t>Modiel</t>
  </si>
  <si>
    <r>
      <t xml:space="preserve">La Nuit Tombe </t>
    </r>
    <r>
      <rPr>
        <sz val="10"/>
        <rFont val="Arial"/>
        <family val="2"/>
      </rPr>
      <t>(Otsoa)</t>
    </r>
  </si>
  <si>
    <t>Nv115</t>
  </si>
  <si>
    <t>2-Castor</t>
  </si>
  <si>
    <t>4-Swiiscompos</t>
  </si>
  <si>
    <t>5-YponomeutaN</t>
  </si>
  <si>
    <t>6-TurpinRomain</t>
  </si>
  <si>
    <t>7-Alexandre Guiraud</t>
  </si>
  <si>
    <t>8-YponomeutaN</t>
  </si>
  <si>
    <t>9-Joumet</t>
  </si>
  <si>
    <t>Joumet</t>
  </si>
  <si>
    <t>Alexandre Guiraud</t>
  </si>
  <si>
    <t>Castor</t>
  </si>
  <si>
    <r>
      <t xml:space="preserve">Le Hold-Up </t>
    </r>
    <r>
      <rPr>
        <sz val="10"/>
        <rFont val="Arial"/>
        <family val="2"/>
      </rPr>
      <t>(Shadoko)</t>
    </r>
  </si>
  <si>
    <r>
      <t xml:space="preserve">Chevalier de la Table Ronde </t>
    </r>
    <r>
      <rPr>
        <sz val="10"/>
        <rFont val="Arial"/>
        <family val="2"/>
      </rPr>
      <t>(Alexandre)</t>
    </r>
  </si>
  <si>
    <t>Nv116</t>
  </si>
  <si>
    <t>1-SMorizet</t>
  </si>
  <si>
    <t>2-Valkyria</t>
  </si>
  <si>
    <t>3-Castor</t>
  </si>
  <si>
    <t>5-Swiiscompos</t>
  </si>
  <si>
    <t>6-Alexandre Guiraud</t>
  </si>
  <si>
    <r>
      <t xml:space="preserve">Calife on the Dance Floor </t>
    </r>
    <r>
      <rPr>
        <sz val="10"/>
        <rFont val="Arial"/>
        <family val="2"/>
      </rPr>
      <t>(SMorizet)</t>
    </r>
  </si>
  <si>
    <t>2-SMorizet</t>
  </si>
  <si>
    <t>Nv117</t>
  </si>
  <si>
    <t>Nv118</t>
  </si>
  <si>
    <t>1-Adamanodon</t>
  </si>
  <si>
    <t>4-Smorizet</t>
  </si>
  <si>
    <t>Erwanodon</t>
  </si>
  <si>
    <t>Adamanodon</t>
  </si>
  <si>
    <r>
      <t xml:space="preserve">La Prière </t>
    </r>
    <r>
      <rPr>
        <sz val="10"/>
        <rFont val="Arial"/>
        <family val="2"/>
      </rPr>
      <t>(Alexandre Giraud)</t>
    </r>
  </si>
  <si>
    <r>
      <t>Un Hiver Nucléaire</t>
    </r>
    <r>
      <rPr>
        <sz val="10"/>
        <rFont val="Arial"/>
        <family val="2"/>
      </rPr>
      <t xml:space="preserve"> (Adamanodon)</t>
    </r>
  </si>
  <si>
    <t>Nv119</t>
  </si>
  <si>
    <t>1-Jiben</t>
  </si>
  <si>
    <t>2-Fred T</t>
  </si>
  <si>
    <t>3-Hicks</t>
  </si>
  <si>
    <t>4-Modiel</t>
  </si>
  <si>
    <t>5-SMorizet</t>
  </si>
  <si>
    <t>7-Ricochet</t>
  </si>
  <si>
    <t>Jiben</t>
  </si>
  <si>
    <r>
      <t xml:space="preserve">Criminal investigation </t>
    </r>
    <r>
      <rPr>
        <sz val="10"/>
        <rFont val="Arial"/>
        <family val="2"/>
      </rPr>
      <t>(Fred T)</t>
    </r>
  </si>
  <si>
    <t>Nv120</t>
  </si>
  <si>
    <t>1-Fred T</t>
  </si>
  <si>
    <t>3-Babaourm</t>
  </si>
  <si>
    <t>5-Adamanodon</t>
  </si>
  <si>
    <r>
      <t xml:space="preserve">Tintin and the Secret of Unicorn </t>
    </r>
    <r>
      <rPr>
        <sz val="10"/>
        <rFont val="Arial"/>
        <family val="2"/>
      </rPr>
      <t>(Modiel)</t>
    </r>
  </si>
  <si>
    <t>Nv121</t>
  </si>
  <si>
    <t>1-Hick</t>
  </si>
  <si>
    <t>2-Baborum</t>
  </si>
  <si>
    <t>4-Alexandre Guiraud</t>
  </si>
  <si>
    <t>5-Louis</t>
  </si>
  <si>
    <t>Nv122</t>
  </si>
  <si>
    <t>Nv123</t>
  </si>
  <si>
    <t>2-Promain</t>
  </si>
  <si>
    <t xml:space="preserve">1-MarwanDeCarmentran </t>
  </si>
  <si>
    <r>
      <t xml:space="preserve">La Grand Exposition Universelle de 1900 à Paris </t>
    </r>
    <r>
      <rPr>
        <sz val="10"/>
        <rFont val="Arial"/>
        <family val="2"/>
      </rPr>
      <t>(Otsoa)</t>
    </r>
  </si>
  <si>
    <t>Nv126</t>
  </si>
  <si>
    <t>1-Sebastien Renaut</t>
  </si>
  <si>
    <t xml:space="preserve">4-Ricochet </t>
  </si>
  <si>
    <t>Nv125</t>
  </si>
  <si>
    <t>Souvenirs d'Un Monde Perdu (Matthieu Bolcato)</t>
  </si>
  <si>
    <r>
      <t>Nuit sur les Terres Celtiques</t>
    </r>
    <r>
      <rPr>
        <sz val="10"/>
        <rFont val="Arial"/>
        <family val="2"/>
      </rPr>
      <t xml:space="preserve"> (Hick)</t>
    </r>
  </si>
  <si>
    <r>
      <t xml:space="preserve">Pendant cette Nuit d'Halloween </t>
    </r>
    <r>
      <rPr>
        <sz val="10"/>
        <rFont val="Arial"/>
        <family val="2"/>
      </rPr>
      <t>(Erwanodon)</t>
    </r>
  </si>
  <si>
    <t>Vaisseau fantome</t>
  </si>
  <si>
    <t>Nv129</t>
  </si>
  <si>
    <r>
      <t xml:space="preserve">Epic Battle </t>
    </r>
    <r>
      <rPr>
        <sz val="10"/>
        <rFont val="Arial"/>
        <family val="2"/>
      </rPr>
      <t>(Christophe)</t>
    </r>
  </si>
  <si>
    <t>1-srmusic</t>
  </si>
  <si>
    <t>2-HarmoChopin</t>
  </si>
  <si>
    <t>4-NanoPlink</t>
  </si>
  <si>
    <t>5-ArtistA</t>
  </si>
  <si>
    <t>8-Deb76</t>
  </si>
  <si>
    <t>9-Swisscompos</t>
  </si>
  <si>
    <t xml:space="preserve">10-Dart </t>
  </si>
  <si>
    <t>m2carmentran</t>
  </si>
  <si>
    <t>Dart</t>
  </si>
  <si>
    <t>2-Artista</t>
  </si>
  <si>
    <t>1-Srmusic</t>
  </si>
  <si>
    <t>3-Swisscompos</t>
  </si>
  <si>
    <t>4-Deb76</t>
  </si>
  <si>
    <t>5-Phanoo</t>
  </si>
  <si>
    <t>6-Chini</t>
  </si>
  <si>
    <t>7-Plink</t>
  </si>
  <si>
    <t>8-Dart</t>
  </si>
  <si>
    <t xml:space="preserve">10-Clovis </t>
  </si>
  <si>
    <t>Nv130</t>
  </si>
  <si>
    <r>
      <t xml:space="preserve">New York 2030 </t>
    </r>
    <r>
      <rPr>
        <sz val="10"/>
        <rFont val="Arial"/>
        <family val="2"/>
      </rPr>
      <t>(GrivetArt)</t>
    </r>
  </si>
  <si>
    <r>
      <t xml:space="preserve">Architectura </t>
    </r>
    <r>
      <rPr>
        <sz val="10"/>
        <rFont val="Arial"/>
        <family val="2"/>
      </rPr>
      <t>(Swisscompos et Deb76)</t>
    </r>
  </si>
  <si>
    <t>Nv132</t>
  </si>
  <si>
    <t>2-Srmusic</t>
  </si>
  <si>
    <t>3-Deb76</t>
  </si>
  <si>
    <t>4-Greegoo</t>
  </si>
  <si>
    <t>5-LaMarmotte</t>
  </si>
  <si>
    <t>Greegoo</t>
  </si>
  <si>
    <t>Deb76</t>
  </si>
  <si>
    <t xml:space="preserve">Sous la Lumière de la Lune </t>
  </si>
  <si>
    <t>Nv137</t>
  </si>
  <si>
    <t>2-Alexandre guiraud</t>
  </si>
  <si>
    <t>3-Artista</t>
  </si>
  <si>
    <t>4-Francesco</t>
  </si>
  <si>
    <t>5-Moria</t>
  </si>
  <si>
    <t>6-Sepsten</t>
  </si>
  <si>
    <t>7-Deb76</t>
  </si>
  <si>
    <t>8-Batisto</t>
  </si>
  <si>
    <t>Franscesco</t>
  </si>
  <si>
    <t>ArtistA</t>
  </si>
  <si>
    <t>Moria</t>
  </si>
  <si>
    <t>Nv138</t>
  </si>
  <si>
    <t>1-Setzer</t>
  </si>
  <si>
    <t>2-Sepsten</t>
  </si>
  <si>
    <t>3-Batisto</t>
  </si>
  <si>
    <t>4-Yuazz</t>
  </si>
  <si>
    <t>5-Narco</t>
  </si>
  <si>
    <t>6-Dj89</t>
  </si>
  <si>
    <t>Sepsten</t>
  </si>
  <si>
    <t>Nv139</t>
  </si>
  <si>
    <t>1-Moria</t>
  </si>
  <si>
    <t>2-Dj89</t>
  </si>
  <si>
    <t>3-fenrisulfr</t>
  </si>
  <si>
    <t>5-Pyroxène</t>
  </si>
  <si>
    <t>8-Alexandre Guiraud</t>
  </si>
  <si>
    <t>6-Shadoko/Ricochet</t>
  </si>
  <si>
    <r>
      <t xml:space="preserve">Le rituel Maléfique </t>
    </r>
    <r>
      <rPr>
        <sz val="10"/>
        <rFont val="Arial"/>
        <family val="2"/>
      </rPr>
      <t>(Septen)</t>
    </r>
  </si>
  <si>
    <t>Pyrox7ne</t>
  </si>
  <si>
    <t>Nv141</t>
  </si>
  <si>
    <t>3-Bruno Del Piero</t>
  </si>
  <si>
    <t>5-Amphisb. &amp; Matthieu D.</t>
  </si>
  <si>
    <t>Eiko</t>
  </si>
  <si>
    <t>Matthieu D.</t>
  </si>
  <si>
    <r>
      <t xml:space="preserve">Bienvenue à la Taverne </t>
    </r>
    <r>
      <rPr>
        <sz val="10"/>
        <rFont val="Arial"/>
        <family val="2"/>
      </rPr>
      <t>(Mathieu Bolcato)</t>
    </r>
  </si>
  <si>
    <r>
      <t>Decouverte d'une Nouvelle Nébuleuse</t>
    </r>
    <r>
      <rPr>
        <sz val="10"/>
        <rFont val="Arial"/>
        <family val="2"/>
      </rPr>
      <t xml:space="preserve"> (Ricochet)</t>
    </r>
  </si>
  <si>
    <t>Nv140</t>
  </si>
  <si>
    <r>
      <t>Bienvenu à Vegas</t>
    </r>
    <r>
      <rPr>
        <sz val="10"/>
        <rFont val="Arial"/>
        <family val="2"/>
      </rPr>
      <t xml:space="preserve"> (Moria)</t>
    </r>
  </si>
  <si>
    <t>Nv144</t>
  </si>
  <si>
    <t>1-Clovis</t>
  </si>
  <si>
    <t>3-Mathieu A</t>
  </si>
  <si>
    <t>4-JF Composer</t>
  </si>
  <si>
    <t>5-Valkyria</t>
  </si>
  <si>
    <t>6-Joeliae</t>
  </si>
  <si>
    <t>8-David Bl</t>
  </si>
  <si>
    <t>10-Septen</t>
  </si>
  <si>
    <r>
      <t xml:space="preserve">Exploration au Centre de la Terre </t>
    </r>
    <r>
      <rPr>
        <sz val="10"/>
        <rFont val="Arial"/>
        <family val="2"/>
      </rPr>
      <t>(Otsoa)</t>
    </r>
  </si>
  <si>
    <t>11-</t>
  </si>
  <si>
    <t>Mathieu A</t>
  </si>
  <si>
    <t>Dabid Bl</t>
  </si>
  <si>
    <t>JF Composer</t>
  </si>
  <si>
    <t>Joeliae</t>
  </si>
  <si>
    <t>Le 15 Oct 2013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</si>
</sst>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"/>
  </numFmts>
  <fonts count="24"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10"/>
      <color indexed="51"/>
      <name val="Arial"/>
      <family val="2"/>
    </font>
    <font>
      <sz val="10"/>
      <color indexed="52"/>
      <name val="Arial"/>
      <family val="2"/>
    </font>
    <font>
      <sz val="18"/>
      <name val="Arial"/>
      <family val="2"/>
    </font>
    <font>
      <b/>
      <i/>
      <sz val="10"/>
      <name val="Arial"/>
      <family val="2"/>
    </font>
    <font>
      <b/>
      <sz val="10"/>
      <color indexed="40"/>
      <name val="Arial"/>
      <family val="2"/>
    </font>
    <font>
      <b/>
      <sz val="10"/>
      <color indexed="14"/>
      <name val="Arial"/>
      <family val="2"/>
    </font>
    <font>
      <b/>
      <sz val="10"/>
      <color indexed="13"/>
      <name val="Arial"/>
      <family val="2"/>
    </font>
    <font>
      <sz val="10"/>
      <color indexed="5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u/>
      <sz val="10"/>
      <color indexed="12"/>
      <name val="Arial"/>
      <family val="2"/>
    </font>
    <font>
      <sz val="10"/>
      <name val="Tahoma"/>
      <family val="2"/>
    </font>
    <font>
      <b/>
      <sz val="8"/>
      <color indexed="51"/>
      <name val="Arial"/>
      <family val="2"/>
    </font>
    <font>
      <i/>
      <u/>
      <sz val="10"/>
      <color indexed="51"/>
      <name val="Arial"/>
      <family val="2"/>
    </font>
    <font>
      <sz val="10"/>
      <color rgb="FF7030A0"/>
      <name val="Arial"/>
      <family val="2"/>
    </font>
    <font>
      <b/>
      <sz val="10"/>
      <color rgb="FF7030A0"/>
      <name val="Arial"/>
      <family val="2"/>
    </font>
    <font>
      <i/>
      <sz val="10"/>
      <color rgb="FF7030A0"/>
      <name val="Arial"/>
      <family val="2"/>
    </font>
    <font>
      <b/>
      <i/>
      <sz val="10"/>
      <color rgb="FF7030A0"/>
      <name val="Arial"/>
      <family val="2"/>
    </font>
    <font>
      <i/>
      <sz val="10"/>
      <color rgb="FFFFC000"/>
      <name val="Arial"/>
      <family val="2"/>
    </font>
  </fonts>
  <fills count="95">
    <fill>
      <patternFill patternType="none"/>
    </fill>
    <fill>
      <patternFill patternType="gray125"/>
    </fill>
    <fill>
      <patternFill patternType="solid">
        <fgColor indexed="48"/>
        <bgColor indexed="30"/>
      </patternFill>
    </fill>
    <fill>
      <patternFill patternType="solid">
        <fgColor indexed="52"/>
        <bgColor indexed="51"/>
      </patternFill>
    </fill>
    <fill>
      <patternFill patternType="solid">
        <fgColor indexed="51"/>
        <bgColor indexed="34"/>
      </patternFill>
    </fill>
    <fill>
      <patternFill patternType="solid">
        <fgColor indexed="46"/>
        <bgColor indexed="24"/>
      </patternFill>
    </fill>
    <fill>
      <patternFill patternType="solid">
        <fgColor indexed="44"/>
        <bgColor indexed="31"/>
      </patternFill>
    </fill>
    <fill>
      <patternFill patternType="solid">
        <fgColor indexed="8"/>
        <bgColor indexed="58"/>
      </patternFill>
    </fill>
    <fill>
      <patternFill patternType="solid">
        <fgColor indexed="13"/>
        <bgColor indexed="34"/>
      </patternFill>
    </fill>
    <fill>
      <patternFill patternType="solid">
        <fgColor indexed="53"/>
        <bgColor indexed="29"/>
      </patternFill>
    </fill>
    <fill>
      <patternFill patternType="solid">
        <fgColor indexed="40"/>
        <bgColor indexed="35"/>
      </patternFill>
    </fill>
    <fill>
      <patternFill patternType="solid">
        <fgColor indexed="19"/>
        <bgColor indexed="54"/>
      </patternFill>
    </fill>
    <fill>
      <patternFill patternType="solid">
        <fgColor indexed="49"/>
        <bgColor indexed="35"/>
      </patternFill>
    </fill>
    <fill>
      <patternFill patternType="solid">
        <fgColor indexed="20"/>
        <bgColor indexed="36"/>
      </patternFill>
    </fill>
    <fill>
      <patternFill patternType="solid">
        <fgColor indexed="57"/>
        <bgColor indexed="38"/>
      </patternFill>
    </fill>
    <fill>
      <patternFill patternType="solid">
        <fgColor indexed="45"/>
        <b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12"/>
        <bgColor indexed="39"/>
      </patternFill>
    </fill>
    <fill>
      <patternFill patternType="solid">
        <fgColor indexed="15"/>
        <bgColor indexed="40"/>
      </patternFill>
    </fill>
    <fill>
      <patternFill patternType="solid">
        <fgColor indexed="34"/>
        <bgColor indexed="51"/>
      </patternFill>
    </fill>
    <fill>
      <patternFill patternType="solid">
        <fgColor indexed="29"/>
        <bgColor indexed="61"/>
      </patternFill>
    </fill>
    <fill>
      <patternFill patternType="solid">
        <fgColor indexed="11"/>
        <bgColor indexed="21"/>
      </patternFill>
    </fill>
    <fill>
      <patternFill patternType="solid">
        <fgColor indexed="14"/>
        <bgColor indexed="33"/>
      </patternFill>
    </fill>
    <fill>
      <patternFill patternType="solid">
        <fgColor indexed="9"/>
        <bgColor indexed="26"/>
      </patternFill>
    </fill>
    <fill>
      <patternFill patternType="solid">
        <fgColor indexed="21"/>
        <bgColor indexed="11"/>
      </patternFill>
    </fill>
    <fill>
      <patternFill patternType="solid">
        <fgColor indexed="23"/>
        <b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35"/>
        <bgColor indexed="40"/>
      </patternFill>
    </fill>
    <fill>
      <patternFill patternType="solid">
        <fgColor indexed="61"/>
        <bgColor indexed="29"/>
      </patternFill>
    </fill>
    <fill>
      <patternFill patternType="solid">
        <fgColor indexed="10"/>
        <bgColor indexed="61"/>
      </patternFill>
    </fill>
    <fill>
      <patternFill patternType="solid">
        <fgColor indexed="54"/>
        <bgColor indexed="23"/>
      </patternFill>
    </fill>
    <fill>
      <patternFill patternType="solid">
        <fgColor rgb="FFFF6600"/>
        <bgColor indexed="21"/>
      </patternFill>
    </fill>
    <fill>
      <patternFill patternType="solid">
        <fgColor rgb="FFFF6600"/>
        <bgColor indexed="64"/>
      </patternFill>
    </fill>
    <fill>
      <patternFill patternType="solid">
        <fgColor rgb="FFFF6600"/>
        <bgColor indexed="35"/>
      </patternFill>
    </fill>
    <fill>
      <patternFill patternType="solid">
        <fgColor theme="1"/>
        <bgColor indexed="58"/>
      </patternFill>
    </fill>
    <fill>
      <patternFill patternType="solid">
        <fgColor rgb="FF0000FF"/>
        <bgColor indexed="39"/>
      </patternFill>
    </fill>
    <fill>
      <patternFill patternType="solid">
        <fgColor theme="3" tint="0.39997558519241921"/>
        <bgColor indexed="21"/>
      </patternFill>
    </fill>
    <fill>
      <patternFill patternType="solid">
        <fgColor theme="3" tint="0.39997558519241921"/>
        <bgColor indexed="3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/>
        <bgColor indexed="21"/>
      </patternFill>
    </fill>
    <fill>
      <patternFill patternType="solid">
        <fgColor theme="4"/>
        <bgColor indexed="40"/>
      </patternFill>
    </fill>
    <fill>
      <patternFill patternType="solid">
        <fgColor theme="8" tint="0.59999389629810485"/>
        <bgColor indexed="21"/>
      </patternFill>
    </fill>
    <fill>
      <patternFill patternType="solid">
        <fgColor theme="8" tint="0.59999389629810485"/>
        <bgColor indexed="40"/>
      </patternFill>
    </fill>
    <fill>
      <patternFill patternType="solid">
        <fgColor theme="8" tint="0.59999389629810485"/>
        <bgColor indexed="3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54"/>
      </patternFill>
    </fill>
    <fill>
      <patternFill patternType="solid">
        <fgColor rgb="FF00B0F0"/>
        <bgColor indexed="35"/>
      </patternFill>
    </fill>
    <fill>
      <patternFill patternType="solid">
        <fgColor rgb="FF00B0F0"/>
        <bgColor indexed="30"/>
      </patternFill>
    </fill>
    <fill>
      <patternFill patternType="solid">
        <fgColor rgb="FF66FF66"/>
        <bgColor indexed="35"/>
      </patternFill>
    </fill>
    <fill>
      <patternFill patternType="solid">
        <fgColor rgb="FF66FF66"/>
        <bgColor indexed="38"/>
      </patternFill>
    </fill>
    <fill>
      <patternFill patternType="solid">
        <fgColor theme="0"/>
        <bgColor indexed="31"/>
      </patternFill>
    </fill>
    <fill>
      <patternFill patternType="solid">
        <fgColor rgb="FFFFC000"/>
        <bgColor indexed="31"/>
      </patternFill>
    </fill>
    <fill>
      <patternFill patternType="solid">
        <fgColor theme="1" tint="0.499984740745262"/>
        <bgColor indexed="31"/>
      </patternFill>
    </fill>
    <fill>
      <patternFill patternType="solid">
        <fgColor theme="5"/>
        <bgColor indexed="31"/>
      </patternFill>
    </fill>
    <fill>
      <patternFill patternType="solid">
        <fgColor theme="4" tint="0.39997558519241921"/>
        <bgColor indexed="31"/>
      </patternFill>
    </fill>
    <fill>
      <patternFill patternType="solid">
        <fgColor rgb="FFFF0000"/>
        <bgColor indexed="29"/>
      </patternFill>
    </fill>
    <fill>
      <patternFill patternType="solid">
        <fgColor rgb="FFFF0000"/>
        <bgColor indexed="21"/>
      </patternFill>
    </fill>
    <fill>
      <patternFill patternType="solid">
        <fgColor rgb="FFFF0000"/>
        <bgColor indexed="26"/>
      </patternFill>
    </fill>
    <fill>
      <patternFill patternType="solid">
        <fgColor rgb="FFFF0000"/>
        <bgColor indexed="35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31"/>
      </patternFill>
    </fill>
    <fill>
      <patternFill patternType="solid">
        <fgColor rgb="FF0070C0"/>
        <bgColor indexed="35"/>
      </patternFill>
    </fill>
    <fill>
      <patternFill patternType="solid">
        <fgColor theme="3" tint="0.39997558519241921"/>
        <bgColor indexed="30"/>
      </patternFill>
    </fill>
    <fill>
      <patternFill patternType="solid">
        <fgColor theme="9" tint="-0.249977111117893"/>
        <bgColor indexed="21"/>
      </patternFill>
    </fill>
    <fill>
      <patternFill patternType="solid">
        <fgColor theme="9" tint="-0.249977111117893"/>
        <bgColor indexed="35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249977111117893"/>
        <bgColor indexed="26"/>
      </patternFill>
    </fill>
    <fill>
      <patternFill patternType="solid">
        <fgColor theme="9" tint="-0.249977111117893"/>
        <bgColor indexed="29"/>
      </patternFill>
    </fill>
    <fill>
      <patternFill patternType="solid">
        <fgColor theme="9" tint="-0.249977111117893"/>
        <bgColor indexed="40"/>
      </patternFill>
    </fill>
    <fill>
      <patternFill patternType="solid">
        <fgColor theme="8" tint="0.39997558519241921"/>
        <bgColor indexed="31"/>
      </patternFill>
    </fill>
    <fill>
      <patternFill patternType="solid">
        <fgColor theme="3" tint="0.59999389629810485"/>
        <bgColor indexed="31"/>
      </patternFill>
    </fill>
    <fill>
      <patternFill patternType="solid">
        <fgColor theme="3" tint="0.79998168889431442"/>
        <bgColor indexed="21"/>
      </patternFill>
    </fill>
    <fill>
      <patternFill patternType="solid">
        <fgColor theme="3" tint="0.79998168889431442"/>
        <bgColor indexed="26"/>
      </patternFill>
    </fill>
    <fill>
      <patternFill patternType="solid">
        <fgColor rgb="FFC86400"/>
        <bgColor indexed="31"/>
      </patternFill>
    </fill>
    <fill>
      <patternFill patternType="solid">
        <fgColor rgb="FFC00000"/>
        <bgColor indexed="21"/>
      </patternFill>
    </fill>
    <fill>
      <patternFill patternType="solid">
        <fgColor rgb="FFC00000"/>
        <bgColor indexed="64"/>
      </patternFill>
    </fill>
    <fill>
      <patternFill patternType="solid">
        <fgColor rgb="FFC00000"/>
        <bgColor indexed="26"/>
      </patternFill>
    </fill>
    <fill>
      <patternFill patternType="solid">
        <fgColor rgb="FFC00000"/>
        <bgColor indexed="29"/>
      </patternFill>
    </fill>
    <fill>
      <patternFill patternType="solid">
        <fgColor rgb="FFC00000"/>
        <bgColor indexed="40"/>
      </patternFill>
    </fill>
    <fill>
      <patternFill patternType="solid">
        <fgColor rgb="FFC00000"/>
        <bgColor indexed="31"/>
      </patternFill>
    </fill>
    <fill>
      <patternFill patternType="solid">
        <fgColor rgb="FFC00000"/>
        <bgColor indexed="35"/>
      </patternFill>
    </fill>
    <fill>
      <patternFill patternType="solid">
        <fgColor theme="0" tint="-0.499984740745262"/>
        <bgColor indexed="31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31"/>
      </patternFill>
    </fill>
    <fill>
      <patternFill patternType="solid">
        <fgColor theme="4" tint="0.39997558519241921"/>
        <bgColor indexed="38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31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7" tint="0.39997558519241921"/>
        <bgColor indexed="30"/>
      </patternFill>
    </fill>
    <fill>
      <patternFill patternType="solid">
        <fgColor rgb="FF7030A0"/>
        <bgColor indexed="36"/>
      </patternFill>
    </fill>
    <fill>
      <patternFill patternType="solid">
        <fgColor theme="0"/>
        <bgColor indexed="30"/>
      </patternFill>
    </fill>
    <fill>
      <patternFill patternType="solid">
        <fgColor theme="0"/>
        <bgColor indexed="11"/>
      </patternFill>
    </fill>
    <fill>
      <patternFill patternType="solid">
        <fgColor rgb="FFFFFF00"/>
        <bgColor indexed="30"/>
      </patternFill>
    </fill>
    <fill>
      <patternFill patternType="solid">
        <fgColor rgb="FF0070C0"/>
        <bgColor indexed="11"/>
      </patternFill>
    </fill>
    <fill>
      <patternFill patternType="solid">
        <fgColor theme="0" tint="-0.14999847407452621"/>
        <bgColor indexed="31"/>
      </patternFill>
    </fill>
  </fills>
  <borders count="125">
    <border>
      <left/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hair">
        <color indexed="8"/>
      </top>
      <bottom/>
      <diagonal/>
    </border>
    <border>
      <left style="medium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2685">
    <xf numFmtId="0" fontId="0" fillId="0" borderId="0" xfId="0"/>
    <xf numFmtId="0" fontId="0" fillId="2" borderId="1" xfId="0" applyFill="1" applyBorder="1"/>
    <xf numFmtId="0" fontId="0" fillId="0" borderId="2" xfId="0" applyBorder="1"/>
    <xf numFmtId="0" fontId="0" fillId="0" borderId="1" xfId="0" applyBorder="1"/>
    <xf numFmtId="0" fontId="0" fillId="3" borderId="0" xfId="0" applyFill="1" applyBorder="1"/>
    <xf numFmtId="0" fontId="0" fillId="3" borderId="3" xfId="0" applyFill="1" applyBorder="1" applyAlignment="1">
      <alignment horizontal="left"/>
    </xf>
    <xf numFmtId="0" fontId="0" fillId="4" borderId="0" xfId="0" applyFill="1"/>
    <xf numFmtId="0" fontId="0" fillId="3" borderId="0" xfId="0" applyFill="1"/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 applyAlignment="1">
      <alignment horizontal="left"/>
    </xf>
    <xf numFmtId="0" fontId="1" fillId="2" borderId="8" xfId="0" applyFont="1" applyFill="1" applyBorder="1"/>
    <xf numFmtId="0" fontId="1" fillId="0" borderId="9" xfId="0" applyFont="1" applyBorder="1"/>
    <xf numFmtId="0" fontId="1" fillId="0" borderId="8" xfId="0" applyFont="1" applyBorder="1"/>
    <xf numFmtId="0" fontId="1" fillId="3" borderId="10" xfId="0" applyFont="1" applyFill="1" applyBorder="1"/>
    <xf numFmtId="0" fontId="1" fillId="3" borderId="11" xfId="0" applyFont="1" applyFill="1" applyBorder="1" applyAlignment="1">
      <alignment horizontal="left"/>
    </xf>
    <xf numFmtId="0" fontId="1" fillId="4" borderId="10" xfId="0" applyFont="1" applyFill="1" applyBorder="1"/>
    <xf numFmtId="0" fontId="1" fillId="0" borderId="10" xfId="0" applyFont="1" applyBorder="1"/>
    <xf numFmtId="0" fontId="1" fillId="0" borderId="5" xfId="0" applyFont="1" applyBorder="1"/>
    <xf numFmtId="0" fontId="1" fillId="0" borderId="4" xfId="0" applyFont="1" applyBorder="1"/>
    <xf numFmtId="0" fontId="1" fillId="3" borderId="6" xfId="0" applyFont="1" applyFill="1" applyBorder="1"/>
    <xf numFmtId="0" fontId="1" fillId="3" borderId="7" xfId="0" applyFont="1" applyFill="1" applyBorder="1" applyAlignment="1">
      <alignment horizontal="left"/>
    </xf>
    <xf numFmtId="0" fontId="1" fillId="4" borderId="6" xfId="0" applyFont="1" applyFill="1" applyBorder="1"/>
    <xf numFmtId="0" fontId="1" fillId="0" borderId="6" xfId="0" applyFont="1" applyBorder="1"/>
    <xf numFmtId="0" fontId="0" fillId="5" borderId="2" xfId="0" applyFont="1" applyFill="1" applyBorder="1"/>
    <xf numFmtId="0" fontId="0" fillId="5" borderId="1" xfId="0" applyFont="1" applyFill="1" applyBorder="1"/>
    <xf numFmtId="0" fontId="0" fillId="0" borderId="1" xfId="0" applyFont="1" applyFill="1" applyBorder="1"/>
    <xf numFmtId="0" fontId="0" fillId="6" borderId="2" xfId="0" applyFont="1" applyFill="1" applyBorder="1"/>
    <xf numFmtId="0" fontId="0" fillId="6" borderId="1" xfId="0" applyFont="1" applyFill="1" applyBorder="1"/>
    <xf numFmtId="0" fontId="0" fillId="2" borderId="4" xfId="0" applyFill="1" applyBorder="1"/>
    <xf numFmtId="0" fontId="0" fillId="6" borderId="5" xfId="0" applyFont="1" applyFill="1" applyBorder="1"/>
    <xf numFmtId="0" fontId="0" fillId="6" borderId="4" xfId="0" applyFont="1" applyFill="1" applyBorder="1"/>
    <xf numFmtId="0" fontId="0" fillId="2" borderId="8" xfId="0" applyFill="1" applyBorder="1"/>
    <xf numFmtId="0" fontId="0" fillId="5" borderId="9" xfId="0" applyFont="1" applyFill="1" applyBorder="1"/>
    <xf numFmtId="0" fontId="0" fillId="5" borderId="8" xfId="0" applyFont="1" applyFill="1" applyBorder="1"/>
    <xf numFmtId="0" fontId="0" fillId="6" borderId="9" xfId="0" applyFont="1" applyFill="1" applyBorder="1"/>
    <xf numFmtId="0" fontId="0" fillId="6" borderId="8" xfId="0" applyFont="1" applyFill="1" applyBorder="1"/>
    <xf numFmtId="0" fontId="0" fillId="6" borderId="0" xfId="0" applyFill="1" applyBorder="1"/>
    <xf numFmtId="0" fontId="0" fillId="6" borderId="3" xfId="0" applyFill="1" applyBorder="1" applyAlignment="1">
      <alignment horizontal="left"/>
    </xf>
    <xf numFmtId="0" fontId="0" fillId="0" borderId="4" xfId="0" applyFont="1" applyBorder="1"/>
    <xf numFmtId="0" fontId="0" fillId="5" borderId="0" xfId="0" applyFill="1" applyBorder="1"/>
    <xf numFmtId="0" fontId="0" fillId="5" borderId="3" xfId="0" applyFill="1" applyBorder="1" applyAlignment="1">
      <alignment horizontal="left"/>
    </xf>
    <xf numFmtId="0" fontId="0" fillId="5" borderId="5" xfId="0" applyFill="1" applyBorder="1"/>
    <xf numFmtId="0" fontId="0" fillId="5" borderId="4" xfId="0" applyFont="1" applyFill="1" applyBorder="1"/>
    <xf numFmtId="0" fontId="0" fillId="6" borderId="12" xfId="0" applyFill="1" applyBorder="1"/>
    <xf numFmtId="0" fontId="0" fillId="0" borderId="0" xfId="0" applyFont="1" applyFill="1" applyBorder="1"/>
    <xf numFmtId="0" fontId="0" fillId="0" borderId="3" xfId="0" applyFont="1" applyFill="1" applyBorder="1" applyAlignment="1">
      <alignment horizontal="left"/>
    </xf>
    <xf numFmtId="0" fontId="0" fillId="0" borderId="0" xfId="0" applyFill="1"/>
    <xf numFmtId="2" fontId="0" fillId="6" borderId="0" xfId="0" applyNumberFormat="1" applyFill="1" applyBorder="1"/>
    <xf numFmtId="2" fontId="0" fillId="6" borderId="13" xfId="0" applyNumberFormat="1" applyFill="1" applyBorder="1"/>
    <xf numFmtId="2" fontId="0" fillId="6" borderId="14" xfId="0" applyNumberFormat="1" applyFill="1" applyBorder="1"/>
    <xf numFmtId="2" fontId="0" fillId="6" borderId="15" xfId="0" applyNumberFormat="1" applyFill="1" applyBorder="1"/>
    <xf numFmtId="2" fontId="0" fillId="6" borderId="16" xfId="0" applyNumberFormat="1" applyFill="1" applyBorder="1"/>
    <xf numFmtId="0" fontId="0" fillId="6" borderId="13" xfId="0" applyFill="1" applyBorder="1" applyAlignment="1">
      <alignment horizontal="left"/>
    </xf>
    <xf numFmtId="2" fontId="0" fillId="6" borderId="17" xfId="0" applyNumberFormat="1" applyFill="1" applyBorder="1"/>
    <xf numFmtId="2" fontId="0" fillId="6" borderId="18" xfId="0" applyNumberFormat="1" applyFill="1" applyBorder="1"/>
    <xf numFmtId="0" fontId="0" fillId="6" borderId="19" xfId="0" applyFill="1" applyBorder="1" applyAlignment="1">
      <alignment horizontal="left"/>
    </xf>
    <xf numFmtId="2" fontId="0" fillId="6" borderId="20" xfId="0" applyNumberFormat="1" applyFill="1" applyBorder="1"/>
    <xf numFmtId="2" fontId="0" fillId="0" borderId="0" xfId="0" applyNumberFormat="1" applyFill="1" applyBorder="1"/>
    <xf numFmtId="2" fontId="0" fillId="5" borderId="21" xfId="0" applyNumberFormat="1" applyFill="1" applyBorder="1"/>
    <xf numFmtId="2" fontId="0" fillId="5" borderId="0" xfId="0" applyNumberFormat="1" applyFill="1" applyBorder="1"/>
    <xf numFmtId="2" fontId="0" fillId="5" borderId="13" xfId="0" applyNumberFormat="1" applyFill="1" applyBorder="1"/>
    <xf numFmtId="2" fontId="0" fillId="5" borderId="18" xfId="0" applyNumberFormat="1" applyFill="1" applyBorder="1"/>
    <xf numFmtId="0" fontId="0" fillId="5" borderId="13" xfId="0" applyNumberFormat="1" applyFill="1" applyBorder="1" applyAlignment="1">
      <alignment horizontal="left"/>
    </xf>
    <xf numFmtId="0" fontId="0" fillId="4" borderId="0" xfId="0" applyFill="1" applyBorder="1"/>
    <xf numFmtId="2" fontId="0" fillId="5" borderId="22" xfId="0" applyNumberFormat="1" applyFill="1" applyBorder="1"/>
    <xf numFmtId="0" fontId="0" fillId="5" borderId="3" xfId="0" applyNumberFormat="1" applyFill="1" applyBorder="1" applyAlignment="1">
      <alignment horizontal="left"/>
    </xf>
    <xf numFmtId="2" fontId="0" fillId="5" borderId="20" xfId="0" applyNumberFormat="1" applyFill="1" applyBorder="1"/>
    <xf numFmtId="2" fontId="0" fillId="5" borderId="17" xfId="0" applyNumberFormat="1" applyFill="1" applyBorder="1"/>
    <xf numFmtId="0" fontId="0" fillId="5" borderId="23" xfId="0" applyNumberFormat="1" applyFill="1" applyBorder="1" applyAlignment="1">
      <alignment horizontal="left"/>
    </xf>
    <xf numFmtId="0" fontId="0" fillId="0" borderId="3" xfId="0" applyNumberFormat="1" applyFill="1" applyBorder="1" applyAlignment="1">
      <alignment horizontal="left"/>
    </xf>
    <xf numFmtId="0" fontId="0" fillId="2" borderId="24" xfId="0" applyFill="1" applyBorder="1"/>
    <xf numFmtId="0" fontId="0" fillId="6" borderId="25" xfId="0" applyFill="1" applyBorder="1"/>
    <xf numFmtId="0" fontId="0" fillId="0" borderId="24" xfId="0" applyFill="1" applyBorder="1"/>
    <xf numFmtId="0" fontId="0" fillId="0" borderId="16" xfId="0" applyFont="1" applyFill="1" applyBorder="1"/>
    <xf numFmtId="0" fontId="0" fillId="0" borderId="26" xfId="0" applyFont="1" applyFill="1" applyBorder="1" applyAlignment="1">
      <alignment horizontal="left"/>
    </xf>
    <xf numFmtId="0" fontId="0" fillId="6" borderId="3" xfId="0" applyNumberFormat="1" applyFill="1" applyBorder="1" applyAlignment="1">
      <alignment horizontal="left"/>
    </xf>
    <xf numFmtId="0" fontId="0" fillId="0" borderId="0" xfId="0" applyBorder="1"/>
    <xf numFmtId="0" fontId="0" fillId="2" borderId="27" xfId="0" applyFill="1" applyBorder="1"/>
    <xf numFmtId="0" fontId="0" fillId="6" borderId="22" xfId="0" applyFill="1" applyBorder="1"/>
    <xf numFmtId="0" fontId="0" fillId="6" borderId="27" xfId="0" applyFont="1" applyFill="1" applyBorder="1"/>
    <xf numFmtId="2" fontId="0" fillId="6" borderId="28" xfId="0" applyNumberFormat="1" applyFill="1" applyBorder="1"/>
    <xf numFmtId="2" fontId="0" fillId="6" borderId="29" xfId="0" applyNumberFormat="1" applyFill="1" applyBorder="1"/>
    <xf numFmtId="2" fontId="0" fillId="6" borderId="30" xfId="0" applyNumberFormat="1" applyFill="1" applyBorder="1"/>
    <xf numFmtId="0" fontId="0" fillId="6" borderId="28" xfId="0" applyNumberFormat="1" applyFill="1" applyBorder="1" applyAlignment="1">
      <alignment horizontal="left"/>
    </xf>
    <xf numFmtId="0" fontId="0" fillId="4" borderId="29" xfId="0" applyFill="1" applyBorder="1"/>
    <xf numFmtId="0" fontId="0" fillId="3" borderId="29" xfId="0" applyFill="1" applyBorder="1"/>
    <xf numFmtId="0" fontId="0" fillId="0" borderId="29" xfId="0" applyBorder="1"/>
    <xf numFmtId="0" fontId="0" fillId="5" borderId="12" xfId="0" applyFill="1" applyBorder="1"/>
    <xf numFmtId="0" fontId="0" fillId="2" borderId="0" xfId="0" applyFill="1" applyBorder="1"/>
    <xf numFmtId="2" fontId="0" fillId="5" borderId="31" xfId="0" applyNumberFormat="1" applyFill="1" applyBorder="1"/>
    <xf numFmtId="0" fontId="0" fillId="5" borderId="32" xfId="0" applyNumberFormat="1" applyFill="1" applyBorder="1" applyAlignment="1">
      <alignment horizontal="left"/>
    </xf>
    <xf numFmtId="2" fontId="0" fillId="5" borderId="5" xfId="0" applyNumberFormat="1" applyFill="1" applyBorder="1"/>
    <xf numFmtId="0" fontId="0" fillId="0" borderId="19" xfId="0" applyFill="1" applyBorder="1" applyAlignment="1">
      <alignment horizontal="left"/>
    </xf>
    <xf numFmtId="0" fontId="0" fillId="7" borderId="0" xfId="0" applyFill="1"/>
    <xf numFmtId="0" fontId="0" fillId="0" borderId="0" xfId="0" applyBorder="1" applyAlignment="1">
      <alignment horizontal="center"/>
    </xf>
    <xf numFmtId="0" fontId="0" fillId="8" borderId="0" xfId="0" applyFill="1" applyBorder="1"/>
    <xf numFmtId="0" fontId="0" fillId="8" borderId="1" xfId="0" applyFill="1" applyBorder="1"/>
    <xf numFmtId="0" fontId="0" fillId="5" borderId="0" xfId="0" applyFill="1"/>
    <xf numFmtId="0" fontId="0" fillId="5" borderId="3" xfId="0" applyFill="1" applyBorder="1"/>
    <xf numFmtId="0" fontId="0" fillId="9" borderId="0" xfId="0" applyFill="1" applyBorder="1"/>
    <xf numFmtId="0" fontId="0" fillId="9" borderId="3" xfId="0" applyFill="1" applyBorder="1"/>
    <xf numFmtId="0" fontId="0" fillId="2" borderId="2" xfId="0" applyFill="1" applyBorder="1"/>
    <xf numFmtId="0" fontId="0" fillId="10" borderId="2" xfId="0" applyFill="1" applyBorder="1"/>
    <xf numFmtId="0" fontId="0" fillId="10" borderId="0" xfId="0" applyFill="1" applyBorder="1"/>
    <xf numFmtId="0" fontId="0" fillId="10" borderId="3" xfId="0" applyFill="1" applyBorder="1"/>
    <xf numFmtId="0" fontId="0" fillId="11" borderId="0" xfId="0" applyFill="1"/>
    <xf numFmtId="0" fontId="0" fillId="11" borderId="3" xfId="0" applyFill="1" applyBorder="1"/>
    <xf numFmtId="0" fontId="0" fillId="12" borderId="0" xfId="0" applyFill="1" applyBorder="1"/>
    <xf numFmtId="0" fontId="0" fillId="12" borderId="1" xfId="0" applyFill="1" applyBorder="1"/>
    <xf numFmtId="0" fontId="0" fillId="13" borderId="0" xfId="0" applyFill="1" applyBorder="1"/>
    <xf numFmtId="0" fontId="0" fillId="13" borderId="1" xfId="0" applyFill="1" applyBorder="1"/>
    <xf numFmtId="0" fontId="0" fillId="14" borderId="3" xfId="0" applyFill="1" applyBorder="1"/>
    <xf numFmtId="0" fontId="0" fillId="15" borderId="0" xfId="0" applyFill="1"/>
    <xf numFmtId="0" fontId="0" fillId="15" borderId="3" xfId="0" applyFill="1" applyBorder="1"/>
    <xf numFmtId="0" fontId="0" fillId="6" borderId="0" xfId="0" applyFill="1"/>
    <xf numFmtId="0" fontId="0" fillId="6" borderId="3" xfId="0" applyFill="1" applyBorder="1"/>
    <xf numFmtId="0" fontId="0" fillId="12" borderId="0" xfId="0" applyFill="1"/>
    <xf numFmtId="0" fontId="0" fillId="2" borderId="0" xfId="0" applyFill="1"/>
    <xf numFmtId="0" fontId="0" fillId="2" borderId="3" xfId="0" applyFill="1" applyBorder="1"/>
    <xf numFmtId="0" fontId="0" fillId="0" borderId="3" xfId="0" applyBorder="1"/>
    <xf numFmtId="0" fontId="0" fillId="7" borderId="11" xfId="0" applyFill="1" applyBorder="1"/>
    <xf numFmtId="0" fontId="0" fillId="7" borderId="0" xfId="0" applyFill="1" applyBorder="1" applyAlignment="1">
      <alignment horizontal="center"/>
    </xf>
    <xf numFmtId="0" fontId="0" fillId="7" borderId="0" xfId="0" applyFill="1" applyBorder="1"/>
    <xf numFmtId="0" fontId="0" fillId="7" borderId="10" xfId="0" applyFill="1" applyBorder="1"/>
    <xf numFmtId="0" fontId="0" fillId="7" borderId="8" xfId="0" applyFill="1" applyBorder="1"/>
    <xf numFmtId="0" fontId="0" fillId="7" borderId="3" xfId="0" applyFill="1" applyBorder="1"/>
    <xf numFmtId="0" fontId="0" fillId="7" borderId="2" xfId="0" applyFill="1" applyBorder="1"/>
    <xf numFmtId="0" fontId="0" fillId="7" borderId="1" xfId="0" applyFill="1" applyBorder="1"/>
    <xf numFmtId="0" fontId="0" fillId="7" borderId="9" xfId="0" applyFill="1" applyBorder="1"/>
    <xf numFmtId="0" fontId="0" fillId="7" borderId="33" xfId="0" applyFill="1" applyBorder="1"/>
    <xf numFmtId="0" fontId="0" fillId="17" borderId="13" xfId="0" applyFill="1" applyBorder="1"/>
    <xf numFmtId="0" fontId="0" fillId="17" borderId="33" xfId="0" applyFill="1" applyBorder="1" applyAlignment="1">
      <alignment horizontal="center"/>
    </xf>
    <xf numFmtId="0" fontId="0" fillId="17" borderId="33" xfId="0" applyFill="1" applyBorder="1"/>
    <xf numFmtId="0" fontId="0" fillId="17" borderId="17" xfId="0" applyFill="1" applyBorder="1"/>
    <xf numFmtId="0" fontId="0" fillId="17" borderId="18" xfId="0" applyFill="1" applyBorder="1"/>
    <xf numFmtId="0" fontId="1" fillId="7" borderId="0" xfId="0" applyFont="1" applyFill="1"/>
    <xf numFmtId="0" fontId="1" fillId="7" borderId="0" xfId="0" applyFont="1" applyFill="1" applyBorder="1" applyAlignment="1">
      <alignment horizontal="center"/>
    </xf>
    <xf numFmtId="0" fontId="1" fillId="4" borderId="0" xfId="0" applyFont="1" applyFill="1" applyBorder="1"/>
    <xf numFmtId="0" fontId="1" fillId="4" borderId="3" xfId="0" applyFont="1" applyFill="1" applyBorder="1"/>
    <xf numFmtId="0" fontId="1" fillId="8" borderId="0" xfId="0" applyFont="1" applyFill="1" applyBorder="1"/>
    <xf numFmtId="0" fontId="1" fillId="8" borderId="1" xfId="0" applyFont="1" applyFill="1" applyBorder="1"/>
    <xf numFmtId="0" fontId="1" fillId="10" borderId="0" xfId="0" applyFont="1" applyFill="1"/>
    <xf numFmtId="0" fontId="1" fillId="10" borderId="3" xfId="0" applyFont="1" applyFill="1" applyBorder="1"/>
    <xf numFmtId="0" fontId="1" fillId="9" borderId="0" xfId="0" applyFont="1" applyFill="1" applyBorder="1"/>
    <xf numFmtId="0" fontId="1" fillId="9" borderId="3" xfId="0" applyFont="1" applyFill="1" applyBorder="1"/>
    <xf numFmtId="0" fontId="1" fillId="5" borderId="0" xfId="0" applyFont="1" applyFill="1"/>
    <xf numFmtId="0" fontId="1" fillId="5" borderId="3" xfId="0" applyFont="1" applyFill="1" applyBorder="1"/>
    <xf numFmtId="0" fontId="1" fillId="6" borderId="2" xfId="0" applyFont="1" applyFill="1" applyBorder="1"/>
    <xf numFmtId="0" fontId="1" fillId="6" borderId="0" xfId="0" applyFont="1" applyFill="1" applyBorder="1"/>
    <xf numFmtId="0" fontId="1" fillId="6" borderId="1" xfId="0" applyFont="1" applyFill="1" applyBorder="1"/>
    <xf numFmtId="0" fontId="1" fillId="18" borderId="2" xfId="0" applyFont="1" applyFill="1" applyBorder="1"/>
    <xf numFmtId="0" fontId="1" fillId="18" borderId="0" xfId="0" applyFont="1" applyFill="1" applyBorder="1"/>
    <xf numFmtId="0" fontId="1" fillId="18" borderId="3" xfId="0" applyFont="1" applyFill="1" applyBorder="1"/>
    <xf numFmtId="0" fontId="1" fillId="6" borderId="3" xfId="0" applyFont="1" applyFill="1" applyBorder="1"/>
    <xf numFmtId="0" fontId="1" fillId="13" borderId="0" xfId="0" applyFont="1" applyFill="1" applyBorder="1"/>
    <xf numFmtId="0" fontId="1" fillId="13" borderId="1" xfId="0" applyFont="1" applyFill="1" applyBorder="1"/>
    <xf numFmtId="0" fontId="1" fillId="3" borderId="0" xfId="0" applyFont="1" applyFill="1"/>
    <xf numFmtId="0" fontId="1" fillId="14" borderId="3" xfId="0" applyFont="1" applyFill="1" applyBorder="1"/>
    <xf numFmtId="0" fontId="1" fillId="19" borderId="0" xfId="0" applyFont="1" applyFill="1"/>
    <xf numFmtId="0" fontId="1" fillId="19" borderId="3" xfId="0" applyFont="1" applyFill="1" applyBorder="1"/>
    <xf numFmtId="0" fontId="1" fillId="6" borderId="0" xfId="0" applyFont="1" applyFill="1"/>
    <xf numFmtId="0" fontId="1" fillId="12" borderId="0" xfId="0" applyFont="1" applyFill="1"/>
    <xf numFmtId="0" fontId="1" fillId="2" borderId="0" xfId="0" applyFont="1" applyFill="1"/>
    <xf numFmtId="0" fontId="1" fillId="2" borderId="3" xfId="0" applyFont="1" applyFill="1" applyBorder="1"/>
    <xf numFmtId="0" fontId="1" fillId="10" borderId="0" xfId="0" applyFont="1" applyFill="1" applyBorder="1"/>
    <xf numFmtId="0" fontId="1" fillId="15" borderId="0" xfId="0" applyFont="1" applyFill="1"/>
    <xf numFmtId="0" fontId="1" fillId="16" borderId="0" xfId="0" applyFont="1" applyFill="1" applyBorder="1"/>
    <xf numFmtId="0" fontId="1" fillId="16" borderId="1" xfId="0" applyFont="1" applyFill="1" applyBorder="1"/>
    <xf numFmtId="0" fontId="1" fillId="14" borderId="0" xfId="0" applyFont="1" applyFill="1" applyBorder="1"/>
    <xf numFmtId="0" fontId="1" fillId="0" borderId="2" xfId="0" applyFont="1" applyBorder="1"/>
    <xf numFmtId="0" fontId="1" fillId="0" borderId="0" xfId="0" applyFont="1" applyBorder="1"/>
    <xf numFmtId="0" fontId="1" fillId="0" borderId="1" xfId="0" applyFont="1" applyBorder="1"/>
    <xf numFmtId="0" fontId="1" fillId="14" borderId="2" xfId="0" applyFont="1" applyFill="1" applyBorder="1"/>
    <xf numFmtId="0" fontId="1" fillId="14" borderId="1" xfId="0" applyFont="1" applyFill="1" applyBorder="1"/>
    <xf numFmtId="0" fontId="1" fillId="4" borderId="2" xfId="0" applyFont="1" applyFill="1" applyBorder="1"/>
    <xf numFmtId="0" fontId="1" fillId="4" borderId="1" xfId="0" applyFont="1" applyFill="1" applyBorder="1"/>
    <xf numFmtId="0" fontId="1" fillId="15" borderId="2" xfId="0" applyFont="1" applyFill="1" applyBorder="1"/>
    <xf numFmtId="0" fontId="1" fillId="15" borderId="0" xfId="0" applyFont="1" applyFill="1" applyBorder="1"/>
    <xf numFmtId="0" fontId="1" fillId="15" borderId="1" xfId="0" applyFont="1" applyFill="1" applyBorder="1"/>
    <xf numFmtId="0" fontId="1" fillId="2" borderId="2" xfId="0" applyFont="1" applyFill="1" applyBorder="1"/>
    <xf numFmtId="0" fontId="1" fillId="10" borderId="2" xfId="0" applyFont="1" applyFill="1" applyBorder="1"/>
    <xf numFmtId="0" fontId="1" fillId="10" borderId="1" xfId="0" applyFont="1" applyFill="1" applyBorder="1"/>
    <xf numFmtId="0" fontId="1" fillId="20" borderId="2" xfId="0" applyFont="1" applyFill="1" applyBorder="1"/>
    <xf numFmtId="0" fontId="1" fillId="20" borderId="0" xfId="0" applyFont="1" applyFill="1" applyBorder="1"/>
    <xf numFmtId="0" fontId="1" fillId="20" borderId="1" xfId="0" applyFont="1" applyFill="1" applyBorder="1"/>
    <xf numFmtId="0" fontId="1" fillId="20" borderId="3" xfId="0" applyFont="1" applyFill="1" applyBorder="1"/>
    <xf numFmtId="0" fontId="1" fillId="21" borderId="2" xfId="0" applyFont="1" applyFill="1" applyBorder="1"/>
    <xf numFmtId="0" fontId="1" fillId="21" borderId="0" xfId="0" applyFont="1" applyFill="1" applyBorder="1"/>
    <xf numFmtId="0" fontId="1" fillId="21" borderId="1" xfId="0" applyFont="1" applyFill="1" applyBorder="1"/>
    <xf numFmtId="0" fontId="1" fillId="21" borderId="3" xfId="0" applyFont="1" applyFill="1" applyBorder="1"/>
    <xf numFmtId="0" fontId="1" fillId="0" borderId="0" xfId="0" applyFont="1"/>
    <xf numFmtId="0" fontId="1" fillId="10" borderId="17" xfId="0" applyFont="1" applyFill="1" applyBorder="1" applyAlignment="1">
      <alignment horizontal="center"/>
    </xf>
    <xf numFmtId="0" fontId="1" fillId="22" borderId="13" xfId="0" applyFont="1" applyFill="1" applyBorder="1" applyAlignment="1">
      <alignment horizontal="center"/>
    </xf>
    <xf numFmtId="0" fontId="1" fillId="8" borderId="13" xfId="0" applyFont="1" applyFill="1" applyBorder="1" applyAlignment="1">
      <alignment horizontal="center"/>
    </xf>
    <xf numFmtId="0" fontId="7" fillId="7" borderId="33" xfId="0" applyFont="1" applyFill="1" applyBorder="1"/>
    <xf numFmtId="0" fontId="8" fillId="7" borderId="33" xfId="0" applyFont="1" applyFill="1" applyBorder="1"/>
    <xf numFmtId="0" fontId="9" fillId="7" borderId="33" xfId="0" applyFont="1" applyFill="1" applyBorder="1"/>
    <xf numFmtId="0" fontId="9" fillId="7" borderId="13" xfId="0" applyFont="1" applyFill="1" applyBorder="1"/>
    <xf numFmtId="0" fontId="9" fillId="7" borderId="17" xfId="0" applyFont="1" applyFill="1" applyBorder="1"/>
    <xf numFmtId="0" fontId="1" fillId="7" borderId="3" xfId="0" applyFont="1" applyFill="1" applyBorder="1"/>
    <xf numFmtId="0" fontId="7" fillId="7" borderId="18" xfId="0" applyFont="1" applyFill="1" applyBorder="1"/>
    <xf numFmtId="0" fontId="1" fillId="7" borderId="2" xfId="0" applyFont="1" applyFill="1" applyBorder="1"/>
    <xf numFmtId="0" fontId="1" fillId="0" borderId="0" xfId="0" applyFont="1" applyFill="1"/>
    <xf numFmtId="49" fontId="3" fillId="7" borderId="0" xfId="0" applyNumberFormat="1" applyFont="1" applyFill="1" applyBorder="1" applyAlignment="1">
      <alignment horizontal="center"/>
    </xf>
    <xf numFmtId="0" fontId="0" fillId="10" borderId="0" xfId="0" applyFill="1"/>
    <xf numFmtId="0" fontId="0" fillId="18" borderId="2" xfId="0" applyFill="1" applyBorder="1"/>
    <xf numFmtId="0" fontId="0" fillId="18" borderId="0" xfId="0" applyFill="1" applyBorder="1"/>
    <xf numFmtId="0" fontId="0" fillId="18" borderId="3" xfId="0" applyFill="1" applyBorder="1"/>
    <xf numFmtId="0" fontId="0" fillId="19" borderId="0" xfId="0" applyFill="1"/>
    <xf numFmtId="0" fontId="0" fillId="19" borderId="3" xfId="0" applyFill="1" applyBorder="1"/>
    <xf numFmtId="0" fontId="0" fillId="16" borderId="0" xfId="0" applyFill="1" applyBorder="1"/>
    <xf numFmtId="0" fontId="0" fillId="16" borderId="1" xfId="0" applyFill="1" applyBorder="1"/>
    <xf numFmtId="0" fontId="0" fillId="14" borderId="0" xfId="0" applyFill="1" applyBorder="1"/>
    <xf numFmtId="0" fontId="0" fillId="16" borderId="2" xfId="0" applyFill="1" applyBorder="1"/>
    <xf numFmtId="0" fontId="0" fillId="14" borderId="2" xfId="0" applyFill="1" applyBorder="1"/>
    <xf numFmtId="0" fontId="0" fillId="14" borderId="1" xfId="0" applyFill="1" applyBorder="1"/>
    <xf numFmtId="0" fontId="0" fillId="4" borderId="2" xfId="0" applyFill="1" applyBorder="1"/>
    <xf numFmtId="0" fontId="0" fillId="4" borderId="1" xfId="0" applyFill="1" applyBorder="1"/>
    <xf numFmtId="0" fontId="0" fillId="15" borderId="2" xfId="0" applyFill="1" applyBorder="1"/>
    <xf numFmtId="0" fontId="0" fillId="15" borderId="0" xfId="0" applyFill="1" applyBorder="1"/>
    <xf numFmtId="0" fontId="0" fillId="15" borderId="1" xfId="0" applyFill="1" applyBorder="1"/>
    <xf numFmtId="0" fontId="0" fillId="10" borderId="1" xfId="0" applyFill="1" applyBorder="1"/>
    <xf numFmtId="0" fontId="0" fillId="20" borderId="2" xfId="0" applyFill="1" applyBorder="1"/>
    <xf numFmtId="0" fontId="0" fillId="20" borderId="0" xfId="0" applyFill="1" applyBorder="1"/>
    <xf numFmtId="0" fontId="0" fillId="20" borderId="1" xfId="0" applyFill="1" applyBorder="1"/>
    <xf numFmtId="0" fontId="0" fillId="20" borderId="3" xfId="0" applyFill="1" applyBorder="1"/>
    <xf numFmtId="0" fontId="0" fillId="21" borderId="2" xfId="0" applyFill="1" applyBorder="1"/>
    <xf numFmtId="0" fontId="0" fillId="21" borderId="0" xfId="0" applyFill="1" applyBorder="1"/>
    <xf numFmtId="0" fontId="0" fillId="21" borderId="1" xfId="0" applyFill="1" applyBorder="1"/>
    <xf numFmtId="0" fontId="0" fillId="21" borderId="3" xfId="0" applyFill="1" applyBorder="1"/>
    <xf numFmtId="1" fontId="0" fillId="7" borderId="0" xfId="0" applyNumberFormat="1" applyFont="1" applyFill="1"/>
    <xf numFmtId="1" fontId="2" fillId="23" borderId="0" xfId="0" applyNumberFormat="1" applyFont="1" applyFill="1" applyBorder="1" applyAlignment="1">
      <alignment horizontal="center"/>
    </xf>
    <xf numFmtId="2" fontId="1" fillId="10" borderId="1" xfId="0" applyNumberFormat="1" applyFont="1" applyFill="1" applyBorder="1" applyAlignment="1"/>
    <xf numFmtId="2" fontId="1" fillId="9" borderId="1" xfId="0" applyNumberFormat="1" applyFont="1" applyFill="1" applyBorder="1" applyAlignment="1"/>
    <xf numFmtId="2" fontId="1" fillId="5" borderId="1" xfId="0" applyNumberFormat="1" applyFont="1" applyFill="1" applyBorder="1" applyAlignment="1"/>
    <xf numFmtId="2" fontId="1" fillId="6" borderId="0" xfId="0" applyNumberFormat="1" applyFont="1" applyFill="1" applyBorder="1" applyAlignment="1"/>
    <xf numFmtId="2" fontId="1" fillId="18" borderId="1" xfId="0" applyNumberFormat="1" applyFont="1" applyFill="1" applyBorder="1" applyAlignment="1"/>
    <xf numFmtId="2" fontId="1" fillId="11" borderId="1" xfId="0" applyNumberFormat="1" applyFont="1" applyFill="1" applyBorder="1" applyAlignment="1"/>
    <xf numFmtId="2" fontId="1" fillId="6" borderId="1" xfId="0" applyNumberFormat="1" applyFont="1" applyFill="1" applyBorder="1" applyAlignment="1"/>
    <xf numFmtId="2" fontId="1" fillId="14" borderId="1" xfId="0" applyNumberFormat="1" applyFont="1" applyFill="1" applyBorder="1" applyAlignment="1"/>
    <xf numFmtId="2" fontId="0" fillId="15" borderId="0" xfId="0" applyNumberFormat="1" applyFont="1" applyFill="1"/>
    <xf numFmtId="2" fontId="0" fillId="15" borderId="3" xfId="0" applyNumberFormat="1" applyFont="1" applyFill="1" applyBorder="1"/>
    <xf numFmtId="2" fontId="0" fillId="12" borderId="0" xfId="0" applyNumberFormat="1" applyFont="1" applyFill="1"/>
    <xf numFmtId="2" fontId="1" fillId="2" borderId="1" xfId="0" applyNumberFormat="1" applyFont="1" applyFill="1" applyBorder="1" applyAlignment="1"/>
    <xf numFmtId="2" fontId="0" fillId="16" borderId="1" xfId="0" applyNumberFormat="1" applyFont="1" applyFill="1" applyBorder="1"/>
    <xf numFmtId="2" fontId="0" fillId="0" borderId="1" xfId="0" applyNumberFormat="1" applyFont="1" applyFill="1" applyBorder="1"/>
    <xf numFmtId="2" fontId="1" fillId="2" borderId="0" xfId="0" applyNumberFormat="1" applyFont="1" applyFill="1" applyBorder="1" applyAlignment="1"/>
    <xf numFmtId="2" fontId="0" fillId="0" borderId="2" xfId="0" applyNumberFormat="1" applyFont="1" applyBorder="1"/>
    <xf numFmtId="2" fontId="0" fillId="0" borderId="0" xfId="0" applyNumberFormat="1" applyFont="1" applyBorder="1"/>
    <xf numFmtId="2" fontId="0" fillId="0" borderId="1" xfId="0" applyNumberFormat="1" applyFont="1" applyBorder="1"/>
    <xf numFmtId="2" fontId="0" fillId="0" borderId="3" xfId="0" applyNumberFormat="1" applyFont="1" applyBorder="1"/>
    <xf numFmtId="1" fontId="0" fillId="0" borderId="0" xfId="0" applyNumberFormat="1" applyFont="1"/>
    <xf numFmtId="2" fontId="2" fillId="23" borderId="0" xfId="0" applyNumberFormat="1" applyFont="1" applyFill="1" applyBorder="1" applyAlignment="1">
      <alignment horizontal="center"/>
    </xf>
    <xf numFmtId="2" fontId="11" fillId="10" borderId="4" xfId="0" applyNumberFormat="1" applyFont="1" applyFill="1" applyBorder="1" applyAlignment="1"/>
    <xf numFmtId="2" fontId="11" fillId="9" borderId="4" xfId="0" applyNumberFormat="1" applyFont="1" applyFill="1" applyBorder="1" applyAlignment="1"/>
    <xf numFmtId="2" fontId="11" fillId="5" borderId="4" xfId="0" applyNumberFormat="1" applyFont="1" applyFill="1" applyBorder="1" applyAlignment="1"/>
    <xf numFmtId="2" fontId="11" fillId="6" borderId="6" xfId="0" applyNumberFormat="1" applyFont="1" applyFill="1" applyBorder="1" applyAlignment="1"/>
    <xf numFmtId="2" fontId="11" fillId="18" borderId="4" xfId="0" applyNumberFormat="1" applyFont="1" applyFill="1" applyBorder="1" applyAlignment="1"/>
    <xf numFmtId="2" fontId="11" fillId="11" borderId="4" xfId="0" applyNumberFormat="1" applyFont="1" applyFill="1" applyBorder="1" applyAlignment="1"/>
    <xf numFmtId="2" fontId="11" fillId="6" borderId="4" xfId="0" applyNumberFormat="1" applyFont="1" applyFill="1" applyBorder="1" applyAlignment="1"/>
    <xf numFmtId="2" fontId="11" fillId="14" borderId="4" xfId="0" applyNumberFormat="1" applyFont="1" applyFill="1" applyBorder="1" applyAlignment="1"/>
    <xf numFmtId="2" fontId="12" fillId="15" borderId="0" xfId="0" applyNumberFormat="1" applyFont="1" applyFill="1"/>
    <xf numFmtId="2" fontId="12" fillId="15" borderId="3" xfId="0" applyNumberFormat="1" applyFont="1" applyFill="1" applyBorder="1"/>
    <xf numFmtId="2" fontId="12" fillId="12" borderId="0" xfId="0" applyNumberFormat="1" applyFont="1" applyFill="1"/>
    <xf numFmtId="2" fontId="11" fillId="2" borderId="4" xfId="0" applyNumberFormat="1" applyFont="1" applyFill="1" applyBorder="1" applyAlignment="1"/>
    <xf numFmtId="2" fontId="0" fillId="16" borderId="1" xfId="0" applyNumberFormat="1" applyFill="1" applyBorder="1"/>
    <xf numFmtId="2" fontId="0" fillId="0" borderId="1" xfId="0" applyNumberFormat="1" applyFill="1" applyBorder="1"/>
    <xf numFmtId="2" fontId="11" fillId="2" borderId="6" xfId="0" applyNumberFormat="1" applyFont="1" applyFill="1" applyBorder="1" applyAlignment="1"/>
    <xf numFmtId="2" fontId="0" fillId="0" borderId="2" xfId="0" applyNumberFormat="1" applyBorder="1"/>
    <xf numFmtId="2" fontId="0" fillId="0" borderId="0" xfId="0" applyNumberFormat="1" applyBorder="1"/>
    <xf numFmtId="2" fontId="0" fillId="0" borderId="1" xfId="0" applyNumberFormat="1" applyBorder="1"/>
    <xf numFmtId="2" fontId="0" fillId="0" borderId="3" xfId="0" applyNumberFormat="1" applyBorder="1"/>
    <xf numFmtId="0" fontId="0" fillId="6" borderId="0" xfId="0" applyFill="1" applyBorder="1" applyAlignment="1">
      <alignment horizontal="center"/>
    </xf>
    <xf numFmtId="0" fontId="0" fillId="24" borderId="2" xfId="0" applyFill="1" applyBorder="1"/>
    <xf numFmtId="0" fontId="0" fillId="24" borderId="0" xfId="0" applyFill="1" applyBorder="1"/>
    <xf numFmtId="0" fontId="0" fillId="24" borderId="1" xfId="0" applyFill="1" applyBorder="1"/>
    <xf numFmtId="0" fontId="0" fillId="24" borderId="3" xfId="0" applyFill="1" applyBorder="1"/>
    <xf numFmtId="0" fontId="0" fillId="4" borderId="34" xfId="0" applyFill="1" applyBorder="1" applyAlignment="1">
      <alignment horizontal="center"/>
    </xf>
    <xf numFmtId="0" fontId="0" fillId="6" borderId="35" xfId="0" applyFill="1" applyBorder="1" applyAlignment="1">
      <alignment horizontal="center"/>
    </xf>
    <xf numFmtId="0" fontId="0" fillId="4" borderId="10" xfId="0" applyFill="1" applyBorder="1"/>
    <xf numFmtId="0" fontId="0" fillId="8" borderId="10" xfId="0" applyFill="1" applyBorder="1"/>
    <xf numFmtId="0" fontId="0" fillId="8" borderId="8" xfId="0" applyFill="1" applyBorder="1"/>
    <xf numFmtId="0" fontId="0" fillId="10" borderId="10" xfId="0" applyFill="1" applyBorder="1"/>
    <xf numFmtId="1" fontId="0" fillId="10" borderId="9" xfId="0" applyNumberFormat="1" applyFill="1" applyBorder="1"/>
    <xf numFmtId="1" fontId="1" fillId="9" borderId="9" xfId="0" applyNumberFormat="1" applyFont="1" applyFill="1" applyBorder="1"/>
    <xf numFmtId="1" fontId="1" fillId="9" borderId="10" xfId="0" applyNumberFormat="1" applyFont="1" applyFill="1" applyBorder="1"/>
    <xf numFmtId="1" fontId="1" fillId="9" borderId="8" xfId="0" applyNumberFormat="1" applyFont="1" applyFill="1" applyBorder="1"/>
    <xf numFmtId="1" fontId="0" fillId="9" borderId="8" xfId="0" applyNumberFormat="1" applyFont="1" applyFill="1" applyBorder="1"/>
    <xf numFmtId="1" fontId="0" fillId="5" borderId="10" xfId="0" applyNumberFormat="1" applyFill="1" applyBorder="1"/>
    <xf numFmtId="1" fontId="0" fillId="5" borderId="11" xfId="0" applyNumberFormat="1" applyFill="1" applyBorder="1"/>
    <xf numFmtId="1" fontId="0" fillId="6" borderId="9" xfId="0" applyNumberFormat="1" applyFont="1" applyFill="1" applyBorder="1"/>
    <xf numFmtId="1" fontId="0" fillId="6" borderId="10" xfId="0" applyNumberFormat="1" applyFill="1" applyBorder="1"/>
    <xf numFmtId="1" fontId="0" fillId="6" borderId="8" xfId="0" applyNumberFormat="1" applyFont="1" applyFill="1" applyBorder="1"/>
    <xf numFmtId="1" fontId="0" fillId="18" borderId="9" xfId="0" applyNumberFormat="1" applyFill="1" applyBorder="1"/>
    <xf numFmtId="1" fontId="0" fillId="18" borderId="10" xfId="0" applyNumberFormat="1" applyFill="1" applyBorder="1"/>
    <xf numFmtId="1" fontId="0" fillId="18" borderId="11" xfId="0" applyNumberFormat="1" applyFill="1" applyBorder="1"/>
    <xf numFmtId="1" fontId="0" fillId="6" borderId="11" xfId="0" applyNumberFormat="1" applyFill="1" applyBorder="1"/>
    <xf numFmtId="1" fontId="0" fillId="13" borderId="10" xfId="0" applyNumberFormat="1" applyFill="1" applyBorder="1"/>
    <xf numFmtId="1" fontId="0" fillId="13" borderId="8" xfId="0" applyNumberFormat="1" applyFill="1" applyBorder="1"/>
    <xf numFmtId="1" fontId="0" fillId="3" borderId="10" xfId="0" applyNumberFormat="1" applyFill="1" applyBorder="1"/>
    <xf numFmtId="1" fontId="0" fillId="3" borderId="9" xfId="0" applyNumberFormat="1" applyFill="1" applyBorder="1"/>
    <xf numFmtId="1" fontId="1" fillId="14" borderId="10" xfId="0" applyNumberFormat="1" applyFont="1" applyFill="1" applyBorder="1"/>
    <xf numFmtId="1" fontId="0" fillId="14" borderId="8" xfId="0" applyNumberFormat="1" applyFont="1" applyFill="1" applyBorder="1"/>
    <xf numFmtId="1" fontId="0" fillId="19" borderId="10" xfId="0" applyNumberFormat="1" applyFill="1" applyBorder="1"/>
    <xf numFmtId="1" fontId="0" fillId="19" borderId="11" xfId="0" applyNumberFormat="1" applyFill="1" applyBorder="1"/>
    <xf numFmtId="1" fontId="0" fillId="12" borderId="10" xfId="0" applyNumberFormat="1" applyFill="1" applyBorder="1"/>
    <xf numFmtId="1" fontId="0" fillId="2" borderId="10" xfId="0" applyNumberFormat="1" applyFill="1" applyBorder="1"/>
    <xf numFmtId="1" fontId="0" fillId="2" borderId="11" xfId="0" applyNumberFormat="1" applyFill="1" applyBorder="1"/>
    <xf numFmtId="1" fontId="0" fillId="16" borderId="10" xfId="0" applyNumberFormat="1" applyFill="1" applyBorder="1"/>
    <xf numFmtId="1" fontId="0" fillId="16" borderId="11" xfId="0" applyNumberFormat="1" applyFill="1" applyBorder="1"/>
    <xf numFmtId="1" fontId="1" fillId="10" borderId="9" xfId="0" applyNumberFormat="1" applyFont="1" applyFill="1" applyBorder="1"/>
    <xf numFmtId="1" fontId="1" fillId="10" borderId="10" xfId="0" applyNumberFormat="1" applyFont="1" applyFill="1" applyBorder="1"/>
    <xf numFmtId="1" fontId="1" fillId="10" borderId="8" xfId="0" applyNumberFormat="1" applyFont="1" applyFill="1" applyBorder="1"/>
    <xf numFmtId="1" fontId="0" fillId="10" borderId="8" xfId="0" applyNumberFormat="1" applyFont="1" applyFill="1" applyBorder="1"/>
    <xf numFmtId="1" fontId="1" fillId="15" borderId="9" xfId="0" applyNumberFormat="1" applyFont="1" applyFill="1" applyBorder="1"/>
    <xf numFmtId="1" fontId="1" fillId="15" borderId="10" xfId="0" applyNumberFormat="1" applyFont="1" applyFill="1" applyBorder="1"/>
    <xf numFmtId="1" fontId="1" fillId="15" borderId="8" xfId="0" applyNumberFormat="1" applyFont="1" applyFill="1" applyBorder="1"/>
    <xf numFmtId="1" fontId="1" fillId="16" borderId="10" xfId="0" applyNumberFormat="1" applyFont="1" applyFill="1" applyBorder="1"/>
    <xf numFmtId="1" fontId="1" fillId="16" borderId="8" xfId="0" applyNumberFormat="1" applyFont="1" applyFill="1" applyBorder="1"/>
    <xf numFmtId="1" fontId="0" fillId="14" borderId="10" xfId="0" applyNumberFormat="1" applyFill="1" applyBorder="1"/>
    <xf numFmtId="0" fontId="0" fillId="14" borderId="10" xfId="0" applyFill="1" applyBorder="1"/>
    <xf numFmtId="0" fontId="0" fillId="14" borderId="11" xfId="0" applyFill="1" applyBorder="1"/>
    <xf numFmtId="0" fontId="0" fillId="0" borderId="9" xfId="0" applyBorder="1"/>
    <xf numFmtId="0" fontId="0" fillId="0" borderId="10" xfId="0" applyBorder="1"/>
    <xf numFmtId="0" fontId="0" fillId="0" borderId="8" xfId="0" applyBorder="1"/>
    <xf numFmtId="0" fontId="0" fillId="14" borderId="9" xfId="0" applyFill="1" applyBorder="1"/>
    <xf numFmtId="0" fontId="0" fillId="14" borderId="8" xfId="0" applyFill="1" applyBorder="1"/>
    <xf numFmtId="0" fontId="0" fillId="4" borderId="9" xfId="0" applyFill="1" applyBorder="1"/>
    <xf numFmtId="0" fontId="0" fillId="4" borderId="8" xfId="0" applyFill="1" applyBorder="1"/>
    <xf numFmtId="0" fontId="0" fillId="15" borderId="9" xfId="0" applyFill="1" applyBorder="1"/>
    <xf numFmtId="0" fontId="0" fillId="15" borderId="10" xfId="0" applyFill="1" applyBorder="1"/>
    <xf numFmtId="0" fontId="0" fillId="15" borderId="8" xfId="0" applyFill="1" applyBorder="1"/>
    <xf numFmtId="0" fontId="0" fillId="2" borderId="10" xfId="0" applyFill="1" applyBorder="1"/>
    <xf numFmtId="0" fontId="0" fillId="2" borderId="9" xfId="0" applyFill="1" applyBorder="1"/>
    <xf numFmtId="0" fontId="0" fillId="0" borderId="11" xfId="0" applyBorder="1"/>
    <xf numFmtId="0" fontId="0" fillId="24" borderId="9" xfId="0" applyFill="1" applyBorder="1"/>
    <xf numFmtId="0" fontId="0" fillId="24" borderId="10" xfId="0" applyFill="1" applyBorder="1"/>
    <xf numFmtId="0" fontId="0" fillId="24" borderId="8" xfId="0" applyFill="1" applyBorder="1"/>
    <xf numFmtId="0" fontId="0" fillId="24" borderId="11" xfId="0" applyFill="1" applyBorder="1"/>
    <xf numFmtId="0" fontId="0" fillId="20" borderId="9" xfId="0" applyFill="1" applyBorder="1"/>
    <xf numFmtId="0" fontId="0" fillId="20" borderId="10" xfId="0" applyFill="1" applyBorder="1"/>
    <xf numFmtId="0" fontId="0" fillId="20" borderId="8" xfId="0" applyFill="1" applyBorder="1"/>
    <xf numFmtId="0" fontId="0" fillId="20" borderId="11" xfId="0" applyFill="1" applyBorder="1"/>
    <xf numFmtId="0" fontId="0" fillId="21" borderId="9" xfId="0" applyFill="1" applyBorder="1"/>
    <xf numFmtId="0" fontId="0" fillId="21" borderId="10" xfId="0" applyFill="1" applyBorder="1"/>
    <xf numFmtId="0" fontId="0" fillId="21" borderId="8" xfId="0" applyFill="1" applyBorder="1"/>
    <xf numFmtId="0" fontId="0" fillId="21" borderId="11" xfId="0" applyFill="1" applyBorder="1"/>
    <xf numFmtId="0" fontId="0" fillId="6" borderId="21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1" fontId="0" fillId="10" borderId="2" xfId="0" applyNumberFormat="1" applyFill="1" applyBorder="1"/>
    <xf numFmtId="1" fontId="1" fillId="9" borderId="2" xfId="0" applyNumberFormat="1" applyFont="1" applyFill="1" applyBorder="1"/>
    <xf numFmtId="1" fontId="1" fillId="9" borderId="0" xfId="0" applyNumberFormat="1" applyFont="1" applyFill="1" applyBorder="1"/>
    <xf numFmtId="1" fontId="1" fillId="9" borderId="1" xfId="0" applyNumberFormat="1" applyFont="1" applyFill="1" applyBorder="1"/>
    <xf numFmtId="1" fontId="0" fillId="5" borderId="0" xfId="0" applyNumberFormat="1" applyFill="1" applyBorder="1"/>
    <xf numFmtId="1" fontId="0" fillId="5" borderId="3" xfId="0" applyNumberFormat="1" applyFill="1" applyBorder="1"/>
    <xf numFmtId="1" fontId="0" fillId="6" borderId="2" xfId="0" applyNumberFormat="1" applyFont="1" applyFill="1" applyBorder="1"/>
    <xf numFmtId="1" fontId="0" fillId="6" borderId="0" xfId="0" applyNumberFormat="1" applyFill="1" applyBorder="1"/>
    <xf numFmtId="1" fontId="0" fillId="6" borderId="1" xfId="0" applyNumberFormat="1" applyFont="1" applyFill="1" applyBorder="1"/>
    <xf numFmtId="1" fontId="0" fillId="18" borderId="2" xfId="0" applyNumberFormat="1" applyFill="1" applyBorder="1"/>
    <xf numFmtId="1" fontId="0" fillId="18" borderId="0" xfId="0" applyNumberFormat="1" applyFill="1" applyBorder="1"/>
    <xf numFmtId="1" fontId="0" fillId="18" borderId="3" xfId="0" applyNumberFormat="1" applyFill="1" applyBorder="1"/>
    <xf numFmtId="1" fontId="0" fillId="6" borderId="3" xfId="0" applyNumberFormat="1" applyFill="1" applyBorder="1"/>
    <xf numFmtId="1" fontId="0" fillId="13" borderId="0" xfId="0" applyNumberFormat="1" applyFill="1" applyBorder="1"/>
    <xf numFmtId="1" fontId="0" fillId="13" borderId="1" xfId="0" applyNumberFormat="1" applyFill="1" applyBorder="1"/>
    <xf numFmtId="1" fontId="0" fillId="3" borderId="0" xfId="0" applyNumberFormat="1" applyFill="1" applyBorder="1"/>
    <xf numFmtId="1" fontId="0" fillId="3" borderId="2" xfId="0" applyNumberFormat="1" applyFill="1" applyBorder="1"/>
    <xf numFmtId="1" fontId="1" fillId="14" borderId="0" xfId="0" applyNumberFormat="1" applyFont="1" applyFill="1" applyBorder="1"/>
    <xf numFmtId="1" fontId="1" fillId="14" borderId="1" xfId="0" applyNumberFormat="1" applyFont="1" applyFill="1" applyBorder="1"/>
    <xf numFmtId="1" fontId="0" fillId="14" borderId="1" xfId="0" applyNumberFormat="1" applyFont="1" applyFill="1" applyBorder="1"/>
    <xf numFmtId="1" fontId="0" fillId="19" borderId="0" xfId="0" applyNumberFormat="1" applyFill="1" applyBorder="1"/>
    <xf numFmtId="1" fontId="0" fillId="19" borderId="3" xfId="0" applyNumberFormat="1" applyFill="1" applyBorder="1"/>
    <xf numFmtId="1" fontId="0" fillId="12" borderId="0" xfId="0" applyNumberFormat="1" applyFill="1" applyBorder="1"/>
    <xf numFmtId="1" fontId="0" fillId="2" borderId="0" xfId="0" applyNumberFormat="1" applyFill="1" applyBorder="1"/>
    <xf numFmtId="1" fontId="0" fillId="2" borderId="3" xfId="0" applyNumberFormat="1" applyFill="1" applyBorder="1"/>
    <xf numFmtId="1" fontId="0" fillId="16" borderId="0" xfId="0" applyNumberFormat="1" applyFill="1" applyBorder="1"/>
    <xf numFmtId="1" fontId="0" fillId="16" borderId="3" xfId="0" applyNumberFormat="1" applyFill="1" applyBorder="1"/>
    <xf numFmtId="1" fontId="0" fillId="14" borderId="0" xfId="0" applyNumberFormat="1" applyFill="1" applyBorder="1"/>
    <xf numFmtId="0" fontId="0" fillId="6" borderId="20" xfId="0" applyFill="1" applyBorder="1" applyAlignment="1">
      <alignment horizontal="center"/>
    </xf>
    <xf numFmtId="1" fontId="1" fillId="9" borderId="5" xfId="0" applyNumberFormat="1" applyFont="1" applyFill="1" applyBorder="1"/>
    <xf numFmtId="1" fontId="1" fillId="9" borderId="6" xfId="0" applyNumberFormat="1" applyFont="1" applyFill="1" applyBorder="1"/>
    <xf numFmtId="1" fontId="1" fillId="9" borderId="4" xfId="0" applyNumberFormat="1" applyFont="1" applyFill="1" applyBorder="1"/>
    <xf numFmtId="1" fontId="0" fillId="15" borderId="0" xfId="0" applyNumberFormat="1" applyFill="1" applyBorder="1"/>
    <xf numFmtId="1" fontId="0" fillId="15" borderId="3" xfId="0" applyNumberFormat="1" applyFill="1" applyBorder="1"/>
    <xf numFmtId="0" fontId="0" fillId="7" borderId="6" xfId="0" applyFill="1" applyBorder="1"/>
    <xf numFmtId="0" fontId="0" fillId="4" borderId="6" xfId="0" applyFill="1" applyBorder="1"/>
    <xf numFmtId="0" fontId="0" fillId="8" borderId="6" xfId="0" applyFill="1" applyBorder="1"/>
    <xf numFmtId="0" fontId="0" fillId="8" borderId="4" xfId="0" applyFill="1" applyBorder="1"/>
    <xf numFmtId="0" fontId="0" fillId="10" borderId="6" xfId="0" applyFill="1" applyBorder="1"/>
    <xf numFmtId="0" fontId="0" fillId="10" borderId="7" xfId="0" applyFill="1" applyBorder="1"/>
    <xf numFmtId="0" fontId="0" fillId="5" borderId="6" xfId="0" applyFill="1" applyBorder="1"/>
    <xf numFmtId="0" fontId="0" fillId="5" borderId="7" xfId="0" applyFill="1" applyBorder="1"/>
    <xf numFmtId="0" fontId="0" fillId="6" borderId="6" xfId="0" applyFill="1" applyBorder="1"/>
    <xf numFmtId="0" fontId="0" fillId="18" borderId="5" xfId="0" applyFill="1" applyBorder="1"/>
    <xf numFmtId="0" fontId="0" fillId="18" borderId="6" xfId="0" applyFill="1" applyBorder="1"/>
    <xf numFmtId="0" fontId="0" fillId="18" borderId="7" xfId="0" applyFill="1" applyBorder="1"/>
    <xf numFmtId="0" fontId="0" fillId="6" borderId="7" xfId="0" applyFill="1" applyBorder="1"/>
    <xf numFmtId="0" fontId="0" fillId="13" borderId="6" xfId="0" applyFill="1" applyBorder="1"/>
    <xf numFmtId="0" fontId="0" fillId="13" borderId="4" xfId="0" applyFill="1" applyBorder="1"/>
    <xf numFmtId="0" fontId="0" fillId="3" borderId="6" xfId="0" applyFill="1" applyBorder="1"/>
    <xf numFmtId="0" fontId="0" fillId="3" borderId="5" xfId="0" applyFill="1" applyBorder="1"/>
    <xf numFmtId="0" fontId="0" fillId="19" borderId="6" xfId="0" applyFill="1" applyBorder="1"/>
    <xf numFmtId="0" fontId="0" fillId="19" borderId="7" xfId="0" applyFill="1" applyBorder="1"/>
    <xf numFmtId="0" fontId="0" fillId="12" borderId="6" xfId="0" applyFill="1" applyBorder="1"/>
    <xf numFmtId="0" fontId="0" fillId="2" borderId="6" xfId="0" applyFill="1" applyBorder="1"/>
    <xf numFmtId="0" fontId="0" fillId="2" borderId="7" xfId="0" applyFill="1" applyBorder="1"/>
    <xf numFmtId="0" fontId="0" fillId="16" borderId="6" xfId="0" applyFill="1" applyBorder="1"/>
    <xf numFmtId="0" fontId="0" fillId="14" borderId="6" xfId="0" applyFill="1" applyBorder="1"/>
    <xf numFmtId="0" fontId="0" fillId="14" borderId="7" xfId="0" applyFill="1" applyBorder="1"/>
    <xf numFmtId="0" fontId="0" fillId="0" borderId="5" xfId="0" applyBorder="1"/>
    <xf numFmtId="0" fontId="0" fillId="0" borderId="6" xfId="0" applyBorder="1"/>
    <xf numFmtId="0" fontId="0" fillId="14" borderId="5" xfId="0" applyFill="1" applyBorder="1"/>
    <xf numFmtId="0" fontId="0" fillId="14" borderId="4" xfId="0" applyFill="1" applyBorder="1"/>
    <xf numFmtId="0" fontId="0" fillId="4" borderId="5" xfId="0" applyFill="1" applyBorder="1"/>
    <xf numFmtId="0" fontId="0" fillId="4" borderId="4" xfId="0" applyFill="1" applyBorder="1"/>
    <xf numFmtId="0" fontId="0" fillId="15" borderId="5" xfId="0" applyFill="1" applyBorder="1"/>
    <xf numFmtId="0" fontId="0" fillId="15" borderId="6" xfId="0" applyFill="1" applyBorder="1"/>
    <xf numFmtId="0" fontId="0" fillId="15" borderId="4" xfId="0" applyFill="1" applyBorder="1"/>
    <xf numFmtId="0" fontId="0" fillId="2" borderId="5" xfId="0" applyFill="1" applyBorder="1"/>
    <xf numFmtId="0" fontId="0" fillId="0" borderId="7" xfId="0" applyBorder="1"/>
    <xf numFmtId="0" fontId="0" fillId="24" borderId="5" xfId="0" applyFill="1" applyBorder="1"/>
    <xf numFmtId="0" fontId="0" fillId="24" borderId="6" xfId="0" applyFill="1" applyBorder="1"/>
    <xf numFmtId="0" fontId="0" fillId="24" borderId="4" xfId="0" applyFill="1" applyBorder="1"/>
    <xf numFmtId="0" fontId="0" fillId="24" borderId="7" xfId="0" applyFill="1" applyBorder="1"/>
    <xf numFmtId="0" fontId="0" fillId="20" borderId="5" xfId="0" applyFill="1" applyBorder="1"/>
    <xf numFmtId="0" fontId="0" fillId="20" borderId="6" xfId="0" applyFill="1" applyBorder="1"/>
    <xf numFmtId="0" fontId="0" fillId="20" borderId="4" xfId="0" applyFill="1" applyBorder="1"/>
    <xf numFmtId="0" fontId="0" fillId="20" borderId="7" xfId="0" applyFill="1" applyBorder="1"/>
    <xf numFmtId="0" fontId="0" fillId="21" borderId="5" xfId="0" applyFill="1" applyBorder="1"/>
    <xf numFmtId="0" fontId="0" fillId="21" borderId="6" xfId="0" applyFill="1" applyBorder="1"/>
    <xf numFmtId="0" fontId="0" fillId="21" borderId="4" xfId="0" applyFont="1" applyFill="1" applyBorder="1"/>
    <xf numFmtId="0" fontId="0" fillId="21" borderId="7" xfId="0" applyFill="1" applyBorder="1"/>
    <xf numFmtId="0" fontId="0" fillId="25" borderId="35" xfId="0" applyFill="1" applyBorder="1" applyAlignment="1">
      <alignment horizontal="center"/>
    </xf>
    <xf numFmtId="0" fontId="0" fillId="10" borderId="11" xfId="0" applyFill="1" applyBorder="1"/>
    <xf numFmtId="0" fontId="0" fillId="9" borderId="10" xfId="0" applyFill="1" applyBorder="1"/>
    <xf numFmtId="0" fontId="0" fillId="9" borderId="11" xfId="0" applyFill="1" applyBorder="1"/>
    <xf numFmtId="0" fontId="0" fillId="5" borderId="10" xfId="0" applyFill="1" applyBorder="1"/>
    <xf numFmtId="0" fontId="0" fillId="5" borderId="11" xfId="0" applyFill="1" applyBorder="1"/>
    <xf numFmtId="0" fontId="0" fillId="6" borderId="10" xfId="0" applyFill="1" applyBorder="1"/>
    <xf numFmtId="0" fontId="0" fillId="18" borderId="9" xfId="0" applyFill="1" applyBorder="1"/>
    <xf numFmtId="0" fontId="0" fillId="18" borderId="10" xfId="0" applyFill="1" applyBorder="1"/>
    <xf numFmtId="1" fontId="0" fillId="14" borderId="11" xfId="0" applyNumberFormat="1" applyFill="1" applyBorder="1"/>
    <xf numFmtId="1" fontId="1" fillId="2" borderId="10" xfId="0" applyNumberFormat="1" applyFont="1" applyFill="1" applyBorder="1"/>
    <xf numFmtId="1" fontId="0" fillId="10" borderId="10" xfId="0" applyNumberFormat="1" applyFill="1" applyBorder="1"/>
    <xf numFmtId="1" fontId="0" fillId="10" borderId="11" xfId="0" applyNumberFormat="1" applyFill="1" applyBorder="1"/>
    <xf numFmtId="1" fontId="0" fillId="15" borderId="10" xfId="0" applyNumberFormat="1" applyFill="1" applyBorder="1"/>
    <xf numFmtId="1" fontId="0" fillId="15" borderId="11" xfId="0" applyNumberFormat="1" applyFill="1" applyBorder="1"/>
    <xf numFmtId="1" fontId="0" fillId="16" borderId="8" xfId="0" applyNumberFormat="1" applyFill="1" applyBorder="1"/>
    <xf numFmtId="1" fontId="0" fillId="0" borderId="9" xfId="0" applyNumberFormat="1" applyBorder="1"/>
    <xf numFmtId="1" fontId="0" fillId="0" borderId="10" xfId="0" applyNumberFormat="1" applyBorder="1"/>
    <xf numFmtId="1" fontId="0" fillId="0" borderId="8" xfId="0" applyNumberFormat="1" applyBorder="1"/>
    <xf numFmtId="1" fontId="0" fillId="14" borderId="9" xfId="0" applyNumberFormat="1" applyFill="1" applyBorder="1"/>
    <xf numFmtId="1" fontId="0" fillId="14" borderId="8" xfId="0" applyNumberFormat="1" applyFill="1" applyBorder="1"/>
    <xf numFmtId="1" fontId="0" fillId="4" borderId="9" xfId="0" applyNumberFormat="1" applyFill="1" applyBorder="1"/>
    <xf numFmtId="1" fontId="0" fillId="4" borderId="10" xfId="0" applyNumberFormat="1" applyFill="1" applyBorder="1"/>
    <xf numFmtId="1" fontId="0" fillId="4" borderId="8" xfId="0" applyNumberFormat="1" applyFill="1" applyBorder="1"/>
    <xf numFmtId="0" fontId="1" fillId="2" borderId="10" xfId="0" applyFont="1" applyFill="1" applyBorder="1"/>
    <xf numFmtId="0" fontId="0" fillId="4" borderId="21" xfId="0" applyFill="1" applyBorder="1" applyAlignment="1">
      <alignment horizontal="center"/>
    </xf>
    <xf numFmtId="0" fontId="0" fillId="9" borderId="20" xfId="0" applyFill="1" applyBorder="1" applyAlignment="1">
      <alignment horizontal="center"/>
    </xf>
    <xf numFmtId="1" fontId="0" fillId="14" borderId="3" xfId="0" applyNumberFormat="1" applyFill="1" applyBorder="1"/>
    <xf numFmtId="1" fontId="1" fillId="2" borderId="3" xfId="0" applyNumberFormat="1" applyFont="1" applyFill="1" applyBorder="1"/>
    <xf numFmtId="1" fontId="1" fillId="2" borderId="0" xfId="0" applyNumberFormat="1" applyFont="1" applyFill="1" applyBorder="1"/>
    <xf numFmtId="1" fontId="0" fillId="10" borderId="0" xfId="0" applyNumberFormat="1" applyFill="1" applyBorder="1"/>
    <xf numFmtId="1" fontId="0" fillId="10" borderId="3" xfId="0" applyNumberFormat="1" applyFill="1" applyBorder="1"/>
    <xf numFmtId="1" fontId="0" fillId="16" borderId="1" xfId="0" applyNumberFormat="1" applyFill="1" applyBorder="1"/>
    <xf numFmtId="1" fontId="0" fillId="0" borderId="2" xfId="0" applyNumberFormat="1" applyBorder="1"/>
    <xf numFmtId="1" fontId="0" fillId="0" borderId="0" xfId="0" applyNumberFormat="1" applyBorder="1"/>
    <xf numFmtId="1" fontId="0" fillId="0" borderId="1" xfId="0" applyNumberFormat="1" applyBorder="1"/>
    <xf numFmtId="1" fontId="0" fillId="14" borderId="2" xfId="0" applyNumberFormat="1" applyFill="1" applyBorder="1"/>
    <xf numFmtId="1" fontId="0" fillId="14" borderId="1" xfId="0" applyNumberFormat="1" applyFill="1" applyBorder="1"/>
    <xf numFmtId="1" fontId="0" fillId="4" borderId="2" xfId="0" applyNumberFormat="1" applyFill="1" applyBorder="1"/>
    <xf numFmtId="1" fontId="0" fillId="4" borderId="0" xfId="0" applyNumberFormat="1" applyFill="1" applyBorder="1"/>
    <xf numFmtId="1" fontId="0" fillId="4" borderId="1" xfId="0" applyNumberFormat="1" applyFill="1" applyBorder="1"/>
    <xf numFmtId="0" fontId="1" fillId="2" borderId="0" xfId="0" applyFont="1" applyFill="1" applyBorder="1"/>
    <xf numFmtId="0" fontId="0" fillId="9" borderId="21" xfId="0" applyFill="1" applyBorder="1" applyAlignment="1">
      <alignment horizontal="center"/>
    </xf>
    <xf numFmtId="0" fontId="0" fillId="25" borderId="36" xfId="0" applyFill="1" applyBorder="1" applyAlignment="1">
      <alignment horizontal="center"/>
    </xf>
    <xf numFmtId="0" fontId="0" fillId="4" borderId="37" xfId="0" applyFill="1" applyBorder="1" applyAlignment="1">
      <alignment horizontal="center"/>
    </xf>
    <xf numFmtId="0" fontId="0" fillId="9" borderId="6" xfId="0" applyFill="1" applyBorder="1"/>
    <xf numFmtId="0" fontId="0" fillId="9" borderId="7" xfId="0" applyFill="1" applyBorder="1"/>
    <xf numFmtId="0" fontId="0" fillId="16" borderId="4" xfId="0" applyFill="1" applyBorder="1"/>
    <xf numFmtId="1" fontId="1" fillId="10" borderId="0" xfId="0" applyNumberFormat="1" applyFont="1" applyFill="1" applyBorder="1"/>
    <xf numFmtId="1" fontId="0" fillId="9" borderId="0" xfId="0" applyNumberFormat="1" applyFill="1" applyBorder="1"/>
    <xf numFmtId="1" fontId="1" fillId="9" borderId="3" xfId="0" applyNumberFormat="1" applyFont="1" applyFill="1" applyBorder="1"/>
    <xf numFmtId="1" fontId="1" fillId="5" borderId="0" xfId="0" applyNumberFormat="1" applyFont="1" applyFill="1" applyBorder="1"/>
    <xf numFmtId="1" fontId="1" fillId="18" borderId="2" xfId="0" applyNumberFormat="1" applyFont="1" applyFill="1" applyBorder="1"/>
    <xf numFmtId="1" fontId="1" fillId="18" borderId="0" xfId="0" applyNumberFormat="1" applyFont="1" applyFill="1" applyBorder="1"/>
    <xf numFmtId="1" fontId="1" fillId="15" borderId="3" xfId="0" applyNumberFormat="1" applyFont="1" applyFill="1" applyBorder="1"/>
    <xf numFmtId="1" fontId="0" fillId="15" borderId="2" xfId="0" applyNumberFormat="1" applyFill="1" applyBorder="1"/>
    <xf numFmtId="1" fontId="0" fillId="15" borderId="1" xfId="0" applyNumberFormat="1" applyFill="1" applyBorder="1"/>
    <xf numFmtId="1" fontId="1" fillId="2" borderId="2" xfId="0" applyNumberFormat="1" applyFont="1" applyFill="1" applyBorder="1"/>
    <xf numFmtId="1" fontId="0" fillId="24" borderId="2" xfId="0" applyNumberFormat="1" applyFill="1" applyBorder="1"/>
    <xf numFmtId="1" fontId="0" fillId="24" borderId="0" xfId="0" applyNumberFormat="1" applyFill="1" applyBorder="1"/>
    <xf numFmtId="1" fontId="0" fillId="24" borderId="1" xfId="0" applyNumberFormat="1" applyFill="1" applyBorder="1"/>
    <xf numFmtId="1" fontId="0" fillId="24" borderId="3" xfId="0" applyNumberFormat="1" applyFill="1" applyBorder="1"/>
    <xf numFmtId="1" fontId="0" fillId="20" borderId="2" xfId="0" applyNumberFormat="1" applyFill="1" applyBorder="1"/>
    <xf numFmtId="1" fontId="0" fillId="20" borderId="0" xfId="0" applyNumberFormat="1" applyFill="1" applyBorder="1"/>
    <xf numFmtId="1" fontId="0" fillId="20" borderId="1" xfId="0" applyNumberFormat="1" applyFill="1" applyBorder="1"/>
    <xf numFmtId="0" fontId="0" fillId="21" borderId="2" xfId="0" applyFont="1" applyFill="1" applyBorder="1"/>
    <xf numFmtId="0" fontId="0" fillId="21" borderId="1" xfId="0" applyFont="1" applyFill="1" applyBorder="1"/>
    <xf numFmtId="1" fontId="1" fillId="6" borderId="3" xfId="0" applyNumberFormat="1" applyFont="1" applyFill="1" applyBorder="1"/>
    <xf numFmtId="0" fontId="0" fillId="19" borderId="0" xfId="0" applyFill="1" applyBorder="1"/>
    <xf numFmtId="0" fontId="12" fillId="6" borderId="0" xfId="0" applyFont="1" applyFill="1" applyBorder="1"/>
    <xf numFmtId="0" fontId="0" fillId="6" borderId="0" xfId="0" applyFont="1" applyFill="1" applyBorder="1"/>
    <xf numFmtId="0" fontId="0" fillId="6" borderId="34" xfId="0" applyFill="1" applyBorder="1" applyAlignment="1">
      <alignment horizontal="center"/>
    </xf>
    <xf numFmtId="0" fontId="0" fillId="6" borderId="38" xfId="0" applyFill="1" applyBorder="1" applyAlignment="1">
      <alignment horizontal="center"/>
    </xf>
    <xf numFmtId="0" fontId="1" fillId="10" borderId="10" xfId="0" applyFont="1" applyFill="1" applyBorder="1"/>
    <xf numFmtId="0" fontId="1" fillId="5" borderId="10" xfId="0" applyFont="1" applyFill="1" applyBorder="1"/>
    <xf numFmtId="0" fontId="0" fillId="18" borderId="11" xfId="0" applyFill="1" applyBorder="1"/>
    <xf numFmtId="0" fontId="0" fillId="6" borderId="11" xfId="0" applyFill="1" applyBorder="1"/>
    <xf numFmtId="0" fontId="0" fillId="13" borderId="10" xfId="0" applyFill="1" applyBorder="1"/>
    <xf numFmtId="0" fontId="0" fillId="13" borderId="8" xfId="0" applyFill="1" applyBorder="1"/>
    <xf numFmtId="0" fontId="0" fillId="3" borderId="10" xfId="0" applyFill="1" applyBorder="1"/>
    <xf numFmtId="0" fontId="1" fillId="14" borderId="10" xfId="0" applyFont="1" applyFill="1" applyBorder="1"/>
    <xf numFmtId="0" fontId="0" fillId="19" borderId="10" xfId="0" applyFill="1" applyBorder="1"/>
    <xf numFmtId="0" fontId="0" fillId="19" borderId="11" xfId="0" applyFill="1" applyBorder="1"/>
    <xf numFmtId="0" fontId="0" fillId="12" borderId="10" xfId="0" applyFill="1" applyBorder="1"/>
    <xf numFmtId="0" fontId="0" fillId="2" borderId="11" xfId="0" applyFill="1" applyBorder="1"/>
    <xf numFmtId="0" fontId="0" fillId="16" borderId="10" xfId="0" applyFill="1" applyBorder="1"/>
    <xf numFmtId="0" fontId="0" fillId="16" borderId="8" xfId="0" applyFill="1" applyBorder="1"/>
    <xf numFmtId="0" fontId="0" fillId="4" borderId="36" xfId="0" applyFill="1" applyBorder="1" applyAlignment="1">
      <alignment horizontal="center"/>
    </xf>
    <xf numFmtId="0" fontId="1" fillId="5" borderId="0" xfId="0" applyFont="1" applyFill="1" applyBorder="1"/>
    <xf numFmtId="0" fontId="0" fillId="6" borderId="39" xfId="0" applyFill="1" applyBorder="1" applyAlignment="1">
      <alignment horizontal="center"/>
    </xf>
    <xf numFmtId="0" fontId="0" fillId="9" borderId="14" xfId="0" applyFill="1" applyBorder="1" applyAlignment="1">
      <alignment horizontal="center"/>
    </xf>
    <xf numFmtId="0" fontId="0" fillId="6" borderId="22" xfId="0" applyFill="1" applyBorder="1" applyAlignment="1">
      <alignment horizontal="center"/>
    </xf>
    <xf numFmtId="1" fontId="0" fillId="9" borderId="3" xfId="0" applyNumberFormat="1" applyFill="1" applyBorder="1"/>
    <xf numFmtId="1" fontId="1" fillId="5" borderId="9" xfId="0" applyNumberFormat="1" applyFont="1" applyFill="1" applyBorder="1"/>
    <xf numFmtId="1" fontId="1" fillId="5" borderId="10" xfId="0" applyNumberFormat="1" applyFont="1" applyFill="1" applyBorder="1"/>
    <xf numFmtId="1" fontId="1" fillId="5" borderId="8" xfId="0" applyNumberFormat="1" applyFont="1" applyFill="1" applyBorder="1"/>
    <xf numFmtId="1" fontId="1" fillId="18" borderId="9" xfId="0" applyNumberFormat="1" applyFont="1" applyFill="1" applyBorder="1"/>
    <xf numFmtId="1" fontId="1" fillId="18" borderId="10" xfId="0" applyNumberFormat="1" applyFont="1" applyFill="1" applyBorder="1"/>
    <xf numFmtId="1" fontId="1" fillId="6" borderId="11" xfId="0" applyNumberFormat="1" applyFont="1" applyFill="1" applyBorder="1"/>
    <xf numFmtId="1" fontId="0" fillId="15" borderId="9" xfId="0" applyNumberFormat="1" applyFill="1" applyBorder="1"/>
    <xf numFmtId="1" fontId="0" fillId="15" borderId="8" xfId="0" applyNumberFormat="1" applyFill="1" applyBorder="1"/>
    <xf numFmtId="0" fontId="0" fillId="25" borderId="20" xfId="0" applyFill="1" applyBorder="1" applyAlignment="1">
      <alignment horizontal="center"/>
    </xf>
    <xf numFmtId="1" fontId="1" fillId="5" borderId="2" xfId="0" applyNumberFormat="1" applyFont="1" applyFill="1" applyBorder="1"/>
    <xf numFmtId="1" fontId="1" fillId="5" borderId="1" xfId="0" applyNumberFormat="1" applyFont="1" applyFill="1" applyBorder="1"/>
    <xf numFmtId="1" fontId="1" fillId="16" borderId="0" xfId="0" applyNumberFormat="1" applyFont="1" applyFill="1" applyBorder="1"/>
    <xf numFmtId="0" fontId="0" fillId="25" borderId="15" xfId="0" applyFill="1" applyBorder="1" applyAlignment="1">
      <alignment horizontal="center"/>
    </xf>
    <xf numFmtId="0" fontId="0" fillId="4" borderId="40" xfId="0" applyFill="1" applyBorder="1" applyAlignment="1">
      <alignment horizontal="center"/>
    </xf>
    <xf numFmtId="0" fontId="0" fillId="25" borderId="39" xfId="0" applyFill="1" applyBorder="1" applyAlignment="1">
      <alignment horizontal="center"/>
    </xf>
    <xf numFmtId="0" fontId="0" fillId="9" borderId="22" xfId="0" applyFill="1" applyBorder="1" applyAlignment="1">
      <alignment horizontal="center"/>
    </xf>
    <xf numFmtId="1" fontId="1" fillId="6" borderId="9" xfId="0" applyNumberFormat="1" applyFont="1" applyFill="1" applyBorder="1"/>
    <xf numFmtId="1" fontId="1" fillId="6" borderId="2" xfId="0" applyNumberFormat="1" applyFont="1" applyFill="1" applyBorder="1"/>
    <xf numFmtId="0" fontId="0" fillId="6" borderId="15" xfId="0" applyFill="1" applyBorder="1" applyAlignment="1">
      <alignment horizontal="center"/>
    </xf>
    <xf numFmtId="0" fontId="0" fillId="6" borderId="40" xfId="0" applyFill="1" applyBorder="1" applyAlignment="1">
      <alignment horizontal="center"/>
    </xf>
    <xf numFmtId="1" fontId="1" fillId="6" borderId="0" xfId="0" applyNumberFormat="1" applyFont="1" applyFill="1" applyBorder="1"/>
    <xf numFmtId="0" fontId="0" fillId="6" borderId="6" xfId="0" applyFont="1" applyFill="1" applyBorder="1"/>
    <xf numFmtId="0" fontId="1" fillId="6" borderId="6" xfId="0" applyFont="1" applyFill="1" applyBorder="1"/>
    <xf numFmtId="0" fontId="0" fillId="4" borderId="41" xfId="0" applyFill="1" applyBorder="1" applyAlignment="1">
      <alignment horizontal="center"/>
    </xf>
    <xf numFmtId="1" fontId="1" fillId="4" borderId="0" xfId="0" applyNumberFormat="1" applyFont="1" applyFill="1" applyBorder="1"/>
    <xf numFmtId="1" fontId="0" fillId="4" borderId="3" xfId="0" applyNumberFormat="1" applyFill="1" applyBorder="1"/>
    <xf numFmtId="1" fontId="0" fillId="8" borderId="10" xfId="0" applyNumberFormat="1" applyFill="1" applyBorder="1"/>
    <xf numFmtId="1" fontId="0" fillId="8" borderId="8" xfId="0" applyNumberFormat="1" applyFill="1" applyBorder="1"/>
    <xf numFmtId="1" fontId="0" fillId="9" borderId="10" xfId="0" applyNumberFormat="1" applyFill="1" applyBorder="1"/>
    <xf numFmtId="1" fontId="0" fillId="9" borderId="11" xfId="0" applyNumberFormat="1" applyFill="1" applyBorder="1"/>
    <xf numFmtId="1" fontId="0" fillId="2" borderId="9" xfId="0" applyNumberFormat="1" applyFill="1" applyBorder="1"/>
    <xf numFmtId="1" fontId="0" fillId="0" borderId="11" xfId="0" applyNumberFormat="1" applyBorder="1"/>
    <xf numFmtId="1" fontId="0" fillId="24" borderId="9" xfId="0" applyNumberFormat="1" applyFill="1" applyBorder="1"/>
    <xf numFmtId="1" fontId="0" fillId="24" borderId="10" xfId="0" applyNumberFormat="1" applyFill="1" applyBorder="1"/>
    <xf numFmtId="1" fontId="0" fillId="24" borderId="8" xfId="0" applyNumberFormat="1" applyFill="1" applyBorder="1"/>
    <xf numFmtId="1" fontId="0" fillId="24" borderId="11" xfId="0" applyNumberFormat="1" applyFill="1" applyBorder="1"/>
    <xf numFmtId="1" fontId="0" fillId="20" borderId="9" xfId="0" applyNumberFormat="1" applyFill="1" applyBorder="1"/>
    <xf numFmtId="1" fontId="0" fillId="20" borderId="10" xfId="0" applyNumberFormat="1" applyFill="1" applyBorder="1"/>
    <xf numFmtId="1" fontId="0" fillId="20" borderId="8" xfId="0" applyNumberFormat="1" applyFill="1" applyBorder="1"/>
    <xf numFmtId="1" fontId="0" fillId="20" borderId="11" xfId="0" applyNumberFormat="1" applyFill="1" applyBorder="1"/>
    <xf numFmtId="1" fontId="0" fillId="21" borderId="9" xfId="0" applyNumberFormat="1" applyFill="1" applyBorder="1"/>
    <xf numFmtId="1" fontId="0" fillId="21" borderId="10" xfId="0" applyNumberFormat="1" applyFill="1" applyBorder="1"/>
    <xf numFmtId="1" fontId="0" fillId="21" borderId="8" xfId="0" applyNumberFormat="1" applyFill="1" applyBorder="1"/>
    <xf numFmtId="1" fontId="0" fillId="21" borderId="11" xfId="0" applyNumberFormat="1" applyFill="1" applyBorder="1"/>
    <xf numFmtId="0" fontId="0" fillId="25" borderId="29" xfId="0" applyFill="1" applyBorder="1" applyAlignment="1">
      <alignment horizontal="center"/>
    </xf>
    <xf numFmtId="0" fontId="0" fillId="4" borderId="22" xfId="0" applyFill="1" applyBorder="1" applyAlignment="1">
      <alignment horizontal="center"/>
    </xf>
    <xf numFmtId="1" fontId="0" fillId="8" borderId="0" xfId="0" applyNumberFormat="1" applyFill="1" applyBorder="1"/>
    <xf numFmtId="1" fontId="0" fillId="8" borderId="1" xfId="0" applyNumberFormat="1" applyFill="1" applyBorder="1"/>
    <xf numFmtId="1" fontId="0" fillId="2" borderId="2" xfId="0" applyNumberFormat="1" applyFill="1" applyBorder="1"/>
    <xf numFmtId="1" fontId="0" fillId="0" borderId="3" xfId="0" applyNumberFormat="1" applyBorder="1"/>
    <xf numFmtId="1" fontId="0" fillId="20" borderId="3" xfId="0" applyNumberFormat="1" applyFill="1" applyBorder="1"/>
    <xf numFmtId="1" fontId="0" fillId="21" borderId="2" xfId="0" applyNumberFormat="1" applyFill="1" applyBorder="1"/>
    <xf numFmtId="1" fontId="0" fillId="21" borderId="0" xfId="0" applyNumberFormat="1" applyFill="1" applyBorder="1"/>
    <xf numFmtId="1" fontId="0" fillId="21" borderId="1" xfId="0" applyNumberFormat="1" applyFill="1" applyBorder="1"/>
    <xf numFmtId="1" fontId="0" fillId="21" borderId="3" xfId="0" applyNumberFormat="1" applyFill="1" applyBorder="1"/>
    <xf numFmtId="0" fontId="0" fillId="6" borderId="29" xfId="0" applyFill="1" applyBorder="1" applyAlignment="1">
      <alignment horizontal="center"/>
    </xf>
    <xf numFmtId="0" fontId="0" fillId="25" borderId="22" xfId="0" applyFill="1" applyBorder="1" applyAlignment="1">
      <alignment horizontal="center"/>
    </xf>
    <xf numFmtId="0" fontId="0" fillId="9" borderId="29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10" borderId="9" xfId="0" applyFill="1" applyBorder="1"/>
    <xf numFmtId="0" fontId="1" fillId="15" borderId="9" xfId="0" applyFont="1" applyFill="1" applyBorder="1"/>
    <xf numFmtId="0" fontId="1" fillId="15" borderId="10" xfId="0" applyFont="1" applyFill="1" applyBorder="1"/>
    <xf numFmtId="0" fontId="0" fillId="4" borderId="29" xfId="0" applyFill="1" applyBorder="1" applyAlignment="1">
      <alignment horizontal="center"/>
    </xf>
    <xf numFmtId="2" fontId="0" fillId="6" borderId="41" xfId="0" applyNumberFormat="1" applyFill="1" applyBorder="1" applyAlignment="1">
      <alignment horizontal="center"/>
    </xf>
    <xf numFmtId="2" fontId="0" fillId="6" borderId="38" xfId="0" applyNumberFormat="1" applyFill="1" applyBorder="1" applyAlignment="1">
      <alignment horizontal="center"/>
    </xf>
    <xf numFmtId="2" fontId="0" fillId="25" borderId="38" xfId="0" applyNumberFormat="1" applyFill="1" applyBorder="1" applyAlignment="1">
      <alignment horizontal="center"/>
    </xf>
    <xf numFmtId="0" fontId="1" fillId="18" borderId="9" xfId="0" applyFont="1" applyFill="1" applyBorder="1"/>
    <xf numFmtId="0" fontId="1" fillId="18" borderId="10" xfId="0" applyFont="1" applyFill="1" applyBorder="1"/>
    <xf numFmtId="0" fontId="1" fillId="6" borderId="10" xfId="0" applyFont="1" applyFill="1" applyBorder="1"/>
    <xf numFmtId="0" fontId="1" fillId="10" borderId="11" xfId="0" applyFont="1" applyFill="1" applyBorder="1"/>
    <xf numFmtId="2" fontId="0" fillId="4" borderId="29" xfId="0" applyNumberFormat="1" applyFill="1" applyBorder="1" applyAlignment="1">
      <alignment horizontal="center"/>
    </xf>
    <xf numFmtId="2" fontId="0" fillId="4" borderId="22" xfId="0" applyNumberFormat="1" applyFill="1" applyBorder="1" applyAlignment="1">
      <alignment horizontal="center"/>
    </xf>
    <xf numFmtId="2" fontId="0" fillId="6" borderId="22" xfId="0" applyNumberFormat="1" applyFill="1" applyBorder="1" applyAlignment="1">
      <alignment horizontal="center"/>
    </xf>
    <xf numFmtId="2" fontId="0" fillId="25" borderId="29" xfId="0" applyNumberFormat="1" applyFill="1" applyBorder="1" applyAlignment="1">
      <alignment horizontal="center"/>
    </xf>
    <xf numFmtId="2" fontId="0" fillId="9" borderId="22" xfId="0" applyNumberFormat="1" applyFill="1" applyBorder="1" applyAlignment="1">
      <alignment horizontal="center"/>
    </xf>
    <xf numFmtId="2" fontId="0" fillId="6" borderId="29" xfId="0" applyNumberFormat="1" applyFill="1" applyBorder="1" applyAlignment="1">
      <alignment horizontal="center"/>
    </xf>
    <xf numFmtId="2" fontId="0" fillId="25" borderId="22" xfId="0" applyNumberFormat="1" applyFill="1" applyBorder="1" applyAlignment="1">
      <alignment horizontal="center"/>
    </xf>
    <xf numFmtId="2" fontId="0" fillId="9" borderId="0" xfId="0" applyNumberFormat="1" applyFill="1" applyBorder="1" applyAlignment="1">
      <alignment horizontal="center"/>
    </xf>
    <xf numFmtId="2" fontId="0" fillId="6" borderId="12" xfId="0" applyNumberFormat="1" applyFill="1" applyBorder="1" applyAlignment="1">
      <alignment horizontal="center"/>
    </xf>
    <xf numFmtId="0" fontId="0" fillId="3" borderId="1" xfId="0" applyFill="1" applyBorder="1"/>
    <xf numFmtId="0" fontId="0" fillId="19" borderId="2" xfId="0" applyFill="1" applyBorder="1"/>
    <xf numFmtId="0" fontId="0" fillId="12" borderId="2" xfId="0" applyFill="1" applyBorder="1"/>
    <xf numFmtId="0" fontId="0" fillId="10" borderId="33" xfId="0" applyFill="1" applyBorder="1"/>
    <xf numFmtId="0" fontId="0" fillId="10" borderId="13" xfId="0" applyFill="1" applyBorder="1"/>
    <xf numFmtId="0" fontId="0" fillId="9" borderId="33" xfId="0" applyFill="1" applyBorder="1"/>
    <xf numFmtId="0" fontId="0" fillId="9" borderId="13" xfId="0" applyFill="1" applyBorder="1"/>
    <xf numFmtId="0" fontId="0" fillId="6" borderId="18" xfId="0" applyFill="1" applyBorder="1"/>
    <xf numFmtId="0" fontId="0" fillId="6" borderId="33" xfId="0" applyFill="1" applyBorder="1"/>
    <xf numFmtId="0" fontId="0" fillId="6" borderId="17" xfId="0" applyFill="1" applyBorder="1"/>
    <xf numFmtId="0" fontId="0" fillId="6" borderId="13" xfId="0" applyFill="1" applyBorder="1"/>
    <xf numFmtId="0" fontId="0" fillId="13" borderId="33" xfId="0" applyFill="1" applyBorder="1"/>
    <xf numFmtId="0" fontId="0" fillId="13" borderId="17" xfId="0" applyFill="1" applyBorder="1"/>
    <xf numFmtId="0" fontId="0" fillId="3" borderId="33" xfId="0" applyFill="1" applyBorder="1"/>
    <xf numFmtId="0" fontId="0" fillId="19" borderId="33" xfId="0" applyFill="1" applyBorder="1"/>
    <xf numFmtId="0" fontId="0" fillId="19" borderId="13" xfId="0" applyFill="1" applyBorder="1"/>
    <xf numFmtId="0" fontId="0" fillId="12" borderId="33" xfId="0" applyFill="1" applyBorder="1"/>
    <xf numFmtId="0" fontId="0" fillId="16" borderId="33" xfId="0" applyFill="1" applyBorder="1"/>
    <xf numFmtId="0" fontId="0" fillId="2" borderId="33" xfId="0" applyFill="1" applyBorder="1"/>
    <xf numFmtId="0" fontId="0" fillId="2" borderId="13" xfId="0" applyFill="1" applyBorder="1"/>
    <xf numFmtId="0" fontId="0" fillId="5" borderId="33" xfId="0" applyFill="1" applyBorder="1"/>
    <xf numFmtId="0" fontId="0" fillId="5" borderId="13" xfId="0" applyFill="1" applyBorder="1"/>
    <xf numFmtId="0" fontId="0" fillId="16" borderId="17" xfId="0" applyFill="1" applyBorder="1"/>
    <xf numFmtId="0" fontId="0" fillId="14" borderId="33" xfId="0" applyFill="1" applyBorder="1"/>
    <xf numFmtId="0" fontId="0" fillId="14" borderId="13" xfId="0" applyFill="1" applyBorder="1"/>
    <xf numFmtId="0" fontId="0" fillId="0" borderId="18" xfId="0" applyBorder="1"/>
    <xf numFmtId="0" fontId="0" fillId="0" borderId="33" xfId="0" applyBorder="1"/>
    <xf numFmtId="0" fontId="0" fillId="0" borderId="17" xfId="0" applyBorder="1"/>
    <xf numFmtId="0" fontId="0" fillId="14" borderId="18" xfId="0" applyFill="1" applyBorder="1"/>
    <xf numFmtId="0" fontId="0" fillId="14" borderId="17" xfId="0" applyFill="1" applyBorder="1"/>
    <xf numFmtId="0" fontId="0" fillId="4" borderId="18" xfId="0" applyFill="1" applyBorder="1"/>
    <xf numFmtId="0" fontId="0" fillId="4" borderId="33" xfId="0" applyFill="1" applyBorder="1"/>
    <xf numFmtId="0" fontId="0" fillId="4" borderId="17" xfId="0" applyFill="1" applyBorder="1"/>
    <xf numFmtId="0" fontId="0" fillId="15" borderId="18" xfId="0" applyFill="1" applyBorder="1"/>
    <xf numFmtId="0" fontId="0" fillId="15" borderId="33" xfId="0" applyFill="1" applyBorder="1"/>
    <xf numFmtId="0" fontId="0" fillId="15" borderId="17" xfId="0" applyFill="1" applyBorder="1"/>
    <xf numFmtId="0" fontId="0" fillId="2" borderId="18" xfId="0" applyFill="1" applyBorder="1"/>
    <xf numFmtId="0" fontId="0" fillId="0" borderId="13" xfId="0" applyBorder="1"/>
    <xf numFmtId="0" fontId="0" fillId="24" borderId="18" xfId="0" applyFill="1" applyBorder="1"/>
    <xf numFmtId="0" fontId="0" fillId="24" borderId="33" xfId="0" applyFill="1" applyBorder="1"/>
    <xf numFmtId="0" fontId="0" fillId="24" borderId="17" xfId="0" applyFill="1" applyBorder="1"/>
    <xf numFmtId="0" fontId="0" fillId="24" borderId="13" xfId="0" applyFill="1" applyBorder="1"/>
    <xf numFmtId="0" fontId="0" fillId="20" borderId="18" xfId="0" applyFill="1" applyBorder="1"/>
    <xf numFmtId="0" fontId="0" fillId="20" borderId="33" xfId="0" applyFill="1" applyBorder="1"/>
    <xf numFmtId="0" fontId="0" fillId="20" borderId="17" xfId="0" applyFill="1" applyBorder="1"/>
    <xf numFmtId="0" fontId="0" fillId="20" borderId="13" xfId="0" applyFill="1" applyBorder="1"/>
    <xf numFmtId="0" fontId="0" fillId="21" borderId="18" xfId="0" applyFill="1" applyBorder="1"/>
    <xf numFmtId="0" fontId="0" fillId="21" borderId="33" xfId="0" applyFill="1" applyBorder="1"/>
    <xf numFmtId="0" fontId="0" fillId="21" borderId="17" xfId="0" applyFill="1" applyBorder="1"/>
    <xf numFmtId="0" fontId="0" fillId="21" borderId="13" xfId="0" applyFill="1" applyBorder="1"/>
    <xf numFmtId="2" fontId="0" fillId="6" borderId="34" xfId="0" applyNumberFormat="1" applyFill="1" applyBorder="1" applyAlignment="1">
      <alignment horizontal="center"/>
    </xf>
    <xf numFmtId="2" fontId="0" fillId="6" borderId="35" xfId="0" applyNumberFormat="1" applyFill="1" applyBorder="1" applyAlignment="1">
      <alignment horizontal="center"/>
    </xf>
    <xf numFmtId="1" fontId="1" fillId="13" borderId="10" xfId="0" applyNumberFormat="1" applyFont="1" applyFill="1" applyBorder="1"/>
    <xf numFmtId="1" fontId="1" fillId="13" borderId="8" xfId="0" applyNumberFormat="1" applyFont="1" applyFill="1" applyBorder="1"/>
    <xf numFmtId="1" fontId="1" fillId="4" borderId="10" xfId="0" applyNumberFormat="1" applyFont="1" applyFill="1" applyBorder="1"/>
    <xf numFmtId="1" fontId="0" fillId="4" borderId="11" xfId="0" applyNumberFormat="1" applyFill="1" applyBorder="1"/>
    <xf numFmtId="2" fontId="0" fillId="9" borderId="21" xfId="0" applyNumberFormat="1" applyFill="1" applyBorder="1" applyAlignment="1">
      <alignment horizontal="center"/>
    </xf>
    <xf numFmtId="2" fontId="0" fillId="25" borderId="20" xfId="0" applyNumberFormat="1" applyFill="1" applyBorder="1" applyAlignment="1">
      <alignment horizontal="center"/>
    </xf>
    <xf numFmtId="2" fontId="0" fillId="6" borderId="31" xfId="0" applyNumberFormat="1" applyFill="1" applyBorder="1" applyAlignment="1">
      <alignment horizontal="center"/>
    </xf>
    <xf numFmtId="1" fontId="1" fillId="13" borderId="0" xfId="0" applyNumberFormat="1" applyFont="1" applyFill="1" applyBorder="1"/>
    <xf numFmtId="1" fontId="1" fillId="13" borderId="1" xfId="0" applyNumberFormat="1" applyFont="1" applyFill="1" applyBorder="1"/>
    <xf numFmtId="1" fontId="1" fillId="15" borderId="0" xfId="0" applyNumberFormat="1" applyFont="1" applyFill="1" applyBorder="1"/>
    <xf numFmtId="2" fontId="0" fillId="6" borderId="21" xfId="0" applyNumberFormat="1" applyFill="1" applyBorder="1" applyAlignment="1">
      <alignment horizontal="center"/>
    </xf>
    <xf numFmtId="2" fontId="0" fillId="6" borderId="20" xfId="0" applyNumberFormat="1" applyFill="1" applyBorder="1" applyAlignment="1">
      <alignment horizontal="center"/>
    </xf>
    <xf numFmtId="2" fontId="0" fillId="9" borderId="31" xfId="0" applyNumberFormat="1" applyFill="1" applyBorder="1" applyAlignment="1">
      <alignment horizontal="center"/>
    </xf>
    <xf numFmtId="2" fontId="0" fillId="4" borderId="21" xfId="0" applyNumberFormat="1" applyFill="1" applyBorder="1" applyAlignment="1">
      <alignment horizontal="center"/>
    </xf>
    <xf numFmtId="2" fontId="0" fillId="4" borderId="20" xfId="0" applyNumberFormat="1" applyFill="1" applyBorder="1" applyAlignment="1">
      <alignment horizontal="center"/>
    </xf>
    <xf numFmtId="2" fontId="0" fillId="25" borderId="31" xfId="0" applyNumberFormat="1" applyFill="1" applyBorder="1" applyAlignment="1">
      <alignment horizontal="center"/>
    </xf>
    <xf numFmtId="2" fontId="0" fillId="25" borderId="21" xfId="0" applyNumberFormat="1" applyFill="1" applyBorder="1" applyAlignment="1">
      <alignment horizontal="center"/>
    </xf>
    <xf numFmtId="2" fontId="0" fillId="9" borderId="20" xfId="0" applyNumberFormat="1" applyFill="1" applyBorder="1" applyAlignment="1">
      <alignment horizontal="center"/>
    </xf>
    <xf numFmtId="2" fontId="0" fillId="4" borderId="31" xfId="0" applyNumberFormat="1" applyFill="1" applyBorder="1" applyAlignment="1">
      <alignment horizontal="center"/>
    </xf>
    <xf numFmtId="2" fontId="0" fillId="6" borderId="15" xfId="0" applyNumberFormat="1" applyFill="1" applyBorder="1" applyAlignment="1">
      <alignment horizontal="center"/>
    </xf>
    <xf numFmtId="2" fontId="0" fillId="6" borderId="40" xfId="0" applyNumberFormat="1" applyFill="1" applyBorder="1" applyAlignment="1">
      <alignment horizontal="center"/>
    </xf>
    <xf numFmtId="2" fontId="0" fillId="6" borderId="25" xfId="0" applyNumberFormat="1" applyFill="1" applyBorder="1" applyAlignment="1">
      <alignment horizontal="center"/>
    </xf>
    <xf numFmtId="0" fontId="0" fillId="6" borderId="18" xfId="0" applyFont="1" applyFill="1" applyBorder="1"/>
    <xf numFmtId="0" fontId="1" fillId="6" borderId="33" xfId="0" applyFont="1" applyFill="1" applyBorder="1"/>
    <xf numFmtId="0" fontId="0" fillId="6" borderId="42" xfId="0" applyNumberFormat="1" applyFill="1" applyBorder="1" applyAlignment="1">
      <alignment horizontal="center"/>
    </xf>
    <xf numFmtId="1" fontId="0" fillId="23" borderId="0" xfId="0" applyNumberFormat="1" applyFill="1" applyBorder="1"/>
    <xf numFmtId="1" fontId="1" fillId="23" borderId="3" xfId="0" applyNumberFormat="1" applyFont="1" applyFill="1" applyBorder="1"/>
    <xf numFmtId="0" fontId="0" fillId="4" borderId="42" xfId="0" applyNumberFormat="1" applyFill="1" applyBorder="1" applyAlignment="1">
      <alignment horizontal="center"/>
    </xf>
    <xf numFmtId="0" fontId="0" fillId="9" borderId="42" xfId="0" applyNumberFormat="1" applyFill="1" applyBorder="1" applyAlignment="1">
      <alignment horizontal="center"/>
    </xf>
    <xf numFmtId="1" fontId="0" fillId="10" borderId="1" xfId="0" applyNumberFormat="1" applyFill="1" applyBorder="1"/>
    <xf numFmtId="0" fontId="0" fillId="18" borderId="18" xfId="0" applyFill="1" applyBorder="1"/>
    <xf numFmtId="0" fontId="0" fillId="18" borderId="33" xfId="0" applyFill="1" applyBorder="1"/>
    <xf numFmtId="0" fontId="0" fillId="18" borderId="13" xfId="0" applyFill="1" applyBorder="1"/>
    <xf numFmtId="0" fontId="0" fillId="6" borderId="43" xfId="0" applyNumberFormat="1" applyFill="1" applyBorder="1" applyAlignment="1">
      <alignment horizontal="center"/>
    </xf>
    <xf numFmtId="1" fontId="1" fillId="4" borderId="3" xfId="0" applyNumberFormat="1" applyFont="1" applyFill="1" applyBorder="1"/>
    <xf numFmtId="0" fontId="0" fillId="4" borderId="43" xfId="0" applyNumberFormat="1" applyFill="1" applyBorder="1" applyAlignment="1">
      <alignment horizontal="center"/>
    </xf>
    <xf numFmtId="0" fontId="0" fillId="26" borderId="43" xfId="0" applyNumberFormat="1" applyFill="1" applyBorder="1" applyAlignment="1">
      <alignment horizontal="center"/>
    </xf>
    <xf numFmtId="0" fontId="0" fillId="9" borderId="43" xfId="0" applyNumberFormat="1" applyFill="1" applyBorder="1" applyAlignment="1">
      <alignment horizontal="center"/>
    </xf>
    <xf numFmtId="1" fontId="1" fillId="16" borderId="3" xfId="0" applyNumberFormat="1" applyFont="1" applyFill="1" applyBorder="1"/>
    <xf numFmtId="0" fontId="0" fillId="18" borderId="4" xfId="0" applyFill="1" applyBorder="1"/>
    <xf numFmtId="0" fontId="0" fillId="25" borderId="43" xfId="0" applyNumberFormat="1" applyFill="1" applyBorder="1" applyAlignment="1">
      <alignment horizontal="center"/>
    </xf>
    <xf numFmtId="1" fontId="1" fillId="23" borderId="2" xfId="0" applyNumberFormat="1" applyFont="1" applyFill="1" applyBorder="1"/>
    <xf numFmtId="1" fontId="0" fillId="12" borderId="9" xfId="0" applyNumberFormat="1" applyFill="1" applyBorder="1"/>
    <xf numFmtId="1" fontId="0" fillId="12" borderId="8" xfId="0" applyNumberFormat="1" applyFill="1" applyBorder="1"/>
    <xf numFmtId="1" fontId="1" fillId="18" borderId="3" xfId="0" applyNumberFormat="1" applyFont="1" applyFill="1" applyBorder="1"/>
    <xf numFmtId="1" fontId="1" fillId="10" borderId="3" xfId="0" applyNumberFormat="1" applyFont="1" applyFill="1" applyBorder="1"/>
    <xf numFmtId="1" fontId="0" fillId="12" borderId="2" xfId="0" applyNumberFormat="1" applyFill="1" applyBorder="1"/>
    <xf numFmtId="1" fontId="0" fillId="12" borderId="1" xfId="0" applyNumberFormat="1" applyFill="1" applyBorder="1"/>
    <xf numFmtId="0" fontId="0" fillId="0" borderId="43" xfId="0" applyNumberFormat="1" applyFill="1" applyBorder="1" applyAlignment="1">
      <alignment horizontal="center"/>
    </xf>
    <xf numFmtId="0" fontId="0" fillId="12" borderId="5" xfId="0" applyFill="1" applyBorder="1"/>
    <xf numFmtId="0" fontId="0" fillId="12" borderId="4" xfId="0" applyFill="1" applyBorder="1"/>
    <xf numFmtId="1" fontId="1" fillId="15" borderId="2" xfId="0" applyNumberFormat="1" applyFont="1" applyFill="1" applyBorder="1"/>
    <xf numFmtId="0" fontId="0" fillId="10" borderId="5" xfId="0" applyFill="1" applyBorder="1"/>
    <xf numFmtId="0" fontId="0" fillId="10" borderId="4" xfId="0" applyFill="1" applyBorder="1"/>
    <xf numFmtId="0" fontId="0" fillId="21" borderId="4" xfId="0" applyFill="1" applyBorder="1"/>
    <xf numFmtId="0" fontId="0" fillId="10" borderId="8" xfId="0" applyFill="1" applyBorder="1"/>
    <xf numFmtId="0" fontId="0" fillId="7" borderId="5" xfId="0" applyFill="1" applyBorder="1"/>
    <xf numFmtId="0" fontId="0" fillId="12" borderId="9" xfId="0" applyFill="1" applyBorder="1"/>
    <xf numFmtId="0" fontId="0" fillId="12" borderId="8" xfId="0" applyFill="1" applyBorder="1"/>
    <xf numFmtId="0" fontId="0" fillId="23" borderId="0" xfId="0" applyFill="1" applyBorder="1"/>
    <xf numFmtId="0" fontId="1" fillId="23" borderId="3" xfId="0" applyFont="1" applyFill="1" applyBorder="1"/>
    <xf numFmtId="0" fontId="1" fillId="24" borderId="3" xfId="0" applyFont="1" applyFill="1" applyBorder="1"/>
    <xf numFmtId="0" fontId="1" fillId="24" borderId="0" xfId="0" applyFont="1" applyFill="1" applyBorder="1"/>
    <xf numFmtId="1" fontId="0" fillId="6" borderId="8" xfId="0" applyNumberFormat="1" applyFill="1" applyBorder="1"/>
    <xf numFmtId="1" fontId="0" fillId="10" borderId="8" xfId="0" applyNumberFormat="1" applyFill="1" applyBorder="1"/>
    <xf numFmtId="1" fontId="0" fillId="6" borderId="1" xfId="0" applyNumberFormat="1" applyFill="1" applyBorder="1"/>
    <xf numFmtId="1" fontId="0" fillId="6" borderId="2" xfId="0" applyNumberFormat="1" applyFill="1" applyBorder="1"/>
    <xf numFmtId="1" fontId="1" fillId="24" borderId="3" xfId="0" applyNumberFormat="1" applyFont="1" applyFill="1" applyBorder="1"/>
    <xf numFmtId="1" fontId="1" fillId="20" borderId="3" xfId="0" applyNumberFormat="1" applyFont="1" applyFill="1" applyBorder="1"/>
    <xf numFmtId="1" fontId="1" fillId="21" borderId="3" xfId="0" applyNumberFormat="1" applyFont="1" applyFill="1" applyBorder="1"/>
    <xf numFmtId="1" fontId="0" fillId="27" borderId="10" xfId="0" applyNumberFormat="1" applyFill="1" applyBorder="1"/>
    <xf numFmtId="1" fontId="0" fillId="27" borderId="11" xfId="0" applyNumberFormat="1" applyFill="1" applyBorder="1"/>
    <xf numFmtId="1" fontId="1" fillId="24" borderId="9" xfId="0" applyNumberFormat="1" applyFont="1" applyFill="1" applyBorder="1"/>
    <xf numFmtId="1" fontId="1" fillId="24" borderId="10" xfId="0" applyNumberFormat="1" applyFont="1" applyFill="1" applyBorder="1"/>
    <xf numFmtId="1" fontId="1" fillId="24" borderId="8" xfId="0" applyNumberFormat="1" applyFont="1" applyFill="1" applyBorder="1"/>
    <xf numFmtId="1" fontId="1" fillId="20" borderId="9" xfId="0" applyNumberFormat="1" applyFont="1" applyFill="1" applyBorder="1"/>
    <xf numFmtId="1" fontId="1" fillId="20" borderId="10" xfId="0" applyNumberFormat="1" applyFont="1" applyFill="1" applyBorder="1"/>
    <xf numFmtId="1" fontId="1" fillId="20" borderId="8" xfId="0" applyNumberFormat="1" applyFont="1" applyFill="1" applyBorder="1"/>
    <xf numFmtId="1" fontId="1" fillId="21" borderId="9" xfId="0" applyNumberFormat="1" applyFont="1" applyFill="1" applyBorder="1"/>
    <xf numFmtId="1" fontId="1" fillId="21" borderId="10" xfId="0" applyNumberFormat="1" applyFont="1" applyFill="1" applyBorder="1"/>
    <xf numFmtId="1" fontId="1" fillId="21" borderId="8" xfId="0" applyNumberFormat="1" applyFont="1" applyFill="1" applyBorder="1"/>
    <xf numFmtId="1" fontId="0" fillId="27" borderId="0" xfId="0" applyNumberFormat="1" applyFill="1" applyBorder="1"/>
    <xf numFmtId="1" fontId="0" fillId="27" borderId="3" xfId="0" applyNumberFormat="1" applyFill="1" applyBorder="1"/>
    <xf numFmtId="1" fontId="1" fillId="10" borderId="2" xfId="0" applyNumberFormat="1" applyFont="1" applyFill="1" applyBorder="1"/>
    <xf numFmtId="1" fontId="1" fillId="10" borderId="1" xfId="0" applyNumberFormat="1" applyFont="1" applyFill="1" applyBorder="1"/>
    <xf numFmtId="1" fontId="1" fillId="24" borderId="2" xfId="0" applyNumberFormat="1" applyFont="1" applyFill="1" applyBorder="1"/>
    <xf numFmtId="1" fontId="1" fillId="24" borderId="0" xfId="0" applyNumberFormat="1" applyFont="1" applyFill="1" applyBorder="1"/>
    <xf numFmtId="1" fontId="1" fillId="24" borderId="1" xfId="0" applyNumberFormat="1" applyFont="1" applyFill="1" applyBorder="1"/>
    <xf numFmtId="1" fontId="1" fillId="20" borderId="2" xfId="0" applyNumberFormat="1" applyFont="1" applyFill="1" applyBorder="1"/>
    <xf numFmtId="1" fontId="1" fillId="20" borderId="0" xfId="0" applyNumberFormat="1" applyFont="1" applyFill="1" applyBorder="1"/>
    <xf numFmtId="1" fontId="1" fillId="20" borderId="1" xfId="0" applyNumberFormat="1" applyFont="1" applyFill="1" applyBorder="1"/>
    <xf numFmtId="1" fontId="1" fillId="21" borderId="2" xfId="0" applyNumberFormat="1" applyFont="1" applyFill="1" applyBorder="1"/>
    <xf numFmtId="1" fontId="1" fillId="21" borderId="0" xfId="0" applyNumberFormat="1" applyFont="1" applyFill="1" applyBorder="1"/>
    <xf numFmtId="1" fontId="1" fillId="21" borderId="1" xfId="0" applyNumberFormat="1" applyFont="1" applyFill="1" applyBorder="1"/>
    <xf numFmtId="1" fontId="1" fillId="10" borderId="5" xfId="0" applyNumberFormat="1" applyFont="1" applyFill="1" applyBorder="1"/>
    <xf numFmtId="1" fontId="1" fillId="10" borderId="6" xfId="0" applyNumberFormat="1" applyFont="1" applyFill="1" applyBorder="1"/>
    <xf numFmtId="1" fontId="1" fillId="10" borderId="4" xfId="0" applyNumberFormat="1" applyFont="1" applyFill="1" applyBorder="1"/>
    <xf numFmtId="1" fontId="1" fillId="24" borderId="5" xfId="0" applyNumberFormat="1" applyFont="1" applyFill="1" applyBorder="1"/>
    <xf numFmtId="1" fontId="1" fillId="24" borderId="6" xfId="0" applyNumberFormat="1" applyFont="1" applyFill="1" applyBorder="1"/>
    <xf numFmtId="1" fontId="1" fillId="24" borderId="4" xfId="0" applyNumberFormat="1" applyFont="1" applyFill="1" applyBorder="1"/>
    <xf numFmtId="1" fontId="1" fillId="20" borderId="5" xfId="0" applyNumberFormat="1" applyFont="1" applyFill="1" applyBorder="1"/>
    <xf numFmtId="1" fontId="1" fillId="20" borderId="6" xfId="0" applyNumberFormat="1" applyFont="1" applyFill="1" applyBorder="1"/>
    <xf numFmtId="1" fontId="1" fillId="20" borderId="4" xfId="0" applyNumberFormat="1" applyFont="1" applyFill="1" applyBorder="1"/>
    <xf numFmtId="1" fontId="1" fillId="21" borderId="5" xfId="0" applyNumberFormat="1" applyFont="1" applyFill="1" applyBorder="1"/>
    <xf numFmtId="1" fontId="1" fillId="21" borderId="6" xfId="0" applyNumberFormat="1" applyFont="1" applyFill="1" applyBorder="1"/>
    <xf numFmtId="1" fontId="1" fillId="21" borderId="4" xfId="0" applyNumberFormat="1" applyFont="1" applyFill="1" applyBorder="1"/>
    <xf numFmtId="0" fontId="0" fillId="27" borderId="6" xfId="0" applyFill="1" applyBorder="1"/>
    <xf numFmtId="0" fontId="0" fillId="27" borderId="7" xfId="0" applyFill="1" applyBorder="1"/>
    <xf numFmtId="0" fontId="0" fillId="7" borderId="44" xfId="0" applyFill="1" applyBorder="1"/>
    <xf numFmtId="0" fontId="0" fillId="6" borderId="45" xfId="0" applyFont="1" applyFill="1" applyBorder="1"/>
    <xf numFmtId="0" fontId="0" fillId="4" borderId="46" xfId="0" applyFill="1" applyBorder="1"/>
    <xf numFmtId="0" fontId="0" fillId="8" borderId="46" xfId="0" applyFill="1" applyBorder="1"/>
    <xf numFmtId="0" fontId="0" fillId="8" borderId="45" xfId="0" applyFill="1" applyBorder="1"/>
    <xf numFmtId="0" fontId="0" fillId="27" borderId="46" xfId="0" applyFill="1" applyBorder="1"/>
    <xf numFmtId="0" fontId="0" fillId="27" borderId="47" xfId="0" applyFill="1" applyBorder="1"/>
    <xf numFmtId="0" fontId="0" fillId="12" borderId="48" xfId="0" applyFill="1" applyBorder="1"/>
    <xf numFmtId="0" fontId="0" fillId="12" borderId="46" xfId="0" applyFill="1" applyBorder="1"/>
    <xf numFmtId="0" fontId="0" fillId="12" borderId="45" xfId="0" applyFill="1" applyBorder="1"/>
    <xf numFmtId="0" fontId="0" fillId="6" borderId="46" xfId="0" applyFill="1" applyBorder="1"/>
    <xf numFmtId="0" fontId="0" fillId="6" borderId="47" xfId="0" applyFill="1" applyBorder="1"/>
    <xf numFmtId="0" fontId="0" fillId="13" borderId="46" xfId="0" applyFill="1" applyBorder="1"/>
    <xf numFmtId="0" fontId="0" fillId="13" borderId="45" xfId="0" applyFill="1" applyBorder="1"/>
    <xf numFmtId="0" fontId="0" fillId="3" borderId="46" xfId="0" applyFill="1" applyBorder="1"/>
    <xf numFmtId="0" fontId="0" fillId="2" borderId="46" xfId="0" applyFill="1" applyBorder="1"/>
    <xf numFmtId="0" fontId="0" fillId="5" borderId="46" xfId="0" applyFill="1" applyBorder="1"/>
    <xf numFmtId="0" fontId="0" fillId="5" borderId="47" xfId="0" applyFill="1" applyBorder="1"/>
    <xf numFmtId="0" fontId="0" fillId="0" borderId="46" xfId="0" applyBorder="1"/>
    <xf numFmtId="0" fontId="0" fillId="0" borderId="45" xfId="0" applyBorder="1"/>
    <xf numFmtId="0" fontId="0" fillId="14" borderId="46" xfId="0" applyFill="1" applyBorder="1"/>
    <xf numFmtId="0" fontId="0" fillId="14" borderId="47" xfId="0" applyFill="1" applyBorder="1"/>
    <xf numFmtId="0" fontId="0" fillId="0" borderId="48" xfId="0" applyBorder="1"/>
    <xf numFmtId="0" fontId="0" fillId="14" borderId="48" xfId="0" applyFill="1" applyBorder="1"/>
    <xf numFmtId="0" fontId="0" fillId="14" borderId="45" xfId="0" applyFill="1" applyBorder="1"/>
    <xf numFmtId="0" fontId="0" fillId="4" borderId="48" xfId="0" applyFill="1" applyBorder="1"/>
    <xf numFmtId="0" fontId="0" fillId="4" borderId="45" xfId="0" applyFill="1" applyBorder="1"/>
    <xf numFmtId="0" fontId="0" fillId="15" borderId="48" xfId="0" applyFill="1" applyBorder="1"/>
    <xf numFmtId="0" fontId="0" fillId="15" borderId="46" xfId="0" applyFill="1" applyBorder="1"/>
    <xf numFmtId="0" fontId="0" fillId="15" borderId="45" xfId="0" applyFill="1" applyBorder="1"/>
    <xf numFmtId="0" fontId="0" fillId="2" borderId="48" xfId="0" applyFill="1" applyBorder="1"/>
    <xf numFmtId="0" fontId="0" fillId="7" borderId="49" xfId="0" applyFill="1" applyBorder="1"/>
    <xf numFmtId="0" fontId="0" fillId="27" borderId="0" xfId="0" applyFill="1"/>
    <xf numFmtId="0" fontId="0" fillId="27" borderId="3" xfId="0" applyFill="1" applyBorder="1"/>
    <xf numFmtId="1" fontId="0" fillId="19" borderId="2" xfId="0" applyNumberFormat="1" applyFill="1" applyBorder="1"/>
    <xf numFmtId="1" fontId="1" fillId="19" borderId="3" xfId="0" applyNumberFormat="1" applyFont="1" applyFill="1" applyBorder="1"/>
    <xf numFmtId="2" fontId="0" fillId="6" borderId="43" xfId="0" applyNumberFormat="1" applyFill="1" applyBorder="1" applyAlignment="1">
      <alignment horizontal="center"/>
    </xf>
    <xf numFmtId="2" fontId="0" fillId="25" borderId="43" xfId="0" applyNumberFormat="1" applyFill="1" applyBorder="1" applyAlignment="1">
      <alignment horizontal="center"/>
    </xf>
    <xf numFmtId="2" fontId="0" fillId="28" borderId="43" xfId="0" applyNumberFormat="1" applyFill="1" applyBorder="1" applyAlignment="1">
      <alignment horizontal="center"/>
    </xf>
    <xf numFmtId="1" fontId="0" fillId="0" borderId="0" xfId="0" applyNumberFormat="1" applyFill="1" applyBorder="1"/>
    <xf numFmtId="1" fontId="1" fillId="0" borderId="3" xfId="0" applyNumberFormat="1" applyFont="1" applyFill="1" applyBorder="1"/>
    <xf numFmtId="0" fontId="0" fillId="7" borderId="50" xfId="0" applyFill="1" applyBorder="1"/>
    <xf numFmtId="0" fontId="0" fillId="4" borderId="51" xfId="0" applyFill="1" applyBorder="1"/>
    <xf numFmtId="0" fontId="0" fillId="8" borderId="51" xfId="0" applyFill="1" applyBorder="1"/>
    <xf numFmtId="0" fontId="0" fillId="8" borderId="53" xfId="0" applyFill="1" applyBorder="1"/>
    <xf numFmtId="0" fontId="0" fillId="27" borderId="51" xfId="0" applyFill="1" applyBorder="1"/>
    <xf numFmtId="0" fontId="0" fillId="27" borderId="52" xfId="0" applyFill="1" applyBorder="1"/>
    <xf numFmtId="0" fontId="0" fillId="12" borderId="54" xfId="0" applyFill="1" applyBorder="1"/>
    <xf numFmtId="0" fontId="0" fillId="12" borderId="51" xfId="0" applyFill="1" applyBorder="1"/>
    <xf numFmtId="0" fontId="0" fillId="12" borderId="53" xfId="0" applyFill="1" applyBorder="1"/>
    <xf numFmtId="0" fontId="0" fillId="6" borderId="51" xfId="0" applyFill="1" applyBorder="1"/>
    <xf numFmtId="0" fontId="0" fillId="6" borderId="53" xfId="0" applyFill="1" applyBorder="1"/>
    <xf numFmtId="0" fontId="0" fillId="6" borderId="52" xfId="0" applyFill="1" applyBorder="1"/>
    <xf numFmtId="0" fontId="0" fillId="13" borderId="51" xfId="0" applyFill="1" applyBorder="1"/>
    <xf numFmtId="0" fontId="0" fillId="13" borderId="53" xfId="0" applyFill="1" applyBorder="1"/>
    <xf numFmtId="0" fontId="0" fillId="3" borderId="51" xfId="0" applyFill="1" applyBorder="1"/>
    <xf numFmtId="0" fontId="0" fillId="2" borderId="51" xfId="0" applyFill="1" applyBorder="1"/>
    <xf numFmtId="0" fontId="0" fillId="5" borderId="51" xfId="0" applyFill="1" applyBorder="1"/>
    <xf numFmtId="0" fontId="0" fillId="5" borderId="52" xfId="0" applyFill="1" applyBorder="1"/>
    <xf numFmtId="0" fontId="0" fillId="0" borderId="51" xfId="0" applyBorder="1"/>
    <xf numFmtId="0" fontId="0" fillId="0" borderId="53" xfId="0" applyBorder="1"/>
    <xf numFmtId="0" fontId="0" fillId="14" borderId="51" xfId="0" applyFill="1" applyBorder="1"/>
    <xf numFmtId="0" fontId="0" fillId="14" borderId="52" xfId="0" applyFill="1" applyBorder="1"/>
    <xf numFmtId="0" fontId="0" fillId="0" borderId="54" xfId="0" applyBorder="1"/>
    <xf numFmtId="0" fontId="0" fillId="14" borderId="54" xfId="0" applyFill="1" applyBorder="1"/>
    <xf numFmtId="0" fontId="0" fillId="14" borderId="53" xfId="0" applyFill="1" applyBorder="1"/>
    <xf numFmtId="0" fontId="0" fillId="15" borderId="54" xfId="0" applyFill="1" applyBorder="1"/>
    <xf numFmtId="0" fontId="0" fillId="15" borderId="51" xfId="0" applyFill="1" applyBorder="1"/>
    <xf numFmtId="0" fontId="0" fillId="15" borderId="53" xfId="0" applyFill="1" applyBorder="1"/>
    <xf numFmtId="0" fontId="0" fillId="2" borderId="54" xfId="0" applyFill="1" applyBorder="1"/>
    <xf numFmtId="1" fontId="1" fillId="18" borderId="11" xfId="0" applyNumberFormat="1" applyFont="1" applyFill="1" applyBorder="1"/>
    <xf numFmtId="1" fontId="0" fillId="27" borderId="0" xfId="0" applyNumberFormat="1" applyFill="1"/>
    <xf numFmtId="1" fontId="0" fillId="3" borderId="0" xfId="0" applyNumberFormat="1" applyFill="1"/>
    <xf numFmtId="1" fontId="0" fillId="19" borderId="0" xfId="0" applyNumberFormat="1" applyFill="1"/>
    <xf numFmtId="1" fontId="0" fillId="12" borderId="0" xfId="0" applyNumberFormat="1" applyFill="1"/>
    <xf numFmtId="1" fontId="0" fillId="2" borderId="0" xfId="0" applyNumberFormat="1" applyFill="1"/>
    <xf numFmtId="1" fontId="0" fillId="5" borderId="0" xfId="0" applyNumberFormat="1" applyFill="1"/>
    <xf numFmtId="1" fontId="0" fillId="15" borderId="0" xfId="0" applyNumberFormat="1" applyFill="1"/>
    <xf numFmtId="164" fontId="0" fillId="27" borderId="0" xfId="0" applyNumberFormat="1" applyFill="1"/>
    <xf numFmtId="1" fontId="0" fillId="6" borderId="0" xfId="0" applyNumberFormat="1" applyFill="1"/>
    <xf numFmtId="1" fontId="0" fillId="29" borderId="2" xfId="0" applyNumberFormat="1" applyFill="1" applyBorder="1"/>
    <xf numFmtId="1" fontId="0" fillId="29" borderId="0" xfId="0" applyNumberFormat="1" applyFill="1" applyBorder="1"/>
    <xf numFmtId="1" fontId="0" fillId="29" borderId="1" xfId="0" applyNumberFormat="1" applyFill="1" applyBorder="1"/>
    <xf numFmtId="1" fontId="0" fillId="29" borderId="3" xfId="0" applyNumberFormat="1" applyFill="1" applyBorder="1"/>
    <xf numFmtId="0" fontId="1" fillId="4" borderId="11" xfId="0" applyFont="1" applyFill="1" applyBorder="1"/>
    <xf numFmtId="0" fontId="1" fillId="4" borderId="18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2" fontId="0" fillId="0" borderId="0" xfId="0" applyNumberFormat="1"/>
    <xf numFmtId="164" fontId="0" fillId="4" borderId="0" xfId="0" applyNumberFormat="1" applyFill="1" applyBorder="1"/>
    <xf numFmtId="164" fontId="0" fillId="4" borderId="1" xfId="0" applyNumberFormat="1" applyFill="1" applyBorder="1"/>
    <xf numFmtId="0" fontId="1" fillId="4" borderId="7" xfId="0" applyFont="1" applyFill="1" applyBorder="1"/>
    <xf numFmtId="164" fontId="0" fillId="4" borderId="6" xfId="0" applyNumberFormat="1" applyFill="1" applyBorder="1"/>
    <xf numFmtId="164" fontId="0" fillId="4" borderId="4" xfId="0" applyNumberFormat="1" applyFill="1" applyBorder="1"/>
    <xf numFmtId="164" fontId="0" fillId="0" borderId="0" xfId="0" applyNumberFormat="1" applyBorder="1"/>
    <xf numFmtId="164" fontId="0" fillId="0" borderId="0" xfId="0" applyNumberFormat="1"/>
    <xf numFmtId="0" fontId="0" fillId="7" borderId="55" xfId="0" applyFill="1" applyBorder="1"/>
    <xf numFmtId="1" fontId="0" fillId="27" borderId="57" xfId="0" applyNumberFormat="1" applyFill="1" applyBorder="1"/>
    <xf numFmtId="1" fontId="0" fillId="27" borderId="56" xfId="0" applyNumberFormat="1" applyFill="1" applyBorder="1"/>
    <xf numFmtId="1" fontId="0" fillId="5" borderId="57" xfId="0" applyNumberFormat="1" applyFill="1" applyBorder="1"/>
    <xf numFmtId="1" fontId="0" fillId="5" borderId="56" xfId="0" applyNumberFormat="1" applyFill="1" applyBorder="1"/>
    <xf numFmtId="1" fontId="0" fillId="12" borderId="58" xfId="0" applyNumberFormat="1" applyFill="1" applyBorder="1"/>
    <xf numFmtId="1" fontId="0" fillId="12" borderId="57" xfId="0" applyNumberFormat="1" applyFill="1" applyBorder="1"/>
    <xf numFmtId="1" fontId="0" fillId="12" borderId="59" xfId="0" applyNumberFormat="1" applyFill="1" applyBorder="1"/>
    <xf numFmtId="1" fontId="0" fillId="10" borderId="58" xfId="0" applyNumberFormat="1" applyFill="1" applyBorder="1"/>
    <xf numFmtId="1" fontId="0" fillId="10" borderId="57" xfId="0" applyNumberFormat="1" applyFill="1" applyBorder="1"/>
    <xf numFmtId="1" fontId="0" fillId="10" borderId="56" xfId="0" applyNumberFormat="1" applyFill="1" applyBorder="1"/>
    <xf numFmtId="1" fontId="0" fillId="13" borderId="57" xfId="0" applyNumberFormat="1" applyFill="1" applyBorder="1"/>
    <xf numFmtId="1" fontId="0" fillId="13" borderId="59" xfId="0" applyNumberFormat="1" applyFill="1" applyBorder="1"/>
    <xf numFmtId="1" fontId="0" fillId="3" borderId="57" xfId="0" applyNumberFormat="1" applyFill="1" applyBorder="1"/>
    <xf numFmtId="1" fontId="0" fillId="14" borderId="57" xfId="0" applyNumberFormat="1" applyFill="1" applyBorder="1"/>
    <xf numFmtId="1" fontId="0" fillId="14" borderId="56" xfId="0" applyNumberFormat="1" applyFill="1" applyBorder="1"/>
    <xf numFmtId="1" fontId="0" fillId="19" borderId="57" xfId="0" applyNumberFormat="1" applyFill="1" applyBorder="1"/>
    <xf numFmtId="1" fontId="0" fillId="19" borderId="56" xfId="0" applyNumberFormat="1" applyFill="1" applyBorder="1"/>
    <xf numFmtId="1" fontId="0" fillId="6" borderId="57" xfId="0" applyNumberFormat="1" applyFill="1" applyBorder="1"/>
    <xf numFmtId="1" fontId="0" fillId="6" borderId="56" xfId="0" applyNumberFormat="1" applyFill="1" applyBorder="1"/>
    <xf numFmtId="1" fontId="0" fillId="2" borderId="57" xfId="0" applyNumberFormat="1" applyFill="1" applyBorder="1"/>
    <xf numFmtId="1" fontId="0" fillId="15" borderId="57" xfId="0" applyNumberFormat="1" applyFill="1" applyBorder="1"/>
    <xf numFmtId="1" fontId="0" fillId="0" borderId="57" xfId="0" applyNumberFormat="1" applyBorder="1"/>
    <xf numFmtId="1" fontId="0" fillId="0" borderId="59" xfId="0" applyNumberFormat="1" applyBorder="1"/>
    <xf numFmtId="1" fontId="0" fillId="0" borderId="56" xfId="0" applyNumberFormat="1" applyBorder="1"/>
    <xf numFmtId="1" fontId="0" fillId="0" borderId="58" xfId="0" applyNumberFormat="1" applyBorder="1"/>
    <xf numFmtId="1" fontId="0" fillId="14" borderId="58" xfId="0" applyNumberFormat="1" applyFill="1" applyBorder="1"/>
    <xf numFmtId="1" fontId="0" fillId="14" borderId="59" xfId="0" applyNumberFormat="1" applyFill="1" applyBorder="1"/>
    <xf numFmtId="1" fontId="0" fillId="15" borderId="58" xfId="0" applyNumberFormat="1" applyFill="1" applyBorder="1"/>
    <xf numFmtId="1" fontId="0" fillId="15" borderId="59" xfId="0" applyNumberFormat="1" applyFill="1" applyBorder="1"/>
    <xf numFmtId="1" fontId="0" fillId="2" borderId="58" xfId="0" applyNumberFormat="1" applyFill="1" applyBorder="1"/>
    <xf numFmtId="1" fontId="0" fillId="20" borderId="58" xfId="0" applyNumberFormat="1" applyFill="1" applyBorder="1"/>
    <xf numFmtId="1" fontId="0" fillId="20" borderId="57" xfId="0" applyNumberFormat="1" applyFill="1" applyBorder="1"/>
    <xf numFmtId="1" fontId="0" fillId="21" borderId="58" xfId="0" applyNumberFormat="1" applyFill="1" applyBorder="1"/>
    <xf numFmtId="1" fontId="0" fillId="21" borderId="57" xfId="0" applyNumberFormat="1" applyFill="1" applyBorder="1"/>
    <xf numFmtId="1" fontId="0" fillId="21" borderId="59" xfId="0" applyNumberFormat="1" applyFill="1" applyBorder="1"/>
    <xf numFmtId="1" fontId="0" fillId="21" borderId="56" xfId="0" applyNumberFormat="1" applyFill="1" applyBorder="1"/>
    <xf numFmtId="0" fontId="0" fillId="0" borderId="57" xfId="0" applyBorder="1"/>
    <xf numFmtId="0" fontId="0" fillId="7" borderId="60" xfId="0" applyFill="1" applyBorder="1"/>
    <xf numFmtId="0" fontId="0" fillId="7" borderId="61" xfId="0" applyFill="1" applyBorder="1"/>
    <xf numFmtId="1" fontId="0" fillId="27" borderId="62" xfId="0" applyNumberFormat="1" applyFill="1" applyBorder="1"/>
    <xf numFmtId="1" fontId="0" fillId="27" borderId="63" xfId="0" applyNumberFormat="1" applyFill="1" applyBorder="1"/>
    <xf numFmtId="1" fontId="0" fillId="5" borderId="62" xfId="0" applyNumberFormat="1" applyFill="1" applyBorder="1"/>
    <xf numFmtId="1" fontId="0" fillId="5" borderId="63" xfId="0" applyNumberFormat="1" applyFill="1" applyBorder="1"/>
    <xf numFmtId="1" fontId="0" fillId="2" borderId="64" xfId="0" applyNumberFormat="1" applyFill="1" applyBorder="1"/>
    <xf numFmtId="1" fontId="0" fillId="2" borderId="62" xfId="0" applyNumberFormat="1" applyFill="1" applyBorder="1"/>
    <xf numFmtId="1" fontId="0" fillId="10" borderId="64" xfId="0" applyNumberFormat="1" applyFill="1" applyBorder="1"/>
    <xf numFmtId="1" fontId="0" fillId="10" borderId="62" xfId="0" applyNumberFormat="1" applyFill="1" applyBorder="1"/>
    <xf numFmtId="1" fontId="0" fillId="10" borderId="63" xfId="0" applyNumberFormat="1" applyFill="1" applyBorder="1"/>
    <xf numFmtId="1" fontId="0" fillId="12" borderId="62" xfId="0" applyNumberFormat="1" applyFill="1" applyBorder="1"/>
    <xf numFmtId="1" fontId="0" fillId="12" borderId="65" xfId="0" applyNumberFormat="1" applyFill="1" applyBorder="1"/>
    <xf numFmtId="1" fontId="0" fillId="13" borderId="62" xfId="0" applyNumberFormat="1" applyFill="1" applyBorder="1"/>
    <xf numFmtId="1" fontId="0" fillId="13" borderId="65" xfId="0" applyNumberFormat="1" applyFill="1" applyBorder="1"/>
    <xf numFmtId="1" fontId="0" fillId="3" borderId="62" xfId="0" applyNumberFormat="1" applyFill="1" applyBorder="1"/>
    <xf numFmtId="1" fontId="0" fillId="14" borderId="62" xfId="0" applyNumberFormat="1" applyFill="1" applyBorder="1"/>
    <xf numFmtId="1" fontId="0" fillId="19" borderId="62" xfId="0" applyNumberFormat="1" applyFill="1" applyBorder="1"/>
    <xf numFmtId="1" fontId="0" fillId="19" borderId="63" xfId="0" applyNumberFormat="1" applyFill="1" applyBorder="1"/>
    <xf numFmtId="1" fontId="0" fillId="6" borderId="62" xfId="0" applyNumberFormat="1" applyFill="1" applyBorder="1"/>
    <xf numFmtId="1" fontId="0" fillId="6" borderId="63" xfId="0" applyNumberFormat="1" applyFill="1" applyBorder="1"/>
    <xf numFmtId="1" fontId="0" fillId="15" borderId="62" xfId="0" applyNumberFormat="1" applyFill="1" applyBorder="1"/>
    <xf numFmtId="1" fontId="0" fillId="0" borderId="62" xfId="0" applyNumberFormat="1" applyBorder="1"/>
    <xf numFmtId="1" fontId="0" fillId="0" borderId="65" xfId="0" applyNumberFormat="1" applyBorder="1"/>
    <xf numFmtId="1" fontId="0" fillId="0" borderId="63" xfId="0" applyNumberFormat="1" applyBorder="1"/>
    <xf numFmtId="1" fontId="0" fillId="0" borderId="64" xfId="0" applyNumberFormat="1" applyBorder="1"/>
    <xf numFmtId="1" fontId="0" fillId="14" borderId="64" xfId="0" applyNumberFormat="1" applyFill="1" applyBorder="1"/>
    <xf numFmtId="1" fontId="0" fillId="14" borderId="65" xfId="0" applyNumberFormat="1" applyFill="1" applyBorder="1"/>
    <xf numFmtId="1" fontId="0" fillId="15" borderId="64" xfId="0" applyNumberFormat="1" applyFill="1" applyBorder="1"/>
    <xf numFmtId="1" fontId="0" fillId="15" borderId="65" xfId="0" applyNumberFormat="1" applyFill="1" applyBorder="1"/>
    <xf numFmtId="1" fontId="0" fillId="21" borderId="64" xfId="0" applyNumberFormat="1" applyFill="1" applyBorder="1"/>
    <xf numFmtId="1" fontId="0" fillId="21" borderId="62" xfId="0" applyNumberFormat="1" applyFill="1" applyBorder="1"/>
    <xf numFmtId="1" fontId="0" fillId="21" borderId="65" xfId="0" applyNumberFormat="1" applyFill="1" applyBorder="1"/>
    <xf numFmtId="1" fontId="0" fillId="21" borderId="63" xfId="0" applyNumberFormat="1" applyFill="1" applyBorder="1"/>
    <xf numFmtId="0" fontId="0" fillId="0" borderId="62" xfId="0" applyBorder="1"/>
    <xf numFmtId="0" fontId="1" fillId="31" borderId="2" xfId="0" applyFont="1" applyFill="1" applyBorder="1"/>
    <xf numFmtId="0" fontId="1" fillId="31" borderId="0" xfId="0" applyFont="1" applyFill="1" applyBorder="1"/>
    <xf numFmtId="0" fontId="1" fillId="31" borderId="1" xfId="0" applyFont="1" applyFill="1" applyBorder="1"/>
    <xf numFmtId="0" fontId="1" fillId="31" borderId="3" xfId="0" applyFont="1" applyFill="1" applyBorder="1"/>
    <xf numFmtId="0" fontId="0" fillId="31" borderId="2" xfId="0" applyFill="1" applyBorder="1"/>
    <xf numFmtId="0" fontId="0" fillId="31" borderId="0" xfId="0" applyFill="1" applyBorder="1"/>
    <xf numFmtId="0" fontId="0" fillId="31" borderId="1" xfId="0" applyFill="1" applyBorder="1"/>
    <xf numFmtId="0" fontId="0" fillId="31" borderId="3" xfId="0" applyFill="1" applyBorder="1"/>
    <xf numFmtId="2" fontId="0" fillId="32" borderId="2" xfId="0" applyNumberFormat="1" applyFont="1" applyFill="1" applyBorder="1"/>
    <xf numFmtId="2" fontId="0" fillId="32" borderId="0" xfId="0" applyNumberFormat="1" applyFont="1" applyFill="1" applyBorder="1"/>
    <xf numFmtId="2" fontId="0" fillId="32" borderId="1" xfId="0" applyNumberFormat="1" applyFont="1" applyFill="1" applyBorder="1"/>
    <xf numFmtId="2" fontId="0" fillId="32" borderId="3" xfId="0" applyNumberFormat="1" applyFont="1" applyFill="1" applyBorder="1"/>
    <xf numFmtId="2" fontId="0" fillId="32" borderId="2" xfId="0" applyNumberFormat="1" applyFill="1" applyBorder="1"/>
    <xf numFmtId="2" fontId="0" fillId="32" borderId="0" xfId="0" applyNumberFormat="1" applyFill="1" applyBorder="1"/>
    <xf numFmtId="2" fontId="0" fillId="32" borderId="1" xfId="0" applyNumberFormat="1" applyFill="1" applyBorder="1"/>
    <xf numFmtId="2" fontId="0" fillId="32" borderId="3" xfId="0" applyNumberFormat="1" applyFill="1" applyBorder="1"/>
    <xf numFmtId="0" fontId="0" fillId="31" borderId="9" xfId="0" applyFill="1" applyBorder="1"/>
    <xf numFmtId="0" fontId="0" fillId="31" borderId="10" xfId="0" applyFill="1" applyBorder="1"/>
    <xf numFmtId="0" fontId="0" fillId="31" borderId="8" xfId="0" applyFill="1" applyBorder="1"/>
    <xf numFmtId="0" fontId="0" fillId="31" borderId="11" xfId="0" applyFill="1" applyBorder="1"/>
    <xf numFmtId="0" fontId="0" fillId="31" borderId="5" xfId="0" applyFill="1" applyBorder="1"/>
    <xf numFmtId="0" fontId="0" fillId="31" borderId="6" xfId="0" applyFill="1" applyBorder="1"/>
    <xf numFmtId="0" fontId="0" fillId="31" borderId="4" xfId="0" applyFont="1" applyFill="1" applyBorder="1"/>
    <xf numFmtId="0" fontId="0" fillId="31" borderId="7" xfId="0" applyFill="1" applyBorder="1"/>
    <xf numFmtId="0" fontId="0" fillId="31" borderId="2" xfId="0" applyFont="1" applyFill="1" applyBorder="1"/>
    <xf numFmtId="0" fontId="0" fillId="31" borderId="1" xfId="0" applyFont="1" applyFill="1" applyBorder="1"/>
    <xf numFmtId="1" fontId="0" fillId="31" borderId="9" xfId="0" applyNumberFormat="1" applyFill="1" applyBorder="1"/>
    <xf numFmtId="1" fontId="0" fillId="31" borderId="10" xfId="0" applyNumberFormat="1" applyFill="1" applyBorder="1"/>
    <xf numFmtId="1" fontId="0" fillId="31" borderId="8" xfId="0" applyNumberFormat="1" applyFill="1" applyBorder="1"/>
    <xf numFmtId="1" fontId="0" fillId="31" borderId="11" xfId="0" applyNumberFormat="1" applyFill="1" applyBorder="1"/>
    <xf numFmtId="1" fontId="0" fillId="31" borderId="2" xfId="0" applyNumberFormat="1" applyFill="1" applyBorder="1"/>
    <xf numFmtId="1" fontId="0" fillId="31" borderId="0" xfId="0" applyNumberFormat="1" applyFill="1" applyBorder="1"/>
    <xf numFmtId="1" fontId="0" fillId="31" borderId="1" xfId="0" applyNumberFormat="1" applyFill="1" applyBorder="1"/>
    <xf numFmtId="1" fontId="0" fillId="31" borderId="3" xfId="0" applyNumberFormat="1" applyFill="1" applyBorder="1"/>
    <xf numFmtId="0" fontId="0" fillId="31" borderId="18" xfId="0" applyFill="1" applyBorder="1"/>
    <xf numFmtId="0" fontId="0" fillId="31" borderId="33" xfId="0" applyFill="1" applyBorder="1"/>
    <xf numFmtId="0" fontId="0" fillId="31" borderId="17" xfId="0" applyFill="1" applyBorder="1"/>
    <xf numFmtId="0" fontId="0" fillId="31" borderId="13" xfId="0" applyFill="1" applyBorder="1"/>
    <xf numFmtId="0" fontId="0" fillId="31" borderId="4" xfId="0" applyFill="1" applyBorder="1"/>
    <xf numFmtId="1" fontId="1" fillId="31" borderId="3" xfId="0" applyNumberFormat="1" applyFont="1" applyFill="1" applyBorder="1"/>
    <xf numFmtId="1" fontId="1" fillId="31" borderId="9" xfId="0" applyNumberFormat="1" applyFont="1" applyFill="1" applyBorder="1"/>
    <xf numFmtId="1" fontId="1" fillId="31" borderId="10" xfId="0" applyNumberFormat="1" applyFont="1" applyFill="1" applyBorder="1"/>
    <xf numFmtId="1" fontId="1" fillId="31" borderId="8" xfId="0" applyNumberFormat="1" applyFont="1" applyFill="1" applyBorder="1"/>
    <xf numFmtId="1" fontId="1" fillId="31" borderId="2" xfId="0" applyNumberFormat="1" applyFont="1" applyFill="1" applyBorder="1"/>
    <xf numFmtId="1" fontId="1" fillId="31" borderId="0" xfId="0" applyNumberFormat="1" applyFont="1" applyFill="1" applyBorder="1"/>
    <xf numFmtId="1" fontId="1" fillId="31" borderId="1" xfId="0" applyNumberFormat="1" applyFont="1" applyFill="1" applyBorder="1"/>
    <xf numFmtId="1" fontId="1" fillId="31" borderId="5" xfId="0" applyNumberFormat="1" applyFont="1" applyFill="1" applyBorder="1"/>
    <xf numFmtId="1" fontId="1" fillId="31" borderId="6" xfId="0" applyNumberFormat="1" applyFont="1" applyFill="1" applyBorder="1"/>
    <xf numFmtId="1" fontId="1" fillId="31" borderId="4" xfId="0" applyNumberFormat="1" applyFont="1" applyFill="1" applyBorder="1"/>
    <xf numFmtId="1" fontId="0" fillId="31" borderId="58" xfId="0" applyNumberFormat="1" applyFill="1" applyBorder="1"/>
    <xf numFmtId="1" fontId="0" fillId="31" borderId="57" xfId="0" applyNumberFormat="1" applyFill="1" applyBorder="1"/>
    <xf numFmtId="1" fontId="0" fillId="31" borderId="59" xfId="0" applyNumberFormat="1" applyFill="1" applyBorder="1"/>
    <xf numFmtId="1" fontId="0" fillId="33" borderId="2" xfId="0" applyNumberFormat="1" applyFill="1" applyBorder="1"/>
    <xf numFmtId="1" fontId="0" fillId="33" borderId="0" xfId="0" applyNumberFormat="1" applyFill="1" applyBorder="1"/>
    <xf numFmtId="1" fontId="0" fillId="33" borderId="1" xfId="0" applyNumberFormat="1" applyFill="1" applyBorder="1"/>
    <xf numFmtId="1" fontId="0" fillId="33" borderId="3" xfId="0" applyNumberFormat="1" applyFill="1" applyBorder="1"/>
    <xf numFmtId="1" fontId="0" fillId="32" borderId="2" xfId="0" applyNumberFormat="1" applyFill="1" applyBorder="1"/>
    <xf numFmtId="1" fontId="0" fillId="32" borderId="0" xfId="0" applyNumberFormat="1" applyFill="1" applyBorder="1"/>
    <xf numFmtId="1" fontId="0" fillId="32" borderId="1" xfId="0" applyNumberFormat="1" applyFill="1" applyBorder="1"/>
    <xf numFmtId="1" fontId="0" fillId="32" borderId="3" xfId="0" applyNumberFormat="1" applyFill="1" applyBorder="1"/>
    <xf numFmtId="0" fontId="0" fillId="32" borderId="2" xfId="0" applyFill="1" applyBorder="1"/>
    <xf numFmtId="0" fontId="0" fillId="32" borderId="0" xfId="0" applyFill="1" applyBorder="1"/>
    <xf numFmtId="0" fontId="0" fillId="32" borderId="1" xfId="0" applyFill="1" applyBorder="1"/>
    <xf numFmtId="0" fontId="0" fillId="32" borderId="3" xfId="0" applyFill="1" applyBorder="1"/>
    <xf numFmtId="0" fontId="7" fillId="34" borderId="18" xfId="0" applyFont="1" applyFill="1" applyBorder="1"/>
    <xf numFmtId="0" fontId="8" fillId="34" borderId="33" xfId="0" applyFont="1" applyFill="1" applyBorder="1"/>
    <xf numFmtId="0" fontId="9" fillId="34" borderId="17" xfId="0" applyFont="1" applyFill="1" applyBorder="1"/>
    <xf numFmtId="0" fontId="0" fillId="35" borderId="13" xfId="0" applyFill="1" applyBorder="1"/>
    <xf numFmtId="0" fontId="0" fillId="35" borderId="18" xfId="0" applyFill="1" applyBorder="1"/>
    <xf numFmtId="0" fontId="0" fillId="35" borderId="33" xfId="0" applyFill="1" applyBorder="1"/>
    <xf numFmtId="0" fontId="0" fillId="35" borderId="17" xfId="0" applyFill="1" applyBorder="1"/>
    <xf numFmtId="0" fontId="1" fillId="34" borderId="3" xfId="0" applyFont="1" applyFill="1" applyBorder="1"/>
    <xf numFmtId="1" fontId="1" fillId="31" borderId="56" xfId="0" applyNumberFormat="1" applyFont="1" applyFill="1" applyBorder="1"/>
    <xf numFmtId="0" fontId="1" fillId="36" borderId="2" xfId="0" applyFont="1" applyFill="1" applyBorder="1"/>
    <xf numFmtId="0" fontId="1" fillId="36" borderId="0" xfId="0" applyFont="1" applyFill="1" applyBorder="1"/>
    <xf numFmtId="0" fontId="1" fillId="36" borderId="1" xfId="0" applyFont="1" applyFill="1" applyBorder="1"/>
    <xf numFmtId="0" fontId="1" fillId="36" borderId="3" xfId="0" applyFont="1" applyFill="1" applyBorder="1"/>
    <xf numFmtId="0" fontId="0" fillId="36" borderId="2" xfId="0" applyFill="1" applyBorder="1"/>
    <xf numFmtId="0" fontId="0" fillId="36" borderId="0" xfId="0" applyFill="1" applyBorder="1"/>
    <xf numFmtId="0" fontId="0" fillId="36" borderId="1" xfId="0" applyFill="1" applyBorder="1"/>
    <xf numFmtId="0" fontId="0" fillId="36" borderId="3" xfId="0" applyFill="1" applyBorder="1"/>
    <xf numFmtId="0" fontId="0" fillId="36" borderId="9" xfId="0" applyFill="1" applyBorder="1"/>
    <xf numFmtId="0" fontId="0" fillId="36" borderId="10" xfId="0" applyFill="1" applyBorder="1"/>
    <xf numFmtId="0" fontId="0" fillId="36" borderId="8" xfId="0" applyFill="1" applyBorder="1"/>
    <xf numFmtId="0" fontId="0" fillId="36" borderId="11" xfId="0" applyFill="1" applyBorder="1"/>
    <xf numFmtId="0" fontId="0" fillId="36" borderId="5" xfId="0" applyFill="1" applyBorder="1"/>
    <xf numFmtId="0" fontId="0" fillId="36" borderId="6" xfId="0" applyFill="1" applyBorder="1"/>
    <xf numFmtId="0" fontId="0" fillId="36" borderId="4" xfId="0" applyFont="1" applyFill="1" applyBorder="1"/>
    <xf numFmtId="0" fontId="0" fillId="36" borderId="7" xfId="0" applyFill="1" applyBorder="1"/>
    <xf numFmtId="0" fontId="0" fillId="36" borderId="2" xfId="0" applyFont="1" applyFill="1" applyBorder="1"/>
    <xf numFmtId="0" fontId="0" fillId="36" borderId="1" xfId="0" applyFont="1" applyFill="1" applyBorder="1"/>
    <xf numFmtId="1" fontId="0" fillId="36" borderId="9" xfId="0" applyNumberFormat="1" applyFill="1" applyBorder="1"/>
    <xf numFmtId="1" fontId="0" fillId="36" borderId="10" xfId="0" applyNumberFormat="1" applyFill="1" applyBorder="1"/>
    <xf numFmtId="1" fontId="0" fillId="36" borderId="8" xfId="0" applyNumberFormat="1" applyFill="1" applyBorder="1"/>
    <xf numFmtId="1" fontId="0" fillId="36" borderId="11" xfId="0" applyNumberFormat="1" applyFill="1" applyBorder="1"/>
    <xf numFmtId="1" fontId="0" fillId="36" borderId="2" xfId="0" applyNumberFormat="1" applyFill="1" applyBorder="1"/>
    <xf numFmtId="1" fontId="0" fillId="36" borderId="0" xfId="0" applyNumberFormat="1" applyFill="1" applyBorder="1"/>
    <xf numFmtId="1" fontId="0" fillId="36" borderId="1" xfId="0" applyNumberFormat="1" applyFill="1" applyBorder="1"/>
    <xf numFmtId="1" fontId="0" fillId="36" borderId="3" xfId="0" applyNumberFormat="1" applyFill="1" applyBorder="1"/>
    <xf numFmtId="0" fontId="0" fillId="36" borderId="18" xfId="0" applyFill="1" applyBorder="1"/>
    <xf numFmtId="0" fontId="0" fillId="36" borderId="33" xfId="0" applyFill="1" applyBorder="1"/>
    <xf numFmtId="0" fontId="0" fillId="36" borderId="17" xfId="0" applyFill="1" applyBorder="1"/>
    <xf numFmtId="0" fontId="0" fillId="36" borderId="13" xfId="0" applyFill="1" applyBorder="1"/>
    <xf numFmtId="0" fontId="0" fillId="36" borderId="4" xfId="0" applyFill="1" applyBorder="1"/>
    <xf numFmtId="1" fontId="1" fillId="36" borderId="3" xfId="0" applyNumberFormat="1" applyFont="1" applyFill="1" applyBorder="1"/>
    <xf numFmtId="1" fontId="1" fillId="36" borderId="9" xfId="0" applyNumberFormat="1" applyFont="1" applyFill="1" applyBorder="1"/>
    <xf numFmtId="1" fontId="1" fillId="36" borderId="10" xfId="0" applyNumberFormat="1" applyFont="1" applyFill="1" applyBorder="1"/>
    <xf numFmtId="1" fontId="1" fillId="36" borderId="8" xfId="0" applyNumberFormat="1" applyFont="1" applyFill="1" applyBorder="1"/>
    <xf numFmtId="1" fontId="1" fillId="36" borderId="2" xfId="0" applyNumberFormat="1" applyFont="1" applyFill="1" applyBorder="1"/>
    <xf numFmtId="1" fontId="1" fillId="36" borderId="0" xfId="0" applyNumberFormat="1" applyFont="1" applyFill="1" applyBorder="1"/>
    <xf numFmtId="1" fontId="1" fillId="36" borderId="1" xfId="0" applyNumberFormat="1" applyFont="1" applyFill="1" applyBorder="1"/>
    <xf numFmtId="1" fontId="1" fillId="36" borderId="5" xfId="0" applyNumberFormat="1" applyFont="1" applyFill="1" applyBorder="1"/>
    <xf numFmtId="1" fontId="1" fillId="36" borderId="6" xfId="0" applyNumberFormat="1" applyFont="1" applyFill="1" applyBorder="1"/>
    <xf numFmtId="1" fontId="1" fillId="36" borderId="4" xfId="0" applyNumberFormat="1" applyFont="1" applyFill="1" applyBorder="1"/>
    <xf numFmtId="1" fontId="0" fillId="37" borderId="2" xfId="0" applyNumberFormat="1" applyFill="1" applyBorder="1"/>
    <xf numFmtId="1" fontId="0" fillId="37" borderId="0" xfId="0" applyNumberFormat="1" applyFill="1" applyBorder="1"/>
    <xf numFmtId="1" fontId="0" fillId="37" borderId="1" xfId="0" applyNumberFormat="1" applyFill="1" applyBorder="1"/>
    <xf numFmtId="1" fontId="0" fillId="37" borderId="3" xfId="0" applyNumberFormat="1" applyFill="1" applyBorder="1"/>
    <xf numFmtId="1" fontId="0" fillId="38" borderId="2" xfId="0" applyNumberFormat="1" applyFill="1" applyBorder="1"/>
    <xf numFmtId="1" fontId="0" fillId="38" borderId="0" xfId="0" applyNumberFormat="1" applyFill="1" applyBorder="1"/>
    <xf numFmtId="1" fontId="0" fillId="38" borderId="1" xfId="0" applyNumberFormat="1" applyFill="1" applyBorder="1"/>
    <xf numFmtId="1" fontId="0" fillId="38" borderId="3" xfId="0" applyNumberFormat="1" applyFill="1" applyBorder="1"/>
    <xf numFmtId="0" fontId="0" fillId="38" borderId="2" xfId="0" applyFill="1" applyBorder="1"/>
    <xf numFmtId="0" fontId="0" fillId="38" borderId="0" xfId="0" applyFill="1" applyBorder="1"/>
    <xf numFmtId="0" fontId="0" fillId="38" borderId="1" xfId="0" applyFill="1" applyBorder="1"/>
    <xf numFmtId="0" fontId="0" fillId="38" borderId="3" xfId="0" applyFill="1" applyBorder="1"/>
    <xf numFmtId="1" fontId="0" fillId="39" borderId="2" xfId="0" applyNumberFormat="1" applyFill="1" applyBorder="1"/>
    <xf numFmtId="1" fontId="0" fillId="39" borderId="0" xfId="0" applyNumberFormat="1" applyFill="1" applyBorder="1"/>
    <xf numFmtId="1" fontId="0" fillId="39" borderId="1" xfId="0" applyNumberFormat="1" applyFill="1" applyBorder="1"/>
    <xf numFmtId="1" fontId="0" fillId="39" borderId="3" xfId="0" applyNumberFormat="1" applyFill="1" applyBorder="1"/>
    <xf numFmtId="1" fontId="1" fillId="40" borderId="0" xfId="0" applyNumberFormat="1" applyFont="1" applyFill="1" applyBorder="1"/>
    <xf numFmtId="1" fontId="0" fillId="40" borderId="3" xfId="0" applyNumberFormat="1" applyFill="1" applyBorder="1"/>
    <xf numFmtId="0" fontId="1" fillId="41" borderId="2" xfId="0" applyFont="1" applyFill="1" applyBorder="1"/>
    <xf numFmtId="0" fontId="1" fillId="41" borderId="0" xfId="0" applyFont="1" applyFill="1" applyBorder="1"/>
    <xf numFmtId="0" fontId="1" fillId="41" borderId="1" xfId="0" applyFont="1" applyFill="1" applyBorder="1"/>
    <xf numFmtId="0" fontId="1" fillId="41" borderId="3" xfId="0" applyFont="1" applyFill="1" applyBorder="1"/>
    <xf numFmtId="0" fontId="0" fillId="41" borderId="2" xfId="0" applyFill="1" applyBorder="1"/>
    <xf numFmtId="0" fontId="0" fillId="41" borderId="0" xfId="0" applyFill="1" applyBorder="1"/>
    <xf numFmtId="0" fontId="0" fillId="41" borderId="1" xfId="0" applyFill="1" applyBorder="1"/>
    <xf numFmtId="0" fontId="0" fillId="41" borderId="3" xfId="0" applyFill="1" applyBorder="1"/>
    <xf numFmtId="0" fontId="0" fillId="41" borderId="9" xfId="0" applyFill="1" applyBorder="1"/>
    <xf numFmtId="0" fontId="0" fillId="41" borderId="10" xfId="0" applyFill="1" applyBorder="1"/>
    <xf numFmtId="0" fontId="0" fillId="41" borderId="8" xfId="0" applyFill="1" applyBorder="1"/>
    <xf numFmtId="0" fontId="0" fillId="41" borderId="11" xfId="0" applyFill="1" applyBorder="1"/>
    <xf numFmtId="0" fontId="0" fillId="41" borderId="5" xfId="0" applyFill="1" applyBorder="1"/>
    <xf numFmtId="0" fontId="0" fillId="41" borderId="6" xfId="0" applyFill="1" applyBorder="1"/>
    <xf numFmtId="0" fontId="0" fillId="41" borderId="4" xfId="0" applyFont="1" applyFill="1" applyBorder="1"/>
    <xf numFmtId="0" fontId="0" fillId="41" borderId="7" xfId="0" applyFill="1" applyBorder="1"/>
    <xf numFmtId="0" fontId="0" fillId="41" borderId="2" xfId="0" applyFont="1" applyFill="1" applyBorder="1"/>
    <xf numFmtId="0" fontId="0" fillId="41" borderId="1" xfId="0" applyFont="1" applyFill="1" applyBorder="1"/>
    <xf numFmtId="1" fontId="0" fillId="41" borderId="9" xfId="0" applyNumberFormat="1" applyFill="1" applyBorder="1"/>
    <xf numFmtId="1" fontId="0" fillId="41" borderId="10" xfId="0" applyNumberFormat="1" applyFill="1" applyBorder="1"/>
    <xf numFmtId="1" fontId="0" fillId="41" borderId="8" xfId="0" applyNumberFormat="1" applyFill="1" applyBorder="1"/>
    <xf numFmtId="1" fontId="0" fillId="41" borderId="11" xfId="0" applyNumberFormat="1" applyFill="1" applyBorder="1"/>
    <xf numFmtId="1" fontId="0" fillId="41" borderId="2" xfId="0" applyNumberFormat="1" applyFill="1" applyBorder="1"/>
    <xf numFmtId="1" fontId="0" fillId="41" borderId="0" xfId="0" applyNumberFormat="1" applyFill="1" applyBorder="1"/>
    <xf numFmtId="1" fontId="0" fillId="41" borderId="1" xfId="0" applyNumberFormat="1" applyFill="1" applyBorder="1"/>
    <xf numFmtId="1" fontId="0" fillId="41" borderId="3" xfId="0" applyNumberFormat="1" applyFill="1" applyBorder="1"/>
    <xf numFmtId="0" fontId="0" fillId="41" borderId="18" xfId="0" applyFill="1" applyBorder="1"/>
    <xf numFmtId="0" fontId="0" fillId="41" borderId="33" xfId="0" applyFill="1" applyBorder="1"/>
    <xf numFmtId="0" fontId="0" fillId="41" borderId="17" xfId="0" applyFill="1" applyBorder="1"/>
    <xf numFmtId="0" fontId="0" fillId="41" borderId="13" xfId="0" applyFill="1" applyBorder="1"/>
    <xf numFmtId="0" fontId="0" fillId="41" borderId="4" xfId="0" applyFill="1" applyBorder="1"/>
    <xf numFmtId="1" fontId="1" fillId="41" borderId="3" xfId="0" applyNumberFormat="1" applyFont="1" applyFill="1" applyBorder="1"/>
    <xf numFmtId="1" fontId="1" fillId="41" borderId="9" xfId="0" applyNumberFormat="1" applyFont="1" applyFill="1" applyBorder="1"/>
    <xf numFmtId="1" fontId="1" fillId="41" borderId="10" xfId="0" applyNumberFormat="1" applyFont="1" applyFill="1" applyBorder="1"/>
    <xf numFmtId="1" fontId="1" fillId="41" borderId="8" xfId="0" applyNumberFormat="1" applyFont="1" applyFill="1" applyBorder="1"/>
    <xf numFmtId="1" fontId="1" fillId="41" borderId="2" xfId="0" applyNumberFormat="1" applyFont="1" applyFill="1" applyBorder="1"/>
    <xf numFmtId="1" fontId="1" fillId="41" borderId="0" xfId="0" applyNumberFormat="1" applyFont="1" applyFill="1" applyBorder="1"/>
    <xf numFmtId="1" fontId="1" fillId="41" borderId="1" xfId="0" applyNumberFormat="1" applyFont="1" applyFill="1" applyBorder="1"/>
    <xf numFmtId="1" fontId="1" fillId="41" borderId="5" xfId="0" applyNumberFormat="1" applyFont="1" applyFill="1" applyBorder="1"/>
    <xf numFmtId="1" fontId="1" fillId="41" borderId="6" xfId="0" applyNumberFormat="1" applyFont="1" applyFill="1" applyBorder="1"/>
    <xf numFmtId="1" fontId="1" fillId="41" borderId="4" xfId="0" applyNumberFormat="1" applyFont="1" applyFill="1" applyBorder="1"/>
    <xf numFmtId="1" fontId="1" fillId="42" borderId="0" xfId="0" applyNumberFormat="1" applyFont="1" applyFill="1" applyBorder="1"/>
    <xf numFmtId="1" fontId="0" fillId="42" borderId="3" xfId="0" applyNumberFormat="1" applyFill="1" applyBorder="1"/>
    <xf numFmtId="1" fontId="0" fillId="43" borderId="2" xfId="0" applyNumberFormat="1" applyFill="1" applyBorder="1"/>
    <xf numFmtId="1" fontId="0" fillId="43" borderId="0" xfId="0" applyNumberFormat="1" applyFill="1" applyBorder="1"/>
    <xf numFmtId="1" fontId="0" fillId="43" borderId="1" xfId="0" applyNumberFormat="1" applyFill="1" applyBorder="1"/>
    <xf numFmtId="1" fontId="0" fillId="43" borderId="3" xfId="0" applyNumberFormat="1" applyFill="1" applyBorder="1"/>
    <xf numFmtId="1" fontId="0" fillId="44" borderId="2" xfId="0" applyNumberFormat="1" applyFill="1" applyBorder="1"/>
    <xf numFmtId="1" fontId="0" fillId="44" borderId="0" xfId="0" applyNumberFormat="1" applyFill="1" applyBorder="1"/>
    <xf numFmtId="1" fontId="0" fillId="44" borderId="1" xfId="0" applyNumberFormat="1" applyFill="1" applyBorder="1"/>
    <xf numFmtId="1" fontId="0" fillId="44" borderId="3" xfId="0" applyNumberFormat="1" applyFill="1" applyBorder="1"/>
    <xf numFmtId="0" fontId="0" fillId="44" borderId="2" xfId="0" applyFill="1" applyBorder="1"/>
    <xf numFmtId="0" fontId="0" fillId="44" borderId="0" xfId="0" applyFill="1" applyBorder="1"/>
    <xf numFmtId="0" fontId="0" fillId="44" borderId="1" xfId="0" applyFill="1" applyBorder="1"/>
    <xf numFmtId="0" fontId="0" fillId="44" borderId="3" xfId="0" applyFill="1" applyBorder="1"/>
    <xf numFmtId="0" fontId="1" fillId="45" borderId="0" xfId="0" applyFont="1" applyFill="1"/>
    <xf numFmtId="0" fontId="1" fillId="45" borderId="3" xfId="0" applyFont="1" applyFill="1" applyBorder="1"/>
    <xf numFmtId="0" fontId="0" fillId="45" borderId="0" xfId="0" applyFill="1"/>
    <xf numFmtId="0" fontId="0" fillId="45" borderId="3" xfId="0" applyFill="1" applyBorder="1"/>
    <xf numFmtId="1" fontId="0" fillId="45" borderId="10" xfId="0" applyNumberFormat="1" applyFill="1" applyBorder="1"/>
    <xf numFmtId="1" fontId="0" fillId="45" borderId="11" xfId="0" applyNumberFormat="1" applyFill="1" applyBorder="1"/>
    <xf numFmtId="1" fontId="0" fillId="45" borderId="0" xfId="0" applyNumberFormat="1" applyFill="1" applyBorder="1"/>
    <xf numFmtId="1" fontId="0" fillId="45" borderId="3" xfId="0" applyNumberFormat="1" applyFill="1" applyBorder="1"/>
    <xf numFmtId="0" fontId="0" fillId="45" borderId="6" xfId="0" applyFill="1" applyBorder="1"/>
    <xf numFmtId="0" fontId="0" fillId="45" borderId="7" xfId="0" applyFill="1" applyBorder="1"/>
    <xf numFmtId="1" fontId="1" fillId="45" borderId="10" xfId="0" applyNumberFormat="1" applyFont="1" applyFill="1" applyBorder="1"/>
    <xf numFmtId="1" fontId="0" fillId="45" borderId="11" xfId="0" applyNumberFormat="1" applyFont="1" applyFill="1" applyBorder="1"/>
    <xf numFmtId="1" fontId="1" fillId="45" borderId="0" xfId="0" applyNumberFormat="1" applyFont="1" applyFill="1" applyBorder="1"/>
    <xf numFmtId="1" fontId="0" fillId="45" borderId="3" xfId="0" applyNumberFormat="1" applyFont="1" applyFill="1" applyBorder="1"/>
    <xf numFmtId="0" fontId="0" fillId="45" borderId="0" xfId="0" applyFill="1" applyBorder="1"/>
    <xf numFmtId="0" fontId="1" fillId="45" borderId="10" xfId="0" applyFont="1" applyFill="1" applyBorder="1"/>
    <xf numFmtId="0" fontId="0" fillId="45" borderId="11" xfId="0" applyFont="1" applyFill="1" applyBorder="1"/>
    <xf numFmtId="0" fontId="1" fillId="45" borderId="0" xfId="0" applyFont="1" applyFill="1" applyBorder="1"/>
    <xf numFmtId="0" fontId="0" fillId="45" borderId="3" xfId="0" applyFont="1" applyFill="1" applyBorder="1"/>
    <xf numFmtId="0" fontId="0" fillId="45" borderId="10" xfId="0" applyFill="1" applyBorder="1"/>
    <xf numFmtId="0" fontId="0" fillId="45" borderId="11" xfId="0" applyFill="1" applyBorder="1"/>
    <xf numFmtId="0" fontId="0" fillId="45" borderId="33" xfId="0" applyFill="1" applyBorder="1"/>
    <xf numFmtId="0" fontId="0" fillId="45" borderId="13" xfId="0" applyFill="1" applyBorder="1"/>
    <xf numFmtId="1" fontId="0" fillId="45" borderId="9" xfId="0" applyNumberFormat="1" applyFill="1" applyBorder="1"/>
    <xf numFmtId="1" fontId="0" fillId="45" borderId="2" xfId="0" applyNumberFormat="1" applyFill="1" applyBorder="1"/>
    <xf numFmtId="0" fontId="0" fillId="45" borderId="18" xfId="0" applyFill="1" applyBorder="1"/>
    <xf numFmtId="1" fontId="1" fillId="45" borderId="8" xfId="0" applyNumberFormat="1" applyFont="1" applyFill="1" applyBorder="1"/>
    <xf numFmtId="1" fontId="0" fillId="45" borderId="8" xfId="0" applyNumberFormat="1" applyFont="1" applyFill="1" applyBorder="1"/>
    <xf numFmtId="1" fontId="1" fillId="45" borderId="1" xfId="0" applyNumberFormat="1" applyFont="1" applyFill="1" applyBorder="1"/>
    <xf numFmtId="1" fontId="1" fillId="45" borderId="6" xfId="0" applyNumberFormat="1" applyFont="1" applyFill="1" applyBorder="1"/>
    <xf numFmtId="1" fontId="1" fillId="45" borderId="4" xfId="0" applyNumberFormat="1" applyFont="1" applyFill="1" applyBorder="1"/>
    <xf numFmtId="0" fontId="0" fillId="45" borderId="46" xfId="0" applyFill="1" applyBorder="1"/>
    <xf numFmtId="0" fontId="0" fillId="45" borderId="47" xfId="0" applyFill="1" applyBorder="1"/>
    <xf numFmtId="0" fontId="0" fillId="45" borderId="51" xfId="0" applyFill="1" applyBorder="1"/>
    <xf numFmtId="0" fontId="0" fillId="45" borderId="52" xfId="0" applyFill="1" applyBorder="1"/>
    <xf numFmtId="1" fontId="0" fillId="45" borderId="0" xfId="0" applyNumberFormat="1" applyFill="1"/>
    <xf numFmtId="1" fontId="0" fillId="45" borderId="66" xfId="0" applyNumberFormat="1" applyFont="1" applyFill="1" applyBorder="1"/>
    <xf numFmtId="1" fontId="0" fillId="45" borderId="67" xfId="0" applyNumberFormat="1" applyFont="1" applyFill="1" applyBorder="1"/>
    <xf numFmtId="1" fontId="0" fillId="45" borderId="68" xfId="0" applyNumberFormat="1" applyFont="1" applyFill="1" applyBorder="1"/>
    <xf numFmtId="1" fontId="1" fillId="8" borderId="0" xfId="0" applyNumberFormat="1" applyFont="1" applyFill="1" applyBorder="1"/>
    <xf numFmtId="1" fontId="1" fillId="8" borderId="1" xfId="0" applyNumberFormat="1" applyFont="1" applyFill="1" applyBorder="1"/>
    <xf numFmtId="1" fontId="1" fillId="4" borderId="57" xfId="0" applyNumberFormat="1" applyFont="1" applyFill="1" applyBorder="1"/>
    <xf numFmtId="1" fontId="1" fillId="45" borderId="57" xfId="0" applyNumberFormat="1" applyFont="1" applyFill="1" applyBorder="1"/>
    <xf numFmtId="1" fontId="1" fillId="6" borderId="56" xfId="0" applyNumberFormat="1" applyFont="1" applyFill="1" applyBorder="1"/>
    <xf numFmtId="1" fontId="1" fillId="20" borderId="56" xfId="0" applyNumberFormat="1" applyFont="1" applyFill="1" applyBorder="1"/>
    <xf numFmtId="1" fontId="0" fillId="18" borderId="58" xfId="0" applyNumberFormat="1" applyFill="1" applyBorder="1"/>
    <xf numFmtId="1" fontId="0" fillId="18" borderId="57" xfId="0" applyNumberFormat="1" applyFill="1" applyBorder="1"/>
    <xf numFmtId="1" fontId="1" fillId="18" borderId="56" xfId="0" applyNumberFormat="1" applyFont="1" applyFill="1" applyBorder="1"/>
    <xf numFmtId="1" fontId="1" fillId="40" borderId="57" xfId="0" applyNumberFormat="1" applyFont="1" applyFill="1" applyBorder="1"/>
    <xf numFmtId="1" fontId="0" fillId="40" borderId="56" xfId="0" applyNumberFormat="1" applyFill="1" applyBorder="1"/>
    <xf numFmtId="1" fontId="1" fillId="42" borderId="57" xfId="0" applyNumberFormat="1" applyFont="1" applyFill="1" applyBorder="1"/>
    <xf numFmtId="1" fontId="0" fillId="42" borderId="56" xfId="0" applyNumberFormat="1" applyFill="1" applyBorder="1"/>
    <xf numFmtId="1" fontId="0" fillId="46" borderId="2" xfId="0" applyNumberFormat="1" applyFill="1" applyBorder="1"/>
    <xf numFmtId="1" fontId="0" fillId="46" borderId="0" xfId="0" applyNumberFormat="1" applyFill="1" applyBorder="1"/>
    <xf numFmtId="1" fontId="0" fillId="46" borderId="1" xfId="0" applyNumberFormat="1" applyFill="1" applyBorder="1"/>
    <xf numFmtId="1" fontId="0" fillId="47" borderId="2" xfId="0" applyNumberFormat="1" applyFill="1" applyBorder="1"/>
    <xf numFmtId="1" fontId="0" fillId="47" borderId="0" xfId="0" applyNumberFormat="1" applyFill="1" applyBorder="1"/>
    <xf numFmtId="1" fontId="0" fillId="47" borderId="1" xfId="0" applyNumberFormat="1" applyFill="1" applyBorder="1"/>
    <xf numFmtId="1" fontId="0" fillId="47" borderId="64" xfId="0" applyNumberFormat="1" applyFill="1" applyBorder="1"/>
    <xf numFmtId="1" fontId="0" fillId="47" borderId="62" xfId="0" applyNumberFormat="1" applyFill="1" applyBorder="1"/>
    <xf numFmtId="1" fontId="0" fillId="47" borderId="65" xfId="0" applyNumberFormat="1" applyFill="1" applyBorder="1"/>
    <xf numFmtId="0" fontId="0" fillId="47" borderId="2" xfId="0" applyFill="1" applyBorder="1"/>
    <xf numFmtId="0" fontId="0" fillId="47" borderId="0" xfId="0" applyFill="1" applyBorder="1"/>
    <xf numFmtId="0" fontId="0" fillId="47" borderId="1" xfId="0" applyFill="1" applyBorder="1"/>
    <xf numFmtId="0" fontId="1" fillId="48" borderId="2" xfId="0" applyFont="1" applyFill="1" applyBorder="1"/>
    <xf numFmtId="0" fontId="1" fillId="48" borderId="0" xfId="0" applyFont="1" applyFill="1" applyBorder="1"/>
    <xf numFmtId="0" fontId="1" fillId="48" borderId="1" xfId="0" applyFont="1" applyFill="1" applyBorder="1"/>
    <xf numFmtId="0" fontId="1" fillId="48" borderId="3" xfId="0" applyFont="1" applyFill="1" applyBorder="1"/>
    <xf numFmtId="0" fontId="0" fillId="48" borderId="2" xfId="0" applyFill="1" applyBorder="1"/>
    <xf numFmtId="0" fontId="0" fillId="48" borderId="0" xfId="0" applyFill="1" applyBorder="1"/>
    <xf numFmtId="0" fontId="0" fillId="48" borderId="1" xfId="0" applyFill="1" applyBorder="1"/>
    <xf numFmtId="0" fontId="0" fillId="48" borderId="3" xfId="0" applyFill="1" applyBorder="1"/>
    <xf numFmtId="1" fontId="1" fillId="49" borderId="57" xfId="0" applyNumberFormat="1" applyFont="1" applyFill="1" applyBorder="1"/>
    <xf numFmtId="1" fontId="0" fillId="49" borderId="56" xfId="0" applyNumberFormat="1" applyFill="1" applyBorder="1"/>
    <xf numFmtId="1" fontId="1" fillId="49" borderId="0" xfId="0" applyNumberFormat="1" applyFont="1" applyFill="1" applyBorder="1"/>
    <xf numFmtId="1" fontId="0" fillId="49" borderId="3" xfId="0" applyNumberFormat="1" applyFill="1" applyBorder="1"/>
    <xf numFmtId="1" fontId="0" fillId="23" borderId="57" xfId="0" applyNumberFormat="1" applyFill="1" applyBorder="1"/>
    <xf numFmtId="1" fontId="1" fillId="23" borderId="56" xfId="0" applyNumberFormat="1" applyFont="1" applyFill="1" applyBorder="1"/>
    <xf numFmtId="1" fontId="1" fillId="5" borderId="57" xfId="0" applyNumberFormat="1" applyFont="1" applyFill="1" applyBorder="1"/>
    <xf numFmtId="2" fontId="0" fillId="6" borderId="69" xfId="0" applyNumberFormat="1" applyFill="1" applyBorder="1" applyAlignment="1">
      <alignment horizontal="center"/>
    </xf>
    <xf numFmtId="2" fontId="0" fillId="50" borderId="69" xfId="0" applyNumberFormat="1" applyFill="1" applyBorder="1" applyAlignment="1">
      <alignment horizontal="center"/>
    </xf>
    <xf numFmtId="2" fontId="0" fillId="51" borderId="69" xfId="0" applyNumberFormat="1" applyFill="1" applyBorder="1" applyAlignment="1">
      <alignment horizontal="center"/>
    </xf>
    <xf numFmtId="2" fontId="0" fillId="52" borderId="69" xfId="0" applyNumberFormat="1" applyFill="1" applyBorder="1" applyAlignment="1">
      <alignment horizontal="center"/>
    </xf>
    <xf numFmtId="2" fontId="0" fillId="53" borderId="69" xfId="0" applyNumberFormat="1" applyFill="1" applyBorder="1" applyAlignment="1">
      <alignment horizontal="center"/>
    </xf>
    <xf numFmtId="1" fontId="0" fillId="4" borderId="57" xfId="0" applyNumberFormat="1" applyFill="1" applyBorder="1"/>
    <xf numFmtId="1" fontId="0" fillId="8" borderId="57" xfId="0" applyNumberFormat="1" applyFill="1" applyBorder="1"/>
    <xf numFmtId="1" fontId="0" fillId="8" borderId="59" xfId="0" applyNumberFormat="1" applyFill="1" applyBorder="1"/>
    <xf numFmtId="1" fontId="0" fillId="9" borderId="57" xfId="0" applyNumberFormat="1" applyFill="1" applyBorder="1"/>
    <xf numFmtId="1" fontId="0" fillId="9" borderId="56" xfId="0" applyNumberFormat="1" applyFill="1" applyBorder="1"/>
    <xf numFmtId="1" fontId="0" fillId="45" borderId="57" xfId="0" applyNumberFormat="1" applyFill="1" applyBorder="1"/>
    <xf numFmtId="1" fontId="0" fillId="45" borderId="56" xfId="0" applyNumberFormat="1" applyFill="1" applyBorder="1"/>
    <xf numFmtId="1" fontId="0" fillId="10" borderId="59" xfId="0" applyNumberFormat="1" applyFill="1" applyBorder="1"/>
    <xf numFmtId="1" fontId="0" fillId="24" borderId="58" xfId="0" applyNumberFormat="1" applyFill="1" applyBorder="1"/>
    <xf numFmtId="1" fontId="0" fillId="24" borderId="57" xfId="0" applyNumberFormat="1" applyFill="1" applyBorder="1"/>
    <xf numFmtId="1" fontId="0" fillId="24" borderId="59" xfId="0" applyNumberFormat="1" applyFill="1" applyBorder="1"/>
    <xf numFmtId="1" fontId="0" fillId="24" borderId="56" xfId="0" applyNumberFormat="1" applyFill="1" applyBorder="1"/>
    <xf numFmtId="1" fontId="0" fillId="36" borderId="58" xfId="0" applyNumberFormat="1" applyFill="1" applyBorder="1"/>
    <xf numFmtId="1" fontId="0" fillId="36" borderId="57" xfId="0" applyNumberFormat="1" applyFill="1" applyBorder="1"/>
    <xf numFmtId="1" fontId="0" fillId="36" borderId="59" xfId="0" applyNumberFormat="1" applyFill="1" applyBorder="1"/>
    <xf numFmtId="1" fontId="0" fillId="36" borderId="56" xfId="0" applyNumberFormat="1" applyFill="1" applyBorder="1"/>
    <xf numFmtId="1" fontId="0" fillId="4" borderId="62" xfId="0" applyNumberFormat="1" applyFill="1" applyBorder="1"/>
    <xf numFmtId="1" fontId="0" fillId="8" borderId="62" xfId="0" applyNumberFormat="1" applyFill="1" applyBorder="1"/>
    <xf numFmtId="1" fontId="0" fillId="8" borderId="65" xfId="0" applyNumberFormat="1" applyFill="1" applyBorder="1"/>
    <xf numFmtId="1" fontId="0" fillId="9" borderId="62" xfId="0" applyNumberFormat="1" applyFill="1" applyBorder="1"/>
    <xf numFmtId="1" fontId="0" fillId="9" borderId="63" xfId="0" applyNumberFormat="1" applyFill="1" applyBorder="1"/>
    <xf numFmtId="1" fontId="0" fillId="45" borderId="62" xfId="0" applyNumberFormat="1" applyFill="1" applyBorder="1"/>
    <xf numFmtId="1" fontId="0" fillId="45" borderId="63" xfId="0" applyNumberFormat="1" applyFill="1" applyBorder="1"/>
    <xf numFmtId="1" fontId="0" fillId="10" borderId="65" xfId="0" applyNumberFormat="1" applyFill="1" applyBorder="1"/>
    <xf numFmtId="1" fontId="0" fillId="24" borderId="64" xfId="0" applyNumberFormat="1" applyFill="1" applyBorder="1"/>
    <xf numFmtId="1" fontId="0" fillId="24" borderId="62" xfId="0" applyNumberFormat="1" applyFill="1" applyBorder="1"/>
    <xf numFmtId="1" fontId="0" fillId="24" borderId="65" xfId="0" applyNumberFormat="1" applyFill="1" applyBorder="1"/>
    <xf numFmtId="1" fontId="0" fillId="36" borderId="64" xfId="0" applyNumberFormat="1" applyFill="1" applyBorder="1"/>
    <xf numFmtId="1" fontId="0" fillId="36" borderId="62" xfId="0" applyNumberFormat="1" applyFill="1" applyBorder="1"/>
    <xf numFmtId="1" fontId="0" fillId="36" borderId="65" xfId="0" applyNumberFormat="1" applyFill="1" applyBorder="1"/>
    <xf numFmtId="2" fontId="0" fillId="21" borderId="0" xfId="0" applyNumberFormat="1" applyFill="1" applyBorder="1"/>
    <xf numFmtId="164" fontId="0" fillId="18" borderId="2" xfId="0" applyNumberFormat="1" applyFill="1" applyBorder="1"/>
    <xf numFmtId="164" fontId="0" fillId="18" borderId="0" xfId="0" applyNumberFormat="1" applyFill="1" applyBorder="1"/>
    <xf numFmtId="164" fontId="0" fillId="23" borderId="0" xfId="0" applyNumberFormat="1" applyFill="1" applyBorder="1"/>
    <xf numFmtId="164" fontId="19" fillId="23" borderId="0" xfId="0" applyNumberFormat="1" applyFont="1" applyFill="1" applyBorder="1"/>
    <xf numFmtId="164" fontId="19" fillId="18" borderId="55" xfId="0" applyNumberFormat="1" applyFont="1" applyFill="1" applyBorder="1"/>
    <xf numFmtId="164" fontId="19" fillId="23" borderId="60" xfId="0" applyNumberFormat="1" applyFont="1" applyFill="1" applyBorder="1"/>
    <xf numFmtId="165" fontId="0" fillId="21" borderId="0" xfId="0" applyNumberFormat="1" applyFill="1" applyBorder="1"/>
    <xf numFmtId="164" fontId="1" fillId="42" borderId="0" xfId="0" applyNumberFormat="1" applyFont="1" applyFill="1" applyBorder="1"/>
    <xf numFmtId="164" fontId="1" fillId="23" borderId="3" xfId="0" applyNumberFormat="1" applyFont="1" applyFill="1" applyBorder="1"/>
    <xf numFmtId="164" fontId="0" fillId="42" borderId="3" xfId="0" applyNumberFormat="1" applyFill="1" applyBorder="1"/>
    <xf numFmtId="164" fontId="0" fillId="5" borderId="3" xfId="0" applyNumberFormat="1" applyFill="1" applyBorder="1"/>
    <xf numFmtId="164" fontId="0" fillId="6" borderId="2" xfId="0" applyNumberFormat="1" applyFill="1" applyBorder="1"/>
    <xf numFmtId="164" fontId="20" fillId="23" borderId="3" xfId="0" applyNumberFormat="1" applyFont="1" applyFill="1" applyBorder="1"/>
    <xf numFmtId="164" fontId="20" fillId="23" borderId="67" xfId="0" applyNumberFormat="1" applyFont="1" applyFill="1" applyBorder="1"/>
    <xf numFmtId="164" fontId="1" fillId="6" borderId="0" xfId="0" applyNumberFormat="1" applyFont="1" applyFill="1" applyBorder="1"/>
    <xf numFmtId="164" fontId="1" fillId="5" borderId="0" xfId="0" applyNumberFormat="1" applyFont="1" applyFill="1" applyBorder="1"/>
    <xf numFmtId="164" fontId="0" fillId="6" borderId="57" xfId="0" applyNumberFormat="1" applyFill="1" applyBorder="1"/>
    <xf numFmtId="164" fontId="0" fillId="6" borderId="56" xfId="0" applyNumberFormat="1" applyFill="1" applyBorder="1"/>
    <xf numFmtId="164" fontId="0" fillId="15" borderId="57" xfId="0" applyNumberFormat="1" applyFill="1" applyBorder="1"/>
    <xf numFmtId="164" fontId="1" fillId="16" borderId="0" xfId="0" applyNumberFormat="1" applyFont="1" applyFill="1" applyBorder="1"/>
    <xf numFmtId="164" fontId="0" fillId="6" borderId="0" xfId="0" applyNumberFormat="1" applyFill="1" applyBorder="1"/>
    <xf numFmtId="164" fontId="0" fillId="6" borderId="3" xfId="0" applyNumberFormat="1" applyFill="1" applyBorder="1"/>
    <xf numFmtId="164" fontId="0" fillId="15" borderId="0" xfId="0" applyNumberFormat="1" applyFill="1" applyBorder="1"/>
    <xf numFmtId="164" fontId="1" fillId="18" borderId="3" xfId="0" applyNumberFormat="1" applyFont="1" applyFill="1" applyBorder="1"/>
    <xf numFmtId="164" fontId="0" fillId="9" borderId="3" xfId="0" applyNumberFormat="1" applyFill="1" applyBorder="1"/>
    <xf numFmtId="164" fontId="1" fillId="9" borderId="0" xfId="0" applyNumberFormat="1" applyFont="1" applyFill="1" applyBorder="1"/>
    <xf numFmtId="2" fontId="0" fillId="4" borderId="62" xfId="0" applyNumberFormat="1" applyFill="1" applyBorder="1"/>
    <xf numFmtId="2" fontId="0" fillId="8" borderId="62" xfId="0" applyNumberFormat="1" applyFill="1" applyBorder="1"/>
    <xf numFmtId="2" fontId="0" fillId="8" borderId="65" xfId="0" applyNumberFormat="1" applyFill="1" applyBorder="1"/>
    <xf numFmtId="2" fontId="0" fillId="27" borderId="62" xfId="0" applyNumberFormat="1" applyFill="1" applyBorder="1"/>
    <xf numFmtId="2" fontId="0" fillId="27" borderId="63" xfId="0" applyNumberFormat="1" applyFill="1" applyBorder="1"/>
    <xf numFmtId="2" fontId="0" fillId="9" borderId="62" xfId="0" applyNumberFormat="1" applyFill="1" applyBorder="1"/>
    <xf numFmtId="2" fontId="0" fillId="9" borderId="63" xfId="0" applyNumberFormat="1" applyFill="1" applyBorder="1"/>
    <xf numFmtId="2" fontId="0" fillId="5" borderId="62" xfId="0" applyNumberFormat="1" applyFill="1" applyBorder="1"/>
    <xf numFmtId="2" fontId="0" fillId="5" borderId="63" xfId="0" applyNumberFormat="1" applyFill="1" applyBorder="1"/>
    <xf numFmtId="2" fontId="0" fillId="10" borderId="64" xfId="0" applyNumberFormat="1" applyFill="1" applyBorder="1"/>
    <xf numFmtId="2" fontId="0" fillId="10" borderId="62" xfId="0" applyNumberFormat="1" applyFill="1" applyBorder="1"/>
    <xf numFmtId="2" fontId="0" fillId="10" borderId="63" xfId="0" applyNumberFormat="1" applyFill="1" applyBorder="1"/>
    <xf numFmtId="2" fontId="0" fillId="45" borderId="62" xfId="0" applyNumberFormat="1" applyFill="1" applyBorder="1"/>
    <xf numFmtId="2" fontId="0" fillId="45" borderId="63" xfId="0" applyNumberFormat="1" applyFill="1" applyBorder="1"/>
    <xf numFmtId="2" fontId="0" fillId="12" borderId="62" xfId="0" applyNumberFormat="1" applyFill="1" applyBorder="1"/>
    <xf numFmtId="2" fontId="0" fillId="12" borderId="65" xfId="0" applyNumberFormat="1" applyFill="1" applyBorder="1"/>
    <xf numFmtId="2" fontId="0" fillId="13" borderId="62" xfId="0" applyNumberFormat="1" applyFill="1" applyBorder="1"/>
    <xf numFmtId="2" fontId="0" fillId="13" borderId="65" xfId="0" applyNumberFormat="1" applyFill="1" applyBorder="1"/>
    <xf numFmtId="2" fontId="0" fillId="3" borderId="62" xfId="0" applyNumberFormat="1" applyFill="1" applyBorder="1"/>
    <xf numFmtId="2" fontId="0" fillId="14" borderId="62" xfId="0" applyNumberFormat="1" applyFill="1" applyBorder="1"/>
    <xf numFmtId="2" fontId="0" fillId="19" borderId="62" xfId="0" applyNumberFormat="1" applyFill="1" applyBorder="1"/>
    <xf numFmtId="2" fontId="0" fillId="19" borderId="63" xfId="0" applyNumberFormat="1" applyFill="1" applyBorder="1"/>
    <xf numFmtId="2" fontId="0" fillId="6" borderId="62" xfId="0" applyNumberFormat="1" applyFill="1" applyBorder="1"/>
    <xf numFmtId="2" fontId="0" fillId="6" borderId="63" xfId="0" applyNumberFormat="1" applyFill="1" applyBorder="1"/>
    <xf numFmtId="2" fontId="0" fillId="2" borderId="62" xfId="0" applyNumberFormat="1" applyFill="1" applyBorder="1"/>
    <xf numFmtId="2" fontId="0" fillId="15" borderId="62" xfId="0" applyNumberFormat="1" applyFill="1" applyBorder="1"/>
    <xf numFmtId="2" fontId="0" fillId="0" borderId="62" xfId="0" applyNumberFormat="1" applyBorder="1"/>
    <xf numFmtId="2" fontId="0" fillId="0" borderId="63" xfId="0" applyNumberFormat="1" applyBorder="1"/>
    <xf numFmtId="2" fontId="0" fillId="0" borderId="64" xfId="0" applyNumberFormat="1" applyBorder="1"/>
    <xf numFmtId="2" fontId="0" fillId="0" borderId="65" xfId="0" applyNumberFormat="1" applyBorder="1"/>
    <xf numFmtId="2" fontId="0" fillId="14" borderId="64" xfId="0" applyNumberFormat="1" applyFill="1" applyBorder="1"/>
    <xf numFmtId="2" fontId="0" fillId="14" borderId="65" xfId="0" applyNumberFormat="1" applyFill="1" applyBorder="1"/>
    <xf numFmtId="2" fontId="0" fillId="15" borderId="64" xfId="0" applyNumberFormat="1" applyFill="1" applyBorder="1"/>
    <xf numFmtId="2" fontId="0" fillId="15" borderId="65" xfId="0" applyNumberFormat="1" applyFill="1" applyBorder="1"/>
    <xf numFmtId="2" fontId="0" fillId="2" borderId="64" xfId="0" applyNumberFormat="1" applyFill="1" applyBorder="1"/>
    <xf numFmtId="2" fontId="0" fillId="10" borderId="65" xfId="0" applyNumberFormat="1" applyFill="1" applyBorder="1"/>
    <xf numFmtId="2" fontId="0" fillId="24" borderId="64" xfId="0" applyNumberFormat="1" applyFill="1" applyBorder="1"/>
    <xf numFmtId="2" fontId="0" fillId="24" borderId="62" xfId="0" applyNumberFormat="1" applyFill="1" applyBorder="1"/>
    <xf numFmtId="2" fontId="0" fillId="24" borderId="65" xfId="0" applyNumberFormat="1" applyFill="1" applyBorder="1"/>
    <xf numFmtId="2" fontId="0" fillId="24" borderId="63" xfId="0" applyNumberFormat="1" applyFill="1" applyBorder="1"/>
    <xf numFmtId="2" fontId="0" fillId="21" borderId="64" xfId="0" applyNumberFormat="1" applyFill="1" applyBorder="1"/>
    <xf numFmtId="2" fontId="0" fillId="21" borderId="62" xfId="0" applyNumberFormat="1" applyFill="1" applyBorder="1"/>
    <xf numFmtId="2" fontId="0" fillId="21" borderId="65" xfId="0" applyNumberFormat="1" applyFill="1" applyBorder="1"/>
    <xf numFmtId="2" fontId="0" fillId="21" borderId="63" xfId="0" applyNumberFormat="1" applyFill="1" applyBorder="1"/>
    <xf numFmtId="2" fontId="0" fillId="36" borderId="64" xfId="0" applyNumberFormat="1" applyFill="1" applyBorder="1"/>
    <xf numFmtId="2" fontId="0" fillId="36" borderId="62" xfId="0" applyNumberFormat="1" applyFill="1" applyBorder="1"/>
    <xf numFmtId="2" fontId="0" fillId="36" borderId="65" xfId="0" applyNumberFormat="1" applyFill="1" applyBorder="1"/>
    <xf numFmtId="2" fontId="0" fillId="36" borderId="63" xfId="0" applyNumberFormat="1" applyFill="1" applyBorder="1"/>
    <xf numFmtId="1" fontId="0" fillId="5" borderId="64" xfId="0" applyNumberFormat="1" applyFill="1" applyBorder="1"/>
    <xf numFmtId="2" fontId="19" fillId="6" borderId="69" xfId="0" applyNumberFormat="1" applyFont="1" applyFill="1" applyBorder="1" applyAlignment="1">
      <alignment horizontal="center"/>
    </xf>
    <xf numFmtId="1" fontId="20" fillId="4" borderId="0" xfId="0" applyNumberFormat="1" applyFont="1" applyFill="1" applyBorder="1"/>
    <xf numFmtId="164" fontId="19" fillId="6" borderId="66" xfId="0" applyNumberFormat="1" applyFont="1" applyFill="1" applyBorder="1" applyAlignment="1">
      <alignment horizontal="center"/>
    </xf>
    <xf numFmtId="164" fontId="19" fillId="6" borderId="67" xfId="0" applyNumberFormat="1" applyFont="1" applyFill="1" applyBorder="1" applyAlignment="1">
      <alignment horizontal="center"/>
    </xf>
    <xf numFmtId="164" fontId="19" fillId="6" borderId="68" xfId="0" applyNumberFormat="1" applyFont="1" applyFill="1" applyBorder="1" applyAlignment="1">
      <alignment horizontal="center"/>
    </xf>
    <xf numFmtId="0" fontId="0" fillId="7" borderId="0" xfId="0" applyFill="1" applyBorder="1" applyAlignment="1">
      <alignment horizontal="right"/>
    </xf>
    <xf numFmtId="0" fontId="0" fillId="7" borderId="0" xfId="0" applyFill="1" applyAlignment="1">
      <alignment horizontal="right"/>
    </xf>
    <xf numFmtId="0" fontId="0" fillId="17" borderId="33" xfId="0" applyFill="1" applyBorder="1" applyAlignment="1">
      <alignment horizontal="right"/>
    </xf>
    <xf numFmtId="0" fontId="1" fillId="7" borderId="0" xfId="0" applyFont="1" applyFill="1" applyBorder="1" applyAlignment="1">
      <alignment horizontal="right"/>
    </xf>
    <xf numFmtId="49" fontId="3" fillId="7" borderId="0" xfId="0" applyNumberFormat="1" applyFont="1" applyFill="1" applyBorder="1" applyAlignment="1">
      <alignment horizontal="right"/>
    </xf>
    <xf numFmtId="2" fontId="6" fillId="23" borderId="0" xfId="0" applyNumberFormat="1" applyFont="1" applyFill="1" applyBorder="1" applyAlignment="1">
      <alignment horizontal="right"/>
    </xf>
    <xf numFmtId="0" fontId="0" fillId="6" borderId="0" xfId="0" applyFill="1" applyAlignment="1">
      <alignment horizontal="right"/>
    </xf>
    <xf numFmtId="2" fontId="0" fillId="6" borderId="30" xfId="0" applyNumberFormat="1" applyFill="1" applyBorder="1" applyAlignment="1">
      <alignment horizontal="right"/>
    </xf>
    <xf numFmtId="2" fontId="0" fillId="9" borderId="70" xfId="0" applyNumberFormat="1" applyFill="1" applyBorder="1" applyAlignment="1">
      <alignment horizontal="right"/>
    </xf>
    <xf numFmtId="2" fontId="0" fillId="4" borderId="70" xfId="0" applyNumberFormat="1" applyFill="1" applyBorder="1" applyAlignment="1">
      <alignment horizontal="right"/>
    </xf>
    <xf numFmtId="2" fontId="0" fillId="6" borderId="70" xfId="0" applyNumberFormat="1" applyFill="1" applyBorder="1" applyAlignment="1">
      <alignment horizontal="right"/>
    </xf>
    <xf numFmtId="2" fontId="0" fillId="25" borderId="70" xfId="0" applyNumberFormat="1" applyFill="1" applyBorder="1" applyAlignment="1">
      <alignment horizontal="right"/>
    </xf>
    <xf numFmtId="2" fontId="0" fillId="6" borderId="71" xfId="0" applyNumberFormat="1" applyFill="1" applyBorder="1" applyAlignment="1">
      <alignment horizontal="right"/>
    </xf>
    <xf numFmtId="2" fontId="0" fillId="26" borderId="70" xfId="0" applyNumberFormat="1" applyFill="1" applyBorder="1" applyAlignment="1">
      <alignment horizontal="right"/>
    </xf>
    <xf numFmtId="2" fontId="0" fillId="0" borderId="70" xfId="0" applyNumberFormat="1" applyFill="1" applyBorder="1" applyAlignment="1">
      <alignment horizontal="right"/>
    </xf>
    <xf numFmtId="0" fontId="0" fillId="0" borderId="0" xfId="0" applyBorder="1" applyAlignment="1">
      <alignment horizontal="right"/>
    </xf>
    <xf numFmtId="1" fontId="0" fillId="47" borderId="58" xfId="0" applyNumberFormat="1" applyFill="1" applyBorder="1"/>
    <xf numFmtId="1" fontId="0" fillId="47" borderId="57" xfId="0" applyNumberFormat="1" applyFill="1" applyBorder="1"/>
    <xf numFmtId="1" fontId="0" fillId="47" borderId="59" xfId="0" applyNumberFormat="1" applyFill="1" applyBorder="1"/>
    <xf numFmtId="1" fontId="0" fillId="41" borderId="58" xfId="0" applyNumberFormat="1" applyFill="1" applyBorder="1"/>
    <xf numFmtId="1" fontId="0" fillId="41" borderId="57" xfId="0" applyNumberFormat="1" applyFill="1" applyBorder="1"/>
    <xf numFmtId="1" fontId="0" fillId="41" borderId="59" xfId="0" applyNumberFormat="1" applyFill="1" applyBorder="1"/>
    <xf numFmtId="1" fontId="0" fillId="41" borderId="56" xfId="0" applyNumberFormat="1" applyFill="1" applyBorder="1"/>
    <xf numFmtId="1" fontId="0" fillId="36" borderId="63" xfId="0" applyNumberFormat="1" applyFill="1" applyBorder="1"/>
    <xf numFmtId="1" fontId="0" fillId="41" borderId="64" xfId="0" applyNumberFormat="1" applyFill="1" applyBorder="1"/>
    <xf numFmtId="1" fontId="0" fillId="41" borderId="62" xfId="0" applyNumberFormat="1" applyFill="1" applyBorder="1"/>
    <xf numFmtId="1" fontId="0" fillId="41" borderId="65" xfId="0" applyNumberFormat="1" applyFill="1" applyBorder="1"/>
    <xf numFmtId="1" fontId="0" fillId="41" borderId="63" xfId="0" applyNumberFormat="1" applyFill="1" applyBorder="1"/>
    <xf numFmtId="2" fontId="0" fillId="54" borderId="69" xfId="0" applyNumberFormat="1" applyFill="1" applyBorder="1" applyAlignment="1">
      <alignment horizontal="center"/>
    </xf>
    <xf numFmtId="164" fontId="1" fillId="55" borderId="0" xfId="0" applyNumberFormat="1" applyFont="1" applyFill="1" applyBorder="1"/>
    <xf numFmtId="164" fontId="0" fillId="55" borderId="3" xfId="0" applyNumberFormat="1" applyFill="1" applyBorder="1"/>
    <xf numFmtId="1" fontId="0" fillId="56" borderId="2" xfId="0" applyNumberFormat="1" applyFill="1" applyBorder="1"/>
    <xf numFmtId="1" fontId="0" fillId="56" borderId="0" xfId="0" applyNumberFormat="1" applyFill="1" applyBorder="1"/>
    <xf numFmtId="1" fontId="0" fillId="56" borderId="1" xfId="0" applyNumberFormat="1" applyFill="1" applyBorder="1"/>
    <xf numFmtId="1" fontId="0" fillId="56" borderId="3" xfId="0" applyNumberFormat="1" applyFill="1" applyBorder="1"/>
    <xf numFmtId="0" fontId="0" fillId="56" borderId="2" xfId="0" applyFill="1" applyBorder="1"/>
    <xf numFmtId="0" fontId="0" fillId="56" borderId="0" xfId="0" applyFill="1" applyBorder="1"/>
    <xf numFmtId="0" fontId="0" fillId="56" borderId="1" xfId="0" applyFill="1" applyBorder="1"/>
    <xf numFmtId="0" fontId="0" fillId="56" borderId="3" xfId="0" applyFill="1" applyBorder="1"/>
    <xf numFmtId="0" fontId="0" fillId="56" borderId="9" xfId="0" applyFill="1" applyBorder="1"/>
    <xf numFmtId="0" fontId="0" fillId="56" borderId="10" xfId="0" applyFill="1" applyBorder="1"/>
    <xf numFmtId="0" fontId="0" fillId="56" borderId="8" xfId="0" applyFill="1" applyBorder="1"/>
    <xf numFmtId="0" fontId="0" fillId="56" borderId="11" xfId="0" applyFill="1" applyBorder="1"/>
    <xf numFmtId="0" fontId="0" fillId="56" borderId="5" xfId="0" applyFill="1" applyBorder="1"/>
    <xf numFmtId="0" fontId="0" fillId="56" borderId="6" xfId="0" applyFill="1" applyBorder="1"/>
    <xf numFmtId="0" fontId="0" fillId="56" borderId="4" xfId="0" applyFont="1" applyFill="1" applyBorder="1"/>
    <xf numFmtId="0" fontId="0" fillId="56" borderId="7" xfId="0" applyFill="1" applyBorder="1"/>
    <xf numFmtId="0" fontId="0" fillId="56" borderId="2" xfId="0" applyFont="1" applyFill="1" applyBorder="1"/>
    <xf numFmtId="0" fontId="0" fillId="56" borderId="1" xfId="0" applyFont="1" applyFill="1" applyBorder="1"/>
    <xf numFmtId="1" fontId="0" fillId="56" borderId="9" xfId="0" applyNumberFormat="1" applyFill="1" applyBorder="1"/>
    <xf numFmtId="1" fontId="0" fillId="56" borderId="10" xfId="0" applyNumberFormat="1" applyFill="1" applyBorder="1"/>
    <xf numFmtId="1" fontId="0" fillId="56" borderId="8" xfId="0" applyNumberFormat="1" applyFill="1" applyBorder="1"/>
    <xf numFmtId="1" fontId="0" fillId="56" borderId="11" xfId="0" applyNumberFormat="1" applyFill="1" applyBorder="1"/>
    <xf numFmtId="0" fontId="0" fillId="56" borderId="18" xfId="0" applyFill="1" applyBorder="1"/>
    <xf numFmtId="0" fontId="0" fillId="56" borderId="33" xfId="0" applyFill="1" applyBorder="1"/>
    <xf numFmtId="0" fontId="0" fillId="56" borderId="17" xfId="0" applyFill="1" applyBorder="1"/>
    <xf numFmtId="0" fontId="0" fillId="56" borderId="13" xfId="0" applyFill="1" applyBorder="1"/>
    <xf numFmtId="0" fontId="0" fillId="56" borderId="4" xfId="0" applyFill="1" applyBorder="1"/>
    <xf numFmtId="0" fontId="1" fillId="56" borderId="3" xfId="0" applyFont="1" applyFill="1" applyBorder="1"/>
    <xf numFmtId="0" fontId="1" fillId="56" borderId="0" xfId="0" applyFont="1" applyFill="1" applyBorder="1"/>
    <xf numFmtId="1" fontId="1" fillId="56" borderId="3" xfId="0" applyNumberFormat="1" applyFont="1" applyFill="1" applyBorder="1"/>
    <xf numFmtId="1" fontId="1" fillId="56" borderId="9" xfId="0" applyNumberFormat="1" applyFont="1" applyFill="1" applyBorder="1"/>
    <xf numFmtId="1" fontId="1" fillId="56" borderId="10" xfId="0" applyNumberFormat="1" applyFont="1" applyFill="1" applyBorder="1"/>
    <xf numFmtId="1" fontId="1" fillId="56" borderId="8" xfId="0" applyNumberFormat="1" applyFont="1" applyFill="1" applyBorder="1"/>
    <xf numFmtId="1" fontId="1" fillId="56" borderId="2" xfId="0" applyNumberFormat="1" applyFont="1" applyFill="1" applyBorder="1"/>
    <xf numFmtId="1" fontId="1" fillId="56" borderId="0" xfId="0" applyNumberFormat="1" applyFont="1" applyFill="1" applyBorder="1"/>
    <xf numFmtId="1" fontId="1" fillId="56" borderId="1" xfId="0" applyNumberFormat="1" applyFont="1" applyFill="1" applyBorder="1"/>
    <xf numFmtId="1" fontId="1" fillId="56" borderId="5" xfId="0" applyNumberFormat="1" applyFont="1" applyFill="1" applyBorder="1"/>
    <xf numFmtId="1" fontId="1" fillId="56" borderId="6" xfId="0" applyNumberFormat="1" applyFont="1" applyFill="1" applyBorder="1"/>
    <xf numFmtId="1" fontId="1" fillId="56" borderId="4" xfId="0" applyNumberFormat="1" applyFont="1" applyFill="1" applyBorder="1"/>
    <xf numFmtId="1" fontId="0" fillId="56" borderId="58" xfId="0" applyNumberFormat="1" applyFill="1" applyBorder="1"/>
    <xf numFmtId="1" fontId="0" fillId="56" borderId="57" xfId="0" applyNumberFormat="1" applyFill="1" applyBorder="1"/>
    <xf numFmtId="1" fontId="0" fillId="56" borderId="59" xfId="0" applyNumberFormat="1" applyFill="1" applyBorder="1"/>
    <xf numFmtId="1" fontId="1" fillId="56" borderId="56" xfId="0" applyNumberFormat="1" applyFont="1" applyFill="1" applyBorder="1"/>
    <xf numFmtId="1" fontId="0" fillId="57" borderId="0" xfId="0" applyNumberFormat="1" applyFill="1" applyBorder="1"/>
    <xf numFmtId="1" fontId="1" fillId="57" borderId="3" xfId="0" applyNumberFormat="1" applyFont="1" applyFill="1" applyBorder="1"/>
    <xf numFmtId="1" fontId="0" fillId="58" borderId="2" xfId="0" applyNumberFormat="1" applyFill="1" applyBorder="1"/>
    <xf numFmtId="1" fontId="0" fillId="58" borderId="0" xfId="0" applyNumberFormat="1" applyFill="1" applyBorder="1"/>
    <xf numFmtId="1" fontId="0" fillId="58" borderId="1" xfId="0" applyNumberFormat="1" applyFill="1" applyBorder="1"/>
    <xf numFmtId="1" fontId="0" fillId="58" borderId="3" xfId="0" applyNumberFormat="1" applyFill="1" applyBorder="1"/>
    <xf numFmtId="1" fontId="0" fillId="59" borderId="2" xfId="0" applyNumberFormat="1" applyFill="1" applyBorder="1"/>
    <xf numFmtId="1" fontId="0" fillId="59" borderId="0" xfId="0" applyNumberFormat="1" applyFill="1" applyBorder="1"/>
    <xf numFmtId="1" fontId="0" fillId="59" borderId="1" xfId="0" applyNumberFormat="1" applyFill="1" applyBorder="1"/>
    <xf numFmtId="1" fontId="0" fillId="59" borderId="3" xfId="0" applyNumberFormat="1" applyFill="1" applyBorder="1"/>
    <xf numFmtId="0" fontId="0" fillId="59" borderId="2" xfId="0" applyFill="1" applyBorder="1"/>
    <xf numFmtId="0" fontId="0" fillId="59" borderId="0" xfId="0" applyFill="1" applyBorder="1"/>
    <xf numFmtId="0" fontId="0" fillId="59" borderId="1" xfId="0" applyFill="1" applyBorder="1"/>
    <xf numFmtId="0" fontId="0" fillId="59" borderId="3" xfId="0" applyFill="1" applyBorder="1"/>
    <xf numFmtId="0" fontId="1" fillId="56" borderId="2" xfId="0" applyFont="1" applyFill="1" applyBorder="1"/>
    <xf numFmtId="0" fontId="1" fillId="56" borderId="1" xfId="0" applyFont="1" applyFill="1" applyBorder="1"/>
    <xf numFmtId="164" fontId="19" fillId="18" borderId="55" xfId="0" applyNumberFormat="1" applyFont="1" applyFill="1" applyBorder="1" applyAlignment="1">
      <alignment horizontal="right"/>
    </xf>
    <xf numFmtId="164" fontId="19" fillId="6" borderId="66" xfId="0" applyNumberFormat="1" applyFont="1" applyFill="1" applyBorder="1" applyAlignment="1">
      <alignment horizontal="right"/>
    </xf>
    <xf numFmtId="164" fontId="19" fillId="6" borderId="67" xfId="0" applyNumberFormat="1" applyFont="1" applyFill="1" applyBorder="1" applyAlignment="1">
      <alignment horizontal="right"/>
    </xf>
    <xf numFmtId="2" fontId="19" fillId="54" borderId="69" xfId="0" applyNumberFormat="1" applyFont="1" applyFill="1" applyBorder="1" applyAlignment="1">
      <alignment horizontal="center"/>
    </xf>
    <xf numFmtId="2" fontId="0" fillId="60" borderId="69" xfId="0" applyNumberFormat="1" applyFill="1" applyBorder="1" applyAlignment="1">
      <alignment horizontal="center"/>
    </xf>
    <xf numFmtId="2" fontId="19" fillId="60" borderId="69" xfId="0" applyNumberFormat="1" applyFont="1" applyFill="1" applyBorder="1" applyAlignment="1">
      <alignment horizontal="center"/>
    </xf>
    <xf numFmtId="2" fontId="19" fillId="51" borderId="69" xfId="0" applyNumberFormat="1" applyFont="1" applyFill="1" applyBorder="1" applyAlignment="1">
      <alignment horizontal="center"/>
    </xf>
    <xf numFmtId="2" fontId="19" fillId="52" borderId="69" xfId="0" applyNumberFormat="1" applyFont="1" applyFill="1" applyBorder="1" applyAlignment="1">
      <alignment horizontal="center"/>
    </xf>
    <xf numFmtId="1" fontId="0" fillId="61" borderId="10" xfId="0" applyNumberFormat="1" applyFill="1" applyBorder="1"/>
    <xf numFmtId="1" fontId="0" fillId="61" borderId="0" xfId="0" applyNumberFormat="1" applyFill="1" applyBorder="1"/>
    <xf numFmtId="0" fontId="0" fillId="61" borderId="6" xfId="0" applyFill="1" applyBorder="1"/>
    <xf numFmtId="0" fontId="0" fillId="61" borderId="46" xfId="0" applyFill="1" applyBorder="1"/>
    <xf numFmtId="0" fontId="0" fillId="61" borderId="51" xfId="0" applyFill="1" applyBorder="1"/>
    <xf numFmtId="1" fontId="0" fillId="61" borderId="57" xfId="0" applyNumberFormat="1" applyFill="1" applyBorder="1"/>
    <xf numFmtId="1" fontId="0" fillId="61" borderId="62" xfId="0" applyNumberFormat="1" applyFill="1" applyBorder="1"/>
    <xf numFmtId="2" fontId="0" fillId="61" borderId="62" xfId="0" applyNumberFormat="1" applyFill="1" applyBorder="1"/>
    <xf numFmtId="1" fontId="0" fillId="62" borderId="10" xfId="0" applyNumberFormat="1" applyFill="1" applyBorder="1"/>
    <xf numFmtId="1" fontId="0" fillId="62" borderId="11" xfId="0" applyNumberFormat="1" applyFill="1" applyBorder="1"/>
    <xf numFmtId="1" fontId="0" fillId="62" borderId="0" xfId="0" applyNumberFormat="1" applyFill="1" applyBorder="1"/>
    <xf numFmtId="1" fontId="0" fillId="62" borderId="3" xfId="0" applyNumberFormat="1" applyFill="1" applyBorder="1"/>
    <xf numFmtId="0" fontId="0" fillId="62" borderId="6" xfId="0" applyFill="1" applyBorder="1"/>
    <xf numFmtId="0" fontId="0" fillId="62" borderId="7" xfId="0" applyFill="1" applyBorder="1"/>
    <xf numFmtId="0" fontId="0" fillId="62" borderId="46" xfId="0" applyFill="1" applyBorder="1"/>
    <xf numFmtId="0" fontId="0" fillId="62" borderId="47" xfId="0" applyFill="1" applyBorder="1"/>
    <xf numFmtId="0" fontId="0" fillId="62" borderId="0" xfId="0" applyFill="1"/>
    <xf numFmtId="0" fontId="0" fillId="62" borderId="3" xfId="0" applyFill="1" applyBorder="1"/>
    <xf numFmtId="0" fontId="0" fillId="62" borderId="51" xfId="0" applyFill="1" applyBorder="1"/>
    <xf numFmtId="0" fontId="0" fillId="62" borderId="52" xfId="0" applyFill="1" applyBorder="1"/>
    <xf numFmtId="1" fontId="0" fillId="62" borderId="0" xfId="0" applyNumberFormat="1" applyFill="1"/>
    <xf numFmtId="1" fontId="0" fillId="62" borderId="57" xfId="0" applyNumberFormat="1" applyFill="1" applyBorder="1"/>
    <xf numFmtId="1" fontId="0" fillId="62" borderId="56" xfId="0" applyNumberFormat="1" applyFill="1" applyBorder="1"/>
    <xf numFmtId="1" fontId="0" fillId="62" borderId="62" xfId="0" applyNumberFormat="1" applyFill="1" applyBorder="1"/>
    <xf numFmtId="1" fontId="0" fillId="62" borderId="63" xfId="0" applyNumberFormat="1" applyFill="1" applyBorder="1"/>
    <xf numFmtId="2" fontId="0" fillId="62" borderId="62" xfId="0" applyNumberFormat="1" applyFill="1" applyBorder="1"/>
    <xf numFmtId="2" fontId="0" fillId="62" borderId="63" xfId="0" applyNumberFormat="1" applyFill="1" applyBorder="1"/>
    <xf numFmtId="1" fontId="0" fillId="62" borderId="64" xfId="0" applyNumberFormat="1" applyFill="1" applyBorder="1"/>
    <xf numFmtId="1" fontId="0" fillId="56" borderId="64" xfId="0" applyNumberFormat="1" applyFill="1" applyBorder="1"/>
    <xf numFmtId="1" fontId="0" fillId="56" borderId="62" xfId="0" applyNumberFormat="1" applyFill="1" applyBorder="1"/>
    <xf numFmtId="1" fontId="0" fillId="56" borderId="65" xfId="0" applyNumberFormat="1" applyFill="1" applyBorder="1"/>
    <xf numFmtId="1" fontId="0" fillId="56" borderId="63" xfId="0" applyNumberFormat="1" applyFill="1" applyBorder="1"/>
    <xf numFmtId="0" fontId="1" fillId="63" borderId="2" xfId="0" applyFont="1" applyFill="1" applyBorder="1"/>
    <xf numFmtId="0" fontId="1" fillId="63" borderId="0" xfId="0" applyFont="1" applyFill="1" applyBorder="1"/>
    <xf numFmtId="0" fontId="1" fillId="63" borderId="1" xfId="0" applyFont="1" applyFill="1" applyBorder="1"/>
    <xf numFmtId="0" fontId="1" fillId="63" borderId="3" xfId="0" applyFont="1" applyFill="1" applyBorder="1"/>
    <xf numFmtId="0" fontId="0" fillId="63" borderId="2" xfId="0" applyFill="1" applyBorder="1"/>
    <xf numFmtId="0" fontId="0" fillId="63" borderId="0" xfId="0" applyFill="1" applyBorder="1"/>
    <xf numFmtId="0" fontId="0" fillId="63" borderId="1" xfId="0" applyFill="1" applyBorder="1"/>
    <xf numFmtId="0" fontId="0" fillId="63" borderId="3" xfId="0" applyFill="1" applyBorder="1"/>
    <xf numFmtId="1" fontId="0" fillId="63" borderId="58" xfId="0" applyNumberFormat="1" applyFill="1" applyBorder="1"/>
    <xf numFmtId="1" fontId="0" fillId="63" borderId="57" xfId="0" applyNumberFormat="1" applyFill="1" applyBorder="1"/>
    <xf numFmtId="1" fontId="0" fillId="63" borderId="59" xfId="0" applyNumberFormat="1" applyFill="1" applyBorder="1"/>
    <xf numFmtId="1" fontId="0" fillId="63" borderId="2" xfId="0" applyNumberFormat="1" applyFill="1" applyBorder="1"/>
    <xf numFmtId="1" fontId="0" fillId="63" borderId="0" xfId="0" applyNumberFormat="1" applyFill="1" applyBorder="1"/>
    <xf numFmtId="1" fontId="0" fillId="63" borderId="1" xfId="0" applyNumberFormat="1" applyFill="1" applyBorder="1"/>
    <xf numFmtId="1" fontId="0" fillId="63" borderId="3" xfId="0" applyNumberFormat="1" applyFill="1" applyBorder="1"/>
    <xf numFmtId="1" fontId="0" fillId="64" borderId="2" xfId="0" applyNumberFormat="1" applyFill="1" applyBorder="1"/>
    <xf numFmtId="1" fontId="0" fillId="64" borderId="0" xfId="0" applyNumberFormat="1" applyFill="1" applyBorder="1"/>
    <xf numFmtId="1" fontId="0" fillId="64" borderId="1" xfId="0" applyNumberFormat="1" applyFill="1" applyBorder="1"/>
    <xf numFmtId="1" fontId="0" fillId="64" borderId="3" xfId="0" applyNumberFormat="1" applyFill="1" applyBorder="1"/>
    <xf numFmtId="1" fontId="0" fillId="65" borderId="2" xfId="0" applyNumberFormat="1" applyFill="1" applyBorder="1"/>
    <xf numFmtId="1" fontId="0" fillId="65" borderId="0" xfId="0" applyNumberFormat="1" applyFill="1" applyBorder="1"/>
    <xf numFmtId="1" fontId="0" fillId="65" borderId="1" xfId="0" applyNumberFormat="1" applyFill="1" applyBorder="1"/>
    <xf numFmtId="1" fontId="0" fillId="65" borderId="3" xfId="0" applyNumberFormat="1" applyFill="1" applyBorder="1"/>
    <xf numFmtId="0" fontId="0" fillId="65" borderId="2" xfId="0" applyFill="1" applyBorder="1"/>
    <xf numFmtId="0" fontId="0" fillId="65" borderId="0" xfId="0" applyFill="1" applyBorder="1"/>
    <xf numFmtId="0" fontId="0" fillId="65" borderId="1" xfId="0" applyFill="1" applyBorder="1"/>
    <xf numFmtId="0" fontId="0" fillId="65" borderId="3" xfId="0" applyFill="1" applyBorder="1"/>
    <xf numFmtId="1" fontId="0" fillId="9" borderId="2" xfId="0" applyNumberFormat="1" applyFill="1" applyBorder="1"/>
    <xf numFmtId="164" fontId="19" fillId="6" borderId="55" xfId="0" applyNumberFormat="1" applyFont="1" applyFill="1" applyBorder="1" applyAlignment="1">
      <alignment horizontal="center"/>
    </xf>
    <xf numFmtId="164" fontId="19" fillId="6" borderId="60" xfId="0" applyNumberFormat="1" applyFont="1" applyFill="1" applyBorder="1" applyAlignment="1">
      <alignment horizontal="center"/>
    </xf>
    <xf numFmtId="0" fontId="0" fillId="63" borderId="9" xfId="0" applyFill="1" applyBorder="1"/>
    <xf numFmtId="0" fontId="0" fillId="63" borderId="10" xfId="0" applyFill="1" applyBorder="1"/>
    <xf numFmtId="0" fontId="0" fillId="63" borderId="8" xfId="0" applyFill="1" applyBorder="1"/>
    <xf numFmtId="0" fontId="0" fillId="63" borderId="11" xfId="0" applyFill="1" applyBorder="1"/>
    <xf numFmtId="0" fontId="0" fillId="63" borderId="5" xfId="0" applyFill="1" applyBorder="1"/>
    <xf numFmtId="0" fontId="0" fillId="63" borderId="6" xfId="0" applyFill="1" applyBorder="1"/>
    <xf numFmtId="0" fontId="0" fillId="63" borderId="4" xfId="0" applyFont="1" applyFill="1" applyBorder="1"/>
    <xf numFmtId="0" fontId="0" fillId="63" borderId="7" xfId="0" applyFill="1" applyBorder="1"/>
    <xf numFmtId="0" fontId="0" fillId="63" borderId="2" xfId="0" applyFont="1" applyFill="1" applyBorder="1"/>
    <xf numFmtId="0" fontId="0" fillId="63" borderId="1" xfId="0" applyFont="1" applyFill="1" applyBorder="1"/>
    <xf numFmtId="1" fontId="0" fillId="63" borderId="9" xfId="0" applyNumberFormat="1" applyFill="1" applyBorder="1"/>
    <xf numFmtId="1" fontId="0" fillId="63" borderId="10" xfId="0" applyNumberFormat="1" applyFill="1" applyBorder="1"/>
    <xf numFmtId="1" fontId="0" fillId="63" borderId="8" xfId="0" applyNumberFormat="1" applyFill="1" applyBorder="1"/>
    <xf numFmtId="1" fontId="0" fillId="63" borderId="11" xfId="0" applyNumberFormat="1" applyFill="1" applyBorder="1"/>
    <xf numFmtId="0" fontId="0" fillId="63" borderId="18" xfId="0" applyFill="1" applyBorder="1"/>
    <xf numFmtId="0" fontId="0" fillId="63" borderId="33" xfId="0" applyFill="1" applyBorder="1"/>
    <xf numFmtId="0" fontId="0" fillId="63" borderId="17" xfId="0" applyFill="1" applyBorder="1"/>
    <xf numFmtId="0" fontId="0" fillId="63" borderId="13" xfId="0" applyFill="1" applyBorder="1"/>
    <xf numFmtId="0" fontId="0" fillId="63" borderId="4" xfId="0" applyFill="1" applyBorder="1"/>
    <xf numFmtId="1" fontId="1" fillId="63" borderId="3" xfId="0" applyNumberFormat="1" applyFont="1" applyFill="1" applyBorder="1"/>
    <xf numFmtId="1" fontId="1" fillId="63" borderId="9" xfId="0" applyNumberFormat="1" applyFont="1" applyFill="1" applyBorder="1"/>
    <xf numFmtId="1" fontId="1" fillId="63" borderId="10" xfId="0" applyNumberFormat="1" applyFont="1" applyFill="1" applyBorder="1"/>
    <xf numFmtId="1" fontId="1" fillId="63" borderId="8" xfId="0" applyNumberFormat="1" applyFont="1" applyFill="1" applyBorder="1"/>
    <xf numFmtId="1" fontId="1" fillId="63" borderId="2" xfId="0" applyNumberFormat="1" applyFont="1" applyFill="1" applyBorder="1"/>
    <xf numFmtId="1" fontId="1" fillId="63" borderId="0" xfId="0" applyNumberFormat="1" applyFont="1" applyFill="1" applyBorder="1"/>
    <xf numFmtId="1" fontId="1" fillId="63" borderId="1" xfId="0" applyNumberFormat="1" applyFont="1" applyFill="1" applyBorder="1"/>
    <xf numFmtId="1" fontId="1" fillId="63" borderId="5" xfId="0" applyNumberFormat="1" applyFont="1" applyFill="1" applyBorder="1"/>
    <xf numFmtId="1" fontId="1" fillId="63" borderId="6" xfId="0" applyNumberFormat="1" applyFont="1" applyFill="1" applyBorder="1"/>
    <xf numFmtId="1" fontId="1" fillId="63" borderId="4" xfId="0" applyNumberFormat="1" applyFont="1" applyFill="1" applyBorder="1"/>
    <xf numFmtId="1" fontId="1" fillId="63" borderId="56" xfId="0" applyNumberFormat="1" applyFont="1" applyFill="1" applyBorder="1"/>
    <xf numFmtId="1" fontId="0" fillId="66" borderId="0" xfId="0" applyNumberFormat="1" applyFill="1" applyBorder="1"/>
    <xf numFmtId="1" fontId="1" fillId="66" borderId="3" xfId="0" applyNumberFormat="1" applyFont="1" applyFill="1" applyBorder="1"/>
    <xf numFmtId="164" fontId="1" fillId="67" borderId="0" xfId="0" applyNumberFormat="1" applyFont="1" applyFill="1" applyBorder="1"/>
    <xf numFmtId="164" fontId="0" fillId="67" borderId="3" xfId="0" applyNumberFormat="1" applyFill="1" applyBorder="1"/>
    <xf numFmtId="164" fontId="19" fillId="68" borderId="0" xfId="0" applyNumberFormat="1" applyFont="1" applyFill="1" applyBorder="1"/>
    <xf numFmtId="164" fontId="19" fillId="60" borderId="0" xfId="0" applyNumberFormat="1" applyFont="1" applyFill="1" applyBorder="1" applyAlignment="1">
      <alignment horizontal="center"/>
    </xf>
    <xf numFmtId="2" fontId="19" fillId="65" borderId="0" xfId="0" applyNumberFormat="1" applyFont="1" applyFill="1" applyBorder="1" applyAlignment="1">
      <alignment horizontal="center"/>
    </xf>
    <xf numFmtId="1" fontId="1" fillId="66" borderId="0" xfId="0" applyNumberFormat="1" applyFont="1" applyFill="1" applyBorder="1"/>
    <xf numFmtId="1" fontId="1" fillId="67" borderId="0" xfId="0" applyNumberFormat="1" applyFont="1" applyFill="1" applyBorder="1"/>
    <xf numFmtId="1" fontId="0" fillId="67" borderId="0" xfId="0" applyNumberFormat="1" applyFill="1" applyBorder="1"/>
    <xf numFmtId="164" fontId="19" fillId="68" borderId="57" xfId="0" applyNumberFormat="1" applyFont="1" applyFill="1" applyBorder="1"/>
    <xf numFmtId="164" fontId="19" fillId="60" borderId="57" xfId="0" applyNumberFormat="1" applyFont="1" applyFill="1" applyBorder="1" applyAlignment="1">
      <alignment horizontal="center"/>
    </xf>
    <xf numFmtId="2" fontId="0" fillId="51" borderId="69" xfId="0" applyNumberFormat="1" applyFont="1" applyFill="1" applyBorder="1" applyAlignment="1">
      <alignment horizontal="right"/>
    </xf>
    <xf numFmtId="2" fontId="0" fillId="51" borderId="69" xfId="0" applyNumberFormat="1" applyFont="1" applyFill="1" applyBorder="1" applyAlignment="1">
      <alignment horizontal="center"/>
    </xf>
    <xf numFmtId="2" fontId="0" fillId="69" borderId="69" xfId="0" applyNumberFormat="1" applyFont="1" applyFill="1" applyBorder="1" applyAlignment="1">
      <alignment horizontal="center"/>
    </xf>
    <xf numFmtId="2" fontId="0" fillId="52" borderId="69" xfId="0" applyNumberFormat="1" applyFont="1" applyFill="1" applyBorder="1" applyAlignment="1">
      <alignment horizontal="center"/>
    </xf>
    <xf numFmtId="2" fontId="0" fillId="52" borderId="72" xfId="0" applyNumberFormat="1" applyFont="1" applyFill="1" applyBorder="1" applyAlignment="1">
      <alignment horizontal="center"/>
    </xf>
    <xf numFmtId="2" fontId="0" fillId="60" borderId="69" xfId="0" applyNumberFormat="1" applyFont="1" applyFill="1" applyBorder="1" applyAlignment="1">
      <alignment horizontal="center"/>
    </xf>
    <xf numFmtId="2" fontId="0" fillId="69" borderId="72" xfId="0" applyNumberFormat="1" applyFont="1" applyFill="1" applyBorder="1" applyAlignment="1">
      <alignment horizontal="center"/>
    </xf>
    <xf numFmtId="2" fontId="0" fillId="69" borderId="69" xfId="0" applyNumberFormat="1" applyFont="1" applyFill="1" applyBorder="1" applyAlignment="1">
      <alignment horizontal="right"/>
    </xf>
    <xf numFmtId="1" fontId="1" fillId="14" borderId="57" xfId="0" applyNumberFormat="1" applyFont="1" applyFill="1" applyBorder="1"/>
    <xf numFmtId="1" fontId="0" fillId="31" borderId="56" xfId="0" applyNumberFormat="1" applyFill="1" applyBorder="1"/>
    <xf numFmtId="1" fontId="0" fillId="56" borderId="56" xfId="0" applyNumberFormat="1" applyFill="1" applyBorder="1"/>
    <xf numFmtId="1" fontId="0" fillId="63" borderId="56" xfId="0" applyNumberFormat="1" applyFill="1" applyBorder="1"/>
    <xf numFmtId="1" fontId="0" fillId="31" borderId="64" xfId="0" applyNumberFormat="1" applyFill="1" applyBorder="1"/>
    <xf numFmtId="1" fontId="0" fillId="31" borderId="62" xfId="0" applyNumberFormat="1" applyFill="1" applyBorder="1"/>
    <xf numFmtId="1" fontId="0" fillId="31" borderId="65" xfId="0" applyNumberFormat="1" applyFill="1" applyBorder="1"/>
    <xf numFmtId="1" fontId="0" fillId="31" borderId="63" xfId="0" applyNumberFormat="1" applyFill="1" applyBorder="1"/>
    <xf numFmtId="1" fontId="0" fillId="63" borderId="64" xfId="0" applyNumberFormat="1" applyFill="1" applyBorder="1"/>
    <xf numFmtId="1" fontId="0" fillId="63" borderId="62" xfId="0" applyNumberFormat="1" applyFill="1" applyBorder="1"/>
    <xf numFmtId="1" fontId="0" fillId="63" borderId="65" xfId="0" applyNumberFormat="1" applyFill="1" applyBorder="1"/>
    <xf numFmtId="1" fontId="0" fillId="63" borderId="63" xfId="0" applyNumberFormat="1" applyFill="1" applyBorder="1"/>
    <xf numFmtId="2" fontId="0" fillId="70" borderId="69" xfId="0" applyNumberFormat="1" applyFont="1" applyFill="1" applyBorder="1" applyAlignment="1">
      <alignment horizontal="center"/>
    </xf>
    <xf numFmtId="1" fontId="0" fillId="20" borderId="59" xfId="0" applyNumberFormat="1" applyFill="1" applyBorder="1"/>
    <xf numFmtId="1" fontId="0" fillId="20" borderId="56" xfId="0" applyNumberFormat="1" applyFill="1" applyBorder="1"/>
    <xf numFmtId="1" fontId="0" fillId="20" borderId="64" xfId="0" applyNumberFormat="1" applyFill="1" applyBorder="1"/>
    <xf numFmtId="1" fontId="0" fillId="20" borderId="62" xfId="0" applyNumberFormat="1" applyFill="1" applyBorder="1"/>
    <xf numFmtId="1" fontId="0" fillId="20" borderId="65" xfId="0" applyNumberFormat="1" applyFill="1" applyBorder="1"/>
    <xf numFmtId="1" fontId="0" fillId="20" borderId="63" xfId="0" applyNumberFormat="1" applyFill="1" applyBorder="1"/>
    <xf numFmtId="1" fontId="0" fillId="71" borderId="2" xfId="0" applyNumberFormat="1" applyFill="1" applyBorder="1"/>
    <xf numFmtId="1" fontId="0" fillId="71" borderId="0" xfId="0" applyNumberFormat="1" applyFill="1" applyBorder="1"/>
    <xf numFmtId="1" fontId="0" fillId="71" borderId="1" xfId="0" applyNumberFormat="1" applyFill="1" applyBorder="1"/>
    <xf numFmtId="1" fontId="0" fillId="71" borderId="3" xfId="0" applyNumberFormat="1" applyFill="1" applyBorder="1"/>
    <xf numFmtId="1" fontId="0" fillId="71" borderId="64" xfId="0" applyNumberFormat="1" applyFill="1" applyBorder="1"/>
    <xf numFmtId="1" fontId="0" fillId="71" borderId="62" xfId="0" applyNumberFormat="1" applyFill="1" applyBorder="1"/>
    <xf numFmtId="1" fontId="0" fillId="71" borderId="65" xfId="0" applyNumberFormat="1" applyFill="1" applyBorder="1"/>
    <xf numFmtId="1" fontId="0" fillId="71" borderId="63" xfId="0" applyNumberFormat="1" applyFill="1" applyBorder="1"/>
    <xf numFmtId="1" fontId="0" fillId="72" borderId="0" xfId="0" applyNumberFormat="1" applyFill="1" applyBorder="1"/>
    <xf numFmtId="1" fontId="1" fillId="72" borderId="3" xfId="0" applyNumberFormat="1" applyFont="1" applyFill="1" applyBorder="1"/>
    <xf numFmtId="1" fontId="1" fillId="18" borderId="55" xfId="0" applyNumberFormat="1" applyFont="1" applyFill="1" applyBorder="1"/>
    <xf numFmtId="1" fontId="1" fillId="18" borderId="57" xfId="0" applyNumberFormat="1" applyFont="1" applyFill="1" applyBorder="1"/>
    <xf numFmtId="1" fontId="0" fillId="18" borderId="73" xfId="0" applyNumberFormat="1" applyFill="1" applyBorder="1"/>
    <xf numFmtId="1" fontId="1" fillId="18" borderId="60" xfId="0" applyNumberFormat="1" applyFont="1" applyFill="1" applyBorder="1"/>
    <xf numFmtId="1" fontId="0" fillId="18" borderId="74" xfId="0" applyNumberFormat="1" applyFill="1" applyBorder="1"/>
    <xf numFmtId="2" fontId="0" fillId="73" borderId="69" xfId="0" applyNumberFormat="1" applyFont="1" applyFill="1" applyBorder="1" applyAlignment="1">
      <alignment horizontal="center"/>
    </xf>
    <xf numFmtId="1" fontId="0" fillId="24" borderId="63" xfId="0" applyNumberFormat="1" applyFill="1" applyBorder="1"/>
    <xf numFmtId="1" fontId="0" fillId="33" borderId="64" xfId="0" applyNumberFormat="1" applyFill="1" applyBorder="1"/>
    <xf numFmtId="1" fontId="0" fillId="33" borderId="62" xfId="0" applyNumberFormat="1" applyFill="1" applyBorder="1"/>
    <xf numFmtId="1" fontId="0" fillId="33" borderId="65" xfId="0" applyNumberFormat="1" applyFill="1" applyBorder="1"/>
    <xf numFmtId="1" fontId="0" fillId="33" borderId="63" xfId="0" applyNumberFormat="1" applyFill="1" applyBorder="1"/>
    <xf numFmtId="1" fontId="0" fillId="43" borderId="64" xfId="0" applyNumberFormat="1" applyFill="1" applyBorder="1"/>
    <xf numFmtId="1" fontId="0" fillId="43" borderId="62" xfId="0" applyNumberFormat="1" applyFill="1" applyBorder="1"/>
    <xf numFmtId="1" fontId="0" fillId="43" borderId="65" xfId="0" applyNumberFormat="1" applyFill="1" applyBorder="1"/>
    <xf numFmtId="1" fontId="0" fillId="43" borderId="63" xfId="0" applyNumberFormat="1" applyFill="1" applyBorder="1"/>
    <xf numFmtId="1" fontId="0" fillId="58" borderId="64" xfId="0" applyNumberFormat="1" applyFill="1" applyBorder="1"/>
    <xf numFmtId="1" fontId="0" fillId="58" borderId="62" xfId="0" applyNumberFormat="1" applyFill="1" applyBorder="1"/>
    <xf numFmtId="1" fontId="0" fillId="58" borderId="65" xfId="0" applyNumberFormat="1" applyFill="1" applyBorder="1"/>
    <xf numFmtId="1" fontId="0" fillId="58" borderId="63" xfId="0" applyNumberFormat="1" applyFill="1" applyBorder="1"/>
    <xf numFmtId="1" fontId="0" fillId="64" borderId="64" xfId="0" applyNumberFormat="1" applyFill="1" applyBorder="1"/>
    <xf numFmtId="1" fontId="0" fillId="64" borderId="62" xfId="0" applyNumberFormat="1" applyFill="1" applyBorder="1"/>
    <xf numFmtId="1" fontId="0" fillId="64" borderId="65" xfId="0" applyNumberFormat="1" applyFill="1" applyBorder="1"/>
    <xf numFmtId="1" fontId="0" fillId="64" borderId="63" xfId="0" applyNumberFormat="1" applyFill="1" applyBorder="1"/>
    <xf numFmtId="1" fontId="0" fillId="33" borderId="58" xfId="0" applyNumberFormat="1" applyFill="1" applyBorder="1"/>
    <xf numFmtId="1" fontId="0" fillId="33" borderId="57" xfId="0" applyNumberFormat="1" applyFill="1" applyBorder="1"/>
    <xf numFmtId="1" fontId="0" fillId="33" borderId="59" xfId="0" applyNumberFormat="1" applyFill="1" applyBorder="1"/>
    <xf numFmtId="1" fontId="0" fillId="33" borderId="56" xfId="0" applyNumberFormat="1" applyFill="1" applyBorder="1"/>
    <xf numFmtId="1" fontId="0" fillId="37" borderId="58" xfId="0" applyNumberFormat="1" applyFill="1" applyBorder="1"/>
    <xf numFmtId="1" fontId="0" fillId="37" borderId="57" xfId="0" applyNumberFormat="1" applyFill="1" applyBorder="1"/>
    <xf numFmtId="1" fontId="0" fillId="37" borderId="59" xfId="0" applyNumberFormat="1" applyFill="1" applyBorder="1"/>
    <xf numFmtId="1" fontId="0" fillId="37" borderId="56" xfId="0" applyNumberFormat="1" applyFill="1" applyBorder="1"/>
    <xf numFmtId="1" fontId="0" fillId="43" borderId="58" xfId="0" applyNumberFormat="1" applyFill="1" applyBorder="1"/>
    <xf numFmtId="1" fontId="0" fillId="43" borderId="57" xfId="0" applyNumberFormat="1" applyFill="1" applyBorder="1"/>
    <xf numFmtId="1" fontId="0" fillId="43" borderId="59" xfId="0" applyNumberFormat="1" applyFill="1" applyBorder="1"/>
    <xf numFmtId="1" fontId="0" fillId="43" borderId="56" xfId="0" applyNumberFormat="1" applyFill="1" applyBorder="1"/>
    <xf numFmtId="1" fontId="0" fillId="58" borderId="58" xfId="0" applyNumberFormat="1" applyFill="1" applyBorder="1"/>
    <xf numFmtId="1" fontId="0" fillId="58" borderId="57" xfId="0" applyNumberFormat="1" applyFill="1" applyBorder="1"/>
    <xf numFmtId="1" fontId="0" fillId="58" borderId="59" xfId="0" applyNumberFormat="1" applyFill="1" applyBorder="1"/>
    <xf numFmtId="1" fontId="0" fillId="58" borderId="56" xfId="0" applyNumberFormat="1" applyFill="1" applyBorder="1"/>
    <xf numFmtId="1" fontId="0" fillId="64" borderId="58" xfId="0" applyNumberFormat="1" applyFill="1" applyBorder="1"/>
    <xf numFmtId="1" fontId="0" fillId="64" borderId="57" xfId="0" applyNumberFormat="1" applyFill="1" applyBorder="1"/>
    <xf numFmtId="1" fontId="0" fillId="64" borderId="59" xfId="0" applyNumberFormat="1" applyFill="1" applyBorder="1"/>
    <xf numFmtId="1" fontId="0" fillId="64" borderId="56" xfId="0" applyNumberFormat="1" applyFill="1" applyBorder="1"/>
    <xf numFmtId="1" fontId="0" fillId="37" borderId="64" xfId="0" applyNumberFormat="1" applyFill="1" applyBorder="1"/>
    <xf numFmtId="1" fontId="0" fillId="37" borderId="62" xfId="0" applyNumberFormat="1" applyFill="1" applyBorder="1"/>
    <xf numFmtId="1" fontId="0" fillId="37" borderId="65" xfId="0" applyNumberFormat="1" applyFill="1" applyBorder="1"/>
    <xf numFmtId="1" fontId="0" fillId="37" borderId="63" xfId="0" applyNumberFormat="1" applyFill="1" applyBorder="1"/>
    <xf numFmtId="0" fontId="1" fillId="74" borderId="2" xfId="0" applyFont="1" applyFill="1" applyBorder="1"/>
    <xf numFmtId="0" fontId="1" fillId="74" borderId="0" xfId="0" applyFont="1" applyFill="1" applyBorder="1"/>
    <xf numFmtId="0" fontId="1" fillId="74" borderId="1" xfId="0" applyFont="1" applyFill="1" applyBorder="1"/>
    <xf numFmtId="0" fontId="1" fillId="74" borderId="3" xfId="0" applyFont="1" applyFill="1" applyBorder="1"/>
    <xf numFmtId="0" fontId="0" fillId="74" borderId="2" xfId="0" applyFill="1" applyBorder="1"/>
    <xf numFmtId="0" fontId="0" fillId="74" borderId="0" xfId="0" applyFill="1" applyBorder="1"/>
    <xf numFmtId="0" fontId="0" fillId="74" borderId="1" xfId="0" applyFill="1" applyBorder="1"/>
    <xf numFmtId="0" fontId="0" fillId="74" borderId="3" xfId="0" applyFill="1" applyBorder="1"/>
    <xf numFmtId="2" fontId="0" fillId="75" borderId="2" xfId="0" applyNumberFormat="1" applyFont="1" applyFill="1" applyBorder="1"/>
    <xf numFmtId="2" fontId="0" fillId="75" borderId="0" xfId="0" applyNumberFormat="1" applyFont="1" applyFill="1" applyBorder="1"/>
    <xf numFmtId="2" fontId="0" fillId="75" borderId="1" xfId="0" applyNumberFormat="1" applyFont="1" applyFill="1" applyBorder="1"/>
    <xf numFmtId="2" fontId="0" fillId="75" borderId="3" xfId="0" applyNumberFormat="1" applyFont="1" applyFill="1" applyBorder="1"/>
    <xf numFmtId="2" fontId="0" fillId="75" borderId="2" xfId="0" applyNumberFormat="1" applyFill="1" applyBorder="1"/>
    <xf numFmtId="2" fontId="0" fillId="75" borderId="0" xfId="0" applyNumberFormat="1" applyFill="1" applyBorder="1"/>
    <xf numFmtId="2" fontId="0" fillId="75" borderId="1" xfId="0" applyNumberFormat="1" applyFill="1" applyBorder="1"/>
    <xf numFmtId="2" fontId="0" fillId="75" borderId="3" xfId="0" applyNumberFormat="1" applyFill="1" applyBorder="1"/>
    <xf numFmtId="0" fontId="0" fillId="74" borderId="9" xfId="0" applyFill="1" applyBorder="1"/>
    <xf numFmtId="0" fontId="0" fillId="74" borderId="10" xfId="0" applyFill="1" applyBorder="1"/>
    <xf numFmtId="0" fontId="0" fillId="74" borderId="8" xfId="0" applyFill="1" applyBorder="1"/>
    <xf numFmtId="0" fontId="0" fillId="74" borderId="11" xfId="0" applyFill="1" applyBorder="1"/>
    <xf numFmtId="0" fontId="0" fillId="74" borderId="5" xfId="0" applyFill="1" applyBorder="1"/>
    <xf numFmtId="0" fontId="0" fillId="74" borderId="6" xfId="0" applyFill="1" applyBorder="1"/>
    <xf numFmtId="0" fontId="0" fillId="74" borderId="4" xfId="0" applyFont="1" applyFill="1" applyBorder="1"/>
    <xf numFmtId="0" fontId="0" fillId="74" borderId="7" xfId="0" applyFill="1" applyBorder="1"/>
    <xf numFmtId="0" fontId="0" fillId="74" borderId="2" xfId="0" applyFont="1" applyFill="1" applyBorder="1"/>
    <xf numFmtId="0" fontId="0" fillId="74" borderId="1" xfId="0" applyFont="1" applyFill="1" applyBorder="1"/>
    <xf numFmtId="1" fontId="0" fillId="74" borderId="9" xfId="0" applyNumberFormat="1" applyFill="1" applyBorder="1"/>
    <xf numFmtId="1" fontId="0" fillId="74" borderId="10" xfId="0" applyNumberFormat="1" applyFill="1" applyBorder="1"/>
    <xf numFmtId="1" fontId="0" fillId="74" borderId="8" xfId="0" applyNumberFormat="1" applyFill="1" applyBorder="1"/>
    <xf numFmtId="1" fontId="0" fillId="74" borderId="11" xfId="0" applyNumberFormat="1" applyFill="1" applyBorder="1"/>
    <xf numFmtId="1" fontId="0" fillId="74" borderId="2" xfId="0" applyNumberFormat="1" applyFill="1" applyBorder="1"/>
    <xf numFmtId="1" fontId="0" fillId="74" borderId="0" xfId="0" applyNumberFormat="1" applyFill="1" applyBorder="1"/>
    <xf numFmtId="1" fontId="0" fillId="74" borderId="1" xfId="0" applyNumberFormat="1" applyFill="1" applyBorder="1"/>
    <xf numFmtId="1" fontId="0" fillId="74" borderId="3" xfId="0" applyNumberFormat="1" applyFill="1" applyBorder="1"/>
    <xf numFmtId="0" fontId="0" fillId="74" borderId="18" xfId="0" applyFill="1" applyBorder="1"/>
    <xf numFmtId="0" fontId="0" fillId="74" borderId="33" xfId="0" applyFill="1" applyBorder="1"/>
    <xf numFmtId="0" fontId="0" fillId="74" borderId="17" xfId="0" applyFill="1" applyBorder="1"/>
    <xf numFmtId="0" fontId="0" fillId="74" borderId="13" xfId="0" applyFill="1" applyBorder="1"/>
    <xf numFmtId="0" fontId="0" fillId="74" borderId="4" xfId="0" applyFill="1" applyBorder="1"/>
    <xf numFmtId="1" fontId="1" fillId="74" borderId="3" xfId="0" applyNumberFormat="1" applyFont="1" applyFill="1" applyBorder="1"/>
    <xf numFmtId="1" fontId="1" fillId="74" borderId="9" xfId="0" applyNumberFormat="1" applyFont="1" applyFill="1" applyBorder="1"/>
    <xf numFmtId="1" fontId="1" fillId="74" borderId="10" xfId="0" applyNumberFormat="1" applyFont="1" applyFill="1" applyBorder="1"/>
    <xf numFmtId="1" fontId="1" fillId="74" borderId="8" xfId="0" applyNumberFormat="1" applyFont="1" applyFill="1" applyBorder="1"/>
    <xf numFmtId="1" fontId="1" fillId="74" borderId="2" xfId="0" applyNumberFormat="1" applyFont="1" applyFill="1" applyBorder="1"/>
    <xf numFmtId="1" fontId="1" fillId="74" borderId="0" xfId="0" applyNumberFormat="1" applyFont="1" applyFill="1" applyBorder="1"/>
    <xf numFmtId="1" fontId="1" fillId="74" borderId="1" xfId="0" applyNumberFormat="1" applyFont="1" applyFill="1" applyBorder="1"/>
    <xf numFmtId="1" fontId="1" fillId="74" borderId="5" xfId="0" applyNumberFormat="1" applyFont="1" applyFill="1" applyBorder="1"/>
    <xf numFmtId="1" fontId="1" fillId="74" borderId="6" xfId="0" applyNumberFormat="1" applyFont="1" applyFill="1" applyBorder="1"/>
    <xf numFmtId="1" fontId="1" fillId="74" borderId="4" xfId="0" applyNumberFormat="1" applyFont="1" applyFill="1" applyBorder="1"/>
    <xf numFmtId="1" fontId="0" fillId="74" borderId="58" xfId="0" applyNumberFormat="1" applyFill="1" applyBorder="1"/>
    <xf numFmtId="1" fontId="0" fillId="74" borderId="57" xfId="0" applyNumberFormat="1" applyFill="1" applyBorder="1"/>
    <xf numFmtId="1" fontId="0" fillId="74" borderId="59" xfId="0" applyNumberFormat="1" applyFill="1" applyBorder="1"/>
    <xf numFmtId="1" fontId="1" fillId="74" borderId="56" xfId="0" applyNumberFormat="1" applyFont="1" applyFill="1" applyBorder="1"/>
    <xf numFmtId="1" fontId="0" fillId="76" borderId="0" xfId="0" applyNumberFormat="1" applyFill="1" applyBorder="1"/>
    <xf numFmtId="1" fontId="1" fillId="76" borderId="3" xfId="0" applyNumberFormat="1" applyFont="1" applyFill="1" applyBorder="1"/>
    <xf numFmtId="164" fontId="1" fillId="77" borderId="0" xfId="0" applyNumberFormat="1" applyFont="1" applyFill="1" applyBorder="1"/>
    <xf numFmtId="164" fontId="0" fillId="77" borderId="3" xfId="0" applyNumberFormat="1" applyFill="1" applyBorder="1"/>
    <xf numFmtId="1" fontId="1" fillId="76" borderId="2" xfId="0" applyNumberFormat="1" applyFont="1" applyFill="1" applyBorder="1"/>
    <xf numFmtId="1" fontId="1" fillId="77" borderId="0" xfId="0" applyNumberFormat="1" applyFont="1" applyFill="1" applyBorder="1"/>
    <xf numFmtId="1" fontId="0" fillId="77" borderId="2" xfId="0" applyNumberFormat="1" applyFill="1" applyBorder="1"/>
    <xf numFmtId="164" fontId="19" fillId="78" borderId="55" xfId="0" applyNumberFormat="1" applyFont="1" applyFill="1" applyBorder="1"/>
    <xf numFmtId="164" fontId="19" fillId="79" borderId="55" xfId="0" applyNumberFormat="1" applyFont="1" applyFill="1" applyBorder="1" applyAlignment="1">
      <alignment horizontal="center"/>
    </xf>
    <xf numFmtId="164" fontId="19" fillId="79" borderId="60" xfId="0" applyNumberFormat="1" applyFont="1" applyFill="1" applyBorder="1" applyAlignment="1">
      <alignment horizontal="center"/>
    </xf>
    <xf numFmtId="1" fontId="0" fillId="74" borderId="64" xfId="0" applyNumberFormat="1" applyFill="1" applyBorder="1"/>
    <xf numFmtId="1" fontId="0" fillId="74" borderId="62" xfId="0" applyNumberFormat="1" applyFill="1" applyBorder="1"/>
    <xf numFmtId="1" fontId="0" fillId="74" borderId="65" xfId="0" applyNumberFormat="1" applyFill="1" applyBorder="1"/>
    <xf numFmtId="1" fontId="0" fillId="74" borderId="63" xfId="0" applyNumberFormat="1" applyFill="1" applyBorder="1"/>
    <xf numFmtId="1" fontId="0" fillId="74" borderId="56" xfId="0" applyNumberFormat="1" applyFill="1" applyBorder="1"/>
    <xf numFmtId="1" fontId="0" fillId="80" borderId="2" xfId="0" applyNumberFormat="1" applyFill="1" applyBorder="1"/>
    <xf numFmtId="1" fontId="0" fillId="80" borderId="0" xfId="0" applyNumberFormat="1" applyFill="1" applyBorder="1"/>
    <xf numFmtId="1" fontId="0" fillId="80" borderId="1" xfId="0" applyNumberFormat="1" applyFill="1" applyBorder="1"/>
    <xf numFmtId="1" fontId="0" fillId="80" borderId="3" xfId="0" applyNumberFormat="1" applyFill="1" applyBorder="1"/>
    <xf numFmtId="1" fontId="0" fillId="80" borderId="64" xfId="0" applyNumberFormat="1" applyFill="1" applyBorder="1"/>
    <xf numFmtId="1" fontId="0" fillId="80" borderId="62" xfId="0" applyNumberFormat="1" applyFill="1" applyBorder="1"/>
    <xf numFmtId="1" fontId="0" fillId="80" borderId="65" xfId="0" applyNumberFormat="1" applyFill="1" applyBorder="1"/>
    <xf numFmtId="1" fontId="0" fillId="80" borderId="63" xfId="0" applyNumberFormat="1" applyFill="1" applyBorder="1"/>
    <xf numFmtId="1" fontId="0" fillId="75" borderId="2" xfId="0" applyNumberFormat="1" applyFill="1" applyBorder="1"/>
    <xf numFmtId="1" fontId="0" fillId="75" borderId="0" xfId="0" applyNumberFormat="1" applyFill="1" applyBorder="1"/>
    <xf numFmtId="1" fontId="0" fillId="75" borderId="1" xfId="0" applyNumberFormat="1" applyFill="1" applyBorder="1"/>
    <xf numFmtId="1" fontId="0" fillId="75" borderId="3" xfId="0" applyNumberFormat="1" applyFill="1" applyBorder="1"/>
    <xf numFmtId="0" fontId="0" fillId="75" borderId="2" xfId="0" applyFill="1" applyBorder="1"/>
    <xf numFmtId="0" fontId="0" fillId="75" borderId="0" xfId="0" applyFill="1" applyBorder="1"/>
    <xf numFmtId="0" fontId="0" fillId="75" borderId="1" xfId="0" applyFill="1" applyBorder="1"/>
    <xf numFmtId="0" fontId="0" fillId="75" borderId="3" xfId="0" applyFill="1" applyBorder="1"/>
    <xf numFmtId="1" fontId="1" fillId="78" borderId="0" xfId="0" applyNumberFormat="1" applyFont="1" applyFill="1" applyBorder="1"/>
    <xf numFmtId="1" fontId="0" fillId="78" borderId="3" xfId="0" applyNumberFormat="1" applyFill="1" applyBorder="1"/>
    <xf numFmtId="2" fontId="0" fillId="81" borderId="69" xfId="0" applyNumberFormat="1" applyFont="1" applyFill="1" applyBorder="1" applyAlignment="1">
      <alignment horizontal="center"/>
    </xf>
    <xf numFmtId="1" fontId="0" fillId="80" borderId="58" xfId="0" applyNumberFormat="1" applyFill="1" applyBorder="1"/>
    <xf numFmtId="1" fontId="0" fillId="80" borderId="57" xfId="0" applyNumberFormat="1" applyFill="1" applyBorder="1"/>
    <xf numFmtId="1" fontId="0" fillId="80" borderId="59" xfId="0" applyNumberFormat="1" applyFill="1" applyBorder="1"/>
    <xf numFmtId="1" fontId="0" fillId="80" borderId="56" xfId="0" applyNumberFormat="1" applyFill="1" applyBorder="1"/>
    <xf numFmtId="1" fontId="0" fillId="32" borderId="58" xfId="0" applyNumberFormat="1" applyFill="1" applyBorder="1"/>
    <xf numFmtId="1" fontId="0" fillId="32" borderId="57" xfId="0" applyNumberFormat="1" applyFill="1" applyBorder="1"/>
    <xf numFmtId="1" fontId="0" fillId="32" borderId="59" xfId="0" applyNumberFormat="1" applyFill="1" applyBorder="1"/>
    <xf numFmtId="1" fontId="0" fillId="32" borderId="56" xfId="0" applyNumberFormat="1" applyFill="1" applyBorder="1"/>
    <xf numFmtId="1" fontId="0" fillId="38" borderId="58" xfId="0" applyNumberFormat="1" applyFill="1" applyBorder="1"/>
    <xf numFmtId="1" fontId="0" fillId="38" borderId="57" xfId="0" applyNumberFormat="1" applyFill="1" applyBorder="1"/>
    <xf numFmtId="1" fontId="0" fillId="38" borderId="59" xfId="0" applyNumberFormat="1" applyFill="1" applyBorder="1"/>
    <xf numFmtId="1" fontId="0" fillId="38" borderId="56" xfId="0" applyNumberFormat="1" applyFill="1" applyBorder="1"/>
    <xf numFmtId="1" fontId="0" fillId="44" borderId="58" xfId="0" applyNumberFormat="1" applyFill="1" applyBorder="1"/>
    <xf numFmtId="1" fontId="0" fillId="44" borderId="57" xfId="0" applyNumberFormat="1" applyFill="1" applyBorder="1"/>
    <xf numFmtId="1" fontId="0" fillId="44" borderId="59" xfId="0" applyNumberFormat="1" applyFill="1" applyBorder="1"/>
    <xf numFmtId="1" fontId="0" fillId="44" borderId="56" xfId="0" applyNumberFormat="1" applyFill="1" applyBorder="1"/>
    <xf numFmtId="1" fontId="0" fillId="59" borderId="58" xfId="0" applyNumberFormat="1" applyFill="1" applyBorder="1"/>
    <xf numFmtId="1" fontId="0" fillId="59" borderId="57" xfId="0" applyNumberFormat="1" applyFill="1" applyBorder="1"/>
    <xf numFmtId="1" fontId="0" fillId="59" borderId="59" xfId="0" applyNumberFormat="1" applyFill="1" applyBorder="1"/>
    <xf numFmtId="1" fontId="0" fillId="59" borderId="56" xfId="0" applyNumberFormat="1" applyFill="1" applyBorder="1"/>
    <xf numFmtId="1" fontId="0" fillId="65" borderId="58" xfId="0" applyNumberFormat="1" applyFill="1" applyBorder="1"/>
    <xf numFmtId="1" fontId="0" fillId="65" borderId="57" xfId="0" applyNumberFormat="1" applyFill="1" applyBorder="1"/>
    <xf numFmtId="1" fontId="0" fillId="65" borderId="59" xfId="0" applyNumberFormat="1" applyFill="1" applyBorder="1"/>
    <xf numFmtId="1" fontId="0" fillId="65" borderId="56" xfId="0" applyNumberFormat="1" applyFill="1" applyBorder="1"/>
    <xf numFmtId="1" fontId="0" fillId="75" borderId="58" xfId="0" applyNumberFormat="1" applyFill="1" applyBorder="1"/>
    <xf numFmtId="1" fontId="0" fillId="75" borderId="57" xfId="0" applyNumberFormat="1" applyFill="1" applyBorder="1"/>
    <xf numFmtId="1" fontId="0" fillId="75" borderId="59" xfId="0" applyNumberFormat="1" applyFill="1" applyBorder="1"/>
    <xf numFmtId="1" fontId="0" fillId="75" borderId="56" xfId="0" applyNumberFormat="1" applyFill="1" applyBorder="1"/>
    <xf numFmtId="1" fontId="0" fillId="32" borderId="64" xfId="0" applyNumberFormat="1" applyFill="1" applyBorder="1"/>
    <xf numFmtId="1" fontId="0" fillId="32" borderId="62" xfId="0" applyNumberFormat="1" applyFill="1" applyBorder="1"/>
    <xf numFmtId="1" fontId="0" fillId="32" borderId="65" xfId="0" applyNumberFormat="1" applyFill="1" applyBorder="1"/>
    <xf numFmtId="1" fontId="0" fillId="32" borderId="63" xfId="0" applyNumberFormat="1" applyFill="1" applyBorder="1"/>
    <xf numFmtId="1" fontId="0" fillId="38" borderId="64" xfId="0" applyNumberFormat="1" applyFill="1" applyBorder="1"/>
    <xf numFmtId="1" fontId="0" fillId="38" borderId="62" xfId="0" applyNumberFormat="1" applyFill="1" applyBorder="1"/>
    <xf numFmtId="1" fontId="0" fillId="38" borderId="65" xfId="0" applyNumberFormat="1" applyFill="1" applyBorder="1"/>
    <xf numFmtId="1" fontId="0" fillId="38" borderId="63" xfId="0" applyNumberFormat="1" applyFill="1" applyBorder="1"/>
    <xf numFmtId="1" fontId="0" fillId="44" borderId="64" xfId="0" applyNumberFormat="1" applyFill="1" applyBorder="1"/>
    <xf numFmtId="1" fontId="0" fillId="44" borderId="62" xfId="0" applyNumberFormat="1" applyFill="1" applyBorder="1"/>
    <xf numFmtId="1" fontId="0" fillId="44" borderId="65" xfId="0" applyNumberFormat="1" applyFill="1" applyBorder="1"/>
    <xf numFmtId="1" fontId="0" fillId="44" borderId="63" xfId="0" applyNumberFormat="1" applyFill="1" applyBorder="1"/>
    <xf numFmtId="1" fontId="0" fillId="59" borderId="64" xfId="0" applyNumberFormat="1" applyFill="1" applyBorder="1"/>
    <xf numFmtId="1" fontId="0" fillId="59" borderId="62" xfId="0" applyNumberFormat="1" applyFill="1" applyBorder="1"/>
    <xf numFmtId="1" fontId="0" fillId="59" borderId="65" xfId="0" applyNumberFormat="1" applyFill="1" applyBorder="1"/>
    <xf numFmtId="1" fontId="0" fillId="59" borderId="63" xfId="0" applyNumberFormat="1" applyFill="1" applyBorder="1"/>
    <xf numFmtId="1" fontId="0" fillId="65" borderId="64" xfId="0" applyNumberFormat="1" applyFill="1" applyBorder="1"/>
    <xf numFmtId="1" fontId="0" fillId="65" borderId="62" xfId="0" applyNumberFormat="1" applyFill="1" applyBorder="1"/>
    <xf numFmtId="1" fontId="0" fillId="65" borderId="65" xfId="0" applyNumberFormat="1" applyFill="1" applyBorder="1"/>
    <xf numFmtId="1" fontId="0" fillId="65" borderId="63" xfId="0" applyNumberFormat="1" applyFill="1" applyBorder="1"/>
    <xf numFmtId="1" fontId="0" fillId="75" borderId="64" xfId="0" applyNumberFormat="1" applyFill="1" applyBorder="1"/>
    <xf numFmtId="1" fontId="0" fillId="75" borderId="62" xfId="0" applyNumberFormat="1" applyFill="1" applyBorder="1"/>
    <xf numFmtId="1" fontId="0" fillId="75" borderId="65" xfId="0" applyNumberFormat="1" applyFill="1" applyBorder="1"/>
    <xf numFmtId="1" fontId="0" fillId="75" borderId="63" xfId="0" applyNumberFormat="1" applyFill="1" applyBorder="1"/>
    <xf numFmtId="2" fontId="0" fillId="6" borderId="75" xfId="0" applyNumberFormat="1" applyFill="1" applyBorder="1" applyAlignment="1">
      <alignment horizontal="center"/>
    </xf>
    <xf numFmtId="0" fontId="0" fillId="82" borderId="76" xfId="0" applyFill="1" applyBorder="1"/>
    <xf numFmtId="0" fontId="0" fillId="82" borderId="77" xfId="0" applyFill="1" applyBorder="1"/>
    <xf numFmtId="0" fontId="0" fillId="82" borderId="78" xfId="0" applyFill="1" applyBorder="1"/>
    <xf numFmtId="0" fontId="0" fillId="0" borderId="77" xfId="0" applyFill="1" applyBorder="1"/>
    <xf numFmtId="2" fontId="0" fillId="0" borderId="75" xfId="0" applyNumberFormat="1" applyFill="1" applyBorder="1" applyAlignment="1">
      <alignment horizontal="center"/>
    </xf>
    <xf numFmtId="2" fontId="0" fillId="51" borderId="75" xfId="0" applyNumberFormat="1" applyFill="1" applyBorder="1" applyAlignment="1">
      <alignment horizontal="center"/>
    </xf>
    <xf numFmtId="2" fontId="0" fillId="83" borderId="75" xfId="0" applyNumberFormat="1" applyFill="1" applyBorder="1" applyAlignment="1">
      <alignment horizontal="center"/>
    </xf>
    <xf numFmtId="2" fontId="0" fillId="60" borderId="75" xfId="0" applyNumberFormat="1" applyFill="1" applyBorder="1" applyAlignment="1">
      <alignment horizontal="center"/>
    </xf>
    <xf numFmtId="0" fontId="0" fillId="7" borderId="66" xfId="0" applyFill="1" applyBorder="1"/>
    <xf numFmtId="0" fontId="0" fillId="7" borderId="79" xfId="0" applyFill="1" applyBorder="1"/>
    <xf numFmtId="0" fontId="0" fillId="17" borderId="80" xfId="0" applyFill="1" applyBorder="1"/>
    <xf numFmtId="0" fontId="1" fillId="17" borderId="67" xfId="0" applyFont="1" applyFill="1" applyBorder="1"/>
    <xf numFmtId="0" fontId="0" fillId="17" borderId="67" xfId="0" applyFill="1" applyBorder="1"/>
    <xf numFmtId="1" fontId="0" fillId="17" borderId="67" xfId="0" applyNumberFormat="1" applyFont="1" applyFill="1" applyBorder="1"/>
    <xf numFmtId="0" fontId="0" fillId="17" borderId="79" xfId="0" applyFill="1" applyBorder="1"/>
    <xf numFmtId="0" fontId="0" fillId="17" borderId="81" xfId="0" applyFill="1" applyBorder="1"/>
    <xf numFmtId="0" fontId="0" fillId="17" borderId="82" xfId="0" applyFill="1" applyBorder="1"/>
    <xf numFmtId="0" fontId="0" fillId="17" borderId="83" xfId="0" applyFill="1" applyBorder="1"/>
    <xf numFmtId="0" fontId="0" fillId="17" borderId="66" xfId="0" applyFill="1" applyBorder="1"/>
    <xf numFmtId="0" fontId="0" fillId="17" borderId="68" xfId="0" applyFill="1" applyBorder="1"/>
    <xf numFmtId="1" fontId="0" fillId="84" borderId="0" xfId="0" applyNumberFormat="1" applyFill="1" applyBorder="1"/>
    <xf numFmtId="1" fontId="1" fillId="16" borderId="57" xfId="0" applyNumberFormat="1" applyFont="1" applyFill="1" applyBorder="1"/>
    <xf numFmtId="0" fontId="0" fillId="6" borderId="84" xfId="0" applyNumberFormat="1" applyFill="1" applyBorder="1" applyAlignment="1">
      <alignment horizontal="center"/>
    </xf>
    <xf numFmtId="0" fontId="0" fillId="4" borderId="84" xfId="0" applyNumberFormat="1" applyFill="1" applyBorder="1" applyAlignment="1">
      <alignment horizontal="center"/>
    </xf>
    <xf numFmtId="0" fontId="0" fillId="26" borderId="84" xfId="0" applyNumberFormat="1" applyFill="1" applyBorder="1" applyAlignment="1">
      <alignment horizontal="center"/>
    </xf>
    <xf numFmtId="0" fontId="0" fillId="9" borderId="84" xfId="0" applyNumberFormat="1" applyFill="1" applyBorder="1" applyAlignment="1">
      <alignment horizontal="center"/>
    </xf>
    <xf numFmtId="0" fontId="0" fillId="6" borderId="85" xfId="0" applyNumberFormat="1" applyFill="1" applyBorder="1" applyAlignment="1">
      <alignment horizontal="center"/>
    </xf>
    <xf numFmtId="0" fontId="0" fillId="4" borderId="85" xfId="0" applyNumberFormat="1" applyFill="1" applyBorder="1" applyAlignment="1">
      <alignment horizontal="center"/>
    </xf>
    <xf numFmtId="0" fontId="0" fillId="9" borderId="85" xfId="0" applyNumberFormat="1" applyFill="1" applyBorder="1" applyAlignment="1">
      <alignment horizontal="center"/>
    </xf>
    <xf numFmtId="0" fontId="0" fillId="26" borderId="85" xfId="0" applyNumberFormat="1" applyFill="1" applyBorder="1" applyAlignment="1">
      <alignment horizontal="center"/>
    </xf>
    <xf numFmtId="0" fontId="0" fillId="0" borderId="85" xfId="0" applyNumberFormat="1" applyFill="1" applyBorder="1" applyAlignment="1">
      <alignment horizontal="center"/>
    </xf>
    <xf numFmtId="0" fontId="0" fillId="25" borderId="85" xfId="0" applyNumberFormat="1" applyFill="1" applyBorder="1" applyAlignment="1">
      <alignment horizontal="center"/>
    </xf>
    <xf numFmtId="2" fontId="0" fillId="52" borderId="75" xfId="0" applyNumberFormat="1" applyFill="1" applyBorder="1" applyAlignment="1">
      <alignment horizontal="center"/>
    </xf>
    <xf numFmtId="2" fontId="0" fillId="50" borderId="75" xfId="0" applyNumberFormat="1" applyFill="1" applyBorder="1" applyAlignment="1">
      <alignment horizontal="center"/>
    </xf>
    <xf numFmtId="2" fontId="0" fillId="53" borderId="75" xfId="0" applyNumberFormat="1" applyFill="1" applyBorder="1" applyAlignment="1">
      <alignment horizontal="center"/>
    </xf>
    <xf numFmtId="2" fontId="19" fillId="6" borderId="75" xfId="0" applyNumberFormat="1" applyFont="1" applyFill="1" applyBorder="1" applyAlignment="1">
      <alignment horizontal="center"/>
    </xf>
    <xf numFmtId="2" fontId="19" fillId="52" borderId="75" xfId="0" applyNumberFormat="1" applyFont="1" applyFill="1" applyBorder="1" applyAlignment="1">
      <alignment horizontal="center"/>
    </xf>
    <xf numFmtId="2" fontId="19" fillId="51" borderId="75" xfId="0" applyNumberFormat="1" applyFont="1" applyFill="1" applyBorder="1" applyAlignment="1">
      <alignment horizontal="center"/>
    </xf>
    <xf numFmtId="2" fontId="19" fillId="60" borderId="75" xfId="0" applyNumberFormat="1" applyFont="1" applyFill="1" applyBorder="1" applyAlignment="1">
      <alignment horizontal="center"/>
    </xf>
    <xf numFmtId="2" fontId="0" fillId="54" borderId="75" xfId="0" applyNumberFormat="1" applyFill="1" applyBorder="1" applyAlignment="1">
      <alignment horizontal="center"/>
    </xf>
    <xf numFmtId="2" fontId="19" fillId="54" borderId="75" xfId="0" applyNumberFormat="1" applyFont="1" applyFill="1" applyBorder="1" applyAlignment="1">
      <alignment horizontal="center"/>
    </xf>
    <xf numFmtId="2" fontId="0" fillId="69" borderId="27" xfId="0" applyNumberFormat="1" applyFont="1" applyFill="1" applyBorder="1" applyAlignment="1">
      <alignment horizontal="center"/>
    </xf>
    <xf numFmtId="2" fontId="0" fillId="51" borderId="75" xfId="0" applyNumberFormat="1" applyFont="1" applyFill="1" applyBorder="1" applyAlignment="1">
      <alignment horizontal="center"/>
    </xf>
    <xf numFmtId="2" fontId="0" fillId="69" borderId="75" xfId="0" applyNumberFormat="1" applyFont="1" applyFill="1" applyBorder="1" applyAlignment="1">
      <alignment horizontal="center"/>
    </xf>
    <xf numFmtId="2" fontId="0" fillId="52" borderId="75" xfId="0" applyNumberFormat="1" applyFont="1" applyFill="1" applyBorder="1" applyAlignment="1">
      <alignment horizontal="center"/>
    </xf>
    <xf numFmtId="2" fontId="0" fillId="60" borderId="75" xfId="0" applyNumberFormat="1" applyFont="1" applyFill="1" applyBorder="1" applyAlignment="1">
      <alignment horizontal="center"/>
    </xf>
    <xf numFmtId="2" fontId="0" fillId="70" borderId="75" xfId="0" applyNumberFormat="1" applyFont="1" applyFill="1" applyBorder="1" applyAlignment="1">
      <alignment horizontal="center"/>
    </xf>
    <xf numFmtId="2" fontId="0" fillId="73" borderId="75" xfId="0" applyNumberFormat="1" applyFont="1" applyFill="1" applyBorder="1" applyAlignment="1">
      <alignment horizontal="center"/>
    </xf>
    <xf numFmtId="0" fontId="3" fillId="7" borderId="55" xfId="0" applyFont="1" applyFill="1" applyBorder="1"/>
    <xf numFmtId="0" fontId="4" fillId="7" borderId="76" xfId="0" applyFont="1" applyFill="1" applyBorder="1"/>
    <xf numFmtId="0" fontId="2" fillId="7" borderId="60" xfId="0" applyFont="1" applyFill="1" applyBorder="1"/>
    <xf numFmtId="0" fontId="2" fillId="17" borderId="86" xfId="0" applyFont="1" applyFill="1" applyBorder="1"/>
    <xf numFmtId="0" fontId="5" fillId="17" borderId="87" xfId="0" applyFont="1" applyFill="1" applyBorder="1" applyAlignment="1">
      <alignment horizontal="center"/>
    </xf>
    <xf numFmtId="0" fontId="6" fillId="7" borderId="60" xfId="0" applyFont="1" applyFill="1" applyBorder="1"/>
    <xf numFmtId="0" fontId="1" fillId="7" borderId="77" xfId="0" applyFont="1" applyFill="1" applyBorder="1"/>
    <xf numFmtId="0" fontId="10" fillId="7" borderId="77" xfId="0" applyFont="1" applyFill="1" applyBorder="1"/>
    <xf numFmtId="1" fontId="2" fillId="7" borderId="60" xfId="0" applyNumberFormat="1" applyFont="1" applyFill="1" applyBorder="1"/>
    <xf numFmtId="1" fontId="10" fillId="7" borderId="77" xfId="0" applyNumberFormat="1" applyFont="1" applyFill="1" applyBorder="1"/>
    <xf numFmtId="0" fontId="0" fillId="17" borderId="87" xfId="0" applyFill="1" applyBorder="1"/>
    <xf numFmtId="0" fontId="2" fillId="6" borderId="60" xfId="0" applyFont="1" applyFill="1" applyBorder="1"/>
    <xf numFmtId="0" fontId="0" fillId="6" borderId="77" xfId="0" applyFont="1" applyFill="1" applyBorder="1"/>
    <xf numFmtId="0" fontId="2" fillId="6" borderId="88" xfId="0" applyFont="1" applyFill="1" applyBorder="1"/>
    <xf numFmtId="0" fontId="0" fillId="6" borderId="89" xfId="0" applyFont="1" applyFill="1" applyBorder="1"/>
    <xf numFmtId="0" fontId="6" fillId="6" borderId="90" xfId="0" applyFont="1" applyFill="1" applyBorder="1"/>
    <xf numFmtId="0" fontId="0" fillId="6" borderId="91" xfId="0" applyFont="1" applyFill="1" applyBorder="1"/>
    <xf numFmtId="0" fontId="6" fillId="6" borderId="60" xfId="0" applyFont="1" applyFill="1" applyBorder="1"/>
    <xf numFmtId="0" fontId="0" fillId="6" borderId="89" xfId="0" applyFont="1" applyFill="1" applyBorder="1" applyAlignment="1">
      <alignment horizontal="left"/>
    </xf>
    <xf numFmtId="0" fontId="0" fillId="6" borderId="77" xfId="0" applyFont="1" applyFill="1" applyBorder="1" applyAlignment="1">
      <alignment horizontal="left"/>
    </xf>
    <xf numFmtId="0" fontId="16" fillId="6" borderId="89" xfId="0" applyFont="1" applyFill="1" applyBorder="1"/>
    <xf numFmtId="0" fontId="16" fillId="6" borderId="77" xfId="0" applyFont="1" applyFill="1" applyBorder="1"/>
    <xf numFmtId="0" fontId="2" fillId="0" borderId="60" xfId="0" applyFont="1" applyFill="1" applyBorder="1"/>
    <xf numFmtId="0" fontId="16" fillId="0" borderId="77" xfId="0" applyFont="1" applyFill="1" applyBorder="1"/>
    <xf numFmtId="0" fontId="2" fillId="0" borderId="60" xfId="0" applyFont="1" applyBorder="1"/>
    <xf numFmtId="0" fontId="0" fillId="0" borderId="77" xfId="0" applyFont="1" applyFill="1" applyBorder="1" applyAlignment="1">
      <alignment horizontal="left"/>
    </xf>
    <xf numFmtId="0" fontId="15" fillId="6" borderId="60" xfId="1" applyNumberFormat="1" applyFill="1" applyBorder="1" applyAlignment="1" applyProtection="1"/>
    <xf numFmtId="0" fontId="0" fillId="6" borderId="88" xfId="0" applyFill="1" applyBorder="1"/>
    <xf numFmtId="0" fontId="0" fillId="0" borderId="77" xfId="0" applyFont="1" applyFill="1" applyBorder="1"/>
    <xf numFmtId="0" fontId="2" fillId="6" borderId="92" xfId="0" applyFont="1" applyFill="1" applyBorder="1"/>
    <xf numFmtId="0" fontId="0" fillId="6" borderId="93" xfId="0" applyFont="1" applyFill="1" applyBorder="1"/>
    <xf numFmtId="0" fontId="2" fillId="6" borderId="55" xfId="0" applyFont="1" applyFill="1" applyBorder="1"/>
    <xf numFmtId="0" fontId="0" fillId="6" borderId="76" xfId="0" applyFill="1" applyBorder="1"/>
    <xf numFmtId="0" fontId="0" fillId="6" borderId="77" xfId="0" applyFill="1" applyBorder="1"/>
    <xf numFmtId="0" fontId="6" fillId="6" borderId="61" xfId="0" applyFont="1" applyFill="1" applyBorder="1"/>
    <xf numFmtId="0" fontId="0" fillId="6" borderId="78" xfId="0" applyFont="1" applyFill="1" applyBorder="1"/>
    <xf numFmtId="0" fontId="21" fillId="6" borderId="55" xfId="0" applyFont="1" applyFill="1" applyBorder="1"/>
    <xf numFmtId="0" fontId="19" fillId="6" borderId="76" xfId="0" applyFont="1" applyFill="1" applyBorder="1"/>
    <xf numFmtId="0" fontId="21" fillId="6" borderId="60" xfId="0" applyFont="1" applyFill="1" applyBorder="1"/>
    <xf numFmtId="0" fontId="19" fillId="6" borderId="77" xfId="0" applyFont="1" applyFill="1" applyBorder="1"/>
    <xf numFmtId="9" fontId="21" fillId="6" borderId="60" xfId="0" applyNumberFormat="1" applyFont="1" applyFill="1" applyBorder="1"/>
    <xf numFmtId="0" fontId="22" fillId="6" borderId="61" xfId="0" applyFont="1" applyFill="1" applyBorder="1"/>
    <xf numFmtId="0" fontId="19" fillId="6" borderId="78" xfId="0" applyFont="1" applyFill="1" applyBorder="1"/>
    <xf numFmtId="0" fontId="0" fillId="6" borderId="76" xfId="0" applyFill="1" applyBorder="1" applyAlignment="1">
      <alignment horizontal="left"/>
    </xf>
    <xf numFmtId="0" fontId="0" fillId="6" borderId="77" xfId="0" applyFill="1" applyBorder="1" applyAlignment="1">
      <alignment horizontal="left"/>
    </xf>
    <xf numFmtId="0" fontId="19" fillId="6" borderId="76" xfId="0" applyFont="1" applyFill="1" applyBorder="1" applyAlignment="1">
      <alignment horizontal="left"/>
    </xf>
    <xf numFmtId="0" fontId="19" fillId="6" borderId="77" xfId="0" applyFont="1" applyFill="1" applyBorder="1" applyAlignment="1">
      <alignment horizontal="left"/>
    </xf>
    <xf numFmtId="0" fontId="2" fillId="82" borderId="60" xfId="0" applyFont="1" applyFill="1" applyBorder="1"/>
    <xf numFmtId="0" fontId="0" fillId="82" borderId="77" xfId="0" applyFill="1" applyBorder="1" applyAlignment="1">
      <alignment horizontal="left"/>
    </xf>
    <xf numFmtId="0" fontId="6" fillId="69" borderId="61" xfId="0" applyFont="1" applyFill="1" applyBorder="1"/>
    <xf numFmtId="0" fontId="2" fillId="82" borderId="55" xfId="0" applyFont="1" applyFill="1" applyBorder="1"/>
    <xf numFmtId="0" fontId="0" fillId="82" borderId="76" xfId="0" applyFill="1" applyBorder="1" applyAlignment="1">
      <alignment horizontal="left"/>
    </xf>
    <xf numFmtId="0" fontId="6" fillId="69" borderId="60" xfId="0" applyFont="1" applyFill="1" applyBorder="1"/>
    <xf numFmtId="0" fontId="0" fillId="0" borderId="77" xfId="0" applyBorder="1"/>
    <xf numFmtId="0" fontId="2" fillId="82" borderId="78" xfId="0" applyFont="1" applyFill="1" applyBorder="1"/>
    <xf numFmtId="2" fontId="0" fillId="81" borderId="75" xfId="0" applyNumberFormat="1" applyFill="1" applyBorder="1" applyAlignment="1">
      <alignment horizontal="center"/>
    </xf>
    <xf numFmtId="1" fontId="1" fillId="6" borderId="58" xfId="0" applyNumberFormat="1" applyFont="1" applyFill="1" applyBorder="1"/>
    <xf numFmtId="1" fontId="0" fillId="3" borderId="64" xfId="0" applyNumberFormat="1" applyFill="1" applyBorder="1"/>
    <xf numFmtId="0" fontId="0" fillId="82" borderId="76" xfId="0" applyFont="1" applyFill="1" applyBorder="1"/>
    <xf numFmtId="0" fontId="0" fillId="82" borderId="77" xfId="0" applyFont="1" applyFill="1" applyBorder="1"/>
    <xf numFmtId="1" fontId="0" fillId="9" borderId="64" xfId="0" applyNumberFormat="1" applyFill="1" applyBorder="1"/>
    <xf numFmtId="0" fontId="0" fillId="7" borderId="57" xfId="0" applyFill="1" applyBorder="1"/>
    <xf numFmtId="0" fontId="0" fillId="7" borderId="76" xfId="0" applyFill="1" applyBorder="1"/>
    <xf numFmtId="0" fontId="0" fillId="7" borderId="77" xfId="0" applyFill="1" applyBorder="1"/>
    <xf numFmtId="0" fontId="0" fillId="17" borderId="86" xfId="0" applyFill="1" applyBorder="1"/>
    <xf numFmtId="0" fontId="1" fillId="0" borderId="60" xfId="0" applyFont="1" applyBorder="1"/>
    <xf numFmtId="0" fontId="7" fillId="34" borderId="86" xfId="0" applyFont="1" applyFill="1" applyBorder="1"/>
    <xf numFmtId="0" fontId="1" fillId="34" borderId="74" xfId="0" applyFont="1" applyFill="1" applyBorder="1"/>
    <xf numFmtId="0" fontId="0" fillId="0" borderId="60" xfId="0" applyBorder="1"/>
    <xf numFmtId="1" fontId="0" fillId="0" borderId="60" xfId="0" applyNumberFormat="1" applyFont="1" applyBorder="1"/>
    <xf numFmtId="1" fontId="0" fillId="0" borderId="0" xfId="0" applyNumberFormat="1" applyFont="1" applyBorder="1"/>
    <xf numFmtId="0" fontId="0" fillId="0" borderId="88" xfId="0" applyBorder="1"/>
    <xf numFmtId="0" fontId="0" fillId="0" borderId="90" xfId="0" applyBorder="1"/>
    <xf numFmtId="0" fontId="0" fillId="6" borderId="60" xfId="0" applyFill="1" applyBorder="1"/>
    <xf numFmtId="0" fontId="0" fillId="0" borderId="86" xfId="0" applyBorder="1"/>
    <xf numFmtId="0" fontId="0" fillId="0" borderId="92" xfId="0" applyBorder="1"/>
    <xf numFmtId="0" fontId="0" fillId="0" borderId="94" xfId="0" applyBorder="1"/>
    <xf numFmtId="0" fontId="0" fillId="0" borderId="55" xfId="0" applyBorder="1"/>
    <xf numFmtId="0" fontId="0" fillId="0" borderId="61" xfId="0" applyBorder="1"/>
    <xf numFmtId="1" fontId="0" fillId="2" borderId="60" xfId="0" applyNumberFormat="1" applyFill="1" applyBorder="1"/>
    <xf numFmtId="1" fontId="1" fillId="2" borderId="60" xfId="0" applyNumberFormat="1" applyFont="1" applyFill="1" applyBorder="1"/>
    <xf numFmtId="1" fontId="0" fillId="2" borderId="74" xfId="0" applyNumberFormat="1" applyFill="1" applyBorder="1"/>
    <xf numFmtId="1" fontId="1" fillId="2" borderId="57" xfId="0" applyNumberFormat="1" applyFont="1" applyFill="1" applyBorder="1"/>
    <xf numFmtId="1" fontId="1" fillId="24" borderId="56" xfId="0" applyNumberFormat="1" applyFont="1" applyFill="1" applyBorder="1"/>
    <xf numFmtId="1" fontId="1" fillId="23" borderId="58" xfId="0" applyNumberFormat="1" applyFont="1" applyFill="1" applyBorder="1"/>
    <xf numFmtId="1" fontId="0" fillId="2" borderId="55" xfId="0" applyNumberFormat="1" applyFill="1" applyBorder="1"/>
    <xf numFmtId="1" fontId="1" fillId="2" borderId="55" xfId="0" applyNumberFormat="1" applyFont="1" applyFill="1" applyBorder="1"/>
    <xf numFmtId="1" fontId="0" fillId="2" borderId="73" xfId="0" applyNumberFormat="1" applyFill="1" applyBorder="1"/>
    <xf numFmtId="0" fontId="17" fillId="7" borderId="0" xfId="0" applyFont="1" applyFill="1" applyBorder="1" applyAlignment="1">
      <alignment horizontal="center" vertical="center"/>
    </xf>
    <xf numFmtId="2" fontId="0" fillId="69" borderId="75" xfId="0" applyNumberFormat="1" applyFill="1" applyBorder="1" applyAlignment="1">
      <alignment horizontal="center"/>
    </xf>
    <xf numFmtId="0" fontId="0" fillId="85" borderId="77" xfId="0" applyFill="1" applyBorder="1"/>
    <xf numFmtId="0" fontId="1" fillId="12" borderId="2" xfId="0" applyFont="1" applyFill="1" applyBorder="1"/>
    <xf numFmtId="0" fontId="9" fillId="7" borderId="18" xfId="0" applyFont="1" applyFill="1" applyBorder="1"/>
    <xf numFmtId="2" fontId="0" fillId="12" borderId="2" xfId="0" applyNumberFormat="1" applyFont="1" applyFill="1" applyBorder="1"/>
    <xf numFmtId="2" fontId="12" fillId="12" borderId="2" xfId="0" applyNumberFormat="1" applyFont="1" applyFill="1" applyBorder="1"/>
    <xf numFmtId="0" fontId="0" fillId="12" borderId="18" xfId="0" applyFill="1" applyBorder="1"/>
    <xf numFmtId="1" fontId="1" fillId="12" borderId="2" xfId="0" applyNumberFormat="1" applyFont="1" applyFill="1" applyBorder="1"/>
    <xf numFmtId="2" fontId="0" fillId="12" borderId="64" xfId="0" applyNumberFormat="1" applyFill="1" applyBorder="1"/>
    <xf numFmtId="0" fontId="0" fillId="7" borderId="73" xfId="0" applyFill="1" applyBorder="1"/>
    <xf numFmtId="0" fontId="0" fillId="7" borderId="74" xfId="0" applyFill="1" applyBorder="1"/>
    <xf numFmtId="0" fontId="0" fillId="17" borderId="95" xfId="0" applyFill="1" applyBorder="1"/>
    <xf numFmtId="0" fontId="1" fillId="2" borderId="60" xfId="0" applyFont="1" applyFill="1" applyBorder="1"/>
    <xf numFmtId="0" fontId="1" fillId="2" borderId="74" xfId="0" applyFont="1" applyFill="1" applyBorder="1"/>
    <xf numFmtId="0" fontId="0" fillId="2" borderId="60" xfId="0" applyFill="1" applyBorder="1"/>
    <xf numFmtId="0" fontId="0" fillId="2" borderId="74" xfId="0" applyFill="1" applyBorder="1"/>
    <xf numFmtId="2" fontId="1" fillId="2" borderId="77" xfId="0" applyNumberFormat="1" applyFont="1" applyFill="1" applyBorder="1" applyAlignment="1"/>
    <xf numFmtId="2" fontId="11" fillId="2" borderId="91" xfId="0" applyNumberFormat="1" applyFont="1" applyFill="1" applyBorder="1" applyAlignment="1"/>
    <xf numFmtId="1" fontId="0" fillId="2" borderId="88" xfId="0" applyNumberFormat="1" applyFill="1" applyBorder="1"/>
    <xf numFmtId="1" fontId="0" fillId="2" borderId="96" xfId="0" applyNumberFormat="1" applyFill="1" applyBorder="1"/>
    <xf numFmtId="0" fontId="0" fillId="2" borderId="90" xfId="0" applyFill="1" applyBorder="1"/>
    <xf numFmtId="0" fontId="0" fillId="2" borderId="97" xfId="0" applyFill="1" applyBorder="1"/>
    <xf numFmtId="1" fontId="1" fillId="2" borderId="96" xfId="0" applyNumberFormat="1" applyFont="1" applyFill="1" applyBorder="1"/>
    <xf numFmtId="1" fontId="1" fillId="2" borderId="74" xfId="0" applyNumberFormat="1" applyFont="1" applyFill="1" applyBorder="1"/>
    <xf numFmtId="0" fontId="0" fillId="2" borderId="88" xfId="0" applyFill="1" applyBorder="1"/>
    <xf numFmtId="0" fontId="0" fillId="2" borderId="96" xfId="0" applyFill="1" applyBorder="1"/>
    <xf numFmtId="0" fontId="1" fillId="2" borderId="88" xfId="0" applyFont="1" applyFill="1" applyBorder="1"/>
    <xf numFmtId="1" fontId="0" fillId="23" borderId="60" xfId="0" applyNumberFormat="1" applyFill="1" applyBorder="1"/>
    <xf numFmtId="1" fontId="1" fillId="23" borderId="74" xfId="0" applyNumberFormat="1" applyFont="1" applyFill="1" applyBorder="1"/>
    <xf numFmtId="1" fontId="0" fillId="12" borderId="88" xfId="0" applyNumberFormat="1" applyFill="1" applyBorder="1"/>
    <xf numFmtId="1" fontId="0" fillId="12" borderId="96" xfId="0" applyNumberFormat="1" applyFill="1" applyBorder="1"/>
    <xf numFmtId="1" fontId="0" fillId="12" borderId="60" xfId="0" applyNumberFormat="1" applyFill="1" applyBorder="1"/>
    <xf numFmtId="1" fontId="0" fillId="12" borderId="74" xfId="0" applyNumberFormat="1" applyFill="1" applyBorder="1"/>
    <xf numFmtId="0" fontId="0" fillId="12" borderId="90" xfId="0" applyFill="1" applyBorder="1"/>
    <xf numFmtId="0" fontId="0" fillId="12" borderId="97" xfId="0" applyFill="1" applyBorder="1"/>
    <xf numFmtId="1" fontId="0" fillId="61" borderId="88" xfId="0" applyNumberFormat="1" applyFill="1" applyBorder="1"/>
    <xf numFmtId="1" fontId="0" fillId="61" borderId="96" xfId="0" applyNumberFormat="1" applyFill="1" applyBorder="1"/>
    <xf numFmtId="1" fontId="0" fillId="61" borderId="60" xfId="0" applyNumberFormat="1" applyFill="1" applyBorder="1"/>
    <xf numFmtId="1" fontId="0" fillId="61" borderId="74" xfId="0" applyNumberFormat="1" applyFill="1" applyBorder="1"/>
    <xf numFmtId="0" fontId="0" fillId="61" borderId="90" xfId="0" applyFill="1" applyBorder="1"/>
    <xf numFmtId="0" fontId="0" fillId="61" borderId="97" xfId="0" applyFill="1" applyBorder="1"/>
    <xf numFmtId="0" fontId="0" fillId="61" borderId="92" xfId="0" applyFill="1" applyBorder="1"/>
    <xf numFmtId="0" fontId="0" fillId="61" borderId="98" xfId="0" applyFill="1" applyBorder="1"/>
    <xf numFmtId="0" fontId="0" fillId="61" borderId="60" xfId="0" applyFill="1" applyBorder="1"/>
    <xf numFmtId="0" fontId="0" fillId="61" borderId="0" xfId="0" applyFill="1" applyBorder="1"/>
    <xf numFmtId="0" fontId="0" fillId="61" borderId="74" xfId="0" applyFill="1" applyBorder="1"/>
    <xf numFmtId="0" fontId="0" fillId="61" borderId="94" xfId="0" applyFill="1" applyBorder="1"/>
    <xf numFmtId="0" fontId="0" fillId="61" borderId="99" xfId="0" applyFill="1" applyBorder="1"/>
    <xf numFmtId="1" fontId="0" fillId="61" borderId="55" xfId="0" applyNumberFormat="1" applyFill="1" applyBorder="1"/>
    <xf numFmtId="1" fontId="0" fillId="61" borderId="73" xfId="0" applyNumberFormat="1" applyFill="1" applyBorder="1"/>
    <xf numFmtId="1" fontId="0" fillId="61" borderId="61" xfId="0" applyNumberFormat="1" applyFill="1" applyBorder="1"/>
    <xf numFmtId="1" fontId="0" fillId="61" borderId="100" xfId="0" applyNumberFormat="1" applyFill="1" applyBorder="1"/>
    <xf numFmtId="2" fontId="0" fillId="61" borderId="61" xfId="0" applyNumberFormat="1" applyFill="1" applyBorder="1"/>
    <xf numFmtId="2" fontId="0" fillId="61" borderId="100" xfId="0" applyNumberFormat="1" applyFill="1" applyBorder="1"/>
    <xf numFmtId="1" fontId="0" fillId="23" borderId="55" xfId="0" applyNumberFormat="1" applyFill="1" applyBorder="1"/>
    <xf numFmtId="1" fontId="1" fillId="23" borderId="73" xfId="0" applyNumberFormat="1" applyFont="1" applyFill="1" applyBorder="1"/>
    <xf numFmtId="1" fontId="0" fillId="12" borderId="55" xfId="0" applyNumberFormat="1" applyFill="1" applyBorder="1"/>
    <xf numFmtId="1" fontId="0" fillId="12" borderId="73" xfId="0" applyNumberFormat="1" applyFill="1" applyBorder="1"/>
    <xf numFmtId="1" fontId="0" fillId="12" borderId="61" xfId="0" applyNumberFormat="1" applyFill="1" applyBorder="1"/>
    <xf numFmtId="1" fontId="0" fillId="12" borderId="100" xfId="0" applyNumberFormat="1" applyFill="1" applyBorder="1"/>
    <xf numFmtId="0" fontId="0" fillId="12" borderId="60" xfId="0" applyFill="1" applyBorder="1"/>
    <xf numFmtId="0" fontId="0" fillId="12" borderId="74" xfId="0" applyFill="1" applyBorder="1"/>
    <xf numFmtId="2" fontId="0" fillId="51" borderId="59" xfId="0" applyNumberFormat="1" applyFill="1" applyBorder="1" applyAlignment="1">
      <alignment horizontal="center"/>
    </xf>
    <xf numFmtId="0" fontId="0" fillId="6" borderId="2" xfId="0" applyFill="1" applyBorder="1"/>
    <xf numFmtId="1" fontId="0" fillId="6" borderId="9" xfId="0" applyNumberFormat="1" applyFill="1" applyBorder="1"/>
    <xf numFmtId="0" fontId="0" fillId="6" borderId="5" xfId="0" applyFill="1" applyBorder="1"/>
    <xf numFmtId="0" fontId="0" fillId="6" borderId="9" xfId="0" applyFill="1" applyBorder="1"/>
    <xf numFmtId="1" fontId="0" fillId="6" borderId="10" xfId="0" applyNumberFormat="1" applyFont="1" applyFill="1" applyBorder="1"/>
    <xf numFmtId="1" fontId="0" fillId="6" borderId="0" xfId="0" applyNumberFormat="1" applyFont="1" applyFill="1" applyBorder="1"/>
    <xf numFmtId="0" fontId="0" fillId="6" borderId="48" xfId="0" applyFill="1" applyBorder="1"/>
    <xf numFmtId="0" fontId="0" fillId="6" borderId="54" xfId="0" applyFill="1" applyBorder="1"/>
    <xf numFmtId="164" fontId="19" fillId="6" borderId="55" xfId="0" applyNumberFormat="1" applyFont="1" applyFill="1" applyBorder="1" applyAlignment="1">
      <alignment horizontal="right"/>
    </xf>
    <xf numFmtId="164" fontId="19" fillId="6" borderId="60" xfId="0" applyNumberFormat="1" applyFont="1" applyFill="1" applyBorder="1" applyAlignment="1">
      <alignment horizontal="right"/>
    </xf>
    <xf numFmtId="0" fontId="0" fillId="7" borderId="59" xfId="0" applyFill="1" applyBorder="1"/>
    <xf numFmtId="0" fontId="1" fillId="13" borderId="60" xfId="0" applyFont="1" applyFill="1" applyBorder="1"/>
    <xf numFmtId="0" fontId="1" fillId="13" borderId="77" xfId="0" applyFont="1" applyFill="1" applyBorder="1"/>
    <xf numFmtId="0" fontId="9" fillId="7" borderId="87" xfId="0" applyFont="1" applyFill="1" applyBorder="1"/>
    <xf numFmtId="0" fontId="0" fillId="13" borderId="60" xfId="0" applyFill="1" applyBorder="1"/>
    <xf numFmtId="0" fontId="0" fillId="13" borderId="77" xfId="0" applyFill="1" applyBorder="1"/>
    <xf numFmtId="2" fontId="0" fillId="13" borderId="77" xfId="0" applyNumberFormat="1" applyFont="1" applyFill="1" applyBorder="1" applyAlignment="1"/>
    <xf numFmtId="2" fontId="12" fillId="13" borderId="91" xfId="0" applyNumberFormat="1" applyFont="1" applyFill="1" applyBorder="1" applyAlignment="1"/>
    <xf numFmtId="1" fontId="0" fillId="13" borderId="88" xfId="0" applyNumberFormat="1" applyFill="1" applyBorder="1"/>
    <xf numFmtId="1" fontId="0" fillId="13" borderId="89" xfId="0" applyNumberFormat="1" applyFill="1" applyBorder="1"/>
    <xf numFmtId="1" fontId="0" fillId="13" borderId="60" xfId="0" applyNumberFormat="1" applyFill="1" applyBorder="1"/>
    <xf numFmtId="1" fontId="0" fillId="13" borderId="77" xfId="0" applyNumberFormat="1" applyFill="1" applyBorder="1"/>
    <xf numFmtId="0" fontId="0" fillId="13" borderId="90" xfId="0" applyFill="1" applyBorder="1"/>
    <xf numFmtId="0" fontId="0" fillId="13" borderId="91" xfId="0" applyFill="1" applyBorder="1"/>
    <xf numFmtId="0" fontId="0" fillId="13" borderId="88" xfId="0" applyFill="1" applyBorder="1"/>
    <xf numFmtId="0" fontId="0" fillId="13" borderId="89" xfId="0" applyFill="1" applyBorder="1"/>
    <xf numFmtId="0" fontId="0" fillId="13" borderId="86" xfId="0" applyFill="1" applyBorder="1"/>
    <xf numFmtId="0" fontId="0" fillId="13" borderId="87" xfId="0" applyFill="1" applyBorder="1"/>
    <xf numFmtId="1" fontId="1" fillId="13" borderId="88" xfId="0" applyNumberFormat="1" applyFont="1" applyFill="1" applyBorder="1"/>
    <xf numFmtId="1" fontId="1" fillId="13" borderId="60" xfId="0" applyNumberFormat="1" applyFont="1" applyFill="1" applyBorder="1"/>
    <xf numFmtId="0" fontId="0" fillId="13" borderId="92" xfId="0" applyFill="1" applyBorder="1"/>
    <xf numFmtId="0" fontId="0" fillId="13" borderId="93" xfId="0" applyFill="1" applyBorder="1"/>
    <xf numFmtId="0" fontId="0" fillId="13" borderId="94" xfId="0" applyFill="1" applyBorder="1"/>
    <xf numFmtId="0" fontId="0" fillId="13" borderId="101" xfId="0" applyFill="1" applyBorder="1"/>
    <xf numFmtId="1" fontId="0" fillId="13" borderId="55" xfId="0" applyNumberFormat="1" applyFill="1" applyBorder="1"/>
    <xf numFmtId="1" fontId="0" fillId="13" borderId="76" xfId="0" applyNumberFormat="1" applyFill="1" applyBorder="1"/>
    <xf numFmtId="1" fontId="0" fillId="13" borderId="61" xfId="0" applyNumberFormat="1" applyFill="1" applyBorder="1"/>
    <xf numFmtId="1" fontId="0" fillId="13" borderId="78" xfId="0" applyNumberFormat="1" applyFill="1" applyBorder="1"/>
    <xf numFmtId="2" fontId="0" fillId="13" borderId="61" xfId="0" applyNumberFormat="1" applyFill="1" applyBorder="1"/>
    <xf numFmtId="2" fontId="0" fillId="13" borderId="78" xfId="0" applyNumberFormat="1" applyFill="1" applyBorder="1"/>
    <xf numFmtId="1" fontId="0" fillId="6" borderId="60" xfId="0" applyNumberFormat="1" applyFill="1" applyBorder="1"/>
    <xf numFmtId="1" fontId="1" fillId="6" borderId="74" xfId="0" applyNumberFormat="1" applyFont="1" applyFill="1" applyBorder="1"/>
    <xf numFmtId="1" fontId="0" fillId="86" borderId="60" xfId="0" applyNumberFormat="1" applyFill="1" applyBorder="1"/>
    <xf numFmtId="1" fontId="0" fillId="86" borderId="0" xfId="0" applyNumberFormat="1" applyFill="1" applyBorder="1"/>
    <xf numFmtId="1" fontId="1" fillId="86" borderId="74" xfId="0" applyNumberFormat="1" applyFont="1" applyFill="1" applyBorder="1"/>
    <xf numFmtId="2" fontId="1" fillId="15" borderId="0" xfId="0" applyNumberFormat="1" applyFont="1" applyFill="1" applyBorder="1" applyAlignment="1"/>
    <xf numFmtId="2" fontId="11" fillId="15" borderId="6" xfId="0" applyNumberFormat="1" applyFont="1" applyFill="1" applyBorder="1" applyAlignment="1"/>
    <xf numFmtId="1" fontId="0" fillId="15" borderId="10" xfId="0" applyNumberFormat="1" applyFont="1" applyFill="1" applyBorder="1"/>
    <xf numFmtId="164" fontId="0" fillId="15" borderId="58" xfId="0" applyNumberFormat="1" applyFill="1" applyBorder="1"/>
    <xf numFmtId="164" fontId="0" fillId="15" borderId="2" xfId="0" applyNumberFormat="1" applyFill="1" applyBorder="1"/>
    <xf numFmtId="1" fontId="1" fillId="15" borderId="58" xfId="0" applyNumberFormat="1" applyFont="1" applyFill="1" applyBorder="1"/>
    <xf numFmtId="0" fontId="0" fillId="7" borderId="88" xfId="0" applyFill="1" applyBorder="1"/>
    <xf numFmtId="0" fontId="0" fillId="7" borderId="96" xfId="0" applyFill="1" applyBorder="1"/>
    <xf numFmtId="0" fontId="1" fillId="16" borderId="60" xfId="0" applyFont="1" applyFill="1" applyBorder="1"/>
    <xf numFmtId="0" fontId="1" fillId="16" borderId="74" xfId="0" applyFont="1" applyFill="1" applyBorder="1"/>
    <xf numFmtId="0" fontId="0" fillId="16" borderId="60" xfId="0" applyFill="1" applyBorder="1"/>
    <xf numFmtId="0" fontId="0" fillId="16" borderId="74" xfId="0" applyFill="1" applyBorder="1"/>
    <xf numFmtId="2" fontId="1" fillId="16" borderId="77" xfId="0" applyNumberFormat="1" applyFont="1" applyFill="1" applyBorder="1" applyAlignment="1"/>
    <xf numFmtId="2" fontId="11" fillId="16" borderId="91" xfId="0" applyNumberFormat="1" applyFont="1" applyFill="1" applyBorder="1" applyAlignment="1"/>
    <xf numFmtId="1" fontId="1" fillId="16" borderId="88" xfId="0" applyNumberFormat="1" applyFont="1" applyFill="1" applyBorder="1"/>
    <xf numFmtId="1" fontId="0" fillId="16" borderId="89" xfId="0" applyNumberFormat="1" applyFont="1" applyFill="1" applyBorder="1"/>
    <xf numFmtId="1" fontId="0" fillId="16" borderId="88" xfId="0" applyNumberFormat="1" applyFill="1" applyBorder="1"/>
    <xf numFmtId="1" fontId="0" fillId="16" borderId="96" xfId="0" applyNumberFormat="1" applyFill="1" applyBorder="1"/>
    <xf numFmtId="1" fontId="0" fillId="16" borderId="60" xfId="0" applyNumberFormat="1" applyFill="1" applyBorder="1"/>
    <xf numFmtId="1" fontId="0" fillId="16" borderId="74" xfId="0" applyNumberFormat="1" applyFill="1" applyBorder="1"/>
    <xf numFmtId="0" fontId="0" fillId="16" borderId="90" xfId="0" applyFill="1" applyBorder="1"/>
    <xf numFmtId="0" fontId="0" fillId="16" borderId="97" xfId="0" applyFill="1" applyBorder="1"/>
    <xf numFmtId="0" fontId="0" fillId="16" borderId="88" xfId="0" applyFill="1" applyBorder="1"/>
    <xf numFmtId="0" fontId="0" fillId="16" borderId="96" xfId="0" applyFill="1" applyBorder="1"/>
    <xf numFmtId="1" fontId="1" fillId="16" borderId="60" xfId="0" applyNumberFormat="1" applyFont="1" applyFill="1" applyBorder="1"/>
    <xf numFmtId="0" fontId="0" fillId="16" borderId="86" xfId="0" applyFill="1" applyBorder="1"/>
    <xf numFmtId="0" fontId="0" fillId="16" borderId="95" xfId="0" applyFill="1" applyBorder="1"/>
    <xf numFmtId="1" fontId="0" fillId="0" borderId="60" xfId="0" applyNumberFormat="1" applyBorder="1"/>
    <xf numFmtId="1" fontId="0" fillId="0" borderId="74" xfId="0" applyNumberFormat="1" applyBorder="1"/>
    <xf numFmtId="0" fontId="0" fillId="0" borderId="97" xfId="0" applyBorder="1"/>
    <xf numFmtId="1" fontId="0" fillId="0" borderId="88" xfId="0" applyNumberFormat="1" applyBorder="1"/>
    <xf numFmtId="1" fontId="0" fillId="0" borderId="96" xfId="0" applyNumberFormat="1" applyBorder="1"/>
    <xf numFmtId="0" fontId="0" fillId="0" borderId="98" xfId="0" applyBorder="1"/>
    <xf numFmtId="0" fontId="0" fillId="0" borderId="74" xfId="0" applyBorder="1"/>
    <xf numFmtId="0" fontId="0" fillId="0" borderId="99" xfId="0" applyBorder="1"/>
    <xf numFmtId="1" fontId="0" fillId="0" borderId="55" xfId="0" applyNumberFormat="1" applyBorder="1"/>
    <xf numFmtId="1" fontId="0" fillId="0" borderId="73" xfId="0" applyNumberFormat="1" applyBorder="1"/>
    <xf numFmtId="1" fontId="0" fillId="0" borderId="61" xfId="0" applyNumberFormat="1" applyBorder="1"/>
    <xf numFmtId="1" fontId="0" fillId="0" borderId="100" xfId="0" applyNumberFormat="1" applyBorder="1"/>
    <xf numFmtId="164" fontId="1" fillId="16" borderId="60" xfId="0" applyNumberFormat="1" applyFont="1" applyFill="1" applyBorder="1"/>
    <xf numFmtId="164" fontId="0" fillId="16" borderId="74" xfId="0" applyNumberFormat="1" applyFill="1" applyBorder="1"/>
    <xf numFmtId="164" fontId="0" fillId="23" borderId="60" xfId="0" applyNumberFormat="1" applyFill="1" applyBorder="1"/>
    <xf numFmtId="164" fontId="1" fillId="23" borderId="74" xfId="0" applyNumberFormat="1" applyFont="1" applyFill="1" applyBorder="1"/>
    <xf numFmtId="164" fontId="19" fillId="16" borderId="74" xfId="0" applyNumberFormat="1" applyFont="1" applyFill="1" applyBorder="1"/>
    <xf numFmtId="164" fontId="20" fillId="23" borderId="74" xfId="0" applyNumberFormat="1" applyFont="1" applyFill="1" applyBorder="1"/>
    <xf numFmtId="1" fontId="1" fillId="16" borderId="55" xfId="0" applyNumberFormat="1" applyFont="1" applyFill="1" applyBorder="1"/>
    <xf numFmtId="1" fontId="0" fillId="16" borderId="73" xfId="0" applyNumberFormat="1" applyFill="1" applyBorder="1"/>
    <xf numFmtId="1" fontId="0" fillId="84" borderId="60" xfId="0" applyNumberFormat="1" applyFill="1" applyBorder="1"/>
    <xf numFmtId="1" fontId="1" fillId="84" borderId="74" xfId="0" applyNumberFormat="1" applyFont="1" applyFill="1" applyBorder="1"/>
    <xf numFmtId="2" fontId="0" fillId="4" borderId="34" xfId="0" applyNumberFormat="1" applyFill="1" applyBorder="1" applyAlignment="1">
      <alignment horizontal="center"/>
    </xf>
    <xf numFmtId="2" fontId="0" fillId="4" borderId="38" xfId="0" applyNumberFormat="1" applyFill="1" applyBorder="1" applyAlignment="1">
      <alignment horizontal="center"/>
    </xf>
    <xf numFmtId="2" fontId="0" fillId="25" borderId="35" xfId="0" applyNumberFormat="1" applyFill="1" applyBorder="1" applyAlignment="1">
      <alignment horizontal="center"/>
    </xf>
    <xf numFmtId="2" fontId="0" fillId="9" borderId="102" xfId="0" applyNumberFormat="1" applyFill="1" applyBorder="1" applyAlignment="1">
      <alignment horizontal="center"/>
    </xf>
    <xf numFmtId="2" fontId="0" fillId="25" borderId="30" xfId="0" applyNumberFormat="1" applyFill="1" applyBorder="1" applyAlignment="1">
      <alignment horizontal="right"/>
    </xf>
    <xf numFmtId="2" fontId="0" fillId="6" borderId="103" xfId="0" applyNumberFormat="1" applyFill="1" applyBorder="1" applyAlignment="1">
      <alignment horizontal="right"/>
    </xf>
    <xf numFmtId="2" fontId="0" fillId="4" borderId="102" xfId="0" applyNumberFormat="1" applyFill="1" applyBorder="1" applyAlignment="1">
      <alignment horizontal="center"/>
    </xf>
    <xf numFmtId="2" fontId="0" fillId="4" borderId="103" xfId="0" applyNumberFormat="1" applyFill="1" applyBorder="1" applyAlignment="1">
      <alignment horizontal="right"/>
    </xf>
    <xf numFmtId="164" fontId="0" fillId="6" borderId="38" xfId="0" applyNumberFormat="1" applyFill="1" applyBorder="1" applyAlignment="1">
      <alignment horizontal="center"/>
    </xf>
    <xf numFmtId="2" fontId="0" fillId="4" borderId="25" xfId="0" applyNumberFormat="1" applyFill="1" applyBorder="1" applyAlignment="1">
      <alignment horizontal="center"/>
    </xf>
    <xf numFmtId="2" fontId="0" fillId="4" borderId="71" xfId="0" applyNumberFormat="1" applyFill="1" applyBorder="1" applyAlignment="1">
      <alignment horizontal="right"/>
    </xf>
    <xf numFmtId="2" fontId="0" fillId="9" borderId="104" xfId="0" applyNumberFormat="1" applyFill="1" applyBorder="1" applyAlignment="1">
      <alignment horizontal="right"/>
    </xf>
    <xf numFmtId="2" fontId="0" fillId="9" borderId="30" xfId="0" applyNumberFormat="1" applyFill="1" applyBorder="1" applyAlignment="1">
      <alignment horizontal="right"/>
    </xf>
    <xf numFmtId="2" fontId="0" fillId="9" borderId="38" xfId="0" applyNumberFormat="1" applyFill="1" applyBorder="1" applyAlignment="1">
      <alignment horizontal="center"/>
    </xf>
    <xf numFmtId="2" fontId="0" fillId="26" borderId="42" xfId="0" applyNumberFormat="1" applyFill="1" applyBorder="1" applyAlignment="1">
      <alignment horizontal="center"/>
    </xf>
    <xf numFmtId="2" fontId="0" fillId="6" borderId="42" xfId="0" applyNumberFormat="1" applyFill="1" applyBorder="1" applyAlignment="1">
      <alignment horizontal="center"/>
    </xf>
    <xf numFmtId="2" fontId="0" fillId="9" borderId="42" xfId="0" applyNumberFormat="1" applyFill="1" applyBorder="1" applyAlignment="1">
      <alignment horizontal="center"/>
    </xf>
    <xf numFmtId="2" fontId="0" fillId="4" borderId="42" xfId="0" applyNumberFormat="1" applyFill="1" applyBorder="1" applyAlignment="1">
      <alignment horizontal="center"/>
    </xf>
    <xf numFmtId="2" fontId="0" fillId="9" borderId="43" xfId="0" applyNumberFormat="1" applyFill="1" applyBorder="1" applyAlignment="1">
      <alignment horizontal="center"/>
    </xf>
    <xf numFmtId="2" fontId="0" fillId="4" borderId="43" xfId="0" applyNumberFormat="1" applyFill="1" applyBorder="1" applyAlignment="1">
      <alignment horizontal="center"/>
    </xf>
    <xf numFmtId="2" fontId="0" fillId="26" borderId="43" xfId="0" applyNumberFormat="1" applyFill="1" applyBorder="1" applyAlignment="1">
      <alignment horizontal="center"/>
    </xf>
    <xf numFmtId="2" fontId="0" fillId="6" borderId="85" xfId="0" applyNumberFormat="1" applyFill="1" applyBorder="1" applyAlignment="1">
      <alignment horizontal="center"/>
    </xf>
    <xf numFmtId="2" fontId="0" fillId="0" borderId="43" xfId="0" applyNumberFormat="1" applyFill="1" applyBorder="1" applyAlignment="1">
      <alignment horizontal="center"/>
    </xf>
    <xf numFmtId="2" fontId="0" fillId="9" borderId="85" xfId="0" applyNumberFormat="1" applyFill="1" applyBorder="1" applyAlignment="1">
      <alignment horizontal="center"/>
    </xf>
    <xf numFmtId="2" fontId="0" fillId="26" borderId="85" xfId="0" applyNumberFormat="1" applyFill="1" applyBorder="1" applyAlignment="1">
      <alignment horizontal="center"/>
    </xf>
    <xf numFmtId="2" fontId="0" fillId="4" borderId="85" xfId="0" applyNumberFormat="1" applyFill="1" applyBorder="1" applyAlignment="1">
      <alignment horizontal="center"/>
    </xf>
    <xf numFmtId="2" fontId="0" fillId="4" borderId="84" xfId="0" applyNumberFormat="1" applyFill="1" applyBorder="1" applyAlignment="1">
      <alignment horizontal="center"/>
    </xf>
    <xf numFmtId="2" fontId="0" fillId="25" borderId="42" xfId="0" applyNumberFormat="1" applyFill="1" applyBorder="1" applyAlignment="1">
      <alignment horizontal="center"/>
    </xf>
    <xf numFmtId="2" fontId="0" fillId="25" borderId="85" xfId="0" applyNumberFormat="1" applyFill="1" applyBorder="1" applyAlignment="1">
      <alignment horizontal="center"/>
    </xf>
    <xf numFmtId="2" fontId="0" fillId="28" borderId="85" xfId="0" applyNumberFormat="1" applyFill="1" applyBorder="1" applyAlignment="1">
      <alignment horizontal="center"/>
    </xf>
    <xf numFmtId="2" fontId="0" fillId="19" borderId="85" xfId="0" applyNumberFormat="1" applyFill="1" applyBorder="1" applyAlignment="1">
      <alignment horizontal="center"/>
    </xf>
    <xf numFmtId="2" fontId="0" fillId="19" borderId="43" xfId="0" applyNumberFormat="1" applyFill="1" applyBorder="1" applyAlignment="1">
      <alignment horizontal="center"/>
    </xf>
    <xf numFmtId="2" fontId="0" fillId="30" borderId="85" xfId="0" applyNumberFormat="1" applyFill="1" applyBorder="1" applyAlignment="1">
      <alignment horizontal="center"/>
    </xf>
    <xf numFmtId="2" fontId="0" fillId="30" borderId="43" xfId="0" applyNumberFormat="1" applyFill="1" applyBorder="1" applyAlignment="1">
      <alignment horizontal="center"/>
    </xf>
    <xf numFmtId="1" fontId="0" fillId="29" borderId="64" xfId="0" applyNumberFormat="1" applyFill="1" applyBorder="1"/>
    <xf numFmtId="1" fontId="0" fillId="29" borderId="62" xfId="0" applyNumberFormat="1" applyFill="1" applyBorder="1"/>
    <xf numFmtId="1" fontId="0" fillId="29" borderId="65" xfId="0" applyNumberFormat="1" applyFill="1" applyBorder="1"/>
    <xf numFmtId="1" fontId="0" fillId="29" borderId="63" xfId="0" applyNumberFormat="1" applyFill="1" applyBorder="1"/>
    <xf numFmtId="2" fontId="0" fillId="87" borderId="75" xfId="0" applyNumberFormat="1" applyFill="1" applyBorder="1" applyAlignment="1">
      <alignment horizontal="center"/>
    </xf>
    <xf numFmtId="0" fontId="0" fillId="4" borderId="57" xfId="0" applyFill="1" applyBorder="1"/>
    <xf numFmtId="0" fontId="0" fillId="8" borderId="57" xfId="0" applyFill="1" applyBorder="1"/>
    <xf numFmtId="0" fontId="0" fillId="8" borderId="59" xfId="0" applyFill="1" applyBorder="1"/>
    <xf numFmtId="0" fontId="0" fillId="5" borderId="57" xfId="0" applyFill="1" applyBorder="1"/>
    <xf numFmtId="0" fontId="0" fillId="5" borderId="56" xfId="0" applyFill="1" applyBorder="1"/>
    <xf numFmtId="0" fontId="0" fillId="47" borderId="58" xfId="0" applyFill="1" applyBorder="1"/>
    <xf numFmtId="0" fontId="0" fillId="47" borderId="57" xfId="0" applyFill="1" applyBorder="1"/>
    <xf numFmtId="0" fontId="0" fillId="47" borderId="59" xfId="0" applyFill="1" applyBorder="1"/>
    <xf numFmtId="0" fontId="0" fillId="10" borderId="58" xfId="0" applyFill="1" applyBorder="1"/>
    <xf numFmtId="0" fontId="0" fillId="10" borderId="57" xfId="0" applyFill="1" applyBorder="1"/>
    <xf numFmtId="0" fontId="0" fillId="10" borderId="56" xfId="0" applyFill="1" applyBorder="1"/>
    <xf numFmtId="0" fontId="0" fillId="45" borderId="57" xfId="0" applyFill="1" applyBorder="1"/>
    <xf numFmtId="0" fontId="0" fillId="45" borderId="56" xfId="0" applyFill="1" applyBorder="1"/>
    <xf numFmtId="0" fontId="0" fillId="12" borderId="57" xfId="0" applyFill="1" applyBorder="1"/>
    <xf numFmtId="0" fontId="0" fillId="12" borderId="59" xfId="0" applyFill="1" applyBorder="1"/>
    <xf numFmtId="0" fontId="0" fillId="12" borderId="58" xfId="0" applyFill="1" applyBorder="1"/>
    <xf numFmtId="0" fontId="0" fillId="13" borderId="55" xfId="0" applyFill="1" applyBorder="1"/>
    <xf numFmtId="0" fontId="0" fillId="13" borderId="57" xfId="0" applyFill="1" applyBorder="1"/>
    <xf numFmtId="0" fontId="0" fillId="13" borderId="59" xfId="0" applyFill="1" applyBorder="1"/>
    <xf numFmtId="0" fontId="0" fillId="13" borderId="76" xfId="0" applyFill="1" applyBorder="1"/>
    <xf numFmtId="0" fontId="0" fillId="3" borderId="57" xfId="0" applyFill="1" applyBorder="1"/>
    <xf numFmtId="0" fontId="0" fillId="14" borderId="57" xfId="0" applyFill="1" applyBorder="1"/>
    <xf numFmtId="0" fontId="0" fillId="15" borderId="57" xfId="0" applyFill="1" applyBorder="1"/>
    <xf numFmtId="0" fontId="0" fillId="15" borderId="56" xfId="0" applyFill="1" applyBorder="1"/>
    <xf numFmtId="0" fontId="0" fillId="6" borderId="57" xfId="0" applyFill="1" applyBorder="1"/>
    <xf numFmtId="0" fontId="0" fillId="6" borderId="56" xfId="0" applyFill="1" applyBorder="1"/>
    <xf numFmtId="0" fontId="0" fillId="12" borderId="55" xfId="0" applyFill="1" applyBorder="1"/>
    <xf numFmtId="0" fontId="0" fillId="12" borderId="73" xfId="0" applyFill="1" applyBorder="1"/>
    <xf numFmtId="0" fontId="0" fillId="62" borderId="57" xfId="0" applyFill="1" applyBorder="1"/>
    <xf numFmtId="0" fontId="0" fillId="62" borderId="56" xfId="0" applyFill="1" applyBorder="1"/>
    <xf numFmtId="0" fontId="0" fillId="15" borderId="58" xfId="0" applyFill="1" applyBorder="1"/>
    <xf numFmtId="0" fontId="0" fillId="0" borderId="59" xfId="0" applyBorder="1"/>
    <xf numFmtId="0" fontId="0" fillId="0" borderId="56" xfId="0" applyBorder="1"/>
    <xf numFmtId="0" fontId="0" fillId="0" borderId="58" xfId="0" applyBorder="1"/>
    <xf numFmtId="0" fontId="0" fillId="2" borderId="57" xfId="0" applyFill="1" applyBorder="1"/>
    <xf numFmtId="0" fontId="0" fillId="2" borderId="58" xfId="0" applyFill="1" applyBorder="1"/>
    <xf numFmtId="0" fontId="0" fillId="32" borderId="58" xfId="0" applyFill="1" applyBorder="1"/>
    <xf numFmtId="0" fontId="0" fillId="32" borderId="57" xfId="0" applyFill="1" applyBorder="1"/>
    <xf numFmtId="0" fontId="0" fillId="32" borderId="59" xfId="0" applyFill="1" applyBorder="1"/>
    <xf numFmtId="0" fontId="0" fillId="32" borderId="56" xfId="0" applyFill="1" applyBorder="1"/>
    <xf numFmtId="0" fontId="0" fillId="38" borderId="58" xfId="0" applyFill="1" applyBorder="1"/>
    <xf numFmtId="0" fontId="0" fillId="38" borderId="57" xfId="0" applyFill="1" applyBorder="1"/>
    <xf numFmtId="0" fontId="0" fillId="38" borderId="59" xfId="0" applyFill="1" applyBorder="1"/>
    <xf numFmtId="0" fontId="0" fillId="38" borderId="56" xfId="0" applyFill="1" applyBorder="1"/>
    <xf numFmtId="0" fontId="0" fillId="44" borderId="58" xfId="0" applyFill="1" applyBorder="1"/>
    <xf numFmtId="0" fontId="0" fillId="44" borderId="57" xfId="0" applyFill="1" applyBorder="1"/>
    <xf numFmtId="0" fontId="0" fillId="44" borderId="59" xfId="0" applyFill="1" applyBorder="1"/>
    <xf numFmtId="0" fontId="0" fillId="44" borderId="56" xfId="0" applyFill="1" applyBorder="1"/>
    <xf numFmtId="0" fontId="0" fillId="59" borderId="58" xfId="0" applyFill="1" applyBorder="1"/>
    <xf numFmtId="0" fontId="0" fillId="59" borderId="57" xfId="0" applyFill="1" applyBorder="1"/>
    <xf numFmtId="0" fontId="0" fillId="59" borderId="59" xfId="0" applyFill="1" applyBorder="1"/>
    <xf numFmtId="0" fontId="0" fillId="59" borderId="56" xfId="0" applyFill="1" applyBorder="1"/>
    <xf numFmtId="0" fontId="0" fillId="65" borderId="58" xfId="0" applyFill="1" applyBorder="1"/>
    <xf numFmtId="0" fontId="0" fillId="65" borderId="57" xfId="0" applyFill="1" applyBorder="1"/>
    <xf numFmtId="0" fontId="0" fillId="65" borderId="59" xfId="0" applyFill="1" applyBorder="1"/>
    <xf numFmtId="0" fontId="0" fillId="65" borderId="56" xfId="0" applyFill="1" applyBorder="1"/>
    <xf numFmtId="0" fontId="0" fillId="75" borderId="58" xfId="0" applyFill="1" applyBorder="1"/>
    <xf numFmtId="0" fontId="0" fillId="75" borderId="57" xfId="0" applyFill="1" applyBorder="1"/>
    <xf numFmtId="0" fontId="0" fillId="75" borderId="59" xfId="0" applyFill="1" applyBorder="1"/>
    <xf numFmtId="0" fontId="0" fillId="75" borderId="56" xfId="0" applyFill="1" applyBorder="1"/>
    <xf numFmtId="0" fontId="0" fillId="62" borderId="0" xfId="0" applyFill="1" applyBorder="1"/>
    <xf numFmtId="0" fontId="0" fillId="4" borderId="62" xfId="0" applyFill="1" applyBorder="1"/>
    <xf numFmtId="0" fontId="0" fillId="8" borderId="62" xfId="0" applyFill="1" applyBorder="1"/>
    <xf numFmtId="0" fontId="0" fillId="8" borderId="65" xfId="0" applyFill="1" applyBorder="1"/>
    <xf numFmtId="0" fontId="0" fillId="5" borderId="62" xfId="0" applyFill="1" applyBorder="1"/>
    <xf numFmtId="0" fontId="0" fillId="5" borderId="63" xfId="0" applyFill="1" applyBorder="1"/>
    <xf numFmtId="0" fontId="0" fillId="47" borderId="64" xfId="0" applyFill="1" applyBorder="1"/>
    <xf numFmtId="0" fontId="0" fillId="47" borderId="62" xfId="0" applyFill="1" applyBorder="1"/>
    <xf numFmtId="0" fontId="0" fillId="47" borderId="65" xfId="0" applyFill="1" applyBorder="1"/>
    <xf numFmtId="0" fontId="0" fillId="10" borderId="64" xfId="0" applyFill="1" applyBorder="1"/>
    <xf numFmtId="0" fontId="0" fillId="10" borderId="62" xfId="0" applyFill="1" applyBorder="1"/>
    <xf numFmtId="0" fontId="0" fillId="10" borderId="63" xfId="0" applyFill="1" applyBorder="1"/>
    <xf numFmtId="0" fontId="0" fillId="45" borderId="62" xfId="0" applyFill="1" applyBorder="1"/>
    <xf numFmtId="0" fontId="0" fillId="45" borderId="63" xfId="0" applyFill="1" applyBorder="1"/>
    <xf numFmtId="0" fontId="0" fillId="12" borderId="62" xfId="0" applyFill="1" applyBorder="1"/>
    <xf numFmtId="0" fontId="0" fillId="12" borderId="65" xfId="0" applyFill="1" applyBorder="1"/>
    <xf numFmtId="0" fontId="0" fillId="12" borderId="64" xfId="0" applyFill="1" applyBorder="1"/>
    <xf numFmtId="0" fontId="0" fillId="13" borderId="61" xfId="0" applyFill="1" applyBorder="1"/>
    <xf numFmtId="0" fontId="0" fillId="13" borderId="62" xfId="0" applyFill="1" applyBorder="1"/>
    <xf numFmtId="0" fontId="0" fillId="13" borderId="65" xfId="0" applyFill="1" applyBorder="1"/>
    <xf numFmtId="0" fontId="0" fillId="13" borderId="78" xfId="0" applyFill="1" applyBorder="1"/>
    <xf numFmtId="0" fontId="0" fillId="3" borderId="62" xfId="0" applyFill="1" applyBorder="1"/>
    <xf numFmtId="0" fontId="0" fillId="14" borderId="62" xfId="0" applyFill="1" applyBorder="1"/>
    <xf numFmtId="0" fontId="0" fillId="15" borderId="62" xfId="0" applyFill="1" applyBorder="1"/>
    <xf numFmtId="0" fontId="0" fillId="15" borderId="63" xfId="0" applyFill="1" applyBorder="1"/>
    <xf numFmtId="0" fontId="0" fillId="6" borderId="62" xfId="0" applyFill="1" applyBorder="1"/>
    <xf numFmtId="0" fontId="0" fillId="6" borderId="63" xfId="0" applyFill="1" applyBorder="1"/>
    <xf numFmtId="0" fontId="0" fillId="12" borderId="61" xfId="0" applyFill="1" applyBorder="1"/>
    <xf numFmtId="0" fontId="0" fillId="12" borderId="100" xfId="0" applyFill="1" applyBorder="1"/>
    <xf numFmtId="0" fontId="0" fillId="62" borderId="62" xfId="0" applyFill="1" applyBorder="1"/>
    <xf numFmtId="0" fontId="0" fillId="62" borderId="63" xfId="0" applyFill="1" applyBorder="1"/>
    <xf numFmtId="0" fontId="0" fillId="15" borderId="64" xfId="0" applyFill="1" applyBorder="1"/>
    <xf numFmtId="0" fontId="0" fillId="0" borderId="65" xfId="0" applyBorder="1"/>
    <xf numFmtId="0" fontId="0" fillId="0" borderId="63" xfId="0" applyBorder="1"/>
    <xf numFmtId="0" fontId="0" fillId="0" borderId="64" xfId="0" applyBorder="1"/>
    <xf numFmtId="0" fontId="0" fillId="2" borderId="62" xfId="0" applyFill="1" applyBorder="1"/>
    <xf numFmtId="0" fontId="0" fillId="2" borderId="64" xfId="0" applyFill="1" applyBorder="1"/>
    <xf numFmtId="0" fontId="0" fillId="32" borderId="64" xfId="0" applyFill="1" applyBorder="1"/>
    <xf numFmtId="0" fontId="0" fillId="32" borderId="62" xfId="0" applyFill="1" applyBorder="1"/>
    <xf numFmtId="0" fontId="0" fillId="32" borderId="65" xfId="0" applyFill="1" applyBorder="1"/>
    <xf numFmtId="0" fontId="0" fillId="32" borderId="63" xfId="0" applyFill="1" applyBorder="1"/>
    <xf numFmtId="0" fontId="0" fillId="38" borderId="64" xfId="0" applyFill="1" applyBorder="1"/>
    <xf numFmtId="0" fontId="0" fillId="38" borderId="62" xfId="0" applyFill="1" applyBorder="1"/>
    <xf numFmtId="0" fontId="0" fillId="38" borderId="65" xfId="0" applyFill="1" applyBorder="1"/>
    <xf numFmtId="0" fontId="0" fillId="38" borderId="63" xfId="0" applyFill="1" applyBorder="1"/>
    <xf numFmtId="0" fontId="0" fillId="44" borderId="64" xfId="0" applyFill="1" applyBorder="1"/>
    <xf numFmtId="0" fontId="0" fillId="44" borderId="62" xfId="0" applyFill="1" applyBorder="1"/>
    <xf numFmtId="0" fontId="0" fillId="44" borderId="65" xfId="0" applyFill="1" applyBorder="1"/>
    <xf numFmtId="0" fontId="0" fillId="44" borderId="63" xfId="0" applyFill="1" applyBorder="1"/>
    <xf numFmtId="0" fontId="0" fillId="59" borderId="64" xfId="0" applyFill="1" applyBorder="1"/>
    <xf numFmtId="0" fontId="0" fillId="59" borderId="62" xfId="0" applyFill="1" applyBorder="1"/>
    <xf numFmtId="0" fontId="0" fillId="59" borderId="65" xfId="0" applyFill="1" applyBorder="1"/>
    <xf numFmtId="0" fontId="0" fillId="59" borderId="63" xfId="0" applyFill="1" applyBorder="1"/>
    <xf numFmtId="0" fontId="0" fillId="65" borderId="64" xfId="0" applyFill="1" applyBorder="1"/>
    <xf numFmtId="0" fontId="0" fillId="65" borderId="62" xfId="0" applyFill="1" applyBorder="1"/>
    <xf numFmtId="0" fontId="0" fillId="65" borderId="65" xfId="0" applyFill="1" applyBorder="1"/>
    <xf numFmtId="0" fontId="0" fillId="65" borderId="63" xfId="0" applyFill="1" applyBorder="1"/>
    <xf numFmtId="0" fontId="0" fillId="75" borderId="64" xfId="0" applyFill="1" applyBorder="1"/>
    <xf numFmtId="0" fontId="0" fillId="75" borderId="62" xfId="0" applyFill="1" applyBorder="1"/>
    <xf numFmtId="0" fontId="0" fillId="75" borderId="65" xfId="0" applyFill="1" applyBorder="1"/>
    <xf numFmtId="0" fontId="0" fillId="75" borderId="63" xfId="0" applyFill="1" applyBorder="1"/>
    <xf numFmtId="1" fontId="1" fillId="12" borderId="58" xfId="0" applyNumberFormat="1" applyFont="1" applyFill="1" applyBorder="1"/>
    <xf numFmtId="1" fontId="1" fillId="9" borderId="56" xfId="0" applyNumberFormat="1" applyFont="1" applyFill="1" applyBorder="1"/>
    <xf numFmtId="1" fontId="1" fillId="2" borderId="73" xfId="0" applyNumberFormat="1" applyFont="1" applyFill="1" applyBorder="1"/>
    <xf numFmtId="0" fontId="0" fillId="9" borderId="57" xfId="0" applyFill="1" applyBorder="1"/>
    <xf numFmtId="0" fontId="0" fillId="9" borderId="56" xfId="0" applyFill="1" applyBorder="1"/>
    <xf numFmtId="0" fontId="0" fillId="0" borderId="73" xfId="0" applyBorder="1"/>
    <xf numFmtId="1" fontId="1" fillId="15" borderId="57" xfId="0" applyNumberFormat="1" applyFont="1" applyFill="1" applyBorder="1"/>
    <xf numFmtId="1" fontId="0" fillId="15" borderId="56" xfId="0" applyNumberFormat="1" applyFill="1" applyBorder="1"/>
    <xf numFmtId="0" fontId="0" fillId="9" borderId="62" xfId="0" applyFill="1" applyBorder="1"/>
    <xf numFmtId="0" fontId="0" fillId="9" borderId="63" xfId="0" applyFill="1" applyBorder="1"/>
    <xf numFmtId="0" fontId="0" fillId="0" borderId="100" xfId="0" applyBorder="1"/>
    <xf numFmtId="2" fontId="0" fillId="69" borderId="57" xfId="0" applyNumberFormat="1" applyFill="1" applyBorder="1" applyAlignment="1">
      <alignment horizontal="center"/>
    </xf>
    <xf numFmtId="1" fontId="1" fillId="6" borderId="57" xfId="0" applyNumberFormat="1" applyFont="1" applyFill="1" applyBorder="1"/>
    <xf numFmtId="164" fontId="0" fillId="5" borderId="56" xfId="0" applyNumberFormat="1" applyFill="1" applyBorder="1"/>
    <xf numFmtId="1" fontId="1" fillId="9" borderId="63" xfId="0" applyNumberFormat="1" applyFont="1" applyFill="1" applyBorder="1"/>
    <xf numFmtId="1" fontId="0" fillId="6" borderId="58" xfId="0" applyNumberFormat="1" applyFill="1" applyBorder="1"/>
    <xf numFmtId="1" fontId="0" fillId="23" borderId="61" xfId="0" applyNumberFormat="1" applyFill="1" applyBorder="1"/>
    <xf numFmtId="1" fontId="0" fillId="23" borderId="62" xfId="0" applyNumberFormat="1" applyFill="1" applyBorder="1"/>
    <xf numFmtId="2" fontId="0" fillId="69" borderId="105" xfId="0" applyNumberFormat="1" applyFont="1" applyFill="1" applyBorder="1" applyAlignment="1">
      <alignment horizontal="right"/>
    </xf>
    <xf numFmtId="2" fontId="0" fillId="87" borderId="105" xfId="0" applyNumberFormat="1" applyFont="1" applyFill="1" applyBorder="1" applyAlignment="1">
      <alignment horizontal="right"/>
    </xf>
    <xf numFmtId="2" fontId="0" fillId="60" borderId="105" xfId="0" applyNumberFormat="1" applyFont="1" applyFill="1" applyBorder="1" applyAlignment="1">
      <alignment horizontal="right"/>
    </xf>
    <xf numFmtId="1" fontId="1" fillId="88" borderId="60" xfId="0" applyNumberFormat="1" applyFont="1" applyFill="1" applyBorder="1"/>
    <xf numFmtId="1" fontId="1" fillId="88" borderId="0" xfId="0" applyNumberFormat="1" applyFont="1" applyFill="1" applyBorder="1"/>
    <xf numFmtId="1" fontId="0" fillId="88" borderId="2" xfId="0" applyNumberFormat="1" applyFill="1" applyBorder="1"/>
    <xf numFmtId="1" fontId="0" fillId="89" borderId="60" xfId="0" applyNumberFormat="1" applyFill="1" applyBorder="1"/>
    <xf numFmtId="1" fontId="0" fillId="89" borderId="0" xfId="0" applyNumberFormat="1" applyFill="1" applyBorder="1"/>
    <xf numFmtId="1" fontId="0" fillId="89" borderId="1" xfId="0" applyNumberFormat="1" applyFill="1" applyBorder="1"/>
    <xf numFmtId="1" fontId="0" fillId="89" borderId="77" xfId="0" applyNumberFormat="1" applyFill="1" applyBorder="1"/>
    <xf numFmtId="0" fontId="0" fillId="2" borderId="59" xfId="0" applyFill="1" applyBorder="1"/>
    <xf numFmtId="0" fontId="0" fillId="11" borderId="57" xfId="0" applyFill="1" applyBorder="1"/>
    <xf numFmtId="0" fontId="0" fillId="11" borderId="56" xfId="0" applyFill="1" applyBorder="1"/>
    <xf numFmtId="0" fontId="0" fillId="11" borderId="0" xfId="0" applyFill="1" applyBorder="1"/>
    <xf numFmtId="0" fontId="0" fillId="2" borderId="65" xfId="0" applyFill="1" applyBorder="1"/>
    <xf numFmtId="0" fontId="0" fillId="11" borderId="62" xfId="0" applyFill="1" applyBorder="1"/>
    <xf numFmtId="0" fontId="0" fillId="11" borderId="63" xfId="0" applyFill="1" applyBorder="1"/>
    <xf numFmtId="0" fontId="0" fillId="2" borderId="63" xfId="0" applyFill="1" applyBorder="1"/>
    <xf numFmtId="0" fontId="0" fillId="2" borderId="56" xfId="0" applyFill="1" applyBorder="1"/>
    <xf numFmtId="1" fontId="1" fillId="2" borderId="62" xfId="0" applyNumberFormat="1" applyFont="1" applyFill="1" applyBorder="1"/>
    <xf numFmtId="1" fontId="1" fillId="10" borderId="56" xfId="0" applyNumberFormat="1" applyFont="1" applyFill="1" applyBorder="1"/>
    <xf numFmtId="1" fontId="0" fillId="6" borderId="55" xfId="0" applyNumberFormat="1" applyFill="1" applyBorder="1"/>
    <xf numFmtId="1" fontId="1" fillId="6" borderId="73" xfId="0" applyNumberFormat="1" applyFont="1" applyFill="1" applyBorder="1"/>
    <xf numFmtId="1" fontId="1" fillId="18" borderId="61" xfId="0" applyNumberFormat="1" applyFont="1" applyFill="1" applyBorder="1"/>
    <xf numFmtId="1" fontId="1" fillId="18" borderId="62" xfId="0" applyNumberFormat="1" applyFont="1" applyFill="1" applyBorder="1"/>
    <xf numFmtId="1" fontId="0" fillId="18" borderId="100" xfId="0" applyNumberFormat="1" applyFill="1" applyBorder="1"/>
    <xf numFmtId="1" fontId="1" fillId="6" borderId="64" xfId="0" applyNumberFormat="1" applyFont="1" applyFill="1" applyBorder="1"/>
    <xf numFmtId="1" fontId="1" fillId="6" borderId="62" xfId="0" applyNumberFormat="1" applyFont="1" applyFill="1" applyBorder="1"/>
    <xf numFmtId="1" fontId="1" fillId="12" borderId="64" xfId="0" applyNumberFormat="1" applyFont="1" applyFill="1" applyBorder="1"/>
    <xf numFmtId="1" fontId="0" fillId="2" borderId="61" xfId="0" applyNumberFormat="1" applyFill="1" applyBorder="1"/>
    <xf numFmtId="1" fontId="1" fillId="2" borderId="100" xfId="0" applyNumberFormat="1" applyFont="1" applyFill="1" applyBorder="1"/>
    <xf numFmtId="1" fontId="1" fillId="5" borderId="62" xfId="0" applyNumberFormat="1" applyFont="1" applyFill="1" applyBorder="1"/>
    <xf numFmtId="164" fontId="0" fillId="5" borderId="63" xfId="0" applyNumberFormat="1" applyFill="1" applyBorder="1"/>
    <xf numFmtId="0" fontId="9" fillId="34" borderId="33" xfId="0" applyFont="1" applyFill="1" applyBorder="1"/>
    <xf numFmtId="0" fontId="7" fillId="34" borderId="33" xfId="0" applyFont="1" applyFill="1" applyBorder="1"/>
    <xf numFmtId="0" fontId="0" fillId="7" borderId="67" xfId="0" applyFill="1" applyBorder="1"/>
    <xf numFmtId="0" fontId="1" fillId="0" borderId="67" xfId="0" applyFont="1" applyBorder="1"/>
    <xf numFmtId="0" fontId="1" fillId="34" borderId="67" xfId="0" applyFont="1" applyFill="1" applyBorder="1"/>
    <xf numFmtId="0" fontId="0" fillId="0" borderId="67" xfId="0" applyBorder="1"/>
    <xf numFmtId="1" fontId="0" fillId="0" borderId="67" xfId="0" applyNumberFormat="1" applyFont="1" applyBorder="1"/>
    <xf numFmtId="0" fontId="0" fillId="0" borderId="79" xfId="0" applyBorder="1"/>
    <xf numFmtId="0" fontId="0" fillId="0" borderId="81" xfId="0" applyBorder="1"/>
    <xf numFmtId="0" fontId="0" fillId="6" borderId="67" xfId="0" applyFill="1" applyBorder="1"/>
    <xf numFmtId="0" fontId="0" fillId="0" borderId="80" xfId="0" applyBorder="1"/>
    <xf numFmtId="0" fontId="0" fillId="0" borderId="82" xfId="0" applyBorder="1"/>
    <xf numFmtId="0" fontId="0" fillId="0" borderId="83" xfId="0" applyBorder="1"/>
    <xf numFmtId="0" fontId="0" fillId="0" borderId="66" xfId="0" applyBorder="1"/>
    <xf numFmtId="0" fontId="0" fillId="0" borderId="68" xfId="0" applyBorder="1"/>
    <xf numFmtId="1" fontId="1" fillId="23" borderId="66" xfId="0" applyNumberFormat="1" applyFont="1" applyFill="1" applyBorder="1"/>
    <xf numFmtId="1" fontId="1" fillId="2" borderId="67" xfId="0" applyNumberFormat="1" applyFont="1" applyFill="1" applyBorder="1"/>
    <xf numFmtId="1" fontId="1" fillId="2" borderId="66" xfId="0" applyNumberFormat="1" applyFont="1" applyFill="1" applyBorder="1"/>
    <xf numFmtId="1" fontId="1" fillId="23" borderId="67" xfId="0" applyNumberFormat="1" applyFont="1" applyFill="1" applyBorder="1"/>
    <xf numFmtId="1" fontId="0" fillId="2" borderId="66" xfId="0" applyNumberFormat="1" applyFill="1" applyBorder="1"/>
    <xf numFmtId="1" fontId="0" fillId="2" borderId="67" xfId="0" applyNumberFormat="1" applyFill="1" applyBorder="1"/>
    <xf numFmtId="1" fontId="1" fillId="23" borderId="68" xfId="0" applyNumberFormat="1" applyFont="1" applyFill="1" applyBorder="1"/>
    <xf numFmtId="1" fontId="0" fillId="2" borderId="68" xfId="0" applyNumberFormat="1" applyFill="1" applyBorder="1"/>
    <xf numFmtId="0" fontId="0" fillId="82" borderId="62" xfId="0" applyFill="1" applyBorder="1"/>
    <xf numFmtId="2" fontId="0" fillId="69" borderId="106" xfId="0" applyNumberFormat="1" applyFill="1" applyBorder="1" applyAlignment="1">
      <alignment horizontal="center"/>
    </xf>
    <xf numFmtId="2" fontId="0" fillId="51" borderId="107" xfId="0" applyNumberFormat="1" applyFill="1" applyBorder="1" applyAlignment="1">
      <alignment horizontal="center"/>
    </xf>
    <xf numFmtId="1" fontId="1" fillId="14" borderId="62" xfId="0" applyNumberFormat="1" applyFont="1" applyFill="1" applyBorder="1"/>
    <xf numFmtId="9" fontId="1" fillId="6" borderId="108" xfId="0" applyNumberFormat="1" applyFont="1" applyFill="1" applyBorder="1" applyAlignment="1">
      <alignment horizontal="center"/>
    </xf>
    <xf numFmtId="2" fontId="1" fillId="6" borderId="108" xfId="0" applyNumberFormat="1" applyFont="1" applyFill="1" applyBorder="1" applyAlignment="1">
      <alignment horizontal="right"/>
    </xf>
    <xf numFmtId="2" fontId="0" fillId="60" borderId="59" xfId="0" applyNumberFormat="1" applyFill="1" applyBorder="1" applyAlignment="1">
      <alignment horizontal="center"/>
    </xf>
    <xf numFmtId="2" fontId="0" fillId="69" borderId="27" xfId="0" applyNumberFormat="1" applyFill="1" applyBorder="1" applyAlignment="1">
      <alignment horizontal="center"/>
    </xf>
    <xf numFmtId="0" fontId="0" fillId="6" borderId="24" xfId="0" applyNumberFormat="1" applyFill="1" applyBorder="1" applyAlignment="1">
      <alignment horizontal="center"/>
    </xf>
    <xf numFmtId="0" fontId="0" fillId="6" borderId="27" xfId="0" applyNumberFormat="1" applyFill="1" applyBorder="1" applyAlignment="1">
      <alignment horizontal="center"/>
    </xf>
    <xf numFmtId="0" fontId="0" fillId="9" borderId="39" xfId="0" applyFill="1" applyBorder="1" applyAlignment="1">
      <alignment horizontal="center"/>
    </xf>
    <xf numFmtId="2" fontId="0" fillId="6" borderId="31" xfId="0" applyNumberFormat="1" applyFill="1" applyBorder="1" applyAlignment="1">
      <alignment horizontal="right"/>
    </xf>
    <xf numFmtId="2" fontId="0" fillId="4" borderId="31" xfId="0" applyNumberFormat="1" applyFill="1" applyBorder="1" applyAlignment="1">
      <alignment horizontal="right"/>
    </xf>
    <xf numFmtId="2" fontId="0" fillId="25" borderId="38" xfId="0" applyNumberFormat="1" applyFill="1" applyBorder="1" applyAlignment="1">
      <alignment horizontal="right"/>
    </xf>
    <xf numFmtId="2" fontId="0" fillId="9" borderId="31" xfId="0" applyNumberFormat="1" applyFill="1" applyBorder="1" applyAlignment="1">
      <alignment horizontal="right"/>
    </xf>
    <xf numFmtId="2" fontId="0" fillId="6" borderId="38" xfId="0" applyNumberFormat="1" applyFill="1" applyBorder="1" applyAlignment="1">
      <alignment horizontal="right"/>
    </xf>
    <xf numFmtId="2" fontId="0" fillId="25" borderId="31" xfId="0" applyNumberFormat="1" applyFill="1" applyBorder="1" applyAlignment="1">
      <alignment horizontal="right"/>
    </xf>
    <xf numFmtId="2" fontId="0" fillId="6" borderId="109" xfId="0" applyNumberFormat="1" applyFill="1" applyBorder="1" applyAlignment="1">
      <alignment horizontal="right"/>
    </xf>
    <xf numFmtId="2" fontId="0" fillId="28" borderId="109" xfId="0" applyNumberFormat="1" applyFill="1" applyBorder="1" applyAlignment="1">
      <alignment horizontal="right"/>
    </xf>
    <xf numFmtId="2" fontId="0" fillId="25" borderId="109" xfId="0" applyNumberFormat="1" applyFill="1" applyBorder="1" applyAlignment="1">
      <alignment horizontal="right"/>
    </xf>
    <xf numFmtId="2" fontId="0" fillId="19" borderId="109" xfId="0" applyNumberFormat="1" applyFill="1" applyBorder="1" applyAlignment="1">
      <alignment horizontal="right"/>
    </xf>
    <xf numFmtId="2" fontId="0" fillId="30" borderId="109" xfId="0" applyNumberFormat="1" applyFill="1" applyBorder="1" applyAlignment="1">
      <alignment horizontal="right"/>
    </xf>
    <xf numFmtId="2" fontId="0" fillId="6" borderId="110" xfId="0" applyNumberFormat="1" applyFill="1" applyBorder="1" applyAlignment="1">
      <alignment horizontal="right"/>
    </xf>
    <xf numFmtId="2" fontId="0" fillId="52" borderId="109" xfId="0" applyNumberFormat="1" applyFill="1" applyBorder="1" applyAlignment="1">
      <alignment horizontal="right"/>
    </xf>
    <xf numFmtId="2" fontId="0" fillId="85" borderId="109" xfId="0" applyNumberFormat="1" applyFill="1" applyBorder="1" applyAlignment="1">
      <alignment horizontal="right"/>
    </xf>
    <xf numFmtId="2" fontId="0" fillId="51" borderId="109" xfId="0" applyNumberFormat="1" applyFill="1" applyBorder="1" applyAlignment="1">
      <alignment horizontal="right"/>
    </xf>
    <xf numFmtId="2" fontId="0" fillId="53" borderId="109" xfId="0" applyNumberFormat="1" applyFill="1" applyBorder="1" applyAlignment="1">
      <alignment horizontal="right"/>
    </xf>
    <xf numFmtId="2" fontId="0" fillId="52" borderId="110" xfId="0" applyNumberFormat="1" applyFill="1" applyBorder="1" applyAlignment="1">
      <alignment horizontal="right"/>
    </xf>
    <xf numFmtId="2" fontId="0" fillId="53" borderId="110" xfId="0" applyNumberFormat="1" applyFill="1" applyBorder="1" applyAlignment="1">
      <alignment horizontal="right"/>
    </xf>
    <xf numFmtId="2" fontId="0" fillId="51" borderId="110" xfId="0" applyNumberFormat="1" applyFill="1" applyBorder="1" applyAlignment="1">
      <alignment horizontal="right"/>
    </xf>
    <xf numFmtId="2" fontId="19" fillId="6" borderId="110" xfId="0" applyNumberFormat="1" applyFont="1" applyFill="1" applyBorder="1" applyAlignment="1">
      <alignment horizontal="right"/>
    </xf>
    <xf numFmtId="2" fontId="19" fillId="52" borderId="110" xfId="0" applyNumberFormat="1" applyFont="1" applyFill="1" applyBorder="1" applyAlignment="1">
      <alignment horizontal="right"/>
    </xf>
    <xf numFmtId="2" fontId="19" fillId="60" borderId="110" xfId="0" applyNumberFormat="1" applyFont="1" applyFill="1" applyBorder="1" applyAlignment="1">
      <alignment horizontal="right"/>
    </xf>
    <xf numFmtId="2" fontId="19" fillId="51" borderId="110" xfId="0" applyNumberFormat="1" applyFont="1" applyFill="1" applyBorder="1" applyAlignment="1">
      <alignment horizontal="right"/>
    </xf>
    <xf numFmtId="2" fontId="0" fillId="54" borderId="110" xfId="0" applyNumberFormat="1" applyFill="1" applyBorder="1" applyAlignment="1">
      <alignment horizontal="right"/>
    </xf>
    <xf numFmtId="2" fontId="0" fillId="60" borderId="110" xfId="0" applyNumberFormat="1" applyFill="1" applyBorder="1" applyAlignment="1">
      <alignment horizontal="right"/>
    </xf>
    <xf numFmtId="2" fontId="0" fillId="60" borderId="22" xfId="0" applyNumberFormat="1" applyFont="1" applyFill="1" applyBorder="1" applyAlignment="1">
      <alignment horizontal="right"/>
    </xf>
    <xf numFmtId="2" fontId="0" fillId="52" borderId="110" xfId="0" applyNumberFormat="1" applyFont="1" applyFill="1" applyBorder="1" applyAlignment="1">
      <alignment horizontal="right"/>
    </xf>
    <xf numFmtId="2" fontId="0" fillId="6" borderId="110" xfId="0" applyNumberFormat="1" applyFont="1" applyFill="1" applyBorder="1" applyAlignment="1">
      <alignment horizontal="right"/>
    </xf>
    <xf numFmtId="2" fontId="0" fillId="51" borderId="110" xfId="0" applyNumberFormat="1" applyFont="1" applyFill="1" applyBorder="1" applyAlignment="1">
      <alignment horizontal="right"/>
    </xf>
    <xf numFmtId="2" fontId="0" fillId="69" borderId="110" xfId="0" applyNumberFormat="1" applyFont="1" applyFill="1" applyBorder="1" applyAlignment="1">
      <alignment horizontal="right"/>
    </xf>
    <xf numFmtId="2" fontId="0" fillId="73" borderId="110" xfId="0" applyNumberFormat="1" applyFont="1" applyFill="1" applyBorder="1" applyAlignment="1">
      <alignment horizontal="right"/>
    </xf>
    <xf numFmtId="2" fontId="0" fillId="81" borderId="110" xfId="0" applyNumberFormat="1" applyFont="1" applyFill="1" applyBorder="1" applyAlignment="1">
      <alignment horizontal="right"/>
    </xf>
    <xf numFmtId="2" fontId="0" fillId="60" borderId="110" xfId="0" applyNumberFormat="1" applyFont="1" applyFill="1" applyBorder="1" applyAlignment="1">
      <alignment horizontal="right"/>
    </xf>
    <xf numFmtId="2" fontId="0" fillId="52" borderId="110" xfId="0" applyNumberFormat="1" applyFont="1" applyFill="1" applyBorder="1" applyAlignment="1">
      <alignment horizontal="center"/>
    </xf>
    <xf numFmtId="2" fontId="0" fillId="51" borderId="110" xfId="0" applyNumberFormat="1" applyFont="1" applyFill="1" applyBorder="1" applyAlignment="1">
      <alignment horizontal="center"/>
    </xf>
    <xf numFmtId="2" fontId="0" fillId="70" borderId="110" xfId="0" applyNumberFormat="1" applyFont="1" applyFill="1" applyBorder="1" applyAlignment="1">
      <alignment horizontal="center"/>
    </xf>
    <xf numFmtId="2" fontId="0" fillId="60" borderId="110" xfId="0" applyNumberFormat="1" applyFont="1" applyFill="1" applyBorder="1" applyAlignment="1">
      <alignment horizontal="center"/>
    </xf>
    <xf numFmtId="2" fontId="0" fillId="0" borderId="110" xfId="0" applyNumberFormat="1" applyFont="1" applyFill="1" applyBorder="1" applyAlignment="1">
      <alignment horizontal="right"/>
    </xf>
    <xf numFmtId="2" fontId="0" fillId="83" borderId="110" xfId="0" applyNumberFormat="1" applyFont="1" applyFill="1" applyBorder="1" applyAlignment="1">
      <alignment horizontal="right"/>
    </xf>
    <xf numFmtId="2" fontId="0" fillId="60" borderId="111" xfId="0" applyNumberFormat="1" applyFill="1" applyBorder="1" applyAlignment="1">
      <alignment horizontal="center"/>
    </xf>
    <xf numFmtId="2" fontId="0" fillId="87" borderId="110" xfId="0" applyNumberFormat="1" applyFont="1" applyFill="1" applyBorder="1" applyAlignment="1">
      <alignment horizontal="right"/>
    </xf>
    <xf numFmtId="2" fontId="0" fillId="51" borderId="112" xfId="0" applyNumberFormat="1" applyFont="1" applyFill="1" applyBorder="1" applyAlignment="1">
      <alignment horizontal="right"/>
    </xf>
    <xf numFmtId="2" fontId="0" fillId="50" borderId="110" xfId="0" applyNumberFormat="1" applyFont="1" applyFill="1" applyBorder="1" applyAlignment="1">
      <alignment horizontal="right"/>
    </xf>
    <xf numFmtId="2" fontId="0" fillId="69" borderId="112" xfId="0" applyNumberFormat="1" applyFont="1" applyFill="1" applyBorder="1" applyAlignment="1">
      <alignment horizontal="right"/>
    </xf>
    <xf numFmtId="2" fontId="0" fillId="60" borderId="112" xfId="0" applyNumberFormat="1" applyFont="1" applyFill="1" applyBorder="1" applyAlignment="1">
      <alignment horizontal="right"/>
    </xf>
    <xf numFmtId="2" fontId="0" fillId="87" borderId="112" xfId="0" applyNumberFormat="1" applyFont="1" applyFill="1" applyBorder="1" applyAlignment="1">
      <alignment horizontal="right"/>
    </xf>
    <xf numFmtId="2" fontId="0" fillId="6" borderId="111" xfId="0" applyNumberFormat="1" applyFill="1" applyBorder="1" applyAlignment="1">
      <alignment horizontal="center"/>
    </xf>
    <xf numFmtId="2" fontId="0" fillId="51" borderId="113" xfId="0" applyNumberFormat="1" applyFont="1" applyFill="1" applyBorder="1" applyAlignment="1">
      <alignment horizontal="right"/>
    </xf>
    <xf numFmtId="9" fontId="1" fillId="6" borderId="57" xfId="0" applyNumberFormat="1" applyFont="1" applyFill="1" applyBorder="1" applyAlignment="1">
      <alignment horizontal="center"/>
    </xf>
    <xf numFmtId="2" fontId="1" fillId="6" borderId="57" xfId="0" applyNumberFormat="1" applyFont="1" applyFill="1" applyBorder="1" applyAlignment="1">
      <alignment horizontal="right"/>
    </xf>
    <xf numFmtId="0" fontId="3" fillId="7" borderId="55" xfId="0" applyFont="1" applyFill="1" applyBorder="1" applyAlignment="1">
      <alignment horizontal="right"/>
    </xf>
    <xf numFmtId="0" fontId="18" fillId="7" borderId="55" xfId="0" applyFont="1" applyFill="1" applyBorder="1" applyAlignment="1">
      <alignment horizontal="right"/>
    </xf>
    <xf numFmtId="2" fontId="0" fillId="70" borderId="59" xfId="0" applyNumberFormat="1" applyFont="1" applyFill="1" applyBorder="1" applyAlignment="1">
      <alignment horizontal="center"/>
    </xf>
    <xf numFmtId="2" fontId="0" fillId="70" borderId="27" xfId="0" applyNumberFormat="1" applyFont="1" applyFill="1" applyBorder="1" applyAlignment="1">
      <alignment horizontal="center"/>
    </xf>
    <xf numFmtId="17" fontId="3" fillId="7" borderId="55" xfId="0" applyNumberFormat="1" applyFont="1" applyFill="1" applyBorder="1" applyAlignment="1">
      <alignment horizontal="right"/>
    </xf>
    <xf numFmtId="0" fontId="3" fillId="7" borderId="60" xfId="0" applyFont="1" applyFill="1" applyBorder="1"/>
    <xf numFmtId="0" fontId="3" fillId="7" borderId="60" xfId="0" applyFont="1" applyFill="1" applyBorder="1" applyAlignment="1">
      <alignment horizontal="right"/>
    </xf>
    <xf numFmtId="2" fontId="0" fillId="51" borderId="114" xfId="0" applyNumberFormat="1" applyFill="1" applyBorder="1" applyAlignment="1">
      <alignment horizontal="center"/>
    </xf>
    <xf numFmtId="2" fontId="0" fillId="69" borderId="22" xfId="0" applyNumberFormat="1" applyFont="1" applyFill="1" applyBorder="1" applyAlignment="1">
      <alignment horizontal="right"/>
    </xf>
    <xf numFmtId="0" fontId="3" fillId="7" borderId="112" xfId="0" applyFont="1" applyFill="1" applyBorder="1"/>
    <xf numFmtId="17" fontId="3" fillId="7" borderId="112" xfId="0" applyNumberFormat="1" applyFont="1" applyFill="1" applyBorder="1" applyAlignment="1">
      <alignment horizontal="right"/>
    </xf>
    <xf numFmtId="0" fontId="0" fillId="82" borderId="0" xfId="0" applyFill="1" applyBorder="1"/>
    <xf numFmtId="2" fontId="0" fillId="69" borderId="105" xfId="0" applyNumberFormat="1" applyFill="1" applyBorder="1" applyAlignment="1">
      <alignment horizontal="center"/>
    </xf>
    <xf numFmtId="0" fontId="0" fillId="9" borderId="2" xfId="0" applyFill="1" applyBorder="1"/>
    <xf numFmtId="0" fontId="6" fillId="69" borderId="55" xfId="0" applyFont="1" applyFill="1" applyBorder="1"/>
    <xf numFmtId="0" fontId="0" fillId="82" borderId="57" xfId="0" applyFill="1" applyBorder="1"/>
    <xf numFmtId="0" fontId="3" fillId="7" borderId="112" xfId="0" applyFont="1" applyFill="1" applyBorder="1" applyAlignment="1">
      <alignment horizontal="right"/>
    </xf>
    <xf numFmtId="1" fontId="1" fillId="2" borderId="61" xfId="0" applyNumberFormat="1" applyFont="1" applyFill="1" applyBorder="1"/>
    <xf numFmtId="1" fontId="0" fillId="2" borderId="100" xfId="0" applyNumberFormat="1" applyFill="1" applyBorder="1"/>
    <xf numFmtId="0" fontId="1" fillId="34" borderId="60" xfId="0" applyFont="1" applyFill="1" applyBorder="1"/>
    <xf numFmtId="1" fontId="1" fillId="23" borderId="60" xfId="0" applyNumberFormat="1" applyFont="1" applyFill="1" applyBorder="1"/>
    <xf numFmtId="2" fontId="0" fillId="51" borderId="105" xfId="0" applyNumberFormat="1" applyFill="1" applyBorder="1" applyAlignment="1">
      <alignment horizontal="center"/>
    </xf>
    <xf numFmtId="2" fontId="0" fillId="83" borderId="105" xfId="0" applyNumberFormat="1" applyFill="1" applyBorder="1" applyAlignment="1">
      <alignment horizontal="center"/>
    </xf>
    <xf numFmtId="2" fontId="0" fillId="60" borderId="105" xfId="0" applyNumberFormat="1" applyFill="1" applyBorder="1" applyAlignment="1">
      <alignment horizontal="center"/>
    </xf>
    <xf numFmtId="2" fontId="0" fillId="69" borderId="66" xfId="0" applyNumberFormat="1" applyFill="1" applyBorder="1" applyAlignment="1">
      <alignment horizontal="center"/>
    </xf>
    <xf numFmtId="2" fontId="0" fillId="69" borderId="115" xfId="0" applyNumberFormat="1" applyFont="1" applyFill="1" applyBorder="1" applyAlignment="1">
      <alignment horizontal="right"/>
    </xf>
    <xf numFmtId="1" fontId="1" fillId="23" borderId="100" xfId="0" applyNumberFormat="1" applyFont="1" applyFill="1" applyBorder="1"/>
    <xf numFmtId="1" fontId="0" fillId="18" borderId="64" xfId="0" applyNumberFormat="1" applyFill="1" applyBorder="1"/>
    <xf numFmtId="1" fontId="0" fillId="18" borderId="62" xfId="0" applyNumberFormat="1" applyFill="1" applyBorder="1"/>
    <xf numFmtId="1" fontId="1" fillId="18" borderId="63" xfId="0" applyNumberFormat="1" applyFont="1" applyFill="1" applyBorder="1"/>
    <xf numFmtId="1" fontId="0" fillId="18" borderId="3" xfId="0" applyNumberFormat="1" applyFont="1" applyFill="1" applyBorder="1"/>
    <xf numFmtId="2" fontId="0" fillId="51" borderId="105" xfId="0" applyNumberFormat="1" applyFont="1" applyFill="1" applyBorder="1" applyAlignment="1">
      <alignment horizontal="right"/>
    </xf>
    <xf numFmtId="1" fontId="0" fillId="6" borderId="64" xfId="0" applyNumberFormat="1" applyFill="1" applyBorder="1"/>
    <xf numFmtId="1" fontId="1" fillId="45" borderId="62" xfId="0" applyNumberFormat="1" applyFont="1" applyFill="1" applyBorder="1"/>
    <xf numFmtId="1" fontId="1" fillId="8" borderId="62" xfId="0" applyNumberFormat="1" applyFont="1" applyFill="1" applyBorder="1"/>
    <xf numFmtId="1" fontId="1" fillId="8" borderId="65" xfId="0" applyNumberFormat="1" applyFont="1" applyFill="1" applyBorder="1"/>
    <xf numFmtId="1" fontId="1" fillId="49" borderId="62" xfId="0" applyNumberFormat="1" applyFont="1" applyFill="1" applyBorder="1"/>
    <xf numFmtId="1" fontId="0" fillId="49" borderId="63" xfId="0" applyNumberFormat="1" applyFill="1" applyBorder="1"/>
    <xf numFmtId="1" fontId="1" fillId="13" borderId="77" xfId="0" applyNumberFormat="1" applyFont="1" applyFill="1" applyBorder="1"/>
    <xf numFmtId="1" fontId="1" fillId="13" borderId="78" xfId="0" applyNumberFormat="1" applyFont="1" applyFill="1" applyBorder="1"/>
    <xf numFmtId="1" fontId="0" fillId="13" borderId="60" xfId="0" applyNumberFormat="1" applyFont="1" applyFill="1" applyBorder="1"/>
    <xf numFmtId="1" fontId="0" fillId="13" borderId="0" xfId="0" applyNumberFormat="1" applyFont="1" applyFill="1" applyBorder="1"/>
    <xf numFmtId="1" fontId="0" fillId="13" borderId="1" xfId="0" applyNumberFormat="1" applyFont="1" applyFill="1" applyBorder="1"/>
    <xf numFmtId="1" fontId="0" fillId="13" borderId="61" xfId="0" applyNumberFormat="1" applyFont="1" applyFill="1" applyBorder="1"/>
    <xf numFmtId="1" fontId="0" fillId="13" borderId="62" xfId="0" applyNumberFormat="1" applyFont="1" applyFill="1" applyBorder="1"/>
    <xf numFmtId="1" fontId="0" fillId="13" borderId="65" xfId="0" applyNumberFormat="1" applyFont="1" applyFill="1" applyBorder="1"/>
    <xf numFmtId="2" fontId="0" fillId="87" borderId="105" xfId="0" applyNumberFormat="1" applyFill="1" applyBorder="1" applyAlignment="1">
      <alignment horizontal="center"/>
    </xf>
    <xf numFmtId="2" fontId="0" fillId="69" borderId="66" xfId="0" applyNumberFormat="1" applyFont="1" applyFill="1" applyBorder="1" applyAlignment="1">
      <alignment horizontal="right"/>
    </xf>
    <xf numFmtId="0" fontId="0" fillId="9" borderId="58" xfId="0" applyFill="1" applyBorder="1"/>
    <xf numFmtId="0" fontId="2" fillId="82" borderId="61" xfId="0" applyFont="1" applyFill="1" applyBorder="1"/>
    <xf numFmtId="0" fontId="0" fillId="9" borderId="64" xfId="0" applyFill="1" applyBorder="1"/>
    <xf numFmtId="1" fontId="1" fillId="5" borderId="55" xfId="0" applyNumberFormat="1" applyFont="1" applyFill="1" applyBorder="1"/>
    <xf numFmtId="1" fontId="0" fillId="5" borderId="73" xfId="0" applyNumberFormat="1" applyFill="1" applyBorder="1"/>
    <xf numFmtId="1" fontId="1" fillId="5" borderId="61" xfId="0" applyNumberFormat="1" applyFont="1" applyFill="1" applyBorder="1"/>
    <xf numFmtId="1" fontId="0" fillId="5" borderId="100" xfId="0" applyNumberFormat="1" applyFill="1" applyBorder="1"/>
    <xf numFmtId="1" fontId="0" fillId="18" borderId="73" xfId="0" applyNumberFormat="1" applyFont="1" applyFill="1" applyBorder="1"/>
    <xf numFmtId="1" fontId="0" fillId="18" borderId="74" xfId="0" applyNumberFormat="1" applyFont="1" applyFill="1" applyBorder="1"/>
    <xf numFmtId="1" fontId="0" fillId="18" borderId="100" xfId="0" applyNumberFormat="1" applyFont="1" applyFill="1" applyBorder="1"/>
    <xf numFmtId="1" fontId="0" fillId="6" borderId="61" xfId="0" applyNumberFormat="1" applyFill="1" applyBorder="1"/>
    <xf numFmtId="1" fontId="1" fillId="6" borderId="100" xfId="0" applyNumberFormat="1" applyFont="1" applyFill="1" applyBorder="1"/>
    <xf numFmtId="1" fontId="1" fillId="18" borderId="64" xfId="0" applyNumberFormat="1" applyFont="1" applyFill="1" applyBorder="1"/>
    <xf numFmtId="1" fontId="0" fillId="18" borderId="63" xfId="0" applyNumberFormat="1" applyFont="1" applyFill="1" applyBorder="1"/>
    <xf numFmtId="1" fontId="1" fillId="2" borderId="68" xfId="0" applyNumberFormat="1" applyFont="1" applyFill="1" applyBorder="1"/>
    <xf numFmtId="0" fontId="0" fillId="3" borderId="58" xfId="0" applyFill="1" applyBorder="1"/>
    <xf numFmtId="0" fontId="0" fillId="3" borderId="2" xfId="0" applyFill="1" applyBorder="1"/>
    <xf numFmtId="0" fontId="0" fillId="3" borderId="64" xfId="0" applyFill="1" applyBorder="1"/>
    <xf numFmtId="0" fontId="0" fillId="14" borderId="55" xfId="0" applyFill="1" applyBorder="1"/>
    <xf numFmtId="0" fontId="0" fillId="14" borderId="60" xfId="0" applyFill="1" applyBorder="1"/>
    <xf numFmtId="0" fontId="0" fillId="14" borderId="61" xfId="0" applyFill="1" applyBorder="1"/>
    <xf numFmtId="1" fontId="1" fillId="14" borderId="55" xfId="0" applyNumberFormat="1" applyFont="1" applyFill="1" applyBorder="1"/>
    <xf numFmtId="1" fontId="1" fillId="14" borderId="60" xfId="0" applyNumberFormat="1" applyFont="1" applyFill="1" applyBorder="1"/>
    <xf numFmtId="1" fontId="1" fillId="14" borderId="61" xfId="0" applyNumberFormat="1" applyFont="1" applyFill="1" applyBorder="1"/>
    <xf numFmtId="1" fontId="0" fillId="5" borderId="2" xfId="0" applyNumberFormat="1" applyFill="1" applyBorder="1"/>
    <xf numFmtId="1" fontId="1" fillId="6" borderId="55" xfId="0" applyNumberFormat="1" applyFont="1" applyFill="1" applyBorder="1"/>
    <xf numFmtId="1" fontId="1" fillId="18" borderId="58" xfId="0" applyNumberFormat="1" applyFont="1" applyFill="1" applyBorder="1"/>
    <xf numFmtId="1" fontId="0" fillId="18" borderId="56" xfId="0" applyNumberFormat="1" applyFont="1" applyFill="1" applyBorder="1"/>
    <xf numFmtId="1" fontId="1" fillId="6" borderId="60" xfId="0" applyNumberFormat="1" applyFont="1" applyFill="1" applyBorder="1"/>
    <xf numFmtId="2" fontId="0" fillId="83" borderId="105" xfId="0" applyNumberFormat="1" applyFont="1" applyFill="1" applyBorder="1" applyAlignment="1">
      <alignment horizontal="right"/>
    </xf>
    <xf numFmtId="1" fontId="1" fillId="23" borderId="77" xfId="0" applyNumberFormat="1" applyFont="1" applyFill="1" applyBorder="1"/>
    <xf numFmtId="1" fontId="0" fillId="5" borderId="65" xfId="0" applyNumberFormat="1" applyFill="1" applyBorder="1"/>
    <xf numFmtId="1" fontId="1" fillId="23" borderId="62" xfId="0" applyNumberFormat="1" applyFont="1" applyFill="1" applyBorder="1"/>
    <xf numFmtId="1" fontId="0" fillId="18" borderId="1" xfId="0" applyNumberFormat="1" applyFont="1" applyFill="1" applyBorder="1"/>
    <xf numFmtId="0" fontId="0" fillId="6" borderId="65" xfId="0" applyFill="1" applyBorder="1"/>
    <xf numFmtId="1" fontId="1" fillId="13" borderId="61" xfId="0" applyNumberFormat="1" applyFont="1" applyFill="1" applyBorder="1"/>
    <xf numFmtId="1" fontId="1" fillId="13" borderId="62" xfId="0" applyNumberFormat="1" applyFont="1" applyFill="1" applyBorder="1"/>
    <xf numFmtId="1" fontId="1" fillId="13" borderId="65" xfId="0" applyNumberFormat="1" applyFont="1" applyFill="1" applyBorder="1"/>
    <xf numFmtId="1" fontId="0" fillId="14" borderId="55" xfId="0" applyNumberFormat="1" applyFill="1" applyBorder="1"/>
    <xf numFmtId="1" fontId="0" fillId="14" borderId="60" xfId="0" applyNumberFormat="1" applyFill="1" applyBorder="1"/>
    <xf numFmtId="1" fontId="0" fillId="14" borderId="61" xfId="0" applyNumberFormat="1" applyFill="1" applyBorder="1"/>
    <xf numFmtId="0" fontId="1" fillId="11" borderId="3" xfId="0" applyFont="1" applyFill="1" applyBorder="1"/>
    <xf numFmtId="2" fontId="0" fillId="69" borderId="113" xfId="0" applyNumberFormat="1" applyFont="1" applyFill="1" applyBorder="1" applyAlignment="1">
      <alignment horizontal="right"/>
    </xf>
    <xf numFmtId="1" fontId="1" fillId="24" borderId="63" xfId="0" applyNumberFormat="1" applyFont="1" applyFill="1" applyBorder="1"/>
    <xf numFmtId="1" fontId="0" fillId="2" borderId="78" xfId="0" applyNumberFormat="1" applyFill="1" applyBorder="1"/>
    <xf numFmtId="1" fontId="1" fillId="2" borderId="77" xfId="0" applyNumberFormat="1" applyFont="1" applyFill="1" applyBorder="1"/>
    <xf numFmtId="0" fontId="1" fillId="3" borderId="2" xfId="0" applyFont="1" applyFill="1" applyBorder="1"/>
    <xf numFmtId="2" fontId="1" fillId="3" borderId="0" xfId="0" applyNumberFormat="1" applyFont="1" applyFill="1" applyBorder="1" applyAlignment="1"/>
    <xf numFmtId="2" fontId="11" fillId="3" borderId="6" xfId="0" applyNumberFormat="1" applyFont="1" applyFill="1" applyBorder="1" applyAlignment="1"/>
    <xf numFmtId="0" fontId="0" fillId="3" borderId="9" xfId="0" applyFill="1" applyBorder="1"/>
    <xf numFmtId="1" fontId="1" fillId="3" borderId="9" xfId="0" applyNumberFormat="1" applyFont="1" applyFill="1" applyBorder="1"/>
    <xf numFmtId="1" fontId="1" fillId="3" borderId="2" xfId="0" applyNumberFormat="1" applyFont="1" applyFill="1" applyBorder="1"/>
    <xf numFmtId="0" fontId="0" fillId="3" borderId="18" xfId="0" applyFill="1" applyBorder="1"/>
    <xf numFmtId="0" fontId="0" fillId="3" borderId="48" xfId="0" applyFill="1" applyBorder="1"/>
    <xf numFmtId="0" fontId="0" fillId="3" borderId="54" xfId="0" applyFill="1" applyBorder="1"/>
    <xf numFmtId="1" fontId="0" fillId="3" borderId="58" xfId="0" applyNumberFormat="1" applyFill="1" applyBorder="1"/>
    <xf numFmtId="2" fontId="0" fillId="3" borderId="64" xfId="0" applyNumberFormat="1" applyFill="1" applyBorder="1"/>
    <xf numFmtId="1" fontId="1" fillId="23" borderId="1" xfId="0" applyNumberFormat="1" applyFont="1" applyFill="1" applyBorder="1"/>
    <xf numFmtId="164" fontId="19" fillId="6" borderId="76" xfId="0" applyNumberFormat="1" applyFont="1" applyFill="1" applyBorder="1" applyAlignment="1">
      <alignment horizontal="right"/>
    </xf>
    <xf numFmtId="164" fontId="19" fillId="6" borderId="77" xfId="0" applyNumberFormat="1" applyFont="1" applyFill="1" applyBorder="1" applyAlignment="1">
      <alignment horizontal="right"/>
    </xf>
    <xf numFmtId="1" fontId="1" fillId="23" borderId="0" xfId="0" applyNumberFormat="1" applyFont="1" applyFill="1" applyBorder="1"/>
    <xf numFmtId="0" fontId="0" fillId="14" borderId="59" xfId="0" applyFill="1" applyBorder="1"/>
    <xf numFmtId="0" fontId="0" fillId="14" borderId="65" xfId="0" applyFill="1" applyBorder="1"/>
    <xf numFmtId="1" fontId="1" fillId="14" borderId="59" xfId="0" applyNumberFormat="1" applyFont="1" applyFill="1" applyBorder="1"/>
    <xf numFmtId="1" fontId="1" fillId="23" borderId="78" xfId="0" applyNumberFormat="1" applyFont="1" applyFill="1" applyBorder="1"/>
    <xf numFmtId="0" fontId="0" fillId="14" borderId="76" xfId="0" applyFill="1" applyBorder="1"/>
    <xf numFmtId="0" fontId="0" fillId="14" borderId="77" xfId="0" applyFill="1" applyBorder="1"/>
    <xf numFmtId="0" fontId="0" fillId="14" borderId="78" xfId="0" applyFill="1" applyBorder="1"/>
    <xf numFmtId="1" fontId="0" fillId="14" borderId="76" xfId="0" applyNumberFormat="1" applyFill="1" applyBorder="1"/>
    <xf numFmtId="1" fontId="0" fillId="14" borderId="77" xfId="0" applyNumberFormat="1" applyFill="1" applyBorder="1"/>
    <xf numFmtId="1" fontId="0" fillId="14" borderId="78" xfId="0" applyNumberFormat="1" applyFill="1" applyBorder="1"/>
    <xf numFmtId="1" fontId="1" fillId="14" borderId="76" xfId="0" applyNumberFormat="1" applyFont="1" applyFill="1" applyBorder="1"/>
    <xf numFmtId="1" fontId="1" fillId="14" borderId="77" xfId="0" applyNumberFormat="1" applyFont="1" applyFill="1" applyBorder="1"/>
    <xf numFmtId="1" fontId="1" fillId="14" borderId="78" xfId="0" applyNumberFormat="1" applyFont="1" applyFill="1" applyBorder="1"/>
    <xf numFmtId="0" fontId="1" fillId="14" borderId="60" xfId="0" applyFont="1" applyFill="1" applyBorder="1"/>
    <xf numFmtId="0" fontId="1" fillId="14" borderId="77" xfId="0" applyFont="1" applyFill="1" applyBorder="1"/>
    <xf numFmtId="0" fontId="7" fillId="7" borderId="86" xfId="0" applyFont="1" applyFill="1" applyBorder="1"/>
    <xf numFmtId="0" fontId="0" fillId="14" borderId="90" xfId="0" applyFill="1" applyBorder="1"/>
    <xf numFmtId="0" fontId="0" fillId="14" borderId="91" xfId="0" applyFill="1" applyBorder="1"/>
    <xf numFmtId="1" fontId="1" fillId="14" borderId="88" xfId="0" applyNumberFormat="1" applyFont="1" applyFill="1" applyBorder="1"/>
    <xf numFmtId="1" fontId="1" fillId="14" borderId="89" xfId="0" applyNumberFormat="1" applyFont="1" applyFill="1" applyBorder="1"/>
    <xf numFmtId="0" fontId="1" fillId="14" borderId="88" xfId="0" applyFont="1" applyFill="1" applyBorder="1"/>
    <xf numFmtId="0" fontId="1" fillId="14" borderId="89" xfId="0" applyFont="1" applyFill="1" applyBorder="1"/>
    <xf numFmtId="1" fontId="0" fillId="14" borderId="88" xfId="0" applyNumberFormat="1" applyFill="1" applyBorder="1"/>
    <xf numFmtId="1" fontId="0" fillId="14" borderId="89" xfId="0" applyNumberFormat="1" applyFill="1" applyBorder="1"/>
    <xf numFmtId="0" fontId="0" fillId="14" borderId="86" xfId="0" applyFill="1" applyBorder="1"/>
    <xf numFmtId="0" fontId="0" fillId="14" borderId="87" xfId="0" applyFill="1" applyBorder="1"/>
    <xf numFmtId="1" fontId="0" fillId="23" borderId="77" xfId="0" applyNumberFormat="1" applyFill="1" applyBorder="1"/>
    <xf numFmtId="2" fontId="0" fillId="14" borderId="61" xfId="0" applyNumberFormat="1" applyFill="1" applyBorder="1"/>
    <xf numFmtId="2" fontId="0" fillId="14" borderId="78" xfId="0" applyNumberFormat="1" applyFill="1" applyBorder="1"/>
    <xf numFmtId="164" fontId="19" fillId="18" borderId="66" xfId="0" applyNumberFormat="1" applyFont="1" applyFill="1" applyBorder="1" applyAlignment="1">
      <alignment horizontal="right"/>
    </xf>
    <xf numFmtId="1" fontId="0" fillId="23" borderId="78" xfId="0" applyNumberFormat="1" applyFill="1" applyBorder="1"/>
    <xf numFmtId="1" fontId="1" fillId="14" borderId="65" xfId="0" applyNumberFormat="1" applyFont="1" applyFill="1" applyBorder="1"/>
    <xf numFmtId="0" fontId="1" fillId="5" borderId="63" xfId="0" applyFont="1" applyFill="1" applyBorder="1"/>
    <xf numFmtId="1" fontId="0" fillId="50" borderId="0" xfId="0" applyNumberFormat="1" applyFill="1" applyBorder="1"/>
    <xf numFmtId="1" fontId="1" fillId="50" borderId="2" xfId="0" applyNumberFormat="1" applyFont="1" applyFill="1" applyBorder="1"/>
    <xf numFmtId="0" fontId="5" fillId="7" borderId="77" xfId="0" applyFont="1" applyFill="1" applyBorder="1" applyAlignment="1">
      <alignment horizontal="center" vertical="top"/>
    </xf>
    <xf numFmtId="15" fontId="23" fillId="7" borderId="55" xfId="0" applyNumberFormat="1" applyFont="1" applyFill="1" applyBorder="1" applyAlignment="1">
      <alignment vertical="top"/>
    </xf>
    <xf numFmtId="1" fontId="0" fillId="90" borderId="0" xfId="0" applyNumberFormat="1" applyFill="1" applyBorder="1"/>
    <xf numFmtId="1" fontId="1" fillId="90" borderId="67" xfId="0" applyNumberFormat="1" applyFont="1" applyFill="1" applyBorder="1"/>
    <xf numFmtId="1" fontId="0" fillId="91" borderId="2" xfId="0" applyNumberFormat="1" applyFill="1" applyBorder="1"/>
    <xf numFmtId="1" fontId="0" fillId="91" borderId="0" xfId="0" applyNumberFormat="1" applyFill="1" applyBorder="1"/>
    <xf numFmtId="1" fontId="1" fillId="91" borderId="3" xfId="0" applyNumberFormat="1" applyFont="1" applyFill="1" applyBorder="1"/>
    <xf numFmtId="1" fontId="0" fillId="90" borderId="60" xfId="0" applyNumberFormat="1" applyFill="1" applyBorder="1"/>
    <xf numFmtId="1" fontId="0" fillId="92" borderId="0" xfId="0" applyNumberFormat="1" applyFill="1" applyBorder="1"/>
    <xf numFmtId="1" fontId="1" fillId="92" borderId="67" xfId="0" applyNumberFormat="1" applyFont="1" applyFill="1" applyBorder="1"/>
    <xf numFmtId="1" fontId="0" fillId="92" borderId="62" xfId="0" applyNumberFormat="1" applyFill="1" applyBorder="1"/>
    <xf numFmtId="1" fontId="1" fillId="92" borderId="68" xfId="0" applyNumberFormat="1" applyFont="1" applyFill="1" applyBorder="1"/>
    <xf numFmtId="1" fontId="0" fillId="50" borderId="62" xfId="0" applyNumberFormat="1" applyFill="1" applyBorder="1"/>
    <xf numFmtId="1" fontId="1" fillId="50" borderId="64" xfId="0" applyNumberFormat="1" applyFont="1" applyFill="1" applyBorder="1"/>
    <xf numFmtId="1" fontId="0" fillId="90" borderId="62" xfId="0" applyNumberFormat="1" applyFill="1" applyBorder="1"/>
    <xf numFmtId="1" fontId="1" fillId="90" borderId="68" xfId="0" applyNumberFormat="1" applyFont="1" applyFill="1" applyBorder="1"/>
    <xf numFmtId="0" fontId="0" fillId="4" borderId="58" xfId="0" applyFill="1" applyBorder="1"/>
    <xf numFmtId="0" fontId="0" fillId="4" borderId="64" xfId="0" applyFill="1" applyBorder="1"/>
    <xf numFmtId="1" fontId="0" fillId="92" borderId="55" xfId="0" applyNumberFormat="1" applyFill="1" applyBorder="1"/>
    <xf numFmtId="1" fontId="0" fillId="92" borderId="57" xfId="0" applyNumberFormat="1" applyFill="1" applyBorder="1"/>
    <xf numFmtId="1" fontId="1" fillId="92" borderId="66" xfId="0" applyNumberFormat="1" applyFont="1" applyFill="1" applyBorder="1"/>
    <xf numFmtId="1" fontId="0" fillId="92" borderId="60" xfId="0" applyNumberFormat="1" applyFill="1" applyBorder="1"/>
    <xf numFmtId="1" fontId="0" fillId="50" borderId="60" xfId="0" applyNumberFormat="1" applyFill="1" applyBorder="1"/>
    <xf numFmtId="1" fontId="1" fillId="50" borderId="74" xfId="0" applyNumberFormat="1" applyFont="1" applyFill="1" applyBorder="1"/>
    <xf numFmtId="1" fontId="0" fillId="92" borderId="61" xfId="0" applyNumberFormat="1" applyFill="1" applyBorder="1"/>
    <xf numFmtId="0" fontId="1" fillId="5" borderId="2" xfId="0" applyFont="1" applyFill="1" applyBorder="1"/>
    <xf numFmtId="2" fontId="1" fillId="4" borderId="2" xfId="0" applyNumberFormat="1" applyFont="1" applyFill="1" applyBorder="1" applyAlignment="1"/>
    <xf numFmtId="2" fontId="11" fillId="4" borderId="5" xfId="0" applyNumberFormat="1" applyFont="1" applyFill="1" applyBorder="1" applyAlignment="1"/>
    <xf numFmtId="0" fontId="0" fillId="4" borderId="54" xfId="0" applyFill="1" applyBorder="1"/>
    <xf numFmtId="1" fontId="0" fillId="4" borderId="58" xfId="0" applyNumberFormat="1" applyFill="1" applyBorder="1"/>
    <xf numFmtId="2" fontId="0" fillId="4" borderId="64" xfId="0" applyNumberFormat="1" applyFill="1" applyBorder="1"/>
    <xf numFmtId="1" fontId="0" fillId="4" borderId="64" xfId="0" applyNumberFormat="1" applyFill="1" applyBorder="1"/>
    <xf numFmtId="0" fontId="1" fillId="4" borderId="58" xfId="0" applyFont="1" applyFill="1" applyBorder="1"/>
    <xf numFmtId="0" fontId="1" fillId="8" borderId="60" xfId="0" applyFont="1" applyFill="1" applyBorder="1"/>
    <xf numFmtId="0" fontId="1" fillId="8" borderId="74" xfId="0" applyFont="1" applyFill="1" applyBorder="1"/>
    <xf numFmtId="0" fontId="9" fillId="7" borderId="95" xfId="0" applyFont="1" applyFill="1" applyBorder="1"/>
    <xf numFmtId="0" fontId="0" fillId="8" borderId="60" xfId="0" applyFill="1" applyBorder="1"/>
    <xf numFmtId="0" fontId="0" fillId="8" borderId="74" xfId="0" applyFill="1" applyBorder="1"/>
    <xf numFmtId="2" fontId="0" fillId="8" borderId="74" xfId="0" applyNumberFormat="1" applyFont="1" applyFill="1" applyBorder="1"/>
    <xf numFmtId="2" fontId="12" fillId="8" borderId="74" xfId="0" applyNumberFormat="1" applyFont="1" applyFill="1" applyBorder="1"/>
    <xf numFmtId="0" fontId="0" fillId="8" borderId="88" xfId="0" applyFill="1" applyBorder="1"/>
    <xf numFmtId="0" fontId="0" fillId="8" borderId="96" xfId="0" applyFill="1" applyBorder="1"/>
    <xf numFmtId="0" fontId="0" fillId="8" borderId="90" xfId="0" applyFill="1" applyBorder="1"/>
    <xf numFmtId="0" fontId="0" fillId="8" borderId="97" xfId="0" applyFill="1" applyBorder="1"/>
    <xf numFmtId="1" fontId="0" fillId="8" borderId="88" xfId="0" applyNumberFormat="1" applyFill="1" applyBorder="1"/>
    <xf numFmtId="1" fontId="0" fillId="8" borderId="74" xfId="0" applyNumberFormat="1" applyFill="1" applyBorder="1"/>
    <xf numFmtId="1" fontId="0" fillId="8" borderId="60" xfId="0" applyNumberFormat="1" applyFill="1" applyBorder="1"/>
    <xf numFmtId="0" fontId="0" fillId="8" borderId="95" xfId="0" applyFill="1" applyBorder="1"/>
    <xf numFmtId="1" fontId="0" fillId="8" borderId="96" xfId="0" applyNumberFormat="1" applyFill="1" applyBorder="1"/>
    <xf numFmtId="0" fontId="0" fillId="8" borderId="91" xfId="0" applyFill="1" applyBorder="1"/>
    <xf numFmtId="0" fontId="0" fillId="8" borderId="92" xfId="0" applyFill="1" applyBorder="1"/>
    <xf numFmtId="0" fontId="0" fillId="8" borderId="98" xfId="0" applyFill="1" applyBorder="1"/>
    <xf numFmtId="0" fontId="0" fillId="8" borderId="94" xfId="0" applyFill="1" applyBorder="1"/>
    <xf numFmtId="0" fontId="0" fillId="8" borderId="99" xfId="0" applyFill="1" applyBorder="1"/>
    <xf numFmtId="1" fontId="1" fillId="8" borderId="60" xfId="0" applyNumberFormat="1" applyFont="1" applyFill="1" applyBorder="1"/>
    <xf numFmtId="1" fontId="0" fillId="8" borderId="55" xfId="0" applyNumberFormat="1" applyFill="1" applyBorder="1"/>
    <xf numFmtId="1" fontId="0" fillId="8" borderId="73" xfId="0" applyNumberFormat="1" applyFill="1" applyBorder="1"/>
    <xf numFmtId="2" fontId="0" fillId="8" borderId="61" xfId="0" applyNumberFormat="1" applyFill="1" applyBorder="1"/>
    <xf numFmtId="2" fontId="0" fillId="8" borderId="100" xfId="0" applyNumberFormat="1" applyFill="1" applyBorder="1"/>
    <xf numFmtId="1" fontId="0" fillId="8" borderId="61" xfId="0" applyNumberFormat="1" applyFill="1" applyBorder="1"/>
    <xf numFmtId="1" fontId="0" fillId="8" borderId="100" xfId="0" applyNumberFormat="1" applyFill="1" applyBorder="1"/>
    <xf numFmtId="0" fontId="0" fillId="8" borderId="55" xfId="0" applyFill="1" applyBorder="1"/>
    <xf numFmtId="0" fontId="0" fillId="8" borderId="73" xfId="0" applyFill="1" applyBorder="1"/>
    <xf numFmtId="0" fontId="0" fillId="8" borderId="61" xfId="0" applyFill="1" applyBorder="1"/>
    <xf numFmtId="0" fontId="0" fillId="8" borderId="100" xfId="0" applyFill="1" applyBorder="1"/>
    <xf numFmtId="1" fontId="1" fillId="8" borderId="61" xfId="0" applyNumberFormat="1" applyFont="1" applyFill="1" applyBorder="1"/>
    <xf numFmtId="1" fontId="0" fillId="93" borderId="2" xfId="0" applyNumberFormat="1" applyFill="1" applyBorder="1"/>
    <xf numFmtId="1" fontId="0" fillId="93" borderId="0" xfId="0" applyNumberFormat="1" applyFill="1" applyBorder="1"/>
    <xf numFmtId="1" fontId="1" fillId="93" borderId="3" xfId="0" applyNumberFormat="1" applyFont="1" applyFill="1" applyBorder="1"/>
    <xf numFmtId="1" fontId="1" fillId="23" borderId="63" xfId="0" applyNumberFormat="1" applyFont="1" applyFill="1" applyBorder="1"/>
    <xf numFmtId="1" fontId="0" fillId="93" borderId="64" xfId="0" applyNumberFormat="1" applyFill="1" applyBorder="1"/>
    <xf numFmtId="1" fontId="0" fillId="93" borderId="62" xfId="0" applyNumberFormat="1" applyFill="1" applyBorder="1"/>
    <xf numFmtId="1" fontId="1" fillId="93" borderId="63" xfId="0" applyNumberFormat="1" applyFont="1" applyFill="1" applyBorder="1"/>
    <xf numFmtId="1" fontId="1" fillId="6" borderId="61" xfId="0" applyNumberFormat="1" applyFont="1" applyFill="1" applyBorder="1"/>
    <xf numFmtId="0" fontId="0" fillId="11" borderId="108" xfId="0" applyFill="1" applyBorder="1"/>
    <xf numFmtId="0" fontId="0" fillId="11" borderId="123" xfId="0" applyFill="1" applyBorder="1"/>
    <xf numFmtId="1" fontId="0" fillId="6" borderId="108" xfId="0" applyNumberFormat="1" applyFill="1" applyBorder="1"/>
    <xf numFmtId="1" fontId="1" fillId="6" borderId="124" xfId="0" applyNumberFormat="1" applyFont="1" applyFill="1" applyBorder="1"/>
    <xf numFmtId="1" fontId="1" fillId="14" borderId="112" xfId="0" applyNumberFormat="1" applyFont="1" applyFill="1" applyBorder="1"/>
    <xf numFmtId="1" fontId="1" fillId="14" borderId="108" xfId="0" applyNumberFormat="1" applyFont="1" applyFill="1" applyBorder="1"/>
    <xf numFmtId="1" fontId="1" fillId="14" borderId="117" xfId="0" applyNumberFormat="1" applyFont="1" applyFill="1" applyBorder="1"/>
    <xf numFmtId="1" fontId="0" fillId="14" borderId="117" xfId="0" applyNumberFormat="1" applyFill="1" applyBorder="1"/>
    <xf numFmtId="1" fontId="0" fillId="6" borderId="112" xfId="0" applyNumberFormat="1" applyFill="1" applyBorder="1"/>
    <xf numFmtId="1" fontId="1" fillId="23" borderId="64" xfId="0" applyNumberFormat="1" applyFont="1" applyFill="1" applyBorder="1"/>
    <xf numFmtId="2" fontId="0" fillId="94" borderId="105" xfId="0" applyNumberFormat="1" applyFont="1" applyFill="1" applyBorder="1" applyAlignment="1">
      <alignment horizontal="right"/>
    </xf>
    <xf numFmtId="2" fontId="0" fillId="94" borderId="105" xfId="0" applyNumberFormat="1" applyFill="1" applyBorder="1" applyAlignment="1">
      <alignment horizontal="center"/>
    </xf>
    <xf numFmtId="1" fontId="0" fillId="5" borderId="0" xfId="0" applyNumberFormat="1" applyFont="1" applyFill="1" applyBorder="1"/>
    <xf numFmtId="2" fontId="0" fillId="69" borderId="108" xfId="0" applyNumberFormat="1" applyFill="1" applyBorder="1" applyAlignment="1">
      <alignment horizontal="center"/>
    </xf>
    <xf numFmtId="2" fontId="0" fillId="69" borderId="108" xfId="0" applyNumberFormat="1" applyFont="1" applyFill="1" applyBorder="1" applyAlignment="1">
      <alignment horizontal="right"/>
    </xf>
    <xf numFmtId="0" fontId="0" fillId="8" borderId="78" xfId="0" applyFill="1" applyBorder="1"/>
    <xf numFmtId="1" fontId="0" fillId="5" borderId="1" xfId="0" applyNumberFormat="1" applyFill="1" applyBorder="1"/>
    <xf numFmtId="1" fontId="1" fillId="2" borderId="78" xfId="0" applyNumberFormat="1" applyFont="1" applyFill="1" applyBorder="1"/>
    <xf numFmtId="1" fontId="1" fillId="50" borderId="77" xfId="0" applyNumberFormat="1" applyFont="1" applyFill="1" applyBorder="1"/>
    <xf numFmtId="1" fontId="1" fillId="0" borderId="67" xfId="0" applyNumberFormat="1" applyFont="1" applyFill="1" applyBorder="1"/>
    <xf numFmtId="1" fontId="0" fillId="0" borderId="60" xfId="0" applyNumberFormat="1" applyFill="1" applyBorder="1"/>
    <xf numFmtId="2" fontId="0" fillId="0" borderId="116" xfId="0" applyNumberFormat="1" applyFill="1" applyBorder="1" applyAlignment="1">
      <alignment horizontal="center"/>
    </xf>
    <xf numFmtId="2" fontId="0" fillId="0" borderId="107" xfId="0" applyNumberFormat="1" applyFill="1" applyBorder="1" applyAlignment="1">
      <alignment horizontal="center"/>
    </xf>
    <xf numFmtId="2" fontId="0" fillId="0" borderId="112" xfId="0" applyNumberFormat="1" applyFill="1" applyBorder="1" applyAlignment="1">
      <alignment horizontal="center"/>
    </xf>
    <xf numFmtId="2" fontId="0" fillId="0" borderId="117" xfId="0" applyNumberFormat="1" applyFill="1" applyBorder="1" applyAlignment="1">
      <alignment horizontal="center"/>
    </xf>
    <xf numFmtId="2" fontId="0" fillId="0" borderId="58" xfId="0" applyNumberFormat="1" applyFill="1" applyBorder="1" applyAlignment="1">
      <alignment horizontal="center"/>
    </xf>
    <xf numFmtId="2" fontId="0" fillId="0" borderId="59" xfId="0" applyNumberFormat="1" applyFill="1" applyBorder="1" applyAlignment="1">
      <alignment horizontal="center"/>
    </xf>
    <xf numFmtId="2" fontId="0" fillId="0" borderId="108" xfId="0" applyNumberFormat="1" applyFill="1" applyBorder="1" applyAlignment="1">
      <alignment horizontal="center"/>
    </xf>
    <xf numFmtId="2" fontId="0" fillId="0" borderId="57" xfId="0" applyNumberFormat="1" applyFill="1" applyBorder="1" applyAlignment="1">
      <alignment horizontal="center"/>
    </xf>
    <xf numFmtId="2" fontId="0" fillId="0" borderId="55" xfId="0" applyNumberFormat="1" applyFill="1" applyBorder="1" applyAlignment="1">
      <alignment horizontal="center"/>
    </xf>
    <xf numFmtId="2" fontId="0" fillId="0" borderId="76" xfId="0" applyNumberFormat="1" applyFill="1" applyBorder="1" applyAlignment="1">
      <alignment horizontal="center"/>
    </xf>
    <xf numFmtId="2" fontId="0" fillId="0" borderId="119" xfId="0" applyNumberFormat="1" applyFill="1" applyBorder="1" applyAlignment="1">
      <alignment horizontal="center"/>
    </xf>
    <xf numFmtId="2" fontId="0" fillId="0" borderId="118" xfId="0" applyNumberFormat="1" applyFill="1" applyBorder="1" applyAlignment="1">
      <alignment horizontal="center"/>
    </xf>
    <xf numFmtId="2" fontId="0" fillId="0" borderId="120" xfId="0" applyNumberFormat="1" applyFill="1" applyBorder="1" applyAlignment="1">
      <alignment horizontal="center"/>
    </xf>
    <xf numFmtId="2" fontId="0" fillId="0" borderId="64" xfId="0" applyNumberFormat="1" applyFill="1" applyBorder="1" applyAlignment="1">
      <alignment horizontal="center"/>
    </xf>
    <xf numFmtId="2" fontId="0" fillId="0" borderId="65" xfId="0" applyNumberFormat="1" applyFill="1" applyBorder="1" applyAlignment="1">
      <alignment horizontal="center"/>
    </xf>
    <xf numFmtId="2" fontId="0" fillId="0" borderId="121" xfId="0" applyNumberFormat="1" applyFill="1" applyBorder="1" applyAlignment="1">
      <alignment horizontal="center"/>
    </xf>
    <xf numFmtId="2" fontId="0" fillId="0" borderId="122" xfId="0" applyNumberFormat="1" applyFill="1" applyBorder="1" applyAlignment="1">
      <alignment horizontal="center"/>
    </xf>
    <xf numFmtId="2" fontId="0" fillId="0" borderId="9" xfId="0" applyNumberFormat="1" applyFill="1" applyBorder="1" applyAlignment="1">
      <alignment horizontal="center"/>
    </xf>
    <xf numFmtId="2" fontId="0" fillId="0" borderId="8" xfId="0" applyNumberFormat="1" applyFill="1" applyBorder="1" applyAlignment="1">
      <alignment horizontal="center"/>
    </xf>
    <xf numFmtId="2" fontId="0" fillId="0" borderId="88" xfId="0" applyNumberFormat="1" applyFill="1" applyBorder="1" applyAlignment="1">
      <alignment horizontal="center"/>
    </xf>
    <xf numFmtId="0" fontId="0" fillId="0" borderId="112" xfId="0" applyFill="1" applyBorder="1" applyAlignment="1">
      <alignment horizontal="center"/>
    </xf>
    <xf numFmtId="0" fontId="0" fillId="0" borderId="116" xfId="0" applyFill="1" applyBorder="1" applyAlignment="1">
      <alignment horizontal="center"/>
    </xf>
    <xf numFmtId="0" fontId="0" fillId="0" borderId="112" xfId="0" applyFont="1" applyFill="1" applyBorder="1" applyAlignment="1">
      <alignment horizontal="center"/>
    </xf>
    <xf numFmtId="0" fontId="0" fillId="0" borderId="116" xfId="0" applyFont="1" applyFill="1" applyBorder="1" applyAlignment="1">
      <alignment horizontal="center"/>
    </xf>
    <xf numFmtId="2" fontId="0" fillId="0" borderId="107" xfId="0" applyNumberFormat="1" applyFont="1" applyFill="1" applyBorder="1" applyAlignment="1">
      <alignment horizontal="center"/>
    </xf>
    <xf numFmtId="2" fontId="0" fillId="0" borderId="117" xfId="0" applyNumberFormat="1" applyFont="1" applyFill="1" applyBorder="1" applyAlignment="1">
      <alignment horizontal="center"/>
    </xf>
    <xf numFmtId="0" fontId="0" fillId="0" borderId="86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87" xfId="0" applyFill="1" applyBorder="1" applyAlignment="1">
      <alignment horizontal="center"/>
    </xf>
    <xf numFmtId="0" fontId="0" fillId="0" borderId="55" xfId="0" applyFill="1" applyBorder="1" applyAlignment="1">
      <alignment horizontal="center"/>
    </xf>
    <xf numFmtId="0" fontId="0" fillId="0" borderId="58" xfId="0" applyFill="1" applyBorder="1" applyAlignment="1">
      <alignment horizontal="center"/>
    </xf>
    <xf numFmtId="2" fontId="19" fillId="0" borderId="112" xfId="0" applyNumberFormat="1" applyFont="1" applyFill="1" applyBorder="1" applyAlignment="1">
      <alignment horizontal="center"/>
    </xf>
    <xf numFmtId="2" fontId="19" fillId="0" borderId="116" xfId="0" applyNumberFormat="1" applyFont="1" applyFill="1" applyBorder="1" applyAlignment="1">
      <alignment horizontal="center"/>
    </xf>
    <xf numFmtId="2" fontId="19" fillId="0" borderId="4" xfId="0" applyNumberFormat="1" applyFont="1" applyFill="1" applyBorder="1" applyAlignment="1">
      <alignment horizontal="center"/>
    </xf>
    <xf numFmtId="2" fontId="0" fillId="0" borderId="89" xfId="0" applyNumberFormat="1" applyFill="1" applyBorder="1" applyAlignment="1">
      <alignment horizontal="center"/>
    </xf>
    <xf numFmtId="2" fontId="19" fillId="0" borderId="6" xfId="0" applyNumberFormat="1" applyFont="1" applyFill="1" applyBorder="1" applyAlignment="1">
      <alignment horizontal="center"/>
    </xf>
    <xf numFmtId="2" fontId="19" fillId="0" borderId="5" xfId="0" applyNumberFormat="1" applyFont="1" applyFill="1" applyBorder="1" applyAlignment="1">
      <alignment horizontal="center"/>
    </xf>
    <xf numFmtId="2" fontId="19" fillId="0" borderId="107" xfId="0" applyNumberFormat="1" applyFont="1" applyFill="1" applyBorder="1" applyAlignment="1">
      <alignment horizontal="center"/>
    </xf>
    <xf numFmtId="2" fontId="19" fillId="0" borderId="117" xfId="0" applyNumberFormat="1" applyFont="1" applyFill="1" applyBorder="1" applyAlignment="1">
      <alignment horizontal="center"/>
    </xf>
    <xf numFmtId="2" fontId="0" fillId="0" borderId="18" xfId="0" applyNumberFormat="1" applyFill="1" applyBorder="1" applyAlignment="1">
      <alignment horizontal="center"/>
    </xf>
    <xf numFmtId="2" fontId="0" fillId="0" borderId="17" xfId="0" applyNumberFormat="1" applyFill="1" applyBorder="1" applyAlignment="1">
      <alignment horizontal="center"/>
    </xf>
    <xf numFmtId="2" fontId="0" fillId="0" borderId="86" xfId="0" applyNumberFormat="1" applyFill="1" applyBorder="1" applyAlignment="1">
      <alignment horizontal="center"/>
    </xf>
    <xf numFmtId="2" fontId="19" fillId="0" borderId="78" xfId="0" applyNumberFormat="1" applyFont="1" applyFill="1" applyBorder="1" applyAlignment="1">
      <alignment horizontal="center"/>
    </xf>
    <xf numFmtId="2" fontId="0" fillId="0" borderId="3" xfId="0" applyNumberFormat="1" applyFont="1" applyFill="1" applyBorder="1" applyAlignment="1">
      <alignment horizontal="center"/>
    </xf>
    <xf numFmtId="0" fontId="0" fillId="0" borderId="118" xfId="0" applyFill="1" applyBorder="1" applyAlignment="1">
      <alignment horizontal="center"/>
    </xf>
    <xf numFmtId="1" fontId="0" fillId="0" borderId="119" xfId="0" applyNumberFormat="1" applyFill="1" applyBorder="1" applyAlignment="1">
      <alignment horizontal="center"/>
    </xf>
    <xf numFmtId="0" fontId="0" fillId="0" borderId="119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15" borderId="18" xfId="0" applyFill="1" applyBorder="1" applyAlignment="1">
      <alignment horizontal="center"/>
    </xf>
    <xf numFmtId="0" fontId="0" fillId="15" borderId="17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23" borderId="17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18" borderId="18" xfId="0" applyFill="1" applyBorder="1" applyAlignment="1">
      <alignment horizontal="center"/>
    </xf>
    <xf numFmtId="0" fontId="0" fillId="18" borderId="17" xfId="0" applyFill="1" applyBorder="1" applyAlignment="1">
      <alignment horizontal="center"/>
    </xf>
    <xf numFmtId="0" fontId="0" fillId="21" borderId="18" xfId="0" applyFill="1" applyBorder="1" applyAlignment="1">
      <alignment horizontal="center"/>
    </xf>
    <xf numFmtId="0" fontId="0" fillId="21" borderId="17" xfId="0" applyFill="1" applyBorder="1" applyAlignment="1">
      <alignment horizontal="center"/>
    </xf>
    <xf numFmtId="0" fontId="0" fillId="24" borderId="18" xfId="0" applyFill="1" applyBorder="1" applyAlignment="1">
      <alignment horizontal="center"/>
    </xf>
    <xf numFmtId="0" fontId="0" fillId="24" borderId="17" xfId="0" applyFill="1" applyBorder="1" applyAlignment="1">
      <alignment horizontal="center"/>
    </xf>
    <xf numFmtId="0" fontId="0" fillId="20" borderId="18" xfId="0" applyFill="1" applyBorder="1" applyAlignment="1">
      <alignment horizontal="center"/>
    </xf>
    <xf numFmtId="0" fontId="0" fillId="20" borderId="17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88" xfId="0" applyFill="1" applyBorder="1" applyAlignment="1">
      <alignment horizontal="center"/>
    </xf>
    <xf numFmtId="0" fontId="0" fillId="31" borderId="17" xfId="0" applyFill="1" applyBorder="1" applyAlignment="1">
      <alignment horizontal="center"/>
    </xf>
    <xf numFmtId="0" fontId="0" fillId="31" borderId="18" xfId="0" applyFill="1" applyBorder="1" applyAlignment="1">
      <alignment horizontal="center"/>
    </xf>
    <xf numFmtId="0" fontId="0" fillId="0" borderId="120" xfId="0" applyFill="1" applyBorder="1" applyAlignment="1">
      <alignment horizontal="center"/>
    </xf>
    <xf numFmtId="0" fontId="0" fillId="0" borderId="121" xfId="0" applyFill="1" applyBorder="1" applyAlignment="1">
      <alignment horizontal="center"/>
    </xf>
    <xf numFmtId="0" fontId="0" fillId="41" borderId="18" xfId="0" applyFill="1" applyBorder="1" applyAlignment="1">
      <alignment horizontal="center"/>
    </xf>
    <xf numFmtId="0" fontId="0" fillId="41" borderId="17" xfId="0" applyFill="1" applyBorder="1" applyAlignment="1">
      <alignment horizontal="center"/>
    </xf>
    <xf numFmtId="0" fontId="0" fillId="36" borderId="18" xfId="0" applyFill="1" applyBorder="1" applyAlignment="1">
      <alignment horizontal="center"/>
    </xf>
    <xf numFmtId="0" fontId="0" fillId="36" borderId="17" xfId="0" applyFill="1" applyBorder="1" applyAlignment="1">
      <alignment horizontal="center"/>
    </xf>
    <xf numFmtId="0" fontId="0" fillId="85" borderId="118" xfId="0" applyFill="1" applyBorder="1" applyAlignment="1">
      <alignment horizontal="center"/>
    </xf>
    <xf numFmtId="0" fontId="0" fillId="85" borderId="119" xfId="0" applyFill="1" applyBorder="1" applyAlignment="1">
      <alignment horizontal="center"/>
    </xf>
    <xf numFmtId="0" fontId="0" fillId="56" borderId="18" xfId="0" applyFill="1" applyBorder="1" applyAlignment="1">
      <alignment horizontal="center"/>
    </xf>
    <xf numFmtId="0" fontId="0" fillId="56" borderId="17" xfId="0" applyFill="1" applyBorder="1" applyAlignment="1">
      <alignment horizontal="center"/>
    </xf>
    <xf numFmtId="0" fontId="0" fillId="63" borderId="18" xfId="0" applyFill="1" applyBorder="1" applyAlignment="1">
      <alignment horizontal="center"/>
    </xf>
    <xf numFmtId="0" fontId="0" fillId="63" borderId="17" xfId="0" applyFill="1" applyBorder="1" applyAlignment="1">
      <alignment horizontal="center"/>
    </xf>
    <xf numFmtId="2" fontId="19" fillId="0" borderId="108" xfId="0" applyNumberFormat="1" applyFont="1" applyFill="1" applyBorder="1" applyAlignment="1">
      <alignment horizontal="center"/>
    </xf>
    <xf numFmtId="2" fontId="0" fillId="0" borderId="10" xfId="0" applyNumberFormat="1" applyFill="1" applyBorder="1" applyAlignment="1">
      <alignment horizontal="center"/>
    </xf>
    <xf numFmtId="0" fontId="0" fillId="74" borderId="18" xfId="0" applyFill="1" applyBorder="1" applyAlignment="1">
      <alignment horizontal="center"/>
    </xf>
    <xf numFmtId="0" fontId="0" fillId="74" borderId="17" xfId="0" applyFill="1" applyBorder="1" applyAlignment="1">
      <alignment horizontal="center"/>
    </xf>
    <xf numFmtId="2" fontId="0" fillId="59" borderId="18" xfId="0" applyNumberFormat="1" applyFill="1" applyBorder="1" applyAlignment="1">
      <alignment horizontal="center"/>
    </xf>
    <xf numFmtId="2" fontId="0" fillId="59" borderId="17" xfId="0" applyNumberFormat="1" applyFill="1" applyBorder="1" applyAlignment="1">
      <alignment horizontal="center"/>
    </xf>
    <xf numFmtId="2" fontId="0" fillId="65" borderId="0" xfId="0" applyNumberFormat="1" applyFill="1" applyBorder="1" applyAlignment="1">
      <alignment horizontal="center"/>
    </xf>
    <xf numFmtId="2" fontId="19" fillId="65" borderId="62" xfId="0" applyNumberFormat="1" applyFont="1" applyFill="1" applyBorder="1" applyAlignment="1">
      <alignment horizontal="center"/>
    </xf>
    <xf numFmtId="2" fontId="0" fillId="75" borderId="18" xfId="0" applyNumberFormat="1" applyFill="1" applyBorder="1" applyAlignment="1">
      <alignment horizontal="center"/>
    </xf>
    <xf numFmtId="2" fontId="0" fillId="75" borderId="17" xfId="0" applyNumberFormat="1" applyFill="1" applyBorder="1" applyAlignment="1">
      <alignment horizontal="center"/>
    </xf>
    <xf numFmtId="2" fontId="0" fillId="75" borderId="9" xfId="0" applyNumberFormat="1" applyFill="1" applyBorder="1" applyAlignment="1">
      <alignment horizontal="center"/>
    </xf>
    <xf numFmtId="2" fontId="0" fillId="75" borderId="8" xfId="0" applyNumberFormat="1" applyFill="1" applyBorder="1" applyAlignment="1">
      <alignment horizontal="center"/>
    </xf>
    <xf numFmtId="2" fontId="0" fillId="75" borderId="10" xfId="0" applyNumberFormat="1" applyFill="1" applyBorder="1" applyAlignment="1">
      <alignment horizontal="center"/>
    </xf>
    <xf numFmtId="2" fontId="19" fillId="75" borderId="112" xfId="0" applyNumberFormat="1" applyFont="1" applyFill="1" applyBorder="1" applyAlignment="1">
      <alignment horizontal="center"/>
    </xf>
    <xf numFmtId="2" fontId="19" fillId="75" borderId="116" xfId="0" applyNumberFormat="1" applyFont="1" applyFill="1" applyBorder="1" applyAlignment="1">
      <alignment horizontal="center"/>
    </xf>
    <xf numFmtId="2" fontId="19" fillId="75" borderId="107" xfId="0" applyNumberFormat="1" applyFont="1" applyFill="1" applyBorder="1" applyAlignment="1">
      <alignment horizontal="center"/>
    </xf>
    <xf numFmtId="2" fontId="19" fillId="75" borderId="108" xfId="0" applyNumberFormat="1" applyFont="1" applyFill="1" applyBorder="1" applyAlignment="1">
      <alignment horizontal="center"/>
    </xf>
    <xf numFmtId="0" fontId="0" fillId="75" borderId="118" xfId="0" applyFill="1" applyBorder="1" applyAlignment="1">
      <alignment horizontal="center"/>
    </xf>
    <xf numFmtId="0" fontId="0" fillId="75" borderId="119" xfId="0" applyFill="1" applyBorder="1" applyAlignment="1">
      <alignment horizontal="center"/>
    </xf>
    <xf numFmtId="0" fontId="0" fillId="65" borderId="118" xfId="0" applyFill="1" applyBorder="1" applyAlignment="1">
      <alignment horizontal="center"/>
    </xf>
    <xf numFmtId="0" fontId="0" fillId="65" borderId="119" xfId="0" applyFill="1" applyBorder="1" applyAlignment="1">
      <alignment horizontal="center"/>
    </xf>
    <xf numFmtId="2" fontId="0" fillId="65" borderId="9" xfId="0" applyNumberFormat="1" applyFill="1" applyBorder="1" applyAlignment="1">
      <alignment horizontal="center"/>
    </xf>
    <xf numFmtId="2" fontId="0" fillId="65" borderId="8" xfId="0" applyNumberFormat="1" applyFill="1" applyBorder="1" applyAlignment="1">
      <alignment horizontal="center"/>
    </xf>
    <xf numFmtId="0" fontId="0" fillId="59" borderId="118" xfId="0" applyFill="1" applyBorder="1" applyAlignment="1">
      <alignment horizontal="center"/>
    </xf>
    <xf numFmtId="0" fontId="0" fillId="59" borderId="119" xfId="0" applyFill="1" applyBorder="1" applyAlignment="1">
      <alignment horizontal="center"/>
    </xf>
    <xf numFmtId="2" fontId="0" fillId="0" borderId="87" xfId="0" applyNumberFormat="1" applyFill="1" applyBorder="1" applyAlignment="1">
      <alignment horizontal="center"/>
    </xf>
    <xf numFmtId="1" fontId="1" fillId="90" borderId="77" xfId="0" applyNumberFormat="1" applyFont="1" applyFill="1" applyBorder="1"/>
    <xf numFmtId="1" fontId="0" fillId="2" borderId="77" xfId="0" applyNumberFormat="1" applyFill="1" applyBorder="1"/>
    <xf numFmtId="164" fontId="11" fillId="2" borderId="60" xfId="0" applyNumberFormat="1" applyFont="1" applyFill="1" applyBorder="1"/>
    <xf numFmtId="164" fontId="11" fillId="2" borderId="0" xfId="0" applyNumberFormat="1" applyFont="1" applyFill="1" applyBorder="1"/>
    <xf numFmtId="164" fontId="12" fillId="0" borderId="60" xfId="0" applyNumberFormat="1" applyFont="1" applyFill="1" applyBorder="1"/>
    <xf numFmtId="164" fontId="12" fillId="0" borderId="0" xfId="0" applyNumberFormat="1" applyFont="1" applyFill="1" applyBorder="1"/>
    <xf numFmtId="164" fontId="11" fillId="5" borderId="0" xfId="0" applyNumberFormat="1" applyFont="1" applyFill="1" applyBorder="1"/>
  </cellXfs>
  <cellStyles count="2">
    <cellStyle name="Hyperlink" xfId="1" builtinId="8"/>
    <cellStyle name="Normal" xfId="0" builtinId="0"/>
  </cellStyles>
  <dxfs count="8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66"/>
      <rgbColor rgb="003DEB3D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33CC66"/>
      <rgbColor rgb="00C0C0C0"/>
      <rgbColor rgb="00808080"/>
      <rgbColor rgb="009999FF"/>
      <rgbColor rgb="00993366"/>
      <rgbColor rgb="00FFFFCC"/>
      <rgbColor rgb="00CCFFFF"/>
      <rgbColor rgb="00660066"/>
      <rgbColor rgb="00FF6633"/>
      <rgbColor rgb="000066CC"/>
      <rgbColor rgb="00CCCCFF"/>
      <rgbColor rgb="00000080"/>
      <rgbColor rgb="00FF00FF"/>
      <rgbColor rgb="00FFD320"/>
      <rgbColor rgb="0000CCCC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66"/>
      <rgbColor rgb="00969696"/>
      <rgbColor rgb="00003366"/>
      <rgbColor rgb="00339966"/>
      <rgbColor rgb="00003300"/>
      <rgbColor rgb="00333300"/>
      <rgbColor rgb="00993300"/>
      <rgbColor rgb="00EB613D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8.3984375000001055E-2"/>
          <c:y val="0.13253051031423638"/>
          <c:w val="0.81640625"/>
          <c:h val="0.73494192083349974"/>
        </c:manualLayout>
      </c:layout>
      <c:barChart>
        <c:barDir val="col"/>
        <c:grouping val="stacked"/>
        <c:ser>
          <c:idx val="0"/>
          <c:order val="0"/>
          <c:tx>
            <c:strRef>
              <c:f>'Anciens _4 aspects_'!$D$90</c:f>
              <c:strCache>
                <c:ptCount val="1"/>
                <c:pt idx="0">
                  <c:v>Tech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Val val="1"/>
          </c:dLbls>
          <c:cat>
            <c:numRef>
              <c:f>'Anciens _4 aspects_'!$I$91:$I$99</c:f>
              <c:numCache>
                <c:formatCode>General</c:formatCode>
                <c:ptCount val="9"/>
              </c:numCache>
            </c:numRef>
          </c:cat>
          <c:val>
            <c:numRef>
              <c:f>'Anciens _4 aspects_'!$D$91:$D$99</c:f>
              <c:numCache>
                <c:formatCode>0.00</c:formatCode>
                <c:ptCount val="9"/>
                <c:pt idx="0">
                  <c:v>3.8333333333333335</c:v>
                </c:pt>
                <c:pt idx="1">
                  <c:v>3.8333333333333335</c:v>
                </c:pt>
                <c:pt idx="2">
                  <c:v>3.5</c:v>
                </c:pt>
                <c:pt idx="3">
                  <c:v>3.6666666666666665</c:v>
                </c:pt>
                <c:pt idx="4">
                  <c:v>3.625</c:v>
                </c:pt>
                <c:pt idx="5">
                  <c:v>4.333333333333333</c:v>
                </c:pt>
                <c:pt idx="6">
                  <c:v>2.75</c:v>
                </c:pt>
                <c:pt idx="7">
                  <c:v>3.75</c:v>
                </c:pt>
                <c:pt idx="8">
                  <c:v>3.625</c:v>
                </c:pt>
              </c:numCache>
            </c:numRef>
          </c:val>
        </c:ser>
        <c:ser>
          <c:idx val="1"/>
          <c:order val="1"/>
          <c:tx>
            <c:strRef>
              <c:f>'Anciens _4 aspects_'!$E$90</c:f>
              <c:strCache>
                <c:ptCount val="1"/>
                <c:pt idx="0">
                  <c:v>Pert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Val val="1"/>
          </c:dLbls>
          <c:cat>
            <c:numRef>
              <c:f>'Anciens _4 aspects_'!$I$91:$I$99</c:f>
              <c:numCache>
                <c:formatCode>General</c:formatCode>
                <c:ptCount val="9"/>
              </c:numCache>
            </c:numRef>
          </c:cat>
          <c:val>
            <c:numRef>
              <c:f>'Anciens _4 aspects_'!$E$91:$E$99</c:f>
              <c:numCache>
                <c:formatCode>0.00</c:formatCode>
                <c:ptCount val="9"/>
                <c:pt idx="0">
                  <c:v>3.25</c:v>
                </c:pt>
                <c:pt idx="1">
                  <c:v>2.75</c:v>
                </c:pt>
                <c:pt idx="2">
                  <c:v>3.5</c:v>
                </c:pt>
                <c:pt idx="3">
                  <c:v>3.875</c:v>
                </c:pt>
                <c:pt idx="4">
                  <c:v>1.8</c:v>
                </c:pt>
                <c:pt idx="5">
                  <c:v>3.875</c:v>
                </c:pt>
                <c:pt idx="6">
                  <c:v>2.9</c:v>
                </c:pt>
                <c:pt idx="7">
                  <c:v>3.9</c:v>
                </c:pt>
                <c:pt idx="8">
                  <c:v>3.1928571428571426</c:v>
                </c:pt>
              </c:numCache>
            </c:numRef>
          </c:val>
        </c:ser>
        <c:ser>
          <c:idx val="2"/>
          <c:order val="2"/>
          <c:tx>
            <c:strRef>
              <c:f>'Anciens _4 aspects_'!$F$90</c:f>
              <c:strCache>
                <c:ptCount val="1"/>
                <c:pt idx="0">
                  <c:v>Emo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Val val="1"/>
          </c:dLbls>
          <c:cat>
            <c:numRef>
              <c:f>'Anciens _4 aspects_'!$I$91:$I$99</c:f>
              <c:numCache>
                <c:formatCode>General</c:formatCode>
                <c:ptCount val="9"/>
              </c:numCache>
            </c:numRef>
          </c:cat>
          <c:val>
            <c:numRef>
              <c:f>'Anciens _4 aspects_'!$F$91:$F$99</c:f>
              <c:numCache>
                <c:formatCode>0.00</c:formatCode>
                <c:ptCount val="9"/>
                <c:pt idx="0">
                  <c:v>4.25</c:v>
                </c:pt>
                <c:pt idx="1">
                  <c:v>3.375</c:v>
                </c:pt>
                <c:pt idx="2">
                  <c:v>3.1</c:v>
                </c:pt>
                <c:pt idx="3">
                  <c:v>4</c:v>
                </c:pt>
                <c:pt idx="4">
                  <c:v>3.2</c:v>
                </c:pt>
                <c:pt idx="5">
                  <c:v>3.75</c:v>
                </c:pt>
                <c:pt idx="6">
                  <c:v>3.2</c:v>
                </c:pt>
                <c:pt idx="7">
                  <c:v>3.2</c:v>
                </c:pt>
                <c:pt idx="8">
                  <c:v>3.469642857142857</c:v>
                </c:pt>
              </c:numCache>
            </c:numRef>
          </c:val>
        </c:ser>
        <c:ser>
          <c:idx val="3"/>
          <c:order val="3"/>
          <c:tx>
            <c:strRef>
              <c:f>'Anciens _4 aspects_'!$G$90</c:f>
              <c:strCache>
                <c:ptCount val="1"/>
                <c:pt idx="0">
                  <c:v>Mix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Val val="1"/>
          </c:dLbls>
          <c:cat>
            <c:numRef>
              <c:f>'Anciens _4 aspects_'!$I$91:$I$99</c:f>
              <c:numCache>
                <c:formatCode>General</c:formatCode>
                <c:ptCount val="9"/>
              </c:numCache>
            </c:numRef>
          </c:cat>
          <c:val>
            <c:numRef>
              <c:f>'Anciens _4 aspects_'!$G$91:$G$99</c:f>
              <c:numCache>
                <c:formatCode>0.00</c:formatCode>
                <c:ptCount val="9"/>
                <c:pt idx="0">
                  <c:v>4.625</c:v>
                </c:pt>
                <c:pt idx="1">
                  <c:v>4.125</c:v>
                </c:pt>
                <c:pt idx="2">
                  <c:v>3.4</c:v>
                </c:pt>
                <c:pt idx="3">
                  <c:v>4.125</c:v>
                </c:pt>
                <c:pt idx="4">
                  <c:v>3.7</c:v>
                </c:pt>
                <c:pt idx="5">
                  <c:v>3.875</c:v>
                </c:pt>
                <c:pt idx="6">
                  <c:v>3.7</c:v>
                </c:pt>
                <c:pt idx="7">
                  <c:v>3.9</c:v>
                </c:pt>
                <c:pt idx="8">
                  <c:v>3.8928571428571432</c:v>
                </c:pt>
              </c:numCache>
            </c:numRef>
          </c:val>
        </c:ser>
        <c:overlap val="100"/>
        <c:axId val="44903808"/>
        <c:axId val="44926080"/>
      </c:barChart>
      <c:catAx>
        <c:axId val="4490380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26080"/>
        <c:crosses val="autoZero"/>
        <c:auto val="1"/>
        <c:lblAlgn val="ctr"/>
        <c:lblOffset val="100"/>
        <c:tickLblSkip val="1"/>
        <c:tickMarkSkip val="1"/>
      </c:catAx>
      <c:valAx>
        <c:axId val="4492608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038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2187500000000444"/>
          <c:y val="0.34337475887803182"/>
          <c:w val="6.2499999999996496E-2"/>
          <c:h val="0.3192777408847993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55" r="0.75000000000000455" t="1" header="0.51180555555555562" footer="0.51180555555555562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9.1566372795526416E-2"/>
          <c:y val="0.14102652385394038"/>
          <c:w val="0.78795273431938861"/>
          <c:h val="0.71795321234733778"/>
        </c:manualLayout>
      </c:layout>
      <c:barChart>
        <c:barDir val="col"/>
        <c:grouping val="stacked"/>
        <c:ser>
          <c:idx val="0"/>
          <c:order val="0"/>
          <c:tx>
            <c:strRef>
              <c:f>'Anciens _4 aspects_'!$D$82</c:f>
              <c:strCache>
                <c:ptCount val="1"/>
                <c:pt idx="0">
                  <c:v>Tech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5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Val val="1"/>
          </c:dLbls>
          <c:cat>
            <c:numRef>
              <c:f>'Anciens _4 aspects_'!$I$83:$I$89</c:f>
              <c:numCache>
                <c:formatCode>General</c:formatCode>
                <c:ptCount val="7"/>
              </c:numCache>
            </c:numRef>
          </c:cat>
          <c:val>
            <c:numRef>
              <c:f>'Anciens _4 aspects_'!$D$83:$D$89</c:f>
              <c:numCache>
                <c:formatCode>0.00</c:formatCode>
                <c:ptCount val="7"/>
                <c:pt idx="0">
                  <c:v>3.4642857142857144</c:v>
                </c:pt>
                <c:pt idx="1">
                  <c:v>3.9642857142857144</c:v>
                </c:pt>
                <c:pt idx="2">
                  <c:v>4.1428571428571432</c:v>
                </c:pt>
                <c:pt idx="3">
                  <c:v>4.25</c:v>
                </c:pt>
                <c:pt idx="4">
                  <c:v>3.75</c:v>
                </c:pt>
                <c:pt idx="5">
                  <c:v>3.25</c:v>
                </c:pt>
                <c:pt idx="6">
                  <c:v>3.8062499999999999</c:v>
                </c:pt>
              </c:numCache>
            </c:numRef>
          </c:val>
        </c:ser>
        <c:ser>
          <c:idx val="1"/>
          <c:order val="1"/>
          <c:tx>
            <c:strRef>
              <c:f>'Anciens _4 aspects_'!$E$82</c:f>
              <c:strCache>
                <c:ptCount val="1"/>
                <c:pt idx="0">
                  <c:v>Pert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5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Val val="1"/>
          </c:dLbls>
          <c:cat>
            <c:numRef>
              <c:f>'Anciens _4 aspects_'!$I$83:$I$89</c:f>
              <c:numCache>
                <c:formatCode>General</c:formatCode>
                <c:ptCount val="7"/>
              </c:numCache>
            </c:numRef>
          </c:cat>
          <c:val>
            <c:numRef>
              <c:f>'Anciens _4 aspects_'!$E$83:$E$89</c:f>
              <c:numCache>
                <c:formatCode>0.00</c:formatCode>
                <c:ptCount val="7"/>
                <c:pt idx="0">
                  <c:v>3.8571428571428572</c:v>
                </c:pt>
                <c:pt idx="1">
                  <c:v>3.6785714285714284</c:v>
                </c:pt>
                <c:pt idx="2">
                  <c:v>3.5357142857142856</c:v>
                </c:pt>
                <c:pt idx="3">
                  <c:v>2.9375</c:v>
                </c:pt>
                <c:pt idx="4">
                  <c:v>3.3333333333333335</c:v>
                </c:pt>
                <c:pt idx="5">
                  <c:v>3.1785714285714284</c:v>
                </c:pt>
                <c:pt idx="6">
                  <c:v>3.3895833333333334</c:v>
                </c:pt>
              </c:numCache>
            </c:numRef>
          </c:val>
        </c:ser>
        <c:ser>
          <c:idx val="2"/>
          <c:order val="2"/>
          <c:tx>
            <c:strRef>
              <c:f>'Anciens _4 aspects_'!$F$82</c:f>
              <c:strCache>
                <c:ptCount val="1"/>
                <c:pt idx="0">
                  <c:v>Emo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5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Val val="1"/>
          </c:dLbls>
          <c:cat>
            <c:numRef>
              <c:f>'Anciens _4 aspects_'!$I$83:$I$89</c:f>
              <c:numCache>
                <c:formatCode>General</c:formatCode>
                <c:ptCount val="7"/>
              </c:numCache>
            </c:numRef>
          </c:cat>
          <c:val>
            <c:numRef>
              <c:f>'Anciens _4 aspects_'!$F$83:$F$89</c:f>
              <c:numCache>
                <c:formatCode>0.00</c:formatCode>
                <c:ptCount val="7"/>
                <c:pt idx="0">
                  <c:v>3.1428571428571428</c:v>
                </c:pt>
                <c:pt idx="1">
                  <c:v>3.6428571428571428</c:v>
                </c:pt>
                <c:pt idx="2">
                  <c:v>3.8928571428571428</c:v>
                </c:pt>
                <c:pt idx="3">
                  <c:v>3.71875</c:v>
                </c:pt>
                <c:pt idx="4">
                  <c:v>3.75</c:v>
                </c:pt>
                <c:pt idx="5">
                  <c:v>3.5</c:v>
                </c:pt>
                <c:pt idx="6">
                  <c:v>3.5979166666666669</c:v>
                </c:pt>
              </c:numCache>
            </c:numRef>
          </c:val>
        </c:ser>
        <c:ser>
          <c:idx val="3"/>
          <c:order val="3"/>
          <c:tx>
            <c:strRef>
              <c:f>'Anciens _4 aspects_'!$G$82</c:f>
              <c:strCache>
                <c:ptCount val="1"/>
                <c:pt idx="0">
                  <c:v>Mix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5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Val val="1"/>
          </c:dLbls>
          <c:cat>
            <c:numRef>
              <c:f>'Anciens _4 aspects_'!$I$83:$I$89</c:f>
              <c:numCache>
                <c:formatCode>General</c:formatCode>
                <c:ptCount val="7"/>
              </c:numCache>
            </c:numRef>
          </c:cat>
          <c:val>
            <c:numRef>
              <c:f>'Anciens _4 aspects_'!$G$83:$G$89</c:f>
              <c:numCache>
                <c:formatCode>0.00</c:formatCode>
                <c:ptCount val="7"/>
                <c:pt idx="0">
                  <c:v>3.3928571428571428</c:v>
                </c:pt>
                <c:pt idx="1">
                  <c:v>3.8571428571428572</c:v>
                </c:pt>
                <c:pt idx="2">
                  <c:v>4.1785714285714288</c:v>
                </c:pt>
                <c:pt idx="3">
                  <c:v>4.40625</c:v>
                </c:pt>
                <c:pt idx="4">
                  <c:v>3.5</c:v>
                </c:pt>
                <c:pt idx="5">
                  <c:v>3.6071428571428572</c:v>
                </c:pt>
                <c:pt idx="6">
                  <c:v>3.8395833333333336</c:v>
                </c:pt>
              </c:numCache>
            </c:numRef>
          </c:val>
        </c:ser>
        <c:overlap val="100"/>
        <c:axId val="47657344"/>
        <c:axId val="47658880"/>
      </c:barChart>
      <c:catAx>
        <c:axId val="4765734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658880"/>
        <c:crosses val="autoZero"/>
        <c:auto val="1"/>
        <c:lblAlgn val="ctr"/>
        <c:lblOffset val="100"/>
        <c:tickLblSkip val="1"/>
        <c:tickMarkSkip val="1"/>
      </c:catAx>
      <c:valAx>
        <c:axId val="4765888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6573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90602510830724459"/>
          <c:y val="0.33333535231173028"/>
          <c:w val="0.98072390348796756"/>
          <c:h val="0.6730809610337168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55" r="0.75000000000000455" t="1" header="0.51180555555555562" footer="0.51180555555555562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3380281690140838"/>
          <c:y val="0.14473684210526519"/>
          <c:w val="0.69014084507042261"/>
          <c:h val="0.71052631578947367"/>
        </c:manualLayout>
      </c:layout>
      <c:barChart>
        <c:barDir val="col"/>
        <c:grouping val="stacked"/>
        <c:ser>
          <c:idx val="0"/>
          <c:order val="0"/>
          <c:tx>
            <c:strRef>
              <c:f>'Anciens _4 aspects_'!$D$100</c:f>
              <c:strCache>
                <c:ptCount val="1"/>
                <c:pt idx="0">
                  <c:v>Tech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5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Val val="1"/>
          </c:dLbls>
          <c:cat>
            <c:numRef>
              <c:f>'Anciens _4 aspects_'!$I$101:$I$104</c:f>
              <c:numCache>
                <c:formatCode>General</c:formatCode>
                <c:ptCount val="4"/>
              </c:numCache>
            </c:numRef>
          </c:cat>
          <c:val>
            <c:numRef>
              <c:f>'Anciens _4 aspects_'!$D$101:$D$104</c:f>
              <c:numCache>
                <c:formatCode>0.00</c:formatCode>
                <c:ptCount val="4"/>
                <c:pt idx="0">
                  <c:v>3.3928571428571428</c:v>
                </c:pt>
                <c:pt idx="1">
                  <c:v>3.8214285714285716</c:v>
                </c:pt>
                <c:pt idx="2">
                  <c:v>4.25</c:v>
                </c:pt>
                <c:pt idx="3">
                  <c:v>3.7569444444444442</c:v>
                </c:pt>
              </c:numCache>
            </c:numRef>
          </c:val>
        </c:ser>
        <c:ser>
          <c:idx val="1"/>
          <c:order val="1"/>
          <c:tx>
            <c:strRef>
              <c:f>'Anciens _4 aspects_'!$E$100</c:f>
              <c:strCache>
                <c:ptCount val="1"/>
                <c:pt idx="0">
                  <c:v>Pert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5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Val val="1"/>
          </c:dLbls>
          <c:cat>
            <c:numRef>
              <c:f>'Anciens _4 aspects_'!$I$101:$I$104</c:f>
              <c:numCache>
                <c:formatCode>General</c:formatCode>
                <c:ptCount val="4"/>
              </c:numCache>
            </c:numRef>
          </c:cat>
          <c:val>
            <c:numRef>
              <c:f>'Anciens _4 aspects_'!$E$101:$E$104</c:f>
              <c:numCache>
                <c:formatCode>0.00</c:formatCode>
                <c:ptCount val="4"/>
                <c:pt idx="0">
                  <c:v>2.4285714285714284</c:v>
                </c:pt>
                <c:pt idx="1">
                  <c:v>4.1071428571428568</c:v>
                </c:pt>
                <c:pt idx="2">
                  <c:v>3.8214285714285716</c:v>
                </c:pt>
                <c:pt idx="3">
                  <c:v>3.4722222222222228</c:v>
                </c:pt>
              </c:numCache>
            </c:numRef>
          </c:val>
        </c:ser>
        <c:ser>
          <c:idx val="2"/>
          <c:order val="2"/>
          <c:tx>
            <c:strRef>
              <c:f>'Anciens _4 aspects_'!$F$100</c:f>
              <c:strCache>
                <c:ptCount val="1"/>
                <c:pt idx="0">
                  <c:v>Emo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5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Val val="1"/>
          </c:dLbls>
          <c:cat>
            <c:numRef>
              <c:f>'Anciens _4 aspects_'!$I$101:$I$104</c:f>
              <c:numCache>
                <c:formatCode>General</c:formatCode>
                <c:ptCount val="4"/>
              </c:numCache>
            </c:numRef>
          </c:cat>
          <c:val>
            <c:numRef>
              <c:f>'Anciens _4 aspects_'!$F$101:$F$104</c:f>
              <c:numCache>
                <c:formatCode>0.00</c:formatCode>
                <c:ptCount val="4"/>
                <c:pt idx="0">
                  <c:v>3.3571428571428572</c:v>
                </c:pt>
                <c:pt idx="1">
                  <c:v>3.75</c:v>
                </c:pt>
                <c:pt idx="2">
                  <c:v>3.5714285714285716</c:v>
                </c:pt>
                <c:pt idx="3">
                  <c:v>3.6944444444444446</c:v>
                </c:pt>
              </c:numCache>
            </c:numRef>
          </c:val>
        </c:ser>
        <c:ser>
          <c:idx val="3"/>
          <c:order val="3"/>
          <c:tx>
            <c:strRef>
              <c:f>'Anciens _4 aspects_'!$G$100</c:f>
              <c:strCache>
                <c:ptCount val="1"/>
                <c:pt idx="0">
                  <c:v>Mix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5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Val val="1"/>
          </c:dLbls>
          <c:cat>
            <c:numRef>
              <c:f>'Anciens _4 aspects_'!$I$101:$I$104</c:f>
              <c:numCache>
                <c:formatCode>General</c:formatCode>
                <c:ptCount val="4"/>
              </c:numCache>
            </c:numRef>
          </c:cat>
          <c:val>
            <c:numRef>
              <c:f>'Anciens _4 aspects_'!$G$101:$G$104</c:f>
              <c:numCache>
                <c:formatCode>0.00</c:formatCode>
                <c:ptCount val="4"/>
                <c:pt idx="0">
                  <c:v>3.3928571428571428</c:v>
                </c:pt>
                <c:pt idx="1">
                  <c:v>3.5714285714285716</c:v>
                </c:pt>
                <c:pt idx="2">
                  <c:v>4.0357142857142856</c:v>
                </c:pt>
                <c:pt idx="3">
                  <c:v>3.6388888888888893</c:v>
                </c:pt>
              </c:numCache>
            </c:numRef>
          </c:val>
        </c:ser>
        <c:overlap val="100"/>
        <c:axId val="64251008"/>
        <c:axId val="64252544"/>
      </c:barChart>
      <c:catAx>
        <c:axId val="6425100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252544"/>
        <c:crosses val="autoZero"/>
        <c:auto val="1"/>
        <c:lblAlgn val="ctr"/>
        <c:lblOffset val="100"/>
        <c:tickLblSkip val="1"/>
        <c:tickMarkSkip val="1"/>
      </c:catAx>
      <c:valAx>
        <c:axId val="6425254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2510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26760563380379"/>
          <c:y val="0.32894736842105282"/>
          <c:w val="0.10915492957745676"/>
          <c:h val="0.3486842105263157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55" r="0.75000000000000455" t="1" header="0.51180555555555562" footer="0.51180555555555562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sz="1775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Profils d'évaluateurs</a:t>
            </a:r>
          </a:p>
        </c:rich>
      </c:tx>
      <c:layout>
        <c:manualLayout>
          <c:xMode val="edge"/>
          <c:yMode val="edge"/>
          <c:x val="0.32258095304069873"/>
          <c:y val="2.757614600500525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3489745728430949"/>
          <c:y val="0.14223512336720037"/>
          <c:w val="0.82404751080197769"/>
          <c:h val="0.74165457184325112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tx>
                <c:strRef>
                  <c:f>Profils!$A$7</c:f>
                  <c:strCache>
                    <c:ptCount val="1"/>
                    <c:pt idx="0">
                      <c:v>Shinji</c:v>
                    </c:pt>
                  </c:strCache>
                </c:strRef>
              </c:tx>
              <c:dLblPos val="t"/>
              <c:showVal val="1"/>
            </c:dLbl>
            <c:dLbl>
              <c:idx val="1"/>
              <c:tx>
                <c:strRef>
                  <c:f>Profils!$A$8</c:f>
                  <c:strCache>
                    <c:ptCount val="1"/>
                    <c:pt idx="0">
                      <c:v>Louis</c:v>
                    </c:pt>
                  </c:strCache>
                </c:strRef>
              </c:tx>
              <c:dLblPos val="t"/>
              <c:showVal val="1"/>
            </c:dLbl>
            <c:dLbl>
              <c:idx val="2"/>
              <c:tx>
                <c:strRef>
                  <c:f>Profils!$A$9</c:f>
                  <c:strCache>
                    <c:ptCount val="1"/>
                    <c:pt idx="0">
                      <c:v>Alex92</c:v>
                    </c:pt>
                  </c:strCache>
                </c:strRef>
              </c:tx>
              <c:dLblPos val="t"/>
              <c:showVal val="1"/>
            </c:dLbl>
            <c:dLbl>
              <c:idx val="3"/>
              <c:tx>
                <c:strRef>
                  <c:f>Profils!$A$10</c:f>
                  <c:strCache>
                    <c:ptCount val="1"/>
                    <c:pt idx="0">
                      <c:v>Raul</c:v>
                    </c:pt>
                  </c:strCache>
                </c:strRef>
              </c:tx>
              <c:dLblPos val="t"/>
              <c:showVal val="1"/>
            </c:dLbl>
            <c:dLbl>
              <c:idx val="4"/>
              <c:tx>
                <c:strRef>
                  <c:f>Profils!$A$11</c:f>
                  <c:strCache>
                    <c:ptCount val="1"/>
                    <c:pt idx="0">
                      <c:v>Setzer</c:v>
                    </c:pt>
                  </c:strCache>
                </c:strRef>
              </c:tx>
              <c:dLblPos val="t"/>
              <c:showVal val="1"/>
            </c:dLbl>
            <c:dLbl>
              <c:idx val="5"/>
              <c:tx>
                <c:strRef>
                  <c:f>Profils!$A$12</c:f>
                  <c:strCache>
                    <c:ptCount val="1"/>
                    <c:pt idx="0">
                      <c:v>Luckymog</c:v>
                    </c:pt>
                  </c:strCache>
                </c:strRef>
              </c:tx>
              <c:dLblPos val="t"/>
              <c:showVal val="1"/>
            </c:dLbl>
            <c:dLbl>
              <c:idx val="6"/>
              <c:tx>
                <c:strRef>
                  <c:f>Profils!$A$13</c:f>
                  <c:strCache>
                    <c:ptCount val="1"/>
                    <c:pt idx="0">
                      <c:v>Franck</c:v>
                    </c:pt>
                  </c:strCache>
                </c:strRef>
              </c:tx>
              <c:dLblPos val="t"/>
              <c:showVal val="1"/>
            </c:dLbl>
            <c:dLbl>
              <c:idx val="7"/>
              <c:tx>
                <c:strRef>
                  <c:f>Profils!$A$14</c:f>
                  <c:strCache>
                    <c:ptCount val="1"/>
                    <c:pt idx="0">
                      <c:v>SoHeil</c:v>
                    </c:pt>
                  </c:strCache>
                </c:strRef>
              </c:tx>
              <c:dLblPos val="t"/>
              <c:showVal val="1"/>
            </c:dLbl>
            <c:dLbl>
              <c:idx val="8"/>
              <c:tx>
                <c:strRef>
                  <c:f>Profils!$A$15</c:f>
                  <c:strCache>
                    <c:ptCount val="1"/>
                    <c:pt idx="0">
                      <c:v>Stellar</c:v>
                    </c:pt>
                  </c:strCache>
                </c:strRef>
              </c:tx>
              <c:dLblPos val="t"/>
              <c:showVal val="1"/>
            </c:dLbl>
            <c:dLbl>
              <c:idx val="9"/>
              <c:tx>
                <c:strRef>
                  <c:f>Profils!$A$16</c:f>
                  <c:strCache>
                    <c:ptCount val="1"/>
                    <c:pt idx="0">
                      <c:v>Lzn02</c:v>
                    </c:pt>
                  </c:strCache>
                </c:strRef>
              </c:tx>
              <c:dLblPos val="t"/>
              <c:showVal val="1"/>
            </c:dLbl>
            <c:dLbl>
              <c:idx val="10"/>
              <c:tx>
                <c:strRef>
                  <c:f>Profils!$A$17</c:f>
                  <c:strCache>
                    <c:ptCount val="1"/>
                    <c:pt idx="0">
                      <c:v>OrangeCatz </c:v>
                    </c:pt>
                  </c:strCache>
                </c:strRef>
              </c:tx>
              <c:dLblPos val="t"/>
              <c:showVal val="1"/>
            </c:dLbl>
            <c:dLbl>
              <c:idx val="11"/>
              <c:tx>
                <c:strRef>
                  <c:f>Profils!$A$18</c:f>
                  <c:strCache>
                    <c:ptCount val="1"/>
                    <c:pt idx="0">
                      <c:v>François</c:v>
                    </c:pt>
                  </c:strCache>
                </c:strRef>
              </c:tx>
              <c:dLblPos val="t"/>
              <c:showVal val="1"/>
            </c:dLbl>
            <c:dLbl>
              <c:idx val="12"/>
              <c:tx>
                <c:strRef>
                  <c:f>Profils!$A$19</c:f>
                  <c:strCache>
                    <c:ptCount val="1"/>
                    <c:pt idx="0">
                      <c:v>POL</c:v>
                    </c:pt>
                  </c:strCache>
                </c:strRef>
              </c:tx>
              <c:dLblPos val="t"/>
              <c:showVal val="1"/>
            </c:dLbl>
            <c:dLbl>
              <c:idx val="13"/>
              <c:tx>
                <c:strRef>
                  <c:f>Profils!$A$20</c:f>
                  <c:strCache>
                    <c:ptCount val="1"/>
                    <c:pt idx="0">
                      <c:v>Raf21</c:v>
                    </c:pt>
                  </c:strCache>
                </c:strRef>
              </c:tx>
              <c:dLblPos val="t"/>
              <c:showVal val="1"/>
            </c:dLbl>
            <c:dLbl>
              <c:idx val="14"/>
              <c:tx>
                <c:strRef>
                  <c:f>Profils!$A$21</c:f>
                  <c:strCache>
                    <c:ptCount val="1"/>
                    <c:pt idx="0">
                      <c:v>Nakano</c:v>
                    </c:pt>
                  </c:strCache>
                </c:strRef>
              </c:tx>
              <c:dLblPos val="t"/>
              <c:showVal val="1"/>
            </c:dLbl>
            <c:dLbl>
              <c:idx val="15"/>
              <c:tx>
                <c:strRef>
                  <c:f>Profils!$A$22</c:f>
                  <c:strCache>
                    <c:ptCount val="1"/>
                    <c:pt idx="0">
                      <c:v>Katchum</c:v>
                    </c:pt>
                  </c:strCache>
                </c:strRef>
              </c:tx>
              <c:dLblPos val="t"/>
              <c:showVal val="1"/>
            </c:dLbl>
            <c:dLbl>
              <c:idx val="16"/>
              <c:tx>
                <c:strRef>
                  <c:f>Profils!$A$23</c:f>
                  <c:strCache>
                    <c:ptCount val="1"/>
                    <c:pt idx="0">
                      <c:v>Vincent</c:v>
                    </c:pt>
                  </c:strCache>
                </c:strRef>
              </c:tx>
              <c:dLblPos val="t"/>
              <c:showVal val="1"/>
            </c:dLbl>
            <c:dLbl>
              <c:idx val="17"/>
              <c:tx>
                <c:strRef>
                  <c:f>Profils!$A$24</c:f>
                  <c:strCache>
                    <c:ptCount val="1"/>
                    <c:pt idx="0">
                      <c:v>Malcolm </c:v>
                    </c:pt>
                  </c:strCache>
                </c:strRef>
              </c:tx>
              <c:dLblPos val="t"/>
              <c:showVal val="1"/>
            </c:dLbl>
            <c:dLbl>
              <c:idx val="18"/>
              <c:tx>
                <c:strRef>
                  <c:f>Profils!$A$25</c:f>
                  <c:strCache>
                    <c:ptCount val="1"/>
                    <c:pt idx="0">
                      <c:v>Diblawak</c:v>
                    </c:pt>
                  </c:strCache>
                </c:strRef>
              </c:tx>
              <c:dLblPos val="t"/>
              <c:showVal val="1"/>
            </c:dLbl>
            <c:dLbl>
              <c:idx val="19"/>
              <c:tx>
                <c:strRef>
                  <c:f>Profils!$A$26</c:f>
                  <c:strCache>
                    <c:ptCount val="1"/>
                    <c:pt idx="0">
                      <c:v>Mexicano</c:v>
                    </c:pt>
                  </c:strCache>
                </c:strRef>
              </c:tx>
              <c:dLblPos val="t"/>
              <c:showVal val="1"/>
            </c:dLbl>
            <c:dLbl>
              <c:idx val="20"/>
              <c:tx>
                <c:strRef>
                  <c:f>Profils!$A$27</c:f>
                  <c:strCache>
                    <c:ptCount val="1"/>
                    <c:pt idx="0">
                      <c:v>CocoLoco</c:v>
                    </c:pt>
                  </c:strCache>
                </c:strRef>
              </c:tx>
              <c:dLblPos val="t"/>
              <c:showVal val="1"/>
            </c:dLbl>
            <c:dLbl>
              <c:idx val="21"/>
              <c:tx>
                <c:strRef>
                  <c:f>Profils!$A$28</c:f>
                  <c:strCache>
                    <c:ptCount val="1"/>
                    <c:pt idx="0">
                      <c:v>Shadolo</c:v>
                    </c:pt>
                  </c:strCache>
                </c:strRef>
              </c:tx>
              <c:dLblPos val="t"/>
              <c:showVal val="1"/>
            </c:dLbl>
            <c:dLbl>
              <c:idx val="22"/>
              <c:tx>
                <c:strRef>
                  <c:f>Profils!$A$29</c:f>
                  <c:strCache>
                    <c:ptCount val="1"/>
                    <c:pt idx="0">
                      <c:v>Romain</c:v>
                    </c:pt>
                  </c:strCache>
                </c:strRef>
              </c:tx>
              <c:dLblPos val="t"/>
              <c:showVal val="1"/>
            </c:dLbl>
            <c:dLbl>
              <c:idx val="23"/>
              <c:tx>
                <c:strRef>
                  <c:f>Profils!$A$30</c:f>
                  <c:strCache>
                    <c:ptCount val="1"/>
                    <c:pt idx="0">
                      <c:v>MidnightSon</c:v>
                    </c:pt>
                  </c:strCache>
                </c:strRef>
              </c:tx>
              <c:dLblPos val="t"/>
              <c:showVal val="1"/>
            </c:dLbl>
            <c:dLbl>
              <c:idx val="24"/>
              <c:tx>
                <c:strRef>
                  <c:f>Profils!$A$31</c:f>
                  <c:strCache>
                    <c:ptCount val="1"/>
                    <c:pt idx="0">
                      <c:v>Habib</c:v>
                    </c:pt>
                  </c:strCache>
                </c:strRef>
              </c:tx>
              <c:dLblPos val="t"/>
              <c:showVal val="1"/>
            </c:dLbl>
            <c:dLbl>
              <c:idx val="25"/>
              <c:tx>
                <c:strRef>
                  <c:f>Profils!$A$32</c:f>
                  <c:strCache>
                    <c:ptCount val="1"/>
                    <c:pt idx="0">
                      <c:v>Powa87</c:v>
                    </c:pt>
                  </c:strCache>
                </c:strRef>
              </c:tx>
              <c:dLblPos val="t"/>
              <c:showVal val="1"/>
            </c:dLbl>
            <c:showVal val="1"/>
          </c:dLbls>
          <c:xVal>
            <c:numRef>
              <c:f>Profils!$C$7:$C$32</c:f>
              <c:numCache>
                <c:formatCode>0.0</c:formatCode>
                <c:ptCount val="26"/>
                <c:pt idx="0">
                  <c:v>1.8188185286982785</c:v>
                </c:pt>
                <c:pt idx="1">
                  <c:v>1.8019378969131434</c:v>
                </c:pt>
                <c:pt idx="2">
                  <c:v>1.8604015366450042</c:v>
                </c:pt>
                <c:pt idx="3">
                  <c:v>2.0701771290425581</c:v>
                </c:pt>
                <c:pt idx="4">
                  <c:v>2.468517284640829</c:v>
                </c:pt>
                <c:pt idx="5">
                  <c:v>3.9363639954182039</c:v>
                </c:pt>
                <c:pt idx="6">
                  <c:v>3.1324547645477354</c:v>
                </c:pt>
                <c:pt idx="7">
                  <c:v>3.9760224517984146</c:v>
                </c:pt>
                <c:pt idx="8">
                  <c:v>1.9600921344492805</c:v>
                </c:pt>
                <c:pt idx="9">
                  <c:v>4.3246375784476747</c:v>
                </c:pt>
                <c:pt idx="10">
                  <c:v>3.6331804249169886</c:v>
                </c:pt>
                <c:pt idx="11">
                  <c:v>2.7585838162540535</c:v>
                </c:pt>
                <c:pt idx="12">
                  <c:v>0</c:v>
                </c:pt>
                <c:pt idx="13">
                  <c:v>1.80383135113101</c:v>
                </c:pt>
                <c:pt idx="14">
                  <c:v>0</c:v>
                </c:pt>
                <c:pt idx="15">
                  <c:v>1.9882041839353524</c:v>
                </c:pt>
                <c:pt idx="16">
                  <c:v>0</c:v>
                </c:pt>
                <c:pt idx="17">
                  <c:v>0.51957057159517361</c:v>
                </c:pt>
                <c:pt idx="18">
                  <c:v>2.0926269118011316</c:v>
                </c:pt>
                <c:pt idx="19">
                  <c:v>1.6362925343753691</c:v>
                </c:pt>
                <c:pt idx="20">
                  <c:v>1.7445190966452699</c:v>
                </c:pt>
                <c:pt idx="21">
                  <c:v>2.2563910900470767</c:v>
                </c:pt>
                <c:pt idx="22">
                  <c:v>0.5008326400438331</c:v>
                </c:pt>
                <c:pt idx="23">
                  <c:v>2.5748764059168177</c:v>
                </c:pt>
                <c:pt idx="24">
                  <c:v>2.4170201874403099</c:v>
                </c:pt>
                <c:pt idx="25">
                  <c:v>1.6664242247908223</c:v>
                </c:pt>
              </c:numCache>
            </c:numRef>
          </c:xVal>
          <c:yVal>
            <c:numRef>
              <c:f>Profils!$B$7:$B$32</c:f>
              <c:numCache>
                <c:formatCode>0.0</c:formatCode>
                <c:ptCount val="26"/>
                <c:pt idx="0">
                  <c:v>14.11142857142857</c:v>
                </c:pt>
                <c:pt idx="1">
                  <c:v>13.295238095238098</c:v>
                </c:pt>
                <c:pt idx="2">
                  <c:v>14.817551020408162</c:v>
                </c:pt>
                <c:pt idx="3">
                  <c:v>14.702099447513811</c:v>
                </c:pt>
                <c:pt idx="4">
                  <c:v>12.986744966442954</c:v>
                </c:pt>
                <c:pt idx="5">
                  <c:v>12.678333333333333</c:v>
                </c:pt>
                <c:pt idx="6">
                  <c:v>13.942366071428571</c:v>
                </c:pt>
                <c:pt idx="7">
                  <c:v>12.392241379310345</c:v>
                </c:pt>
                <c:pt idx="8">
                  <c:v>13.943495934959346</c:v>
                </c:pt>
                <c:pt idx="9">
                  <c:v>10.812631578947368</c:v>
                </c:pt>
                <c:pt idx="10">
                  <c:v>15.2</c:v>
                </c:pt>
                <c:pt idx="11">
                  <c:v>13.751648044692736</c:v>
                </c:pt>
                <c:pt idx="12">
                  <c:v>0</c:v>
                </c:pt>
                <c:pt idx="13">
                  <c:v>15.017889908256882</c:v>
                </c:pt>
                <c:pt idx="14">
                  <c:v>0</c:v>
                </c:pt>
                <c:pt idx="15">
                  <c:v>14.166308724832213</c:v>
                </c:pt>
                <c:pt idx="16">
                  <c:v>0</c:v>
                </c:pt>
                <c:pt idx="17">
                  <c:v>16.600000000000001</c:v>
                </c:pt>
                <c:pt idx="18">
                  <c:v>15.284672897196263</c:v>
                </c:pt>
                <c:pt idx="19">
                  <c:v>13.949594594594595</c:v>
                </c:pt>
                <c:pt idx="20">
                  <c:v>14.6203007518797</c:v>
                </c:pt>
                <c:pt idx="21">
                  <c:v>14.486169154228854</c:v>
                </c:pt>
                <c:pt idx="22">
                  <c:v>16.483333333333334</c:v>
                </c:pt>
                <c:pt idx="23">
                  <c:v>13.763333333333334</c:v>
                </c:pt>
                <c:pt idx="24">
                  <c:v>14.367021276595745</c:v>
                </c:pt>
                <c:pt idx="25">
                  <c:v>13.633333333333333</c:v>
                </c:pt>
              </c:numCache>
            </c:numRef>
          </c:yVal>
        </c:ser>
        <c:axId val="71600384"/>
        <c:axId val="71737728"/>
      </c:scatterChart>
      <c:valAx>
        <c:axId val="71600384"/>
        <c:scaling>
          <c:orientation val="minMax"/>
          <c:max val="3.7"/>
          <c:min val="0"/>
        </c:scaling>
        <c:axPos val="b"/>
        <c:title>
          <c:tx>
            <c:rich>
              <a:bodyPr/>
              <a:lstStyle/>
              <a:p>
                <a:pPr>
                  <a:defRPr sz="1200" b="1" i="0" u="sng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Discrimination</a:t>
                </a:r>
              </a:p>
            </c:rich>
          </c:tx>
          <c:layout>
            <c:manualLayout>
              <c:xMode val="edge"/>
              <c:yMode val="edge"/>
              <c:x val="0.4618771407239784"/>
              <c:y val="0.93613929072819879"/>
            </c:manualLayout>
          </c:layout>
          <c:spPr>
            <a:noFill/>
            <a:ln w="25400">
              <a:noFill/>
            </a:ln>
          </c:spPr>
        </c:title>
        <c:numFmt formatCode="0.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737728"/>
        <c:crosses val="autoZero"/>
        <c:crossBetween val="midCat"/>
      </c:valAx>
      <c:valAx>
        <c:axId val="71737728"/>
        <c:scaling>
          <c:orientation val="minMax"/>
          <c:min val="12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sng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Satisfaction</a:t>
                </a:r>
              </a:p>
            </c:rich>
          </c:tx>
          <c:layout>
            <c:manualLayout>
              <c:xMode val="edge"/>
              <c:yMode val="edge"/>
              <c:x val="2.3460410557184751E-2"/>
              <c:y val="0.44267060367454392"/>
            </c:manualLayout>
          </c:layout>
          <c:spPr>
            <a:noFill/>
            <a:ln w="25400">
              <a:noFill/>
            </a:ln>
          </c:spPr>
        </c:title>
        <c:numFmt formatCode="0.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600384"/>
        <c:crosses val="autoZero"/>
        <c:crossBetween val="midCat"/>
        <c:majorUnit val="0.5"/>
        <c:minorUnit val="0.1"/>
      </c:valAx>
      <c:spPr>
        <a:noFill/>
        <a:ln w="25400">
          <a:noFill/>
        </a:ln>
      </c:spPr>
    </c:plotArea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55" r="0.75000000000000455" t="1" header="0.51180555555555562" footer="0.51180555555555562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58</xdr:col>
      <xdr:colOff>28575</xdr:colOff>
      <xdr:row>89</xdr:row>
      <xdr:rowOff>38100</xdr:rowOff>
    </xdr:from>
    <xdr:to>
      <xdr:col>77</xdr:col>
      <xdr:colOff>200025</xdr:colOff>
      <xdr:row>98</xdr:row>
      <xdr:rowOff>142875</xdr:rowOff>
    </xdr:to>
    <xdr:graphicFrame macro="">
      <xdr:nvGraphicFramePr>
        <xdr:cNvPr id="104143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58</xdr:col>
      <xdr:colOff>47625</xdr:colOff>
      <xdr:row>79</xdr:row>
      <xdr:rowOff>114300</xdr:rowOff>
    </xdr:from>
    <xdr:to>
      <xdr:col>74</xdr:col>
      <xdr:colOff>38100</xdr:colOff>
      <xdr:row>88</xdr:row>
      <xdr:rowOff>142875</xdr:rowOff>
    </xdr:to>
    <xdr:graphicFrame macro="">
      <xdr:nvGraphicFramePr>
        <xdr:cNvPr id="104143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65</xdr:col>
      <xdr:colOff>47625</xdr:colOff>
      <xdr:row>99</xdr:row>
      <xdr:rowOff>28575</xdr:rowOff>
    </xdr:from>
    <xdr:to>
      <xdr:col>76</xdr:col>
      <xdr:colOff>28575</xdr:colOff>
      <xdr:row>108</xdr:row>
      <xdr:rowOff>19050</xdr:rowOff>
    </xdr:to>
    <xdr:graphicFrame macro="">
      <xdr:nvGraphicFramePr>
        <xdr:cNvPr id="104143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80757</xdr:colOff>
      <xdr:row>3</xdr:row>
      <xdr:rowOff>19050</xdr:rowOff>
    </xdr:from>
    <xdr:to>
      <xdr:col>9</xdr:col>
      <xdr:colOff>290307</xdr:colOff>
      <xdr:row>3</xdr:row>
      <xdr:rowOff>295275</xdr:rowOff>
    </xdr:to>
    <xdr:pic>
      <xdr:nvPicPr>
        <xdr:cNvPr id="2102" name="Noctar_Them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25953" y="764485"/>
          <a:ext cx="209550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7</xdr:col>
      <xdr:colOff>47625</xdr:colOff>
      <xdr:row>3</xdr:row>
      <xdr:rowOff>9525</xdr:rowOff>
    </xdr:from>
    <xdr:to>
      <xdr:col>7</xdr:col>
      <xdr:colOff>331305</xdr:colOff>
      <xdr:row>3</xdr:row>
      <xdr:rowOff>295275</xdr:rowOff>
    </xdr:to>
    <xdr:pic>
      <xdr:nvPicPr>
        <xdr:cNvPr id="2103" name="Noctar_techniqu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97082" y="754960"/>
          <a:ext cx="28368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 editAs="oneCell">
    <xdr:from>
      <xdr:col>8</xdr:col>
      <xdr:colOff>66675</xdr:colOff>
      <xdr:row>3</xdr:row>
      <xdr:rowOff>0</xdr:rowOff>
    </xdr:from>
    <xdr:to>
      <xdr:col>8</xdr:col>
      <xdr:colOff>247650</xdr:colOff>
      <xdr:row>3</xdr:row>
      <xdr:rowOff>285750</xdr:rowOff>
    </xdr:to>
    <xdr:pic>
      <xdr:nvPicPr>
        <xdr:cNvPr id="2104" name="Picture 7" descr="Noctar_Emotion (flamme).pn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819275" y="752475"/>
          <a:ext cx="1809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247650</xdr:colOff>
      <xdr:row>3</xdr:row>
      <xdr:rowOff>28575</xdr:rowOff>
    </xdr:from>
    <xdr:to>
      <xdr:col>6</xdr:col>
      <xdr:colOff>539611</xdr:colOff>
      <xdr:row>5</xdr:row>
      <xdr:rowOff>161926</xdr:rowOff>
    </xdr:to>
    <xdr:pic>
      <xdr:nvPicPr>
        <xdr:cNvPr id="2105" name="Picture 101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71475" y="781050"/>
          <a:ext cx="6667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66675</xdr:colOff>
      <xdr:row>0</xdr:row>
      <xdr:rowOff>20292</xdr:rowOff>
    </xdr:from>
    <xdr:to>
      <xdr:col>31</xdr:col>
      <xdr:colOff>11182</xdr:colOff>
      <xdr:row>1</xdr:row>
      <xdr:rowOff>352839</xdr:rowOff>
    </xdr:to>
    <xdr:pic>
      <xdr:nvPicPr>
        <xdr:cNvPr id="2106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855718" y="20292"/>
          <a:ext cx="4657311" cy="6224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</xdr:colOff>
      <xdr:row>1</xdr:row>
      <xdr:rowOff>85725</xdr:rowOff>
    </xdr:from>
    <xdr:to>
      <xdr:col>11</xdr:col>
      <xdr:colOff>533400</xdr:colOff>
      <xdr:row>41</xdr:row>
      <xdr:rowOff>152400</xdr:rowOff>
    </xdr:to>
    <xdr:graphicFrame macro="">
      <xdr:nvGraphicFramePr>
        <xdr:cNvPr id="104654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noctaventures.com/mp3/noctaventure23/Composition8%20Galop.mp3" TargetMode="External"/><Relationship Id="rId3" Type="http://schemas.openxmlformats.org/officeDocument/2006/relationships/hyperlink" Target="http://www.noctaventures.com/mp3/noctaventure23/Composition3%20Chevauchee.mp3" TargetMode="External"/><Relationship Id="rId7" Type="http://schemas.openxmlformats.org/officeDocument/2006/relationships/hyperlink" Target="http://www.noctaventures.com/mp3/noctaventure23/Composition7%20La%20Charge%20Etincelante%20des%20Chevaliers%20de%20Mimbre.mp3" TargetMode="External"/><Relationship Id="rId12" Type="http://schemas.openxmlformats.org/officeDocument/2006/relationships/comments" Target="../comments1.xml"/><Relationship Id="rId2" Type="http://schemas.openxmlformats.org/officeDocument/2006/relationships/hyperlink" Target="http://www.noctaventures.com/mp3/noctaventure23/Composition2%20Cavalcade.mp3" TargetMode="External"/><Relationship Id="rId1" Type="http://schemas.openxmlformats.org/officeDocument/2006/relationships/hyperlink" Target="http://www.noctaventures.com/mp3/noctaventure23/Composition1%20Arabian%20Ride.mp3" TargetMode="External"/><Relationship Id="rId6" Type="http://schemas.openxmlformats.org/officeDocument/2006/relationships/hyperlink" Target="http://www.noctaventures.com/mp3/noctaventure23/Composition6%20Cavalier%20au%20Salop.mp3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www.noctaventures.com/mp3/noctaventure23/Composition5%20Vers%20le%20Toit%20du%20Monde.mp3" TargetMode="External"/><Relationship Id="rId10" Type="http://schemas.openxmlformats.org/officeDocument/2006/relationships/drawing" Target="../drawings/drawing2.xml"/><Relationship Id="rId4" Type="http://schemas.openxmlformats.org/officeDocument/2006/relationships/hyperlink" Target="http://www.noctaventures.com/mp3/noctaventure23/Composition4%20Premier%20Cavalier%20de%20l%20Apocalypse.mp3" TargetMode="External"/><Relationship Id="rId9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BR128"/>
  <sheetViews>
    <sheetView showGridLines="0" defaultGridColor="0" colorId="8" workbookViewId="0">
      <pane xSplit="9" ySplit="7" topLeftCell="J99" activePane="bottomRight" state="frozen"/>
      <selection pane="topRight" activeCell="J1" sqref="J1"/>
      <selection pane="bottomLeft" activeCell="A102" sqref="A102"/>
      <selection pane="bottomRight" activeCell="M6" sqref="M6"/>
    </sheetView>
  </sheetViews>
  <sheetFormatPr defaultColWidth="11.42578125" defaultRowHeight="12.75"/>
  <cols>
    <col min="1" max="1" width="1.140625" style="1" customWidth="1"/>
    <col min="2" max="2" width="9.28515625" style="2" customWidth="1"/>
    <col min="3" max="3" width="12.85546875" style="3" customWidth="1"/>
    <col min="4" max="7" width="4.7109375" style="4" customWidth="1"/>
    <col min="8" max="8" width="6.140625" style="5" customWidth="1"/>
    <col min="9" max="9" width="1.140625" style="1" customWidth="1"/>
    <col min="10" max="10" width="4" style="6" customWidth="1"/>
    <col min="11" max="11" width="4.140625" style="6" customWidth="1"/>
    <col min="12" max="12" width="3.7109375" style="6" customWidth="1"/>
    <col min="13" max="13" width="3.85546875" style="6" customWidth="1"/>
    <col min="14" max="17" width="3.7109375" style="7" customWidth="1"/>
    <col min="18" max="21" width="3.7109375" style="6" customWidth="1"/>
    <col min="22" max="24" width="3.7109375" style="7" customWidth="1"/>
    <col min="25" max="25" width="3.5703125" style="7" customWidth="1"/>
    <col min="26" max="29" width="3.7109375" style="6" customWidth="1"/>
    <col min="30" max="33" width="3.7109375" style="7" customWidth="1"/>
    <col min="34" max="37" width="3.7109375" style="6" customWidth="1"/>
    <col min="38" max="41" width="3.7109375" style="7" customWidth="1"/>
    <col min="42" max="45" width="3.7109375" style="6" customWidth="1"/>
    <col min="46" max="49" width="3.7109375" style="7" customWidth="1"/>
    <col min="50" max="52" width="3.7109375" style="6" customWidth="1"/>
    <col min="53" max="53" width="4" style="6" customWidth="1"/>
    <col min="54" max="57" width="3.7109375" style="7" customWidth="1"/>
    <col min="58" max="61" width="3.7109375" style="6" customWidth="1"/>
    <col min="62" max="65" width="3.7109375" style="7" customWidth="1"/>
    <col min="66" max="69" width="3.7109375" style="6" customWidth="1"/>
    <col min="70" max="96" width="3.7109375" customWidth="1"/>
  </cols>
  <sheetData>
    <row r="1" spans="1:69" s="10" customFormat="1" ht="6" customHeight="1">
      <c r="A1" s="8"/>
      <c r="B1" s="9"/>
      <c r="C1" s="8"/>
      <c r="H1" s="11"/>
      <c r="I1" s="8"/>
    </row>
    <row r="5" spans="1:69" s="18" customFormat="1">
      <c r="A5" s="12"/>
      <c r="B5" s="13"/>
      <c r="C5" s="14"/>
      <c r="D5" s="15"/>
      <c r="E5" s="15" t="s">
        <v>0</v>
      </c>
      <c r="F5" s="15"/>
      <c r="G5" s="15"/>
      <c r="H5" s="16"/>
      <c r="I5" s="12"/>
      <c r="J5" s="17" t="s">
        <v>1</v>
      </c>
      <c r="K5" s="17"/>
      <c r="L5" s="17"/>
      <c r="M5" s="17"/>
      <c r="N5" s="15" t="s">
        <v>2</v>
      </c>
      <c r="O5" s="15"/>
      <c r="P5" s="15"/>
      <c r="Q5" s="15"/>
      <c r="R5" s="17" t="s">
        <v>3</v>
      </c>
      <c r="S5" s="17"/>
      <c r="T5" s="17"/>
      <c r="U5" s="17"/>
      <c r="V5" s="15" t="s">
        <v>4</v>
      </c>
      <c r="W5" s="15"/>
      <c r="X5" s="15"/>
      <c r="Y5" s="15"/>
      <c r="Z5" s="17" t="s">
        <v>5</v>
      </c>
      <c r="AA5" s="17"/>
      <c r="AB5" s="17"/>
      <c r="AC5" s="17"/>
      <c r="AD5" s="15" t="s">
        <v>6</v>
      </c>
      <c r="AE5" s="15"/>
      <c r="AF5" s="15"/>
      <c r="AG5" s="15"/>
      <c r="AH5" s="17" t="s">
        <v>7</v>
      </c>
      <c r="AI5" s="17"/>
      <c r="AJ5" s="17"/>
      <c r="AK5" s="17"/>
      <c r="AL5" s="15" t="s">
        <v>8</v>
      </c>
      <c r="AM5" s="15"/>
      <c r="AN5" s="15"/>
      <c r="AO5" s="15"/>
      <c r="AP5" s="17" t="s">
        <v>9</v>
      </c>
      <c r="AQ5" s="17"/>
      <c r="AR5" s="17"/>
      <c r="AS5" s="17"/>
      <c r="AT5" s="15" t="s">
        <v>10</v>
      </c>
      <c r="AU5" s="15"/>
      <c r="AV5" s="15"/>
      <c r="AW5" s="15"/>
      <c r="AX5" s="17" t="s">
        <v>11</v>
      </c>
      <c r="AY5" s="17"/>
      <c r="AZ5" s="17"/>
      <c r="BA5" s="17"/>
      <c r="BB5" s="15" t="s">
        <v>12</v>
      </c>
      <c r="BC5" s="15"/>
      <c r="BD5" s="15"/>
      <c r="BE5" s="15"/>
      <c r="BF5" s="17" t="s">
        <v>13</v>
      </c>
      <c r="BG5" s="17"/>
      <c r="BH5" s="17"/>
      <c r="BI5" s="17"/>
      <c r="BJ5" s="15" t="s">
        <v>14</v>
      </c>
      <c r="BK5" s="15"/>
      <c r="BL5" s="15"/>
      <c r="BM5" s="15"/>
      <c r="BN5" s="17"/>
      <c r="BO5" s="17"/>
      <c r="BP5" s="17"/>
      <c r="BQ5" s="17"/>
    </row>
    <row r="6" spans="1:69" s="24" customFormat="1" ht="13.5" customHeight="1">
      <c r="A6" s="8"/>
      <c r="B6" s="19"/>
      <c r="C6" s="20" t="s">
        <v>15</v>
      </c>
      <c r="D6" s="21" t="s">
        <v>16</v>
      </c>
      <c r="E6" s="21" t="s">
        <v>17</v>
      </c>
      <c r="F6" s="21" t="s">
        <v>18</v>
      </c>
      <c r="G6" s="21" t="s">
        <v>19</v>
      </c>
      <c r="H6" s="22" t="s">
        <v>20</v>
      </c>
      <c r="I6" s="8"/>
      <c r="J6" s="23" t="s">
        <v>21</v>
      </c>
      <c r="K6" s="23" t="s">
        <v>17</v>
      </c>
      <c r="L6" s="23" t="s">
        <v>22</v>
      </c>
      <c r="M6" s="23" t="s">
        <v>23</v>
      </c>
      <c r="N6" s="21" t="s">
        <v>24</v>
      </c>
      <c r="O6" s="21" t="s">
        <v>25</v>
      </c>
      <c r="P6" s="21" t="s">
        <v>26</v>
      </c>
      <c r="Q6" s="21"/>
      <c r="R6" s="23" t="s">
        <v>24</v>
      </c>
      <c r="S6" s="23" t="s">
        <v>25</v>
      </c>
      <c r="T6" s="23" t="s">
        <v>26</v>
      </c>
      <c r="U6" s="23"/>
      <c r="V6" s="21" t="s">
        <v>24</v>
      </c>
      <c r="W6" s="21" t="s">
        <v>25</v>
      </c>
      <c r="X6" s="21" t="s">
        <v>26</v>
      </c>
      <c r="Y6" s="21"/>
      <c r="Z6" s="23" t="s">
        <v>24</v>
      </c>
      <c r="AA6" s="23" t="s">
        <v>25</v>
      </c>
      <c r="AB6" s="23" t="s">
        <v>26</v>
      </c>
      <c r="AC6" s="23"/>
      <c r="AD6" s="21" t="s">
        <v>24</v>
      </c>
      <c r="AE6" s="21" t="s">
        <v>25</v>
      </c>
      <c r="AF6" s="21" t="s">
        <v>26</v>
      </c>
      <c r="AG6" s="21"/>
      <c r="AH6" s="23" t="s">
        <v>24</v>
      </c>
      <c r="AI6" s="23" t="s">
        <v>25</v>
      </c>
      <c r="AJ6" s="23" t="s">
        <v>26</v>
      </c>
      <c r="AK6" s="23"/>
      <c r="AL6" s="21" t="s">
        <v>24</v>
      </c>
      <c r="AM6" s="21" t="s">
        <v>25</v>
      </c>
      <c r="AN6" s="21" t="s">
        <v>26</v>
      </c>
      <c r="AO6" s="21"/>
      <c r="AP6" s="23" t="s">
        <v>24</v>
      </c>
      <c r="AQ6" s="23" t="s">
        <v>25</v>
      </c>
      <c r="AR6" s="23" t="s">
        <v>26</v>
      </c>
      <c r="AS6" s="23"/>
      <c r="AT6" s="21" t="s">
        <v>24</v>
      </c>
      <c r="AU6" s="21" t="s">
        <v>25</v>
      </c>
      <c r="AV6" s="21" t="s">
        <v>26</v>
      </c>
      <c r="AW6" s="21"/>
      <c r="AX6" s="23" t="s">
        <v>24</v>
      </c>
      <c r="AY6" s="23" t="s">
        <v>25</v>
      </c>
      <c r="AZ6" s="23" t="s">
        <v>26</v>
      </c>
      <c r="BA6" s="23"/>
      <c r="BB6" s="21" t="s">
        <v>24</v>
      </c>
      <c r="BC6" s="21" t="s">
        <v>25</v>
      </c>
      <c r="BD6" s="21" t="s">
        <v>26</v>
      </c>
      <c r="BE6" s="21"/>
      <c r="BF6" s="23"/>
      <c r="BG6" s="23"/>
      <c r="BH6" s="23"/>
      <c r="BI6" s="23"/>
      <c r="BJ6" s="21"/>
      <c r="BK6" s="21"/>
      <c r="BL6" s="21"/>
      <c r="BM6" s="21"/>
      <c r="BN6" s="23"/>
      <c r="BO6" s="23"/>
      <c r="BP6" s="23"/>
      <c r="BQ6" s="23"/>
    </row>
    <row r="7" spans="1:69" s="10" customFormat="1" ht="6" customHeight="1">
      <c r="A7" s="8"/>
      <c r="B7" s="9"/>
      <c r="C7" s="8"/>
      <c r="H7" s="11"/>
      <c r="I7" s="8"/>
    </row>
    <row r="8" spans="1:69" ht="12.75" customHeight="1">
      <c r="B8" s="25" t="s">
        <v>27</v>
      </c>
      <c r="C8" s="26" t="s">
        <v>28</v>
      </c>
    </row>
    <row r="9" spans="1:69">
      <c r="B9" s="25" t="s">
        <v>29</v>
      </c>
      <c r="C9" s="26" t="s">
        <v>4</v>
      </c>
    </row>
    <row r="10" spans="1:69">
      <c r="B10" s="25"/>
      <c r="C10" s="26" t="s">
        <v>30</v>
      </c>
    </row>
    <row r="11" spans="1:69">
      <c r="B11" s="25"/>
      <c r="C11" s="26" t="s">
        <v>8</v>
      </c>
    </row>
    <row r="12" spans="1:69">
      <c r="B12" s="25"/>
      <c r="C12" s="26" t="s">
        <v>31</v>
      </c>
    </row>
    <row r="13" spans="1:69">
      <c r="B13" s="25"/>
      <c r="C13" s="26" t="s">
        <v>32</v>
      </c>
    </row>
    <row r="14" spans="1:69">
      <c r="B14" s="25"/>
      <c r="C14" s="27" t="s">
        <v>33</v>
      </c>
    </row>
    <row r="15" spans="1:69">
      <c r="B15" s="28" t="s">
        <v>34</v>
      </c>
      <c r="C15" s="29" t="s">
        <v>28</v>
      </c>
    </row>
    <row r="16" spans="1:69">
      <c r="B16" s="28" t="s">
        <v>35</v>
      </c>
      <c r="C16" s="29" t="s">
        <v>4</v>
      </c>
    </row>
    <row r="17" spans="2:3">
      <c r="B17" s="28"/>
      <c r="C17" s="29" t="s">
        <v>30</v>
      </c>
    </row>
    <row r="18" spans="2:3">
      <c r="B18" s="28"/>
      <c r="C18" s="29" t="s">
        <v>33</v>
      </c>
    </row>
    <row r="19" spans="2:3">
      <c r="B19" s="28"/>
      <c r="C19" s="29" t="s">
        <v>3</v>
      </c>
    </row>
    <row r="20" spans="2:3">
      <c r="B20" s="28"/>
      <c r="C20" s="29" t="s">
        <v>36</v>
      </c>
    </row>
    <row r="21" spans="2:3">
      <c r="B21" s="28"/>
      <c r="C21" s="29" t="s">
        <v>37</v>
      </c>
    </row>
    <row r="22" spans="2:3">
      <c r="B22" s="28"/>
      <c r="C22" s="29" t="s">
        <v>10</v>
      </c>
    </row>
    <row r="23" spans="2:3">
      <c r="B23" s="28"/>
      <c r="C23" s="29" t="s">
        <v>38</v>
      </c>
    </row>
    <row r="24" spans="2:3">
      <c r="B24" s="25" t="s">
        <v>39</v>
      </c>
      <c r="C24" s="26" t="s">
        <v>28</v>
      </c>
    </row>
    <row r="25" spans="2:3">
      <c r="B25" s="25" t="s">
        <v>40</v>
      </c>
      <c r="C25" s="26" t="s">
        <v>4</v>
      </c>
    </row>
    <row r="26" spans="2:3">
      <c r="B26" s="25"/>
      <c r="C26" s="26" t="s">
        <v>38</v>
      </c>
    </row>
    <row r="27" spans="2:3">
      <c r="B27" s="25"/>
      <c r="C27" s="26" t="s">
        <v>41</v>
      </c>
    </row>
    <row r="28" spans="2:3">
      <c r="B28" s="25"/>
      <c r="C28" s="27" t="s">
        <v>5</v>
      </c>
    </row>
    <row r="29" spans="2:3">
      <c r="B29" s="28" t="s">
        <v>42</v>
      </c>
      <c r="C29" s="29" t="s">
        <v>28</v>
      </c>
    </row>
    <row r="30" spans="2:3">
      <c r="B30" s="28" t="s">
        <v>43</v>
      </c>
      <c r="C30" s="29" t="s">
        <v>30</v>
      </c>
    </row>
    <row r="31" spans="2:3">
      <c r="B31" s="28"/>
      <c r="C31" s="29" t="s">
        <v>33</v>
      </c>
    </row>
    <row r="32" spans="2:3">
      <c r="B32" s="25" t="s">
        <v>44</v>
      </c>
      <c r="C32" s="26" t="s">
        <v>28</v>
      </c>
    </row>
    <row r="33" spans="1:25">
      <c r="B33" s="25" t="s">
        <v>45</v>
      </c>
      <c r="C33" s="26"/>
    </row>
    <row r="34" spans="1:25">
      <c r="B34" s="28" t="s">
        <v>46</v>
      </c>
      <c r="C34" s="29" t="s">
        <v>28</v>
      </c>
    </row>
    <row r="35" spans="1:25">
      <c r="B35" s="28" t="s">
        <v>47</v>
      </c>
      <c r="C35" s="29" t="s">
        <v>10</v>
      </c>
    </row>
    <row r="36" spans="1:25">
      <c r="B36" s="25" t="s">
        <v>48</v>
      </c>
      <c r="C36" s="26" t="s">
        <v>28</v>
      </c>
    </row>
    <row r="37" spans="1:25">
      <c r="B37" s="25" t="s">
        <v>49</v>
      </c>
      <c r="C37" s="26" t="s">
        <v>10</v>
      </c>
    </row>
    <row r="38" spans="1:25">
      <c r="B38" s="25"/>
      <c r="C38" s="27" t="s">
        <v>4</v>
      </c>
    </row>
    <row r="39" spans="1:25">
      <c r="A39" s="30"/>
      <c r="B39" s="31" t="s">
        <v>50</v>
      </c>
      <c r="C39" s="32" t="s">
        <v>28</v>
      </c>
      <c r="I39" s="30"/>
    </row>
    <row r="40" spans="1:25">
      <c r="A40" s="33"/>
      <c r="B40" s="34" t="s">
        <v>51</v>
      </c>
      <c r="C40" s="35" t="s">
        <v>28</v>
      </c>
      <c r="I40" s="33"/>
    </row>
    <row r="41" spans="1:25">
      <c r="B41" s="25" t="s">
        <v>52</v>
      </c>
      <c r="C41" s="26" t="s">
        <v>30</v>
      </c>
    </row>
    <row r="42" spans="1:25">
      <c r="B42" s="25"/>
      <c r="C42" s="26" t="s">
        <v>10</v>
      </c>
    </row>
    <row r="43" spans="1:25">
      <c r="B43" s="25"/>
      <c r="C43" s="26" t="s">
        <v>53</v>
      </c>
    </row>
    <row r="44" spans="1:25">
      <c r="B44" s="25"/>
      <c r="C44" s="26" t="s">
        <v>1</v>
      </c>
    </row>
    <row r="45" spans="1:25">
      <c r="B45" s="25"/>
      <c r="C45" s="26" t="s">
        <v>5</v>
      </c>
    </row>
    <row r="46" spans="1:25">
      <c r="B46" s="25"/>
      <c r="C46" s="26" t="s">
        <v>3</v>
      </c>
    </row>
    <row r="47" spans="1:25">
      <c r="A47" s="33"/>
      <c r="B47" s="36" t="s">
        <v>54</v>
      </c>
      <c r="C47" s="37" t="s">
        <v>30</v>
      </c>
      <c r="D47" s="38"/>
      <c r="E47" s="38"/>
      <c r="F47" s="38"/>
      <c r="G47" s="38"/>
      <c r="H47" s="39"/>
      <c r="I47" s="33"/>
      <c r="N47" s="7">
        <v>1.5</v>
      </c>
      <c r="O47" s="7">
        <v>1.4</v>
      </c>
      <c r="P47" s="7">
        <v>1.3</v>
      </c>
      <c r="Q47" s="7" t="s">
        <v>55</v>
      </c>
      <c r="R47" s="6">
        <v>2</v>
      </c>
      <c r="S47" s="6">
        <v>2</v>
      </c>
      <c r="T47" s="6">
        <v>3</v>
      </c>
      <c r="U47" s="6" t="s">
        <v>56</v>
      </c>
      <c r="V47" s="7">
        <v>3</v>
      </c>
      <c r="W47" s="7">
        <v>2</v>
      </c>
      <c r="X47" s="7">
        <v>2</v>
      </c>
      <c r="Y47" s="7" t="s">
        <v>56</v>
      </c>
    </row>
    <row r="48" spans="1:25">
      <c r="B48" s="28" t="s">
        <v>57</v>
      </c>
      <c r="C48" s="29" t="s">
        <v>28</v>
      </c>
      <c r="D48" s="38"/>
      <c r="E48" s="38"/>
      <c r="F48" s="38"/>
      <c r="G48" s="38"/>
      <c r="H48" s="39"/>
      <c r="N48" s="7">
        <v>1</v>
      </c>
      <c r="O48" s="7">
        <v>1.1000000000000001</v>
      </c>
      <c r="P48" s="7">
        <v>1</v>
      </c>
      <c r="R48" s="6">
        <v>3</v>
      </c>
      <c r="S48" s="6">
        <v>3</v>
      </c>
      <c r="T48" s="6">
        <v>4</v>
      </c>
      <c r="V48" s="7">
        <v>2</v>
      </c>
      <c r="W48" s="7">
        <v>2</v>
      </c>
      <c r="X48" s="7">
        <v>2</v>
      </c>
    </row>
    <row r="49" spans="1:24">
      <c r="A49" s="30"/>
      <c r="B49" s="31"/>
      <c r="C49" s="32" t="s">
        <v>2</v>
      </c>
      <c r="D49" s="38"/>
      <c r="E49" s="38"/>
      <c r="F49" s="38"/>
      <c r="G49" s="38"/>
      <c r="H49" s="39"/>
      <c r="I49" s="30"/>
      <c r="R49" s="6">
        <v>2</v>
      </c>
      <c r="S49" s="6">
        <v>3</v>
      </c>
      <c r="T49" s="6">
        <v>2</v>
      </c>
      <c r="V49" s="7">
        <v>3</v>
      </c>
      <c r="W49" s="7">
        <v>2</v>
      </c>
      <c r="X49" s="7">
        <v>1</v>
      </c>
    </row>
    <row r="50" spans="1:24">
      <c r="A50" s="30"/>
      <c r="B50" s="31"/>
      <c r="C50" s="40" t="s">
        <v>7</v>
      </c>
      <c r="D50" s="38"/>
      <c r="E50" s="38"/>
      <c r="F50" s="38"/>
      <c r="G50" s="38"/>
      <c r="H50" s="39"/>
      <c r="I50" s="30"/>
    </row>
    <row r="51" spans="1:24">
      <c r="A51" s="33"/>
      <c r="B51" s="34" t="s">
        <v>58</v>
      </c>
      <c r="C51" s="35" t="s">
        <v>30</v>
      </c>
      <c r="D51" s="41"/>
      <c r="E51" s="41"/>
      <c r="F51" s="41"/>
      <c r="G51" s="41"/>
      <c r="H51" s="42"/>
      <c r="I51" s="33"/>
      <c r="J51" s="6">
        <v>3</v>
      </c>
      <c r="K51" s="6">
        <v>2</v>
      </c>
      <c r="L51" s="6">
        <v>3</v>
      </c>
      <c r="M51" s="6" t="s">
        <v>56</v>
      </c>
    </row>
    <row r="52" spans="1:24">
      <c r="B52" s="25" t="s">
        <v>59</v>
      </c>
      <c r="C52" s="26" t="s">
        <v>2</v>
      </c>
      <c r="D52" s="41"/>
      <c r="E52" s="41"/>
      <c r="F52" s="41"/>
      <c r="G52" s="41"/>
      <c r="H52" s="42"/>
      <c r="J52" s="6">
        <v>4</v>
      </c>
      <c r="K52" s="6">
        <v>2</v>
      </c>
      <c r="L52" s="6">
        <v>3</v>
      </c>
    </row>
    <row r="53" spans="1:24">
      <c r="B53" s="25"/>
      <c r="C53" s="26" t="s">
        <v>60</v>
      </c>
      <c r="D53" s="41"/>
      <c r="E53" s="41"/>
      <c r="F53" s="41"/>
      <c r="G53" s="41"/>
      <c r="H53" s="42"/>
      <c r="J53" s="6">
        <v>2</v>
      </c>
      <c r="K53" s="6">
        <v>3</v>
      </c>
      <c r="L53" s="6">
        <v>3</v>
      </c>
    </row>
    <row r="54" spans="1:24">
      <c r="B54" s="25"/>
      <c r="C54" s="26" t="s">
        <v>5</v>
      </c>
      <c r="D54" s="41"/>
      <c r="E54" s="41"/>
      <c r="F54" s="41"/>
      <c r="G54" s="41"/>
      <c r="H54" s="42"/>
      <c r="J54" s="6">
        <v>3</v>
      </c>
      <c r="K54" s="6">
        <v>2</v>
      </c>
      <c r="L54" s="6">
        <v>1</v>
      </c>
    </row>
    <row r="55" spans="1:24">
      <c r="A55" s="30"/>
      <c r="B55" s="43"/>
      <c r="C55" s="44" t="s">
        <v>3</v>
      </c>
      <c r="D55" s="41"/>
      <c r="E55" s="41"/>
      <c r="F55" s="41"/>
      <c r="G55" s="41"/>
      <c r="H55" s="42"/>
      <c r="I55" s="30"/>
      <c r="J55" s="6">
        <v>3</v>
      </c>
      <c r="K55" s="6">
        <v>3</v>
      </c>
      <c r="L55" s="6">
        <v>3</v>
      </c>
    </row>
    <row r="56" spans="1:24">
      <c r="B56" s="28" t="s">
        <v>61</v>
      </c>
      <c r="C56" s="29" t="s">
        <v>30</v>
      </c>
    </row>
    <row r="57" spans="1:24">
      <c r="B57" s="28" t="s">
        <v>62</v>
      </c>
      <c r="C57" s="29" t="s">
        <v>2</v>
      </c>
    </row>
    <row r="58" spans="1:24">
      <c r="B58" s="28"/>
      <c r="C58" s="29" t="s">
        <v>8</v>
      </c>
    </row>
    <row r="59" spans="1:24">
      <c r="B59" s="28"/>
      <c r="C59" s="29" t="s">
        <v>3</v>
      </c>
    </row>
    <row r="60" spans="1:24">
      <c r="B60" s="28"/>
      <c r="C60" s="29" t="s">
        <v>63</v>
      </c>
    </row>
    <row r="61" spans="1:24">
      <c r="B61" s="25" t="s">
        <v>64</v>
      </c>
      <c r="C61" s="26" t="s">
        <v>30</v>
      </c>
    </row>
    <row r="62" spans="1:24">
      <c r="B62" s="25" t="s">
        <v>65</v>
      </c>
      <c r="C62" s="26" t="s">
        <v>8</v>
      </c>
    </row>
    <row r="63" spans="1:24">
      <c r="B63" s="25"/>
      <c r="C63" s="26" t="s">
        <v>3</v>
      </c>
    </row>
    <row r="64" spans="1:24">
      <c r="B64" s="25"/>
      <c r="C64" s="26" t="s">
        <v>60</v>
      </c>
    </row>
    <row r="65" spans="2:8">
      <c r="B65" s="28" t="s">
        <v>66</v>
      </c>
      <c r="C65" s="29" t="s">
        <v>2</v>
      </c>
    </row>
    <row r="66" spans="2:8">
      <c r="B66" s="28" t="s">
        <v>67</v>
      </c>
      <c r="C66" s="29" t="s">
        <v>1</v>
      </c>
    </row>
    <row r="67" spans="2:8">
      <c r="B67" s="28"/>
      <c r="C67" s="29" t="s">
        <v>3</v>
      </c>
    </row>
    <row r="68" spans="2:8">
      <c r="B68" s="28"/>
      <c r="C68" s="29" t="s">
        <v>7</v>
      </c>
    </row>
    <row r="69" spans="2:8">
      <c r="B69" s="28"/>
      <c r="C69" s="29" t="s">
        <v>6</v>
      </c>
    </row>
    <row r="70" spans="2:8">
      <c r="B70" s="25" t="s">
        <v>68</v>
      </c>
      <c r="C70" s="26" t="s">
        <v>28</v>
      </c>
      <c r="D70" s="41"/>
      <c r="E70" s="41"/>
      <c r="F70" s="41"/>
      <c r="G70" s="41"/>
      <c r="H70" s="42"/>
    </row>
    <row r="71" spans="2:8">
      <c r="B71" s="25" t="s">
        <v>69</v>
      </c>
      <c r="C71" s="26" t="s">
        <v>4</v>
      </c>
      <c r="D71" s="41"/>
      <c r="E71" s="41"/>
      <c r="F71" s="41"/>
      <c r="G71" s="41"/>
      <c r="H71" s="42"/>
    </row>
    <row r="72" spans="2:8">
      <c r="B72" s="25"/>
      <c r="C72" s="26" t="s">
        <v>2</v>
      </c>
      <c r="D72" s="41"/>
      <c r="E72" s="41"/>
      <c r="F72" s="41"/>
      <c r="G72" s="41"/>
      <c r="H72" s="42"/>
    </row>
    <row r="73" spans="2:8">
      <c r="B73" s="25"/>
      <c r="C73" s="26" t="s">
        <v>7</v>
      </c>
      <c r="D73" s="41"/>
      <c r="E73" s="41"/>
      <c r="F73" s="41"/>
      <c r="G73" s="41"/>
      <c r="H73" s="42"/>
    </row>
    <row r="74" spans="2:8">
      <c r="B74" s="25"/>
      <c r="C74" s="26" t="s">
        <v>60</v>
      </c>
      <c r="D74" s="41"/>
      <c r="E74" s="41"/>
      <c r="F74" s="41"/>
      <c r="G74" s="41"/>
      <c r="H74" s="42"/>
    </row>
    <row r="75" spans="2:8">
      <c r="B75" s="25"/>
      <c r="C75" s="26" t="s">
        <v>6</v>
      </c>
      <c r="D75" s="41"/>
      <c r="E75" s="41"/>
      <c r="F75" s="41"/>
      <c r="G75" s="41"/>
      <c r="H75" s="42"/>
    </row>
    <row r="76" spans="2:8">
      <c r="B76" s="28" t="s">
        <v>70</v>
      </c>
      <c r="C76" s="29" t="s">
        <v>30</v>
      </c>
      <c r="D76" s="38"/>
      <c r="E76" s="38"/>
      <c r="F76" s="38"/>
      <c r="G76" s="38"/>
      <c r="H76" s="39"/>
    </row>
    <row r="77" spans="2:8">
      <c r="B77" s="28" t="s">
        <v>71</v>
      </c>
      <c r="C77" s="29" t="s">
        <v>1</v>
      </c>
      <c r="D77" s="38"/>
      <c r="E77" s="38"/>
      <c r="F77" s="38"/>
      <c r="G77" s="38"/>
      <c r="H77" s="39"/>
    </row>
    <row r="78" spans="2:8">
      <c r="B78" s="28"/>
      <c r="C78" s="29" t="s">
        <v>6</v>
      </c>
      <c r="D78" s="38"/>
      <c r="E78" s="38"/>
      <c r="F78" s="38"/>
      <c r="G78" s="38"/>
      <c r="H78" s="39"/>
    </row>
    <row r="79" spans="2:8">
      <c r="B79" s="25" t="s">
        <v>72</v>
      </c>
      <c r="C79" s="26" t="s">
        <v>5</v>
      </c>
      <c r="D79" s="41"/>
      <c r="E79" s="41"/>
      <c r="F79" s="41"/>
      <c r="G79" s="41"/>
      <c r="H79" s="42"/>
    </row>
    <row r="80" spans="2:8">
      <c r="B80" s="25" t="s">
        <v>73</v>
      </c>
      <c r="C80" s="26" t="s">
        <v>6</v>
      </c>
      <c r="D80" s="41"/>
      <c r="E80" s="41"/>
      <c r="F80" s="41"/>
      <c r="G80" s="41"/>
      <c r="H80" s="42"/>
    </row>
    <row r="81" spans="1:49">
      <c r="A81" s="30"/>
      <c r="B81" s="43"/>
      <c r="C81" s="44" t="s">
        <v>60</v>
      </c>
      <c r="D81" s="41"/>
      <c r="E81" s="41"/>
      <c r="F81" s="41"/>
      <c r="G81" s="41"/>
      <c r="H81" s="42"/>
      <c r="I81" s="30"/>
    </row>
    <row r="82" spans="1:49" s="48" customFormat="1">
      <c r="A82" s="1"/>
      <c r="B82" s="45"/>
      <c r="C82" s="27"/>
      <c r="D82" s="46" t="s">
        <v>21</v>
      </c>
      <c r="E82" s="46" t="s">
        <v>74</v>
      </c>
      <c r="F82" s="46" t="s">
        <v>22</v>
      </c>
      <c r="G82" s="46" t="s">
        <v>19</v>
      </c>
      <c r="H82" s="47" t="s">
        <v>75</v>
      </c>
      <c r="I82" s="1"/>
    </row>
    <row r="83" spans="1:49">
      <c r="B83" s="28" t="s">
        <v>76</v>
      </c>
      <c r="C83" s="29" t="s">
        <v>4</v>
      </c>
      <c r="D83" s="49">
        <f t="shared" ref="D83:G89" si="0">AVERAGE(N83,R83,Z83,AD83,AL83,AP83,AH83,V83,AT83,AX83,J83,BB83,BF83,BJ83,BN83,BR83)</f>
        <v>3.4642857142857144</v>
      </c>
      <c r="E83" s="50">
        <f t="shared" si="0"/>
        <v>3.8571428571428572</v>
      </c>
      <c r="F83" s="49">
        <f t="shared" si="0"/>
        <v>3.1428571428571428</v>
      </c>
      <c r="G83" s="49">
        <f t="shared" si="0"/>
        <v>3.3928571428571428</v>
      </c>
      <c r="H83" s="39">
        <f t="shared" ref="H83:H89" si="1">SUM(D83:G83)</f>
        <v>13.857142857142856</v>
      </c>
      <c r="N83" s="7">
        <v>3</v>
      </c>
      <c r="O83" s="7">
        <v>2.5</v>
      </c>
      <c r="P83" s="7">
        <v>2.5</v>
      </c>
      <c r="Q83" s="7">
        <v>3.5</v>
      </c>
      <c r="R83" s="6">
        <v>4</v>
      </c>
      <c r="S83" s="6">
        <v>2.25</v>
      </c>
      <c r="T83" s="6">
        <v>3.75</v>
      </c>
      <c r="U83" s="6">
        <v>3.5</v>
      </c>
      <c r="Z83" s="6">
        <v>3</v>
      </c>
      <c r="AA83" s="6">
        <v>4</v>
      </c>
      <c r="AB83" s="6">
        <v>3</v>
      </c>
      <c r="AC83" s="6">
        <v>3</v>
      </c>
      <c r="AD83" s="7">
        <v>4</v>
      </c>
      <c r="AE83" s="7">
        <v>5</v>
      </c>
      <c r="AF83" s="7">
        <v>4</v>
      </c>
      <c r="AG83" s="7">
        <v>3.5</v>
      </c>
      <c r="AH83" s="6">
        <v>3</v>
      </c>
      <c r="AI83" s="6">
        <v>5</v>
      </c>
      <c r="AJ83" s="6">
        <v>2</v>
      </c>
      <c r="AK83" s="6">
        <v>3</v>
      </c>
      <c r="AL83" s="7">
        <v>3.5</v>
      </c>
      <c r="AM83" s="7">
        <v>4.5</v>
      </c>
      <c r="AN83" s="7">
        <v>3</v>
      </c>
      <c r="AO83" s="7">
        <v>3.5</v>
      </c>
      <c r="AP83" s="6">
        <v>3.75</v>
      </c>
      <c r="AQ83" s="6">
        <v>3.75</v>
      </c>
      <c r="AR83" s="6">
        <v>3.75</v>
      </c>
      <c r="AS83" s="6">
        <v>3.75</v>
      </c>
    </row>
    <row r="84" spans="1:49">
      <c r="B84" s="28" t="s">
        <v>77</v>
      </c>
      <c r="C84" s="29" t="s">
        <v>5</v>
      </c>
      <c r="D84" s="49">
        <f t="shared" si="0"/>
        <v>3.9642857142857144</v>
      </c>
      <c r="E84" s="51">
        <f t="shared" si="0"/>
        <v>3.6785714285714284</v>
      </c>
      <c r="F84" s="49">
        <f t="shared" si="0"/>
        <v>3.6428571428571428</v>
      </c>
      <c r="G84" s="49">
        <f t="shared" si="0"/>
        <v>3.8571428571428572</v>
      </c>
      <c r="H84" s="39">
        <f t="shared" si="1"/>
        <v>15.142857142857142</v>
      </c>
      <c r="N84" s="7">
        <v>4</v>
      </c>
      <c r="O84" s="7">
        <v>3.5</v>
      </c>
      <c r="P84" s="7">
        <v>4.5</v>
      </c>
      <c r="Q84" s="7">
        <v>3.5</v>
      </c>
      <c r="R84" s="6">
        <v>4</v>
      </c>
      <c r="S84" s="6">
        <v>4.5</v>
      </c>
      <c r="T84" s="6">
        <v>4.25</v>
      </c>
      <c r="U84" s="6">
        <v>4.25</v>
      </c>
      <c r="V84" s="7">
        <v>4</v>
      </c>
      <c r="W84" s="7">
        <v>3.5</v>
      </c>
      <c r="X84" s="7">
        <v>3</v>
      </c>
      <c r="Y84" s="7">
        <v>4</v>
      </c>
      <c r="AD84" s="7">
        <v>4</v>
      </c>
      <c r="AE84" s="7">
        <v>4</v>
      </c>
      <c r="AF84" s="7">
        <v>4</v>
      </c>
      <c r="AG84" s="7">
        <v>3.5</v>
      </c>
      <c r="AH84" s="6">
        <v>4</v>
      </c>
      <c r="AI84" s="6">
        <v>3</v>
      </c>
      <c r="AJ84" s="6">
        <v>3</v>
      </c>
      <c r="AK84" s="6">
        <v>4</v>
      </c>
      <c r="AL84" s="7">
        <v>4</v>
      </c>
      <c r="AM84" s="7">
        <v>3.5</v>
      </c>
      <c r="AN84" s="7">
        <v>3</v>
      </c>
      <c r="AO84" s="7">
        <v>4</v>
      </c>
      <c r="AP84" s="6">
        <v>3.75</v>
      </c>
      <c r="AQ84" s="6">
        <v>3.75</v>
      </c>
      <c r="AR84" s="6">
        <v>3.75</v>
      </c>
      <c r="AS84" s="6">
        <v>3.75</v>
      </c>
    </row>
    <row r="85" spans="1:49">
      <c r="B85" s="28"/>
      <c r="C85" s="29" t="s">
        <v>2</v>
      </c>
      <c r="D85" s="52">
        <f t="shared" si="0"/>
        <v>4.1428571428571432</v>
      </c>
      <c r="E85" s="49">
        <f t="shared" si="0"/>
        <v>3.5357142857142856</v>
      </c>
      <c r="F85" s="50">
        <f t="shared" si="0"/>
        <v>3.8928571428571428</v>
      </c>
      <c r="G85" s="53">
        <f t="shared" si="0"/>
        <v>4.1785714285714288</v>
      </c>
      <c r="H85" s="54">
        <f t="shared" si="1"/>
        <v>15.75</v>
      </c>
      <c r="K85" s="6" t="s">
        <v>78</v>
      </c>
      <c r="R85" s="6">
        <v>4</v>
      </c>
      <c r="S85" s="6">
        <v>3.75</v>
      </c>
      <c r="T85" s="6">
        <v>4.25</v>
      </c>
      <c r="U85" s="6">
        <v>4.25</v>
      </c>
      <c r="V85" s="7">
        <v>4</v>
      </c>
      <c r="W85" s="7">
        <v>3.5</v>
      </c>
      <c r="X85" s="7">
        <v>3</v>
      </c>
      <c r="Y85" s="7">
        <v>4.5</v>
      </c>
      <c r="Z85" s="6">
        <v>5</v>
      </c>
      <c r="AA85" s="6">
        <v>3</v>
      </c>
      <c r="AB85" s="6">
        <v>4</v>
      </c>
      <c r="AC85" s="6">
        <v>4</v>
      </c>
      <c r="AD85" s="7">
        <v>4</v>
      </c>
      <c r="AE85" s="7">
        <v>3.5</v>
      </c>
      <c r="AF85" s="7">
        <v>3.5</v>
      </c>
      <c r="AG85" s="7">
        <v>4</v>
      </c>
      <c r="AH85" s="6">
        <v>4</v>
      </c>
      <c r="AI85" s="6">
        <v>3</v>
      </c>
      <c r="AJ85" s="6">
        <v>4</v>
      </c>
      <c r="AK85" s="6">
        <v>4.5</v>
      </c>
      <c r="AL85" s="7">
        <v>4</v>
      </c>
      <c r="AM85" s="7">
        <v>4</v>
      </c>
      <c r="AN85" s="7">
        <v>4.5</v>
      </c>
      <c r="AO85" s="7">
        <v>4</v>
      </c>
      <c r="AP85" s="6">
        <v>4</v>
      </c>
      <c r="AQ85" s="6">
        <v>4</v>
      </c>
      <c r="AR85" s="6">
        <v>4</v>
      </c>
      <c r="AS85" s="6">
        <v>4</v>
      </c>
    </row>
    <row r="86" spans="1:49">
      <c r="B86" s="28" t="s">
        <v>79</v>
      </c>
      <c r="C86" s="29" t="s">
        <v>8</v>
      </c>
      <c r="D86" s="55">
        <f t="shared" si="0"/>
        <v>4.25</v>
      </c>
      <c r="E86" s="49">
        <f t="shared" si="0"/>
        <v>2.9375</v>
      </c>
      <c r="F86" s="49">
        <f t="shared" si="0"/>
        <v>3.71875</v>
      </c>
      <c r="G86" s="56">
        <f t="shared" si="0"/>
        <v>4.40625</v>
      </c>
      <c r="H86" s="57">
        <f t="shared" si="1"/>
        <v>15.3125</v>
      </c>
      <c r="N86" s="7">
        <v>4.5</v>
      </c>
      <c r="O86" s="7">
        <v>1.5</v>
      </c>
      <c r="P86" s="7">
        <v>4</v>
      </c>
      <c r="Q86" s="7">
        <v>4</v>
      </c>
      <c r="R86" s="6">
        <v>4.5</v>
      </c>
      <c r="S86" s="6">
        <v>3</v>
      </c>
      <c r="T86" s="6">
        <v>4.25</v>
      </c>
      <c r="U86" s="6">
        <v>4.25</v>
      </c>
      <c r="V86" s="7">
        <v>4</v>
      </c>
      <c r="W86" s="7">
        <v>2.5</v>
      </c>
      <c r="X86" s="7">
        <v>3.5</v>
      </c>
      <c r="Y86" s="7">
        <v>4.5</v>
      </c>
      <c r="Z86" s="6">
        <v>4</v>
      </c>
      <c r="AA86" s="6">
        <v>2</v>
      </c>
      <c r="AB86" s="6">
        <v>4</v>
      </c>
      <c r="AC86" s="6">
        <v>5</v>
      </c>
      <c r="AD86" s="7">
        <v>4.5</v>
      </c>
      <c r="AE86" s="7">
        <v>2.5</v>
      </c>
      <c r="AF86" s="7">
        <v>3</v>
      </c>
      <c r="AG86" s="7">
        <v>5</v>
      </c>
      <c r="AH86" s="6">
        <v>4.5</v>
      </c>
      <c r="AI86" s="6">
        <v>3.5</v>
      </c>
      <c r="AJ86" s="6">
        <v>4</v>
      </c>
      <c r="AK86" s="6">
        <v>4.5</v>
      </c>
      <c r="AL86" s="7">
        <v>3.5</v>
      </c>
      <c r="AM86" s="7">
        <v>4</v>
      </c>
      <c r="AN86" s="7">
        <v>2.5</v>
      </c>
      <c r="AO86" s="7">
        <v>3.5</v>
      </c>
      <c r="AP86" s="6">
        <v>4.5</v>
      </c>
      <c r="AQ86" s="6">
        <v>4.5</v>
      </c>
      <c r="AR86" s="6">
        <v>4.5</v>
      </c>
      <c r="AS86" s="6">
        <v>4.5</v>
      </c>
    </row>
    <row r="87" spans="1:49">
      <c r="B87" s="28"/>
      <c r="C87" s="29" t="s">
        <v>3</v>
      </c>
      <c r="D87" s="49">
        <f t="shared" si="0"/>
        <v>3.75</v>
      </c>
      <c r="E87" s="49">
        <f t="shared" si="0"/>
        <v>3.3333333333333335</v>
      </c>
      <c r="F87" s="58">
        <f t="shared" si="0"/>
        <v>3.75</v>
      </c>
      <c r="G87" s="49">
        <f t="shared" si="0"/>
        <v>3.5</v>
      </c>
      <c r="H87" s="39">
        <f t="shared" si="1"/>
        <v>14.333333333333334</v>
      </c>
      <c r="N87" s="7">
        <v>3.5</v>
      </c>
      <c r="O87" s="7">
        <v>3</v>
      </c>
      <c r="P87" s="7">
        <v>4</v>
      </c>
      <c r="Q87" s="7">
        <v>3.5</v>
      </c>
      <c r="V87" s="7">
        <v>3</v>
      </c>
      <c r="W87" s="7">
        <v>4</v>
      </c>
      <c r="X87" s="7">
        <v>3.5</v>
      </c>
      <c r="Y87" s="7">
        <v>3</v>
      </c>
      <c r="Z87" s="6">
        <v>4</v>
      </c>
      <c r="AA87" s="6">
        <v>3</v>
      </c>
      <c r="AB87" s="6">
        <v>4</v>
      </c>
      <c r="AC87" s="6">
        <v>3.5</v>
      </c>
      <c r="AD87" s="7">
        <v>4.5</v>
      </c>
      <c r="AE87" s="7">
        <v>3.5</v>
      </c>
      <c r="AF87" s="7">
        <v>4</v>
      </c>
      <c r="AG87" s="7">
        <v>3.5</v>
      </c>
      <c r="AH87" s="6">
        <v>4</v>
      </c>
      <c r="AI87" s="6">
        <v>3</v>
      </c>
      <c r="AJ87" s="6">
        <v>3.5</v>
      </c>
      <c r="AK87" s="6">
        <v>4</v>
      </c>
      <c r="AP87" s="6">
        <v>3.5</v>
      </c>
      <c r="AQ87" s="6">
        <v>3.5</v>
      </c>
      <c r="AR87" s="6">
        <v>3.5</v>
      </c>
      <c r="AS87" s="6">
        <v>3.5</v>
      </c>
    </row>
    <row r="88" spans="1:49">
      <c r="B88" s="28"/>
      <c r="C88" s="29" t="s">
        <v>7</v>
      </c>
      <c r="D88" s="49">
        <f t="shared" si="0"/>
        <v>3.25</v>
      </c>
      <c r="E88" s="49">
        <f t="shared" si="0"/>
        <v>3.1785714285714284</v>
      </c>
      <c r="F88" s="49">
        <f t="shared" si="0"/>
        <v>3.5</v>
      </c>
      <c r="G88" s="49">
        <f t="shared" si="0"/>
        <v>3.6071428571428572</v>
      </c>
      <c r="H88" s="39">
        <f t="shared" si="1"/>
        <v>13.535714285714286</v>
      </c>
      <c r="N88" s="7">
        <v>3.5</v>
      </c>
      <c r="O88" s="7">
        <v>2.5</v>
      </c>
      <c r="P88" s="7">
        <v>3</v>
      </c>
      <c r="Q88" s="7">
        <v>3</v>
      </c>
      <c r="R88" s="6">
        <v>3.75</v>
      </c>
      <c r="S88" s="6">
        <v>3.25</v>
      </c>
      <c r="T88" s="6">
        <v>4</v>
      </c>
      <c r="U88" s="6">
        <v>4.25</v>
      </c>
      <c r="V88" s="7">
        <v>2.5</v>
      </c>
      <c r="W88" s="7">
        <v>3</v>
      </c>
      <c r="X88" s="7">
        <v>2.5</v>
      </c>
      <c r="Y88" s="7">
        <v>3</v>
      </c>
      <c r="Z88" s="6">
        <v>3</v>
      </c>
      <c r="AA88" s="6">
        <v>3</v>
      </c>
      <c r="AB88" s="6">
        <v>4</v>
      </c>
      <c r="AC88" s="6">
        <v>3</v>
      </c>
      <c r="AD88" s="7">
        <v>3.5</v>
      </c>
      <c r="AE88" s="7">
        <v>4</v>
      </c>
      <c r="AF88" s="7">
        <v>3.5</v>
      </c>
      <c r="AG88" s="7">
        <v>4.5</v>
      </c>
      <c r="AL88" s="7">
        <v>2.5</v>
      </c>
      <c r="AM88" s="7">
        <v>2.5</v>
      </c>
      <c r="AN88" s="7">
        <v>3.5</v>
      </c>
      <c r="AO88" s="7">
        <v>3.5</v>
      </c>
      <c r="AP88" s="6">
        <v>4</v>
      </c>
      <c r="AQ88" s="6">
        <v>4</v>
      </c>
      <c r="AR88" s="6">
        <v>4</v>
      </c>
      <c r="AS88" s="6">
        <v>4</v>
      </c>
    </row>
    <row r="89" spans="1:49" s="48" customFormat="1">
      <c r="A89" s="1"/>
      <c r="B89" s="45"/>
      <c r="C89" s="27" t="s">
        <v>80</v>
      </c>
      <c r="D89" s="59">
        <f t="shared" si="0"/>
        <v>3.8062499999999999</v>
      </c>
      <c r="E89" s="59">
        <f t="shared" si="0"/>
        <v>3.3895833333333334</v>
      </c>
      <c r="F89" s="59">
        <f t="shared" si="0"/>
        <v>3.5979166666666669</v>
      </c>
      <c r="G89" s="59">
        <f t="shared" si="0"/>
        <v>3.8395833333333336</v>
      </c>
      <c r="H89" s="47">
        <f t="shared" si="1"/>
        <v>14.633333333333333</v>
      </c>
      <c r="I89" s="1"/>
      <c r="N89" s="48">
        <f t="shared" ref="N89:AS89" si="2">AVERAGE(N83:N88)</f>
        <v>3.7</v>
      </c>
      <c r="O89" s="48">
        <f t="shared" si="2"/>
        <v>2.6</v>
      </c>
      <c r="P89" s="48">
        <f t="shared" si="2"/>
        <v>3.6</v>
      </c>
      <c r="Q89" s="48">
        <f t="shared" si="2"/>
        <v>3.5</v>
      </c>
      <c r="R89" s="48">
        <f t="shared" si="2"/>
        <v>4.05</v>
      </c>
      <c r="S89" s="48">
        <f t="shared" si="2"/>
        <v>3.35</v>
      </c>
      <c r="T89" s="48">
        <f t="shared" si="2"/>
        <v>4.0999999999999996</v>
      </c>
      <c r="U89" s="48">
        <f t="shared" si="2"/>
        <v>4.0999999999999996</v>
      </c>
      <c r="V89" s="48">
        <f t="shared" si="2"/>
        <v>3.5</v>
      </c>
      <c r="W89" s="48">
        <f t="shared" si="2"/>
        <v>3.3</v>
      </c>
      <c r="X89" s="48">
        <f t="shared" si="2"/>
        <v>3.1</v>
      </c>
      <c r="Y89" s="48">
        <f t="shared" si="2"/>
        <v>3.8</v>
      </c>
      <c r="Z89" s="48">
        <f t="shared" si="2"/>
        <v>3.8</v>
      </c>
      <c r="AA89" s="48">
        <f t="shared" si="2"/>
        <v>3</v>
      </c>
      <c r="AB89" s="48">
        <f t="shared" si="2"/>
        <v>3.8</v>
      </c>
      <c r="AC89" s="48">
        <f t="shared" si="2"/>
        <v>3.7</v>
      </c>
      <c r="AD89" s="48">
        <f t="shared" si="2"/>
        <v>4.083333333333333</v>
      </c>
      <c r="AE89" s="48">
        <f t="shared" si="2"/>
        <v>3.75</v>
      </c>
      <c r="AF89" s="48">
        <f t="shared" si="2"/>
        <v>3.6666666666666665</v>
      </c>
      <c r="AG89" s="48">
        <f t="shared" si="2"/>
        <v>4</v>
      </c>
      <c r="AH89" s="48">
        <f t="shared" si="2"/>
        <v>3.9</v>
      </c>
      <c r="AI89" s="48">
        <f t="shared" si="2"/>
        <v>3.5</v>
      </c>
      <c r="AJ89" s="48">
        <f t="shared" si="2"/>
        <v>3.3</v>
      </c>
      <c r="AK89" s="48">
        <f t="shared" si="2"/>
        <v>4</v>
      </c>
      <c r="AL89" s="48">
        <f t="shared" si="2"/>
        <v>3.5</v>
      </c>
      <c r="AM89" s="48">
        <f t="shared" si="2"/>
        <v>3.7</v>
      </c>
      <c r="AN89" s="48">
        <f t="shared" si="2"/>
        <v>3.3</v>
      </c>
      <c r="AO89" s="48">
        <f t="shared" si="2"/>
        <v>3.7</v>
      </c>
      <c r="AP89" s="48">
        <f t="shared" si="2"/>
        <v>3.9166666666666665</v>
      </c>
      <c r="AQ89" s="48">
        <f t="shared" si="2"/>
        <v>3.9166666666666665</v>
      </c>
      <c r="AR89" s="48">
        <f t="shared" si="2"/>
        <v>3.9166666666666665</v>
      </c>
      <c r="AS89" s="48">
        <f t="shared" si="2"/>
        <v>3.9166666666666665</v>
      </c>
    </row>
    <row r="90" spans="1:49" s="48" customFormat="1">
      <c r="A90" s="1"/>
      <c r="B90" s="25"/>
      <c r="C90" s="27"/>
      <c r="D90" s="46" t="s">
        <v>21</v>
      </c>
      <c r="E90" s="46" t="s">
        <v>74</v>
      </c>
      <c r="F90" s="46" t="s">
        <v>22</v>
      </c>
      <c r="G90" s="46" t="s">
        <v>19</v>
      </c>
      <c r="H90" s="47" t="s">
        <v>75</v>
      </c>
      <c r="I90" s="1"/>
    </row>
    <row r="91" spans="1:49">
      <c r="B91" s="25" t="s">
        <v>81</v>
      </c>
      <c r="C91" s="26" t="s">
        <v>8</v>
      </c>
      <c r="D91" s="60">
        <f t="shared" ref="D91:D99" si="3">AVERAGE(N91,R91,Z91,AD91,AL91,AP91,AH91,V91,AT91,AX91,J91,BB91,BF91,BJ91,BN91,BR91)</f>
        <v>3.8333333333333335</v>
      </c>
      <c r="E91" s="61">
        <f t="shared" ref="E91:E99" si="4">AVERAGE(O91,S91,AA91,AE91,AM91,AQ91,AI91,W91,AU91,AY91,K91,BC91,BG91,BK91,BO91,BS91)</f>
        <v>3.25</v>
      </c>
      <c r="F91" s="62">
        <f t="shared" ref="F91:F99" si="5">AVERAGE(P91,T91,AB91,AF91,AN91,AR91,AJ91,X91,AV91,AZ91,L91,BD91,BH91,BL91,BP91,BT91)</f>
        <v>4.25</v>
      </c>
      <c r="G91" s="63">
        <f t="shared" ref="G91:G99" si="6">AVERAGE(Q91,U91,AC91,AG91,AO91,AS91,AK91,Y91,AW91,BA91,M91,BE91,BI91,BM91,BQ91,BU91)</f>
        <v>4.625</v>
      </c>
      <c r="H91" s="64">
        <f t="shared" ref="H91:H99" si="7">SUM(D91:G91)</f>
        <v>15.958333333333334</v>
      </c>
      <c r="N91" s="7">
        <v>4</v>
      </c>
      <c r="O91" s="7">
        <v>3</v>
      </c>
      <c r="P91" s="7">
        <v>4.5</v>
      </c>
      <c r="Q91" s="7">
        <v>4.5</v>
      </c>
      <c r="R91" s="6">
        <v>4</v>
      </c>
      <c r="S91" s="6">
        <v>3</v>
      </c>
      <c r="T91" s="6">
        <v>5</v>
      </c>
      <c r="U91" s="6">
        <v>4</v>
      </c>
      <c r="Z91" s="6">
        <v>3.5</v>
      </c>
      <c r="AA91" s="6">
        <v>3</v>
      </c>
      <c r="AB91" s="6">
        <v>4</v>
      </c>
      <c r="AC91" s="6">
        <v>5</v>
      </c>
      <c r="AL91" s="4"/>
      <c r="AM91" s="4"/>
      <c r="AN91" s="4"/>
      <c r="AO91" s="4"/>
      <c r="AP91" s="65"/>
      <c r="AQ91" s="65"/>
      <c r="AR91" s="65"/>
      <c r="AS91" s="65"/>
      <c r="AT91" s="4"/>
      <c r="AU91" s="4">
        <v>4</v>
      </c>
      <c r="AV91" s="4">
        <v>3.5</v>
      </c>
      <c r="AW91" s="4">
        <v>5</v>
      </c>
    </row>
    <row r="92" spans="1:49">
      <c r="B92" s="25" t="s">
        <v>82</v>
      </c>
      <c r="C92" s="26" t="s">
        <v>2</v>
      </c>
      <c r="D92" s="60">
        <f t="shared" si="3"/>
        <v>3.8333333333333335</v>
      </c>
      <c r="E92" s="61">
        <f t="shared" si="4"/>
        <v>2.75</v>
      </c>
      <c r="F92" s="61">
        <f t="shared" si="5"/>
        <v>3.375</v>
      </c>
      <c r="G92" s="66">
        <f t="shared" si="6"/>
        <v>4.125</v>
      </c>
      <c r="H92" s="67">
        <f t="shared" si="7"/>
        <v>14.083333333333334</v>
      </c>
      <c r="R92" s="6">
        <v>3</v>
      </c>
      <c r="S92" s="6">
        <v>2</v>
      </c>
      <c r="T92" s="6">
        <v>3</v>
      </c>
      <c r="U92" s="6">
        <v>4</v>
      </c>
      <c r="Z92" s="6">
        <v>4</v>
      </c>
      <c r="AA92" s="6">
        <v>3</v>
      </c>
      <c r="AB92" s="6">
        <v>3.5</v>
      </c>
      <c r="AC92" s="6">
        <v>3</v>
      </c>
      <c r="AL92" s="4">
        <v>4.5</v>
      </c>
      <c r="AM92" s="4">
        <v>2</v>
      </c>
      <c r="AN92" s="4">
        <v>3</v>
      </c>
      <c r="AO92" s="4">
        <v>4.5</v>
      </c>
      <c r="AP92" s="65"/>
      <c r="AQ92" s="65"/>
      <c r="AR92" s="65"/>
      <c r="AS92" s="65"/>
      <c r="AT92" s="4"/>
      <c r="AU92" s="4">
        <v>4</v>
      </c>
      <c r="AV92" s="4">
        <v>4</v>
      </c>
      <c r="AW92" s="4">
        <v>5</v>
      </c>
    </row>
    <row r="93" spans="1:49">
      <c r="B93" s="25"/>
      <c r="C93" s="26" t="s">
        <v>1</v>
      </c>
      <c r="D93" s="61">
        <f t="shared" si="3"/>
        <v>3.5</v>
      </c>
      <c r="E93" s="61">
        <f t="shared" si="4"/>
        <v>3.5</v>
      </c>
      <c r="F93" s="61">
        <f t="shared" si="5"/>
        <v>3.1</v>
      </c>
      <c r="G93" s="61">
        <f t="shared" si="6"/>
        <v>3.4</v>
      </c>
      <c r="H93" s="67">
        <f t="shared" si="7"/>
        <v>13.5</v>
      </c>
      <c r="N93" s="7">
        <v>3</v>
      </c>
      <c r="O93" s="7">
        <v>5</v>
      </c>
      <c r="P93" s="7">
        <v>3.5</v>
      </c>
      <c r="Q93" s="7">
        <v>3.5</v>
      </c>
      <c r="R93" s="6">
        <v>3</v>
      </c>
      <c r="S93" s="6">
        <v>2</v>
      </c>
      <c r="T93" s="6">
        <v>3</v>
      </c>
      <c r="U93" s="65">
        <v>3</v>
      </c>
      <c r="Z93" s="6">
        <v>4</v>
      </c>
      <c r="AA93" s="6">
        <v>2.5</v>
      </c>
      <c r="AB93" s="6">
        <v>3</v>
      </c>
      <c r="AC93" s="6">
        <v>4</v>
      </c>
      <c r="AL93" s="4">
        <v>4</v>
      </c>
      <c r="AM93" s="4">
        <v>4</v>
      </c>
      <c r="AN93" s="4">
        <v>2</v>
      </c>
      <c r="AO93" s="4">
        <v>3.5</v>
      </c>
      <c r="AP93" s="65"/>
      <c r="AQ93" s="65"/>
      <c r="AR93" s="65"/>
      <c r="AS93" s="65"/>
      <c r="AT93" s="4"/>
      <c r="AU93" s="4">
        <v>4</v>
      </c>
      <c r="AV93" s="4">
        <v>4</v>
      </c>
      <c r="AW93" s="4">
        <v>3</v>
      </c>
    </row>
    <row r="94" spans="1:49">
      <c r="B94" s="25" t="s">
        <v>83</v>
      </c>
      <c r="C94" s="26" t="s">
        <v>5</v>
      </c>
      <c r="D94" s="61">
        <f t="shared" si="3"/>
        <v>3.6666666666666665</v>
      </c>
      <c r="E94" s="68">
        <f t="shared" si="4"/>
        <v>3.875</v>
      </c>
      <c r="F94" s="61">
        <f t="shared" si="5"/>
        <v>4</v>
      </c>
      <c r="G94" s="61">
        <f t="shared" si="6"/>
        <v>4.125</v>
      </c>
      <c r="H94" s="67">
        <f t="shared" si="7"/>
        <v>15.666666666666666</v>
      </c>
      <c r="N94" s="7">
        <v>4</v>
      </c>
      <c r="O94" s="7">
        <v>4</v>
      </c>
      <c r="P94" s="7">
        <v>4</v>
      </c>
      <c r="Q94" s="7">
        <v>3.5</v>
      </c>
      <c r="R94" s="6">
        <v>3</v>
      </c>
      <c r="S94" s="6">
        <v>4</v>
      </c>
      <c r="T94" s="6">
        <v>4</v>
      </c>
      <c r="U94" s="6">
        <v>4</v>
      </c>
      <c r="AL94" s="4">
        <v>4</v>
      </c>
      <c r="AM94" s="4">
        <v>3.5</v>
      </c>
      <c r="AN94" s="4">
        <v>4</v>
      </c>
      <c r="AO94" s="4">
        <v>4</v>
      </c>
      <c r="AP94" s="65"/>
      <c r="AQ94" s="65"/>
      <c r="AR94" s="65"/>
      <c r="AS94" s="65"/>
      <c r="AT94" s="4"/>
      <c r="AU94" s="4">
        <v>4</v>
      </c>
      <c r="AV94" s="4">
        <v>4</v>
      </c>
      <c r="AW94" s="4">
        <v>5</v>
      </c>
    </row>
    <row r="95" spans="1:49">
      <c r="B95" s="25"/>
      <c r="C95" s="26" t="s">
        <v>6</v>
      </c>
      <c r="D95" s="61">
        <f t="shared" si="3"/>
        <v>3.625</v>
      </c>
      <c r="E95" s="61">
        <f t="shared" si="4"/>
        <v>1.8</v>
      </c>
      <c r="F95" s="61">
        <f t="shared" si="5"/>
        <v>3.2</v>
      </c>
      <c r="G95" s="61">
        <f t="shared" si="6"/>
        <v>3.7</v>
      </c>
      <c r="H95" s="67">
        <f t="shared" si="7"/>
        <v>12.324999999999999</v>
      </c>
      <c r="N95" s="7">
        <v>4</v>
      </c>
      <c r="O95" s="7">
        <v>3</v>
      </c>
      <c r="P95" s="7">
        <v>3.5</v>
      </c>
      <c r="Q95" s="7">
        <v>3</v>
      </c>
      <c r="R95" s="6">
        <v>3</v>
      </c>
      <c r="S95" s="6">
        <v>1</v>
      </c>
      <c r="T95" s="6">
        <v>3</v>
      </c>
      <c r="U95" s="6">
        <v>3</v>
      </c>
      <c r="Z95" s="6">
        <v>4</v>
      </c>
      <c r="AA95" s="6">
        <v>0.5</v>
      </c>
      <c r="AB95" s="6">
        <v>3.5</v>
      </c>
      <c r="AC95" s="6">
        <v>4</v>
      </c>
      <c r="AL95" s="4">
        <v>3.5</v>
      </c>
      <c r="AM95" s="4">
        <v>1.5</v>
      </c>
      <c r="AN95" s="4">
        <v>3</v>
      </c>
      <c r="AO95" s="4">
        <v>4.5</v>
      </c>
      <c r="AP95" s="65"/>
      <c r="AQ95" s="65"/>
      <c r="AR95" s="65"/>
      <c r="AS95" s="65"/>
      <c r="AT95" s="4"/>
      <c r="AU95" s="4">
        <v>3</v>
      </c>
      <c r="AV95" s="4">
        <v>3</v>
      </c>
      <c r="AW95" s="4">
        <v>4</v>
      </c>
    </row>
    <row r="96" spans="1:49">
      <c r="B96" s="25"/>
      <c r="C96" s="26" t="s">
        <v>3</v>
      </c>
      <c r="D96" s="69">
        <f t="shared" si="3"/>
        <v>4.333333333333333</v>
      </c>
      <c r="E96" s="60">
        <f t="shared" si="4"/>
        <v>3.875</v>
      </c>
      <c r="F96" s="68">
        <f t="shared" si="5"/>
        <v>3.75</v>
      </c>
      <c r="G96" s="61">
        <f t="shared" si="6"/>
        <v>3.875</v>
      </c>
      <c r="H96" s="70">
        <f t="shared" si="7"/>
        <v>15.833333333333332</v>
      </c>
      <c r="N96" s="7">
        <v>4</v>
      </c>
      <c r="O96" s="7">
        <v>3.5</v>
      </c>
      <c r="P96" s="7">
        <v>3.5</v>
      </c>
      <c r="Q96" s="7">
        <v>4</v>
      </c>
      <c r="Z96" s="6">
        <v>5</v>
      </c>
      <c r="AA96" s="6">
        <v>5</v>
      </c>
      <c r="AB96" s="6">
        <v>4.5</v>
      </c>
      <c r="AC96" s="6">
        <v>3</v>
      </c>
      <c r="AL96" s="4">
        <v>4</v>
      </c>
      <c r="AM96" s="4">
        <v>4</v>
      </c>
      <c r="AN96" s="4">
        <v>3</v>
      </c>
      <c r="AO96" s="4">
        <v>3.5</v>
      </c>
      <c r="AP96" s="65"/>
      <c r="AQ96" s="65"/>
      <c r="AR96" s="65"/>
      <c r="AS96" s="65"/>
      <c r="AT96" s="4"/>
      <c r="AU96" s="4">
        <v>3</v>
      </c>
      <c r="AV96" s="4">
        <v>4</v>
      </c>
      <c r="AW96" s="4">
        <v>5</v>
      </c>
    </row>
    <row r="97" spans="1:69">
      <c r="B97" s="25"/>
      <c r="C97" s="26" t="s">
        <v>60</v>
      </c>
      <c r="D97" s="61">
        <f t="shared" si="3"/>
        <v>2.75</v>
      </c>
      <c r="E97" s="61">
        <f t="shared" si="4"/>
        <v>2.9</v>
      </c>
      <c r="F97" s="61">
        <f t="shared" si="5"/>
        <v>3.2</v>
      </c>
      <c r="G97" s="61">
        <f t="shared" si="6"/>
        <v>3.7</v>
      </c>
      <c r="H97" s="67">
        <f t="shared" si="7"/>
        <v>12.55</v>
      </c>
      <c r="N97" s="7">
        <v>3</v>
      </c>
      <c r="O97" s="7">
        <v>4</v>
      </c>
      <c r="P97" s="7">
        <v>4</v>
      </c>
      <c r="Q97" s="7">
        <v>3.5</v>
      </c>
      <c r="R97" s="6">
        <v>2</v>
      </c>
      <c r="S97" s="6">
        <v>1</v>
      </c>
      <c r="T97" s="6">
        <v>3</v>
      </c>
      <c r="U97" s="6">
        <v>4</v>
      </c>
      <c r="Z97" s="6">
        <v>3</v>
      </c>
      <c r="AA97" s="6">
        <v>4</v>
      </c>
      <c r="AB97" s="6">
        <v>3</v>
      </c>
      <c r="AC97" s="6">
        <v>4</v>
      </c>
      <c r="AL97" s="4">
        <v>3</v>
      </c>
      <c r="AM97" s="4">
        <v>2.5</v>
      </c>
      <c r="AN97" s="4">
        <v>3</v>
      </c>
      <c r="AO97" s="4">
        <v>4</v>
      </c>
      <c r="AP97" s="65"/>
      <c r="AQ97" s="65"/>
      <c r="AR97" s="65"/>
      <c r="AS97" s="65"/>
      <c r="AT97" s="4"/>
      <c r="AU97" s="4">
        <v>3</v>
      </c>
      <c r="AV97" s="4">
        <v>3</v>
      </c>
      <c r="AW97" s="4">
        <v>3</v>
      </c>
    </row>
    <row r="98" spans="1:69" ht="14.25" customHeight="1">
      <c r="B98" s="25"/>
      <c r="C98" s="26" t="s">
        <v>84</v>
      </c>
      <c r="D98" s="61">
        <f t="shared" si="3"/>
        <v>3.75</v>
      </c>
      <c r="E98" s="62">
        <f t="shared" si="4"/>
        <v>3.9</v>
      </c>
      <c r="F98" s="61">
        <f t="shared" si="5"/>
        <v>3.2</v>
      </c>
      <c r="G98" s="61">
        <f t="shared" si="6"/>
        <v>3.9</v>
      </c>
      <c r="H98" s="67">
        <f t="shared" si="7"/>
        <v>14.750000000000002</v>
      </c>
      <c r="N98" s="7">
        <v>4</v>
      </c>
      <c r="O98" s="7">
        <v>3.5</v>
      </c>
      <c r="P98" s="7">
        <v>4</v>
      </c>
      <c r="Q98" s="7">
        <v>4.5</v>
      </c>
      <c r="R98" s="6">
        <v>3</v>
      </c>
      <c r="S98" s="6">
        <v>3</v>
      </c>
      <c r="T98" s="6">
        <v>3</v>
      </c>
      <c r="U98" s="6">
        <v>4</v>
      </c>
      <c r="Z98" s="6">
        <v>4</v>
      </c>
      <c r="AA98" s="6">
        <v>5</v>
      </c>
      <c r="AB98" s="6">
        <v>1</v>
      </c>
      <c r="AC98" s="6">
        <v>4</v>
      </c>
      <c r="AL98" s="4">
        <v>4</v>
      </c>
      <c r="AM98" s="4">
        <v>3</v>
      </c>
      <c r="AN98" s="4">
        <v>5</v>
      </c>
      <c r="AO98" s="4">
        <v>3</v>
      </c>
      <c r="AP98" s="65"/>
      <c r="AQ98" s="65"/>
      <c r="AR98" s="65"/>
      <c r="AS98" s="65"/>
      <c r="AT98" s="4"/>
      <c r="AU98" s="4">
        <v>5</v>
      </c>
      <c r="AV98" s="4">
        <v>3</v>
      </c>
      <c r="AW98" s="4">
        <v>4</v>
      </c>
    </row>
    <row r="99" spans="1:69" s="48" customFormat="1">
      <c r="A99" s="1"/>
      <c r="B99" s="25"/>
      <c r="C99" s="27" t="s">
        <v>80</v>
      </c>
      <c r="D99" s="59">
        <f t="shared" si="3"/>
        <v>3.625</v>
      </c>
      <c r="E99" s="59">
        <f t="shared" si="4"/>
        <v>3.1928571428571426</v>
      </c>
      <c r="F99" s="59">
        <f t="shared" si="5"/>
        <v>3.469642857142857</v>
      </c>
      <c r="G99" s="59">
        <f t="shared" si="6"/>
        <v>3.8928571428571432</v>
      </c>
      <c r="H99" s="71">
        <f t="shared" si="7"/>
        <v>14.180357142857144</v>
      </c>
      <c r="I99" s="1"/>
      <c r="N99" s="48">
        <f t="shared" ref="N99:U99" si="8">AVERAGE(N91:N98)</f>
        <v>3.7142857142857144</v>
      </c>
      <c r="O99" s="48">
        <f t="shared" si="8"/>
        <v>3.7142857142857144</v>
      </c>
      <c r="P99" s="48">
        <f t="shared" si="8"/>
        <v>3.8571428571428572</v>
      </c>
      <c r="Q99" s="48">
        <f t="shared" si="8"/>
        <v>3.7857142857142856</v>
      </c>
      <c r="R99" s="48">
        <f t="shared" si="8"/>
        <v>3</v>
      </c>
      <c r="S99" s="48">
        <f t="shared" si="8"/>
        <v>2.2857142857142856</v>
      </c>
      <c r="T99" s="48">
        <f t="shared" si="8"/>
        <v>3.4285714285714284</v>
      </c>
      <c r="U99" s="48">
        <f t="shared" si="8"/>
        <v>3.7142857142857144</v>
      </c>
      <c r="Z99" s="48">
        <f>AVERAGE(Z91:Z98)</f>
        <v>3.9285714285714284</v>
      </c>
      <c r="AA99" s="48">
        <f>AVERAGE(AA91:AA98)</f>
        <v>3.2857142857142856</v>
      </c>
      <c r="AB99" s="48">
        <f>AVERAGE(AB91:AB98)</f>
        <v>3.2142857142857144</v>
      </c>
      <c r="AC99" s="48">
        <f>AVERAGE(AC91:AC98)</f>
        <v>3.8571428571428572</v>
      </c>
      <c r="AL99" s="48">
        <f>AVERAGE(AL91:AL98)</f>
        <v>3.8571428571428572</v>
      </c>
      <c r="AM99" s="48">
        <f>AVERAGE(AM91:AM98)</f>
        <v>2.9285714285714284</v>
      </c>
      <c r="AN99" s="48">
        <f>AVERAGE(AN91:AN98)</f>
        <v>3.2857142857142856</v>
      </c>
      <c r="AO99" s="48">
        <f>AVERAGE(AO91:AO98)</f>
        <v>3.8571428571428572</v>
      </c>
      <c r="AU99" s="48">
        <f>AVERAGE(AU91:AU98)</f>
        <v>3.75</v>
      </c>
      <c r="AV99" s="48">
        <f>AVERAGE(AV91:AV98)</f>
        <v>3.5625</v>
      </c>
      <c r="AW99" s="48">
        <f>AVERAGE(AW91:AW98)</f>
        <v>4.25</v>
      </c>
    </row>
    <row r="100" spans="1:69" s="75" customFormat="1">
      <c r="A100" s="72"/>
      <c r="B100" s="73"/>
      <c r="C100" s="74"/>
      <c r="D100" s="75" t="s">
        <v>21</v>
      </c>
      <c r="E100" s="75" t="s">
        <v>74</v>
      </c>
      <c r="F100" s="75" t="s">
        <v>22</v>
      </c>
      <c r="G100" s="75" t="s">
        <v>19</v>
      </c>
      <c r="H100" s="76" t="s">
        <v>75</v>
      </c>
      <c r="I100" s="72"/>
    </row>
    <row r="101" spans="1:69" s="78" customFormat="1">
      <c r="A101" s="1"/>
      <c r="B101" s="45" t="s">
        <v>85</v>
      </c>
      <c r="C101" s="29" t="s">
        <v>10</v>
      </c>
      <c r="D101" s="49">
        <f t="shared" ref="D101:G104" si="9">AVERAGE(N101,R101,Z101,AD101,AL101,AP101,AH101,V101,AT101,AX101,J101,BB101,BF101,BJ101,BN101,BR101)</f>
        <v>3.3928571428571428</v>
      </c>
      <c r="E101" s="49">
        <f t="shared" si="9"/>
        <v>2.4285714285714284</v>
      </c>
      <c r="F101" s="49">
        <f t="shared" si="9"/>
        <v>3.3571428571428572</v>
      </c>
      <c r="G101" s="49">
        <f t="shared" si="9"/>
        <v>3.3928571428571428</v>
      </c>
      <c r="H101" s="77">
        <f>SUM(D101:G101)</f>
        <v>12.571428571428571</v>
      </c>
      <c r="I101" s="1"/>
      <c r="J101" s="65">
        <v>4</v>
      </c>
      <c r="K101" s="65">
        <v>1</v>
      </c>
      <c r="L101" s="65">
        <v>2</v>
      </c>
      <c r="M101" s="65">
        <v>3</v>
      </c>
      <c r="N101" s="4">
        <f t="shared" ref="N101:U103" si="10">N105/4</f>
        <v>3.5</v>
      </c>
      <c r="O101" s="4">
        <f t="shared" si="10"/>
        <v>2.5</v>
      </c>
      <c r="P101" s="4">
        <f t="shared" si="10"/>
        <v>4</v>
      </c>
      <c r="Q101" s="4">
        <f t="shared" si="10"/>
        <v>3.5</v>
      </c>
      <c r="R101" s="65">
        <f t="shared" si="10"/>
        <v>3.75</v>
      </c>
      <c r="S101" s="65">
        <f t="shared" si="10"/>
        <v>3.5</v>
      </c>
      <c r="T101" s="65">
        <f t="shared" si="10"/>
        <v>4.25</v>
      </c>
      <c r="U101" s="65">
        <f t="shared" si="10"/>
        <v>3.5</v>
      </c>
      <c r="V101" s="4"/>
      <c r="W101" s="4"/>
      <c r="X101" s="4"/>
      <c r="Y101" s="4"/>
      <c r="Z101" s="65">
        <v>2</v>
      </c>
      <c r="AA101" s="65">
        <v>2</v>
      </c>
      <c r="AB101" s="65">
        <v>3.5</v>
      </c>
      <c r="AC101" s="65">
        <v>3</v>
      </c>
      <c r="AD101" s="4">
        <f>AD105/4</f>
        <v>3.25</v>
      </c>
      <c r="AE101" s="4">
        <f>AE105/4</f>
        <v>2.25</v>
      </c>
      <c r="AF101" s="4">
        <f>AF105/4</f>
        <v>3</v>
      </c>
      <c r="AG101" s="4">
        <f>AG105/4</f>
        <v>3.75</v>
      </c>
      <c r="AH101" s="65"/>
      <c r="AI101" s="65"/>
      <c r="AJ101" s="65"/>
      <c r="AK101" s="65"/>
      <c r="AL101" s="4">
        <f t="shared" ref="AL101:AO103" si="11">AL105/4</f>
        <v>3.5</v>
      </c>
      <c r="AM101" s="4">
        <f t="shared" si="11"/>
        <v>2.75</v>
      </c>
      <c r="AN101" s="4">
        <f t="shared" si="11"/>
        <v>3</v>
      </c>
      <c r="AO101" s="4">
        <f t="shared" si="11"/>
        <v>4</v>
      </c>
      <c r="AP101" s="65"/>
      <c r="AQ101" s="65"/>
      <c r="AR101" s="65"/>
      <c r="AS101" s="65"/>
      <c r="AT101" s="4"/>
      <c r="AU101" s="4"/>
      <c r="AV101" s="4"/>
      <c r="AW101" s="4"/>
      <c r="AX101" s="65"/>
      <c r="AY101" s="65"/>
      <c r="AZ101" s="65"/>
      <c r="BA101" s="65"/>
      <c r="BB101" s="4">
        <f t="shared" ref="BB101:BE102" si="12">BB105/4</f>
        <v>3.75</v>
      </c>
      <c r="BC101" s="4">
        <f t="shared" si="12"/>
        <v>3</v>
      </c>
      <c r="BD101" s="4">
        <f t="shared" si="12"/>
        <v>3.75</v>
      </c>
      <c r="BE101" s="4">
        <f t="shared" si="12"/>
        <v>3</v>
      </c>
      <c r="BF101" s="65"/>
      <c r="BG101" s="65"/>
      <c r="BH101" s="65"/>
      <c r="BI101" s="65"/>
      <c r="BJ101" s="4"/>
      <c r="BK101" s="4"/>
      <c r="BL101" s="4"/>
      <c r="BM101" s="4"/>
      <c r="BN101" s="65"/>
      <c r="BO101" s="65"/>
      <c r="BP101" s="65"/>
      <c r="BQ101" s="65"/>
    </row>
    <row r="102" spans="1:69" s="78" customFormat="1">
      <c r="A102" s="1"/>
      <c r="B102" s="45" t="s">
        <v>86</v>
      </c>
      <c r="C102" s="29" t="s">
        <v>6</v>
      </c>
      <c r="D102" s="49">
        <f t="shared" si="9"/>
        <v>3.8214285714285716</v>
      </c>
      <c r="E102" s="50">
        <f t="shared" si="9"/>
        <v>4.1071428571428568</v>
      </c>
      <c r="F102" s="50">
        <f t="shared" si="9"/>
        <v>3.75</v>
      </c>
      <c r="G102" s="49">
        <f t="shared" si="9"/>
        <v>3.5714285714285716</v>
      </c>
      <c r="H102" s="77">
        <f>SUM(D102:G102)</f>
        <v>15.25</v>
      </c>
      <c r="I102" s="1"/>
      <c r="J102" s="65">
        <v>4</v>
      </c>
      <c r="K102" s="65">
        <v>5</v>
      </c>
      <c r="L102" s="65">
        <v>4</v>
      </c>
      <c r="M102" s="65">
        <v>4</v>
      </c>
      <c r="N102" s="4">
        <f t="shared" si="10"/>
        <v>4.5</v>
      </c>
      <c r="O102" s="4">
        <f t="shared" si="10"/>
        <v>4</v>
      </c>
      <c r="P102" s="4">
        <f t="shared" si="10"/>
        <v>3.5</v>
      </c>
      <c r="Q102" s="4">
        <f t="shared" si="10"/>
        <v>4</v>
      </c>
      <c r="R102" s="65">
        <f t="shared" si="10"/>
        <v>3.25</v>
      </c>
      <c r="S102" s="65">
        <f t="shared" si="10"/>
        <v>3.75</v>
      </c>
      <c r="T102" s="65">
        <f t="shared" si="10"/>
        <v>3.25</v>
      </c>
      <c r="U102" s="65">
        <f t="shared" si="10"/>
        <v>3.25</v>
      </c>
      <c r="V102" s="4"/>
      <c r="W102" s="4"/>
      <c r="X102" s="4"/>
      <c r="Y102" s="4"/>
      <c r="Z102" s="65">
        <v>3.5</v>
      </c>
      <c r="AA102" s="65">
        <v>5</v>
      </c>
      <c r="AB102" s="65">
        <v>5</v>
      </c>
      <c r="AC102" s="65">
        <v>3</v>
      </c>
      <c r="AD102" s="4"/>
      <c r="AE102" s="4"/>
      <c r="AF102" s="4"/>
      <c r="AG102" s="4"/>
      <c r="AH102" s="65"/>
      <c r="AI102" s="65"/>
      <c r="AJ102" s="65"/>
      <c r="AK102" s="65"/>
      <c r="AL102" s="4">
        <f t="shared" si="11"/>
        <v>3.75</v>
      </c>
      <c r="AM102" s="4">
        <f t="shared" si="11"/>
        <v>3.75</v>
      </c>
      <c r="AN102" s="4">
        <f t="shared" si="11"/>
        <v>3.5</v>
      </c>
      <c r="AO102" s="4">
        <f t="shared" si="11"/>
        <v>3.5</v>
      </c>
      <c r="AP102" s="65"/>
      <c r="AQ102" s="65"/>
      <c r="AR102" s="65"/>
      <c r="AS102" s="65"/>
      <c r="AT102" s="4">
        <f t="shared" ref="AT102:AW103" si="13">AT106/4</f>
        <v>3.75</v>
      </c>
      <c r="AU102" s="4">
        <f t="shared" si="13"/>
        <v>3.75</v>
      </c>
      <c r="AV102" s="4">
        <f t="shared" si="13"/>
        <v>3.25</v>
      </c>
      <c r="AW102" s="4">
        <f t="shared" si="13"/>
        <v>4.25</v>
      </c>
      <c r="AX102" s="65"/>
      <c r="AY102" s="65"/>
      <c r="AZ102" s="65"/>
      <c r="BA102" s="65"/>
      <c r="BB102" s="4">
        <f t="shared" si="12"/>
        <v>4</v>
      </c>
      <c r="BC102" s="4">
        <f t="shared" si="12"/>
        <v>3.5</v>
      </c>
      <c r="BD102" s="4">
        <f t="shared" si="12"/>
        <v>3.75</v>
      </c>
      <c r="BE102" s="4">
        <f t="shared" si="12"/>
        <v>3</v>
      </c>
      <c r="BF102" s="65"/>
      <c r="BG102" s="65"/>
      <c r="BH102" s="65"/>
      <c r="BI102" s="65"/>
      <c r="BJ102" s="4"/>
      <c r="BK102" s="4"/>
      <c r="BL102" s="4"/>
      <c r="BM102" s="4"/>
      <c r="BN102" s="65"/>
      <c r="BO102" s="65"/>
      <c r="BP102" s="65"/>
      <c r="BQ102" s="65"/>
    </row>
    <row r="103" spans="1:69" s="88" customFormat="1">
      <c r="A103" s="79"/>
      <c r="B103" s="80"/>
      <c r="C103" s="81" t="s">
        <v>12</v>
      </c>
      <c r="D103" s="82">
        <f t="shared" si="9"/>
        <v>4.25</v>
      </c>
      <c r="E103" s="83">
        <f t="shared" si="9"/>
        <v>3.8214285714285716</v>
      </c>
      <c r="F103" s="83">
        <f t="shared" si="9"/>
        <v>3.5714285714285716</v>
      </c>
      <c r="G103" s="84">
        <f t="shared" si="9"/>
        <v>4.0357142857142856</v>
      </c>
      <c r="H103" s="85">
        <f>SUM(D103:G103)</f>
        <v>15.678571428571427</v>
      </c>
      <c r="I103" s="79"/>
      <c r="J103" s="86">
        <v>5</v>
      </c>
      <c r="K103" s="86">
        <v>3</v>
      </c>
      <c r="L103" s="86">
        <v>3</v>
      </c>
      <c r="M103" s="86">
        <v>4</v>
      </c>
      <c r="N103" s="87">
        <f t="shared" si="10"/>
        <v>3</v>
      </c>
      <c r="O103" s="87">
        <f t="shared" si="10"/>
        <v>3.5</v>
      </c>
      <c r="P103" s="87">
        <f t="shared" si="10"/>
        <v>3</v>
      </c>
      <c r="Q103" s="87">
        <f t="shared" si="10"/>
        <v>3</v>
      </c>
      <c r="R103" s="86">
        <f t="shared" si="10"/>
        <v>4.25</v>
      </c>
      <c r="S103" s="86">
        <f t="shared" si="10"/>
        <v>4.25</v>
      </c>
      <c r="T103" s="86">
        <f t="shared" si="10"/>
        <v>3.75</v>
      </c>
      <c r="U103" s="86">
        <f t="shared" si="10"/>
        <v>4.5</v>
      </c>
      <c r="V103" s="87"/>
      <c r="W103" s="87"/>
      <c r="X103" s="87"/>
      <c r="Y103" s="87"/>
      <c r="Z103" s="86">
        <v>5</v>
      </c>
      <c r="AA103" s="86">
        <v>4</v>
      </c>
      <c r="AB103" s="86">
        <v>4</v>
      </c>
      <c r="AC103" s="86">
        <v>4</v>
      </c>
      <c r="AD103" s="87">
        <f>AD107/4</f>
        <v>4.5</v>
      </c>
      <c r="AE103" s="87">
        <f>AE107/4</f>
        <v>3.5</v>
      </c>
      <c r="AF103" s="87">
        <f>AF107/4</f>
        <v>4</v>
      </c>
      <c r="AG103" s="87">
        <f>AG107/4</f>
        <v>4.5</v>
      </c>
      <c r="AH103" s="86"/>
      <c r="AI103" s="86"/>
      <c r="AJ103" s="86"/>
      <c r="AK103" s="86"/>
      <c r="AL103" s="87">
        <f t="shared" si="11"/>
        <v>4</v>
      </c>
      <c r="AM103" s="87">
        <f t="shared" si="11"/>
        <v>4.5</v>
      </c>
      <c r="AN103" s="87">
        <f t="shared" si="11"/>
        <v>3.5</v>
      </c>
      <c r="AO103" s="87">
        <f t="shared" si="11"/>
        <v>4.25</v>
      </c>
      <c r="AP103" s="86"/>
      <c r="AQ103" s="86"/>
      <c r="AR103" s="86"/>
      <c r="AS103" s="86"/>
      <c r="AT103" s="87">
        <f t="shared" si="13"/>
        <v>4</v>
      </c>
      <c r="AU103" s="87">
        <f t="shared" si="13"/>
        <v>4</v>
      </c>
      <c r="AV103" s="87">
        <f t="shared" si="13"/>
        <v>3.75</v>
      </c>
      <c r="AW103" s="87">
        <f t="shared" si="13"/>
        <v>4</v>
      </c>
      <c r="AX103" s="86"/>
      <c r="AY103" s="86"/>
      <c r="AZ103" s="86"/>
      <c r="BA103" s="86"/>
      <c r="BB103" s="87"/>
      <c r="BC103" s="87"/>
      <c r="BD103" s="87"/>
      <c r="BE103" s="87"/>
      <c r="BF103" s="86"/>
      <c r="BG103" s="86"/>
      <c r="BH103" s="86"/>
      <c r="BI103" s="86"/>
      <c r="BJ103" s="87"/>
      <c r="BK103" s="87"/>
      <c r="BL103" s="87"/>
      <c r="BM103" s="87"/>
      <c r="BN103" s="86"/>
      <c r="BO103" s="86"/>
      <c r="BP103" s="86"/>
      <c r="BQ103" s="86"/>
    </row>
    <row r="104" spans="1:69" s="48" customFormat="1">
      <c r="A104" s="1"/>
      <c r="B104" s="45"/>
      <c r="C104" s="27" t="s">
        <v>80</v>
      </c>
      <c r="D104" s="59">
        <f t="shared" si="9"/>
        <v>3.7569444444444442</v>
      </c>
      <c r="E104" s="59">
        <f t="shared" si="9"/>
        <v>3.4722222222222228</v>
      </c>
      <c r="F104" s="59">
        <f t="shared" si="9"/>
        <v>3.6944444444444446</v>
      </c>
      <c r="G104" s="59">
        <f t="shared" si="9"/>
        <v>3.6388888888888893</v>
      </c>
      <c r="H104" s="71">
        <f>SUM(D104:G104)</f>
        <v>14.5625</v>
      </c>
      <c r="I104" s="1"/>
      <c r="J104" s="46"/>
      <c r="K104" s="46"/>
      <c r="L104" s="46"/>
      <c r="M104" s="46"/>
      <c r="N104" s="48">
        <f t="shared" ref="N104:U104" si="14">AVERAGE(N101:N103)</f>
        <v>3.6666666666666665</v>
      </c>
      <c r="O104" s="48">
        <f t="shared" si="14"/>
        <v>3.3333333333333335</v>
      </c>
      <c r="P104" s="48">
        <f t="shared" si="14"/>
        <v>3.5</v>
      </c>
      <c r="Q104" s="48">
        <f t="shared" si="14"/>
        <v>3.5</v>
      </c>
      <c r="R104" s="48">
        <f t="shared" si="14"/>
        <v>3.75</v>
      </c>
      <c r="S104" s="48">
        <f t="shared" si="14"/>
        <v>3.8333333333333335</v>
      </c>
      <c r="T104" s="48">
        <f t="shared" si="14"/>
        <v>3.75</v>
      </c>
      <c r="U104" s="48">
        <f t="shared" si="14"/>
        <v>3.75</v>
      </c>
      <c r="Z104" s="48">
        <f t="shared" ref="Z104:AG104" si="15">AVERAGE(Z101:Z103)</f>
        <v>3.5</v>
      </c>
      <c r="AA104" s="48">
        <f t="shared" si="15"/>
        <v>3.6666666666666665</v>
      </c>
      <c r="AB104" s="48">
        <f t="shared" si="15"/>
        <v>4.166666666666667</v>
      </c>
      <c r="AC104" s="48">
        <f t="shared" si="15"/>
        <v>3.3333333333333335</v>
      </c>
      <c r="AD104" s="48">
        <f t="shared" si="15"/>
        <v>3.875</v>
      </c>
      <c r="AE104" s="48">
        <f t="shared" si="15"/>
        <v>2.875</v>
      </c>
      <c r="AF104" s="48">
        <f t="shared" si="15"/>
        <v>3.5</v>
      </c>
      <c r="AG104" s="48">
        <f t="shared" si="15"/>
        <v>4.125</v>
      </c>
      <c r="AT104" s="48">
        <f>AVERAGE(AT101:AT103)</f>
        <v>3.875</v>
      </c>
      <c r="AU104" s="48">
        <f>AVERAGE(AU101:AU103)</f>
        <v>3.875</v>
      </c>
      <c r="AV104" s="48">
        <f>AVERAGE(AV101:AV103)</f>
        <v>3.5</v>
      </c>
      <c r="AW104" s="48">
        <f>AVERAGE(AW101:AW103)</f>
        <v>4.125</v>
      </c>
      <c r="BB104" s="48">
        <f>AVERAGE(BB101:BB103)</f>
        <v>3.875</v>
      </c>
      <c r="BC104" s="48">
        <f>AVERAGE(BC101:BC103)</f>
        <v>3.25</v>
      </c>
      <c r="BD104" s="48">
        <f>AVERAGE(BD101:BD103)</f>
        <v>3.75</v>
      </c>
      <c r="BE104" s="48">
        <f>AVERAGE(BE101:BE103)</f>
        <v>3</v>
      </c>
    </row>
    <row r="105" spans="1:69" s="48" customFormat="1">
      <c r="A105" s="1"/>
      <c r="B105" s="45"/>
      <c r="C105" s="27"/>
      <c r="D105" s="59"/>
      <c r="E105" s="59"/>
      <c r="F105" s="59"/>
      <c r="G105" s="59"/>
      <c r="H105" s="71"/>
      <c r="I105" s="1"/>
      <c r="J105" s="46"/>
      <c r="K105" s="46"/>
      <c r="L105" s="46"/>
      <c r="M105" s="46"/>
      <c r="N105" s="48">
        <v>14</v>
      </c>
      <c r="O105" s="48">
        <v>10</v>
      </c>
      <c r="P105" s="48">
        <v>16</v>
      </c>
      <c r="Q105" s="48">
        <v>14</v>
      </c>
      <c r="R105" s="48">
        <v>15</v>
      </c>
      <c r="S105" s="48">
        <v>14</v>
      </c>
      <c r="T105" s="48">
        <v>17</v>
      </c>
      <c r="U105" s="48">
        <v>14</v>
      </c>
      <c r="AD105" s="46">
        <v>13</v>
      </c>
      <c r="AE105" s="46">
        <v>9</v>
      </c>
      <c r="AF105" s="46">
        <v>12</v>
      </c>
      <c r="AG105" s="46">
        <v>15</v>
      </c>
      <c r="AL105" s="46">
        <v>14</v>
      </c>
      <c r="AM105" s="46">
        <v>11</v>
      </c>
      <c r="AN105" s="46">
        <v>12</v>
      </c>
      <c r="AO105" s="46">
        <v>16</v>
      </c>
      <c r="BB105" s="48">
        <v>15</v>
      </c>
      <c r="BC105" s="48">
        <v>12</v>
      </c>
      <c r="BD105" s="48">
        <v>15</v>
      </c>
      <c r="BE105" s="48">
        <v>12</v>
      </c>
    </row>
    <row r="106" spans="1:69" s="48" customFormat="1">
      <c r="A106" s="1"/>
      <c r="B106" s="45"/>
      <c r="C106" s="27" t="s">
        <v>87</v>
      </c>
      <c r="D106" s="59"/>
      <c r="E106" s="59"/>
      <c r="F106" s="59"/>
      <c r="G106" s="59"/>
      <c r="H106" s="71"/>
      <c r="I106" s="1"/>
      <c r="J106" s="46"/>
      <c r="K106" s="46"/>
      <c r="L106" s="46"/>
      <c r="M106" s="46"/>
      <c r="N106" s="48">
        <v>18</v>
      </c>
      <c r="O106" s="48">
        <v>16</v>
      </c>
      <c r="P106" s="48">
        <v>14</v>
      </c>
      <c r="Q106" s="48">
        <v>16</v>
      </c>
      <c r="R106" s="48">
        <v>13</v>
      </c>
      <c r="S106" s="48">
        <v>15</v>
      </c>
      <c r="T106" s="48">
        <v>13</v>
      </c>
      <c r="U106" s="48">
        <v>13</v>
      </c>
      <c r="AD106" s="46"/>
      <c r="AE106" s="46"/>
      <c r="AF106" s="46"/>
      <c r="AG106" s="46"/>
      <c r="AL106" s="46">
        <v>15</v>
      </c>
      <c r="AM106" s="46">
        <v>15</v>
      </c>
      <c r="AN106" s="46">
        <v>14</v>
      </c>
      <c r="AO106" s="46">
        <v>14</v>
      </c>
      <c r="AT106" s="48">
        <v>15</v>
      </c>
      <c r="AU106" s="48">
        <v>15</v>
      </c>
      <c r="AV106" s="48">
        <v>13</v>
      </c>
      <c r="AW106" s="48">
        <v>17</v>
      </c>
      <c r="BB106" s="48">
        <v>16</v>
      </c>
      <c r="BC106" s="48">
        <v>14</v>
      </c>
      <c r="BD106" s="48">
        <v>15</v>
      </c>
      <c r="BE106" s="48">
        <v>12</v>
      </c>
    </row>
    <row r="107" spans="1:69" s="48" customFormat="1">
      <c r="A107" s="1"/>
      <c r="B107" s="89"/>
      <c r="C107" s="27"/>
      <c r="D107" s="46"/>
      <c r="E107" s="46"/>
      <c r="F107" s="46"/>
      <c r="G107" s="46"/>
      <c r="H107" s="47"/>
      <c r="I107" s="1"/>
      <c r="N107" s="48">
        <v>12</v>
      </c>
      <c r="O107" s="48">
        <v>14</v>
      </c>
      <c r="P107" s="48">
        <v>12</v>
      </c>
      <c r="Q107" s="48">
        <v>12</v>
      </c>
      <c r="R107" s="48">
        <v>17</v>
      </c>
      <c r="S107" s="48">
        <v>17</v>
      </c>
      <c r="T107" s="48">
        <v>15</v>
      </c>
      <c r="U107" s="48">
        <v>18</v>
      </c>
      <c r="AD107" s="46">
        <v>18</v>
      </c>
      <c r="AE107" s="46">
        <v>14</v>
      </c>
      <c r="AF107" s="46">
        <v>16</v>
      </c>
      <c r="AG107" s="46">
        <v>18</v>
      </c>
      <c r="AL107" s="46">
        <v>16</v>
      </c>
      <c r="AM107" s="46">
        <v>18</v>
      </c>
      <c r="AN107" s="46">
        <v>14</v>
      </c>
      <c r="AO107" s="46">
        <v>17</v>
      </c>
      <c r="AT107" s="48">
        <v>16</v>
      </c>
      <c r="AU107" s="48">
        <v>16</v>
      </c>
      <c r="AV107" s="48">
        <v>15</v>
      </c>
      <c r="AW107" s="48">
        <v>16</v>
      </c>
    </row>
    <row r="108" spans="1:69">
      <c r="A108" s="90"/>
      <c r="B108" s="25" t="s">
        <v>88</v>
      </c>
      <c r="C108" s="41" t="s">
        <v>1</v>
      </c>
      <c r="D108" s="61">
        <f t="shared" ref="D108:D118" si="16">AVERAGE(N108,R108,Z108,AD108,AL108,AP108,AH108,V108,AT108,AX108,J108,BB108,BF108,BJ108,BN108,BR108)</f>
        <v>3.8181818181818183</v>
      </c>
      <c r="E108" s="62">
        <f t="shared" ref="E108:E118" si="17">AVERAGE(O108,S108,AA108,AE108,AM108,AQ108,AI108,W108,AU108,AY108,K108,BC108,BG108,BK108,BO108,BS108)</f>
        <v>3.5454545454545454</v>
      </c>
      <c r="F108" s="63">
        <f t="shared" ref="F108:F118" si="18">AVERAGE(P108,T108,AB108,AF108,AN108,AR108,AJ108,X108,AV108,AZ108,L108,BD108,BH108,BL108,BP108,BT108)</f>
        <v>3.8181818181818183</v>
      </c>
      <c r="G108" s="91">
        <f t="shared" ref="G108:G118" si="19">AVERAGE(Q108,U108,AC108,AG108,AO108,AS108,AK108,Y108,AW108,BA108,M108,BE108,BI108,BM108,BQ108,BU108)</f>
        <v>3.9772727272727271</v>
      </c>
      <c r="H108" s="92">
        <f t="shared" ref="H108:H118" si="20">SUM(D108:G108)</f>
        <v>15.159090909090908</v>
      </c>
      <c r="I108" s="90"/>
      <c r="N108" s="7">
        <v>4</v>
      </c>
      <c r="O108" s="7">
        <v>2.5</v>
      </c>
      <c r="P108" s="7">
        <v>4.5</v>
      </c>
      <c r="Q108" s="7">
        <v>4</v>
      </c>
      <c r="R108" s="6">
        <v>3.5</v>
      </c>
      <c r="S108" s="6">
        <v>1.5</v>
      </c>
      <c r="T108" s="6">
        <v>4</v>
      </c>
      <c r="U108" s="6">
        <v>4</v>
      </c>
      <c r="V108" s="7">
        <v>4</v>
      </c>
      <c r="W108" s="7">
        <v>4</v>
      </c>
      <c r="X108" s="7">
        <v>4</v>
      </c>
      <c r="Y108" s="7">
        <v>4</v>
      </c>
      <c r="Z108" s="6">
        <v>4</v>
      </c>
      <c r="AA108" s="6">
        <v>3.5</v>
      </c>
      <c r="AB108" s="6">
        <v>4</v>
      </c>
      <c r="AC108" s="6">
        <v>4.5</v>
      </c>
      <c r="AD108" s="7">
        <v>4.5</v>
      </c>
      <c r="AE108" s="7">
        <v>3</v>
      </c>
      <c r="AF108" s="7">
        <v>3.5</v>
      </c>
      <c r="AG108" s="7">
        <v>4.5</v>
      </c>
      <c r="AH108" s="6">
        <v>4</v>
      </c>
      <c r="AI108" s="6">
        <v>4</v>
      </c>
      <c r="AJ108" s="6">
        <v>4</v>
      </c>
      <c r="AK108" s="6">
        <v>3.5</v>
      </c>
      <c r="AL108" s="7">
        <v>3.5</v>
      </c>
      <c r="AM108" s="7">
        <v>4.5</v>
      </c>
      <c r="AN108" s="7">
        <v>4</v>
      </c>
      <c r="AO108" s="7">
        <v>4</v>
      </c>
      <c r="AP108" s="6">
        <v>4</v>
      </c>
      <c r="AQ108" s="6">
        <v>5</v>
      </c>
      <c r="AR108" s="6">
        <v>4</v>
      </c>
      <c r="AS108" s="6">
        <v>4</v>
      </c>
      <c r="BB108" s="7">
        <f t="shared" ref="BB108:BE117" si="21">BB119/4</f>
        <v>4</v>
      </c>
      <c r="BC108" s="7">
        <f t="shared" si="21"/>
        <v>4.5</v>
      </c>
      <c r="BD108" s="7">
        <f t="shared" si="21"/>
        <v>3.5</v>
      </c>
      <c r="BE108" s="7">
        <f t="shared" si="21"/>
        <v>3.75</v>
      </c>
      <c r="BF108" s="6">
        <v>2.5</v>
      </c>
      <c r="BG108" s="6">
        <v>3</v>
      </c>
      <c r="BH108" s="6">
        <v>3.5</v>
      </c>
      <c r="BI108" s="6">
        <v>4</v>
      </c>
      <c r="BJ108" s="7">
        <v>4</v>
      </c>
      <c r="BK108" s="7">
        <v>3.5</v>
      </c>
      <c r="BL108" s="7">
        <v>3</v>
      </c>
      <c r="BM108" s="7">
        <v>3.5</v>
      </c>
    </row>
    <row r="109" spans="1:69">
      <c r="A109" s="90"/>
      <c r="B109" s="25" t="s">
        <v>89</v>
      </c>
      <c r="C109" s="41" t="s">
        <v>9</v>
      </c>
      <c r="D109" s="61">
        <f t="shared" si="16"/>
        <v>3.4772727272727271</v>
      </c>
      <c r="E109" s="61">
        <f t="shared" si="17"/>
        <v>3.2727272727272729</v>
      </c>
      <c r="F109" s="61">
        <f t="shared" si="18"/>
        <v>3</v>
      </c>
      <c r="G109" s="61">
        <f t="shared" si="19"/>
        <v>3.4318181818181817</v>
      </c>
      <c r="H109" s="67">
        <f t="shared" si="20"/>
        <v>13.181818181818182</v>
      </c>
      <c r="I109" s="90"/>
      <c r="J109" s="6">
        <v>4</v>
      </c>
      <c r="K109" s="6">
        <v>4</v>
      </c>
      <c r="L109" s="6">
        <v>3</v>
      </c>
      <c r="M109" s="6">
        <v>4</v>
      </c>
      <c r="N109" s="7">
        <v>3.5</v>
      </c>
      <c r="O109" s="7">
        <v>2.5</v>
      </c>
      <c r="P109" s="7">
        <v>3</v>
      </c>
      <c r="Q109" s="7">
        <v>4</v>
      </c>
      <c r="R109" s="6">
        <v>3</v>
      </c>
      <c r="S109" s="6">
        <v>3</v>
      </c>
      <c r="T109" s="6">
        <v>3</v>
      </c>
      <c r="U109" s="6">
        <v>3</v>
      </c>
      <c r="V109" s="7">
        <v>3.5</v>
      </c>
      <c r="W109" s="7">
        <v>3</v>
      </c>
      <c r="X109" s="7">
        <v>3.5</v>
      </c>
      <c r="Y109" s="7">
        <v>3</v>
      </c>
      <c r="Z109" s="6">
        <v>4.5</v>
      </c>
      <c r="AA109" s="6">
        <v>4</v>
      </c>
      <c r="AB109" s="6">
        <v>3</v>
      </c>
      <c r="AC109" s="6">
        <v>3.5</v>
      </c>
      <c r="AD109" s="7">
        <v>4</v>
      </c>
      <c r="AE109" s="7">
        <v>3.5</v>
      </c>
      <c r="AF109" s="7">
        <v>3</v>
      </c>
      <c r="AG109" s="7">
        <v>4</v>
      </c>
      <c r="AH109" s="6">
        <v>4</v>
      </c>
      <c r="AI109" s="6">
        <v>3</v>
      </c>
      <c r="AJ109" s="6">
        <v>3</v>
      </c>
      <c r="AK109" s="6">
        <v>3</v>
      </c>
      <c r="AL109" s="7">
        <v>3</v>
      </c>
      <c r="AM109" s="7">
        <v>4.5</v>
      </c>
      <c r="AN109" s="7">
        <v>2.5</v>
      </c>
      <c r="AO109" s="7">
        <v>3.5</v>
      </c>
      <c r="BB109" s="7">
        <f t="shared" si="21"/>
        <v>3.25</v>
      </c>
      <c r="BC109" s="7">
        <f t="shared" si="21"/>
        <v>3</v>
      </c>
      <c r="BD109" s="7">
        <f t="shared" si="21"/>
        <v>3</v>
      </c>
      <c r="BE109" s="7">
        <f t="shared" si="21"/>
        <v>3.25</v>
      </c>
      <c r="BF109" s="6">
        <v>2.5</v>
      </c>
      <c r="BG109" s="6">
        <v>2.5</v>
      </c>
      <c r="BH109" s="6">
        <v>3</v>
      </c>
      <c r="BI109" s="6">
        <v>3.5</v>
      </c>
      <c r="BJ109" s="7">
        <v>3</v>
      </c>
      <c r="BK109" s="7">
        <v>3</v>
      </c>
      <c r="BL109" s="7">
        <v>3</v>
      </c>
      <c r="BM109" s="7">
        <v>3</v>
      </c>
    </row>
    <row r="110" spans="1:69">
      <c r="A110" s="90"/>
      <c r="B110" s="25"/>
      <c r="C110" s="41" t="s">
        <v>5</v>
      </c>
      <c r="D110" s="61">
        <f t="shared" si="16"/>
        <v>3.7727272727272729</v>
      </c>
      <c r="E110" s="61">
        <f t="shared" si="17"/>
        <v>3.3636363636363638</v>
      </c>
      <c r="F110" s="61">
        <f t="shared" si="18"/>
        <v>3.3636363636363638</v>
      </c>
      <c r="G110" s="61">
        <f t="shared" si="19"/>
        <v>3.9090909090909092</v>
      </c>
      <c r="H110" s="67">
        <f t="shared" si="20"/>
        <v>14.40909090909091</v>
      </c>
      <c r="I110" s="90"/>
      <c r="J110" s="6">
        <v>3</v>
      </c>
      <c r="K110" s="6">
        <v>4</v>
      </c>
      <c r="L110" s="6">
        <v>4</v>
      </c>
      <c r="M110" s="6">
        <v>4</v>
      </c>
      <c r="N110" s="7">
        <v>4</v>
      </c>
      <c r="O110" s="7">
        <v>3</v>
      </c>
      <c r="P110" s="7">
        <v>4</v>
      </c>
      <c r="Q110" s="7">
        <v>4</v>
      </c>
      <c r="R110" s="6">
        <v>3</v>
      </c>
      <c r="S110" s="6">
        <v>2</v>
      </c>
      <c r="T110" s="6">
        <v>2</v>
      </c>
      <c r="U110" s="6">
        <v>3</v>
      </c>
      <c r="V110" s="7">
        <v>3.5</v>
      </c>
      <c r="W110" s="7">
        <v>3</v>
      </c>
      <c r="X110" s="7">
        <v>3</v>
      </c>
      <c r="Y110" s="7">
        <v>3</v>
      </c>
      <c r="AD110" s="7">
        <v>4</v>
      </c>
      <c r="AE110" s="7">
        <v>3.5</v>
      </c>
      <c r="AF110" s="7">
        <v>3.5</v>
      </c>
      <c r="AG110" s="7">
        <v>4.5</v>
      </c>
      <c r="AH110" s="6">
        <v>4</v>
      </c>
      <c r="AI110" s="6">
        <v>4</v>
      </c>
      <c r="AJ110" s="6">
        <v>3</v>
      </c>
      <c r="AK110" s="6">
        <v>4</v>
      </c>
      <c r="AL110" s="7">
        <v>4</v>
      </c>
      <c r="AM110" s="7">
        <v>5</v>
      </c>
      <c r="AN110" s="7">
        <v>3.5</v>
      </c>
      <c r="AO110" s="7">
        <v>4</v>
      </c>
      <c r="AP110" s="6">
        <v>5</v>
      </c>
      <c r="AQ110" s="6">
        <v>4</v>
      </c>
      <c r="AR110" s="6">
        <v>4</v>
      </c>
      <c r="AS110" s="6">
        <v>5</v>
      </c>
      <c r="BB110" s="7">
        <f t="shared" si="21"/>
        <v>3.5</v>
      </c>
      <c r="BC110" s="7">
        <f t="shared" si="21"/>
        <v>3</v>
      </c>
      <c r="BD110" s="7">
        <f t="shared" si="21"/>
        <v>3.5</v>
      </c>
      <c r="BE110" s="7">
        <f t="shared" si="21"/>
        <v>4</v>
      </c>
      <c r="BF110" s="6">
        <v>4.5</v>
      </c>
      <c r="BG110" s="6">
        <v>2.5</v>
      </c>
      <c r="BH110" s="6">
        <v>2.5</v>
      </c>
      <c r="BI110" s="6">
        <v>4.5</v>
      </c>
      <c r="BJ110" s="7">
        <v>3</v>
      </c>
      <c r="BK110" s="7">
        <v>3</v>
      </c>
      <c r="BL110" s="7">
        <v>4</v>
      </c>
      <c r="BM110" s="7">
        <v>3</v>
      </c>
    </row>
    <row r="111" spans="1:69">
      <c r="A111" s="90"/>
      <c r="B111" s="25"/>
      <c r="C111" s="41" t="s">
        <v>10</v>
      </c>
      <c r="D111" s="61">
        <f t="shared" si="16"/>
        <v>3.2727272727272729</v>
      </c>
      <c r="E111" s="61">
        <f t="shared" si="17"/>
        <v>3.1363636363636362</v>
      </c>
      <c r="F111" s="61">
        <f t="shared" si="18"/>
        <v>3.25</v>
      </c>
      <c r="G111" s="61">
        <f t="shared" si="19"/>
        <v>2.7727272727272729</v>
      </c>
      <c r="H111" s="67">
        <f t="shared" si="20"/>
        <v>12.431818181818183</v>
      </c>
      <c r="I111" s="90"/>
      <c r="J111" s="6">
        <v>4</v>
      </c>
      <c r="K111" s="6">
        <v>4</v>
      </c>
      <c r="L111" s="6">
        <v>3.5</v>
      </c>
      <c r="M111" s="6">
        <v>3</v>
      </c>
      <c r="N111" s="7">
        <v>3.5</v>
      </c>
      <c r="O111" s="7">
        <v>2.5</v>
      </c>
      <c r="P111" s="7">
        <v>3.5</v>
      </c>
      <c r="Q111" s="7">
        <v>3</v>
      </c>
      <c r="R111" s="6">
        <v>4</v>
      </c>
      <c r="S111" s="6">
        <v>2</v>
      </c>
      <c r="T111" s="6">
        <v>4</v>
      </c>
      <c r="U111" s="6">
        <v>3</v>
      </c>
      <c r="V111" s="7">
        <v>3</v>
      </c>
      <c r="W111" s="7">
        <v>3</v>
      </c>
      <c r="X111" s="7">
        <v>3</v>
      </c>
      <c r="Y111" s="7">
        <v>3</v>
      </c>
      <c r="Z111" s="6">
        <v>3</v>
      </c>
      <c r="AA111" s="6">
        <v>3</v>
      </c>
      <c r="AB111" s="6">
        <v>4</v>
      </c>
      <c r="AC111" s="6">
        <v>2</v>
      </c>
      <c r="AD111" s="7">
        <v>3.5</v>
      </c>
      <c r="AE111" s="7">
        <v>4.5</v>
      </c>
      <c r="AF111" s="7">
        <v>3</v>
      </c>
      <c r="AG111" s="7">
        <v>3</v>
      </c>
      <c r="AH111" s="6">
        <v>3.5</v>
      </c>
      <c r="AI111" s="6">
        <v>4</v>
      </c>
      <c r="AJ111" s="6">
        <v>3</v>
      </c>
      <c r="AK111" s="6">
        <v>4</v>
      </c>
      <c r="AP111" s="6">
        <v>3</v>
      </c>
      <c r="AQ111" s="6">
        <v>4</v>
      </c>
      <c r="AR111" s="6">
        <v>3</v>
      </c>
      <c r="AS111" s="6">
        <v>2</v>
      </c>
      <c r="BB111" s="7">
        <f t="shared" si="21"/>
        <v>3</v>
      </c>
      <c r="BC111" s="7">
        <f t="shared" si="21"/>
        <v>2.5</v>
      </c>
      <c r="BD111" s="7">
        <f t="shared" si="21"/>
        <v>3.25</v>
      </c>
      <c r="BE111" s="7">
        <f t="shared" si="21"/>
        <v>3</v>
      </c>
      <c r="BF111" s="6">
        <v>3</v>
      </c>
      <c r="BG111" s="6">
        <v>2.5</v>
      </c>
      <c r="BH111" s="6">
        <v>2.5</v>
      </c>
      <c r="BI111" s="6">
        <v>2.5</v>
      </c>
      <c r="BJ111" s="7">
        <v>2.5</v>
      </c>
      <c r="BK111" s="7">
        <v>2.5</v>
      </c>
      <c r="BL111" s="7">
        <v>3</v>
      </c>
      <c r="BM111" s="7">
        <v>2</v>
      </c>
    </row>
    <row r="112" spans="1:69">
      <c r="A112" s="90"/>
      <c r="B112" s="25"/>
      <c r="C112" s="41" t="s">
        <v>90</v>
      </c>
      <c r="D112" s="63">
        <f t="shared" si="16"/>
        <v>4.041666666666667</v>
      </c>
      <c r="E112" s="68">
        <f t="shared" si="17"/>
        <v>3.5208333333333335</v>
      </c>
      <c r="F112" s="61">
        <f t="shared" si="18"/>
        <v>3.7291666666666665</v>
      </c>
      <c r="G112" s="61">
        <f t="shared" si="19"/>
        <v>3.7916666666666665</v>
      </c>
      <c r="H112" s="70">
        <f t="shared" si="20"/>
        <v>15.083333333333332</v>
      </c>
      <c r="I112" s="90"/>
      <c r="J112" s="6">
        <v>5</v>
      </c>
      <c r="K112" s="6">
        <v>5</v>
      </c>
      <c r="L112" s="6">
        <v>4</v>
      </c>
      <c r="M112" s="6">
        <v>3.5</v>
      </c>
      <c r="N112" s="7">
        <v>4</v>
      </c>
      <c r="O112" s="7">
        <v>3</v>
      </c>
      <c r="P112" s="7">
        <v>4</v>
      </c>
      <c r="Q112" s="7">
        <v>4</v>
      </c>
      <c r="R112" s="6">
        <v>3</v>
      </c>
      <c r="S112" s="6">
        <v>1</v>
      </c>
      <c r="T112" s="6">
        <v>4</v>
      </c>
      <c r="U112" s="6">
        <v>3</v>
      </c>
      <c r="V112" s="7">
        <v>4</v>
      </c>
      <c r="W112" s="7">
        <v>4</v>
      </c>
      <c r="X112" s="7">
        <v>4</v>
      </c>
      <c r="Y112" s="7">
        <v>3.5</v>
      </c>
      <c r="Z112" s="6">
        <v>4.5</v>
      </c>
      <c r="AA112" s="6">
        <v>3.5</v>
      </c>
      <c r="AB112" s="6">
        <v>3.5</v>
      </c>
      <c r="AC112" s="6">
        <v>4</v>
      </c>
      <c r="AD112" s="7">
        <v>4</v>
      </c>
      <c r="AE112" s="7">
        <v>3</v>
      </c>
      <c r="AF112" s="7">
        <v>3</v>
      </c>
      <c r="AG112" s="7">
        <v>4.5</v>
      </c>
      <c r="AH112" s="6">
        <v>3</v>
      </c>
      <c r="AI112" s="6">
        <v>3</v>
      </c>
      <c r="AJ112" s="6">
        <v>3</v>
      </c>
      <c r="AK112" s="6">
        <v>3</v>
      </c>
      <c r="AL112" s="7">
        <v>3.5</v>
      </c>
      <c r="AM112" s="7">
        <v>4</v>
      </c>
      <c r="AN112" s="7">
        <v>3</v>
      </c>
      <c r="AO112" s="7">
        <v>4</v>
      </c>
      <c r="AP112" s="6">
        <v>4</v>
      </c>
      <c r="AQ112" s="6">
        <v>4</v>
      </c>
      <c r="AR112" s="6">
        <v>5</v>
      </c>
      <c r="AS112" s="6">
        <v>3</v>
      </c>
      <c r="BB112" s="7">
        <f t="shared" si="21"/>
        <v>4.5</v>
      </c>
      <c r="BC112" s="7">
        <f t="shared" si="21"/>
        <v>4.75</v>
      </c>
      <c r="BD112" s="7">
        <f t="shared" si="21"/>
        <v>4.25</v>
      </c>
      <c r="BE112" s="7">
        <f t="shared" si="21"/>
        <v>4.5</v>
      </c>
      <c r="BF112" s="6">
        <v>4.5</v>
      </c>
      <c r="BG112" s="6">
        <v>4.5</v>
      </c>
      <c r="BH112" s="6">
        <v>3.5</v>
      </c>
      <c r="BI112" s="6">
        <v>4.5</v>
      </c>
      <c r="BJ112" s="7">
        <v>4.5</v>
      </c>
      <c r="BK112" s="7">
        <v>2.5</v>
      </c>
      <c r="BL112" s="7">
        <v>3.5</v>
      </c>
      <c r="BM112" s="7">
        <v>4</v>
      </c>
    </row>
    <row r="113" spans="1:70">
      <c r="A113" s="90"/>
      <c r="B113" s="25"/>
      <c r="C113" s="41" t="s">
        <v>6</v>
      </c>
      <c r="D113" s="61">
        <f t="shared" si="16"/>
        <v>3.4090909090909092</v>
      </c>
      <c r="E113" s="61">
        <f t="shared" si="17"/>
        <v>3.0909090909090908</v>
      </c>
      <c r="F113" s="61">
        <f t="shared" si="18"/>
        <v>2.7954545454545454</v>
      </c>
      <c r="G113" s="61">
        <f t="shared" si="19"/>
        <v>3</v>
      </c>
      <c r="H113" s="67">
        <f t="shared" si="20"/>
        <v>12.295454545454545</v>
      </c>
      <c r="I113" s="90"/>
      <c r="J113" s="6">
        <v>3</v>
      </c>
      <c r="K113" s="6">
        <v>4</v>
      </c>
      <c r="L113" s="6">
        <v>3</v>
      </c>
      <c r="M113" s="6">
        <v>3</v>
      </c>
      <c r="N113" s="7">
        <v>4</v>
      </c>
      <c r="O113" s="7">
        <v>4</v>
      </c>
      <c r="P113" s="7">
        <v>3.5</v>
      </c>
      <c r="Q113" s="7">
        <v>3.5</v>
      </c>
      <c r="R113" s="6">
        <v>4</v>
      </c>
      <c r="S113" s="6">
        <v>3</v>
      </c>
      <c r="T113" s="6">
        <v>3</v>
      </c>
      <c r="U113" s="6">
        <v>3</v>
      </c>
      <c r="V113" s="7">
        <v>3</v>
      </c>
      <c r="W113" s="7">
        <v>3.5</v>
      </c>
      <c r="X113" s="7">
        <v>2.5</v>
      </c>
      <c r="Y113" s="7">
        <v>3</v>
      </c>
      <c r="Z113" s="6">
        <v>4</v>
      </c>
      <c r="AA113" s="6">
        <v>1</v>
      </c>
      <c r="AB113" s="6">
        <v>3.5</v>
      </c>
      <c r="AC113" s="6">
        <v>3</v>
      </c>
      <c r="AH113" s="6">
        <v>4</v>
      </c>
      <c r="AI113" s="6">
        <v>3</v>
      </c>
      <c r="AJ113" s="6">
        <v>3</v>
      </c>
      <c r="AK113" s="6">
        <v>3</v>
      </c>
      <c r="AL113" s="7">
        <v>3</v>
      </c>
      <c r="AM113" s="7">
        <v>3</v>
      </c>
      <c r="AN113" s="7">
        <v>2</v>
      </c>
      <c r="AO113" s="7">
        <v>3</v>
      </c>
      <c r="AP113" s="6">
        <v>3</v>
      </c>
      <c r="AQ113" s="6">
        <v>4</v>
      </c>
      <c r="AR113" s="6">
        <v>3</v>
      </c>
      <c r="AS113" s="6">
        <v>3.5</v>
      </c>
      <c r="BB113" s="7">
        <f t="shared" si="21"/>
        <v>4</v>
      </c>
      <c r="BC113" s="7">
        <f t="shared" si="21"/>
        <v>3.5</v>
      </c>
      <c r="BD113" s="7">
        <f t="shared" si="21"/>
        <v>3.25</v>
      </c>
      <c r="BE113" s="7">
        <f t="shared" si="21"/>
        <v>3</v>
      </c>
      <c r="BF113" s="6">
        <v>2.5</v>
      </c>
      <c r="BG113" s="6">
        <v>2.5</v>
      </c>
      <c r="BH113" s="6">
        <v>2</v>
      </c>
      <c r="BI113" s="6">
        <v>2.5</v>
      </c>
      <c r="BJ113" s="7">
        <v>3</v>
      </c>
      <c r="BK113" s="7">
        <v>2.5</v>
      </c>
      <c r="BL113" s="7">
        <v>2</v>
      </c>
      <c r="BM113" s="7">
        <v>2.5</v>
      </c>
    </row>
    <row r="114" spans="1:70">
      <c r="A114" s="90"/>
      <c r="B114" s="25"/>
      <c r="C114" s="41" t="s">
        <v>2</v>
      </c>
      <c r="D114" s="61">
        <f t="shared" si="16"/>
        <v>3.3863636363636362</v>
      </c>
      <c r="E114" s="61">
        <f t="shared" si="17"/>
        <v>3.3409090909090908</v>
      </c>
      <c r="F114" s="61">
        <f t="shared" si="18"/>
        <v>3.2045454545454546</v>
      </c>
      <c r="G114" s="61">
        <f t="shared" si="19"/>
        <v>2.9090909090909092</v>
      </c>
      <c r="H114" s="67">
        <f t="shared" si="20"/>
        <v>12.84090909090909</v>
      </c>
      <c r="I114" s="90"/>
      <c r="J114" s="6">
        <v>3</v>
      </c>
      <c r="K114" s="6">
        <v>3</v>
      </c>
      <c r="L114" s="6">
        <v>3</v>
      </c>
      <c r="M114" s="6">
        <v>2</v>
      </c>
      <c r="R114" s="6">
        <v>3</v>
      </c>
      <c r="S114" s="6">
        <v>3</v>
      </c>
      <c r="T114" s="6">
        <v>3.5</v>
      </c>
      <c r="U114" s="6">
        <v>3.5</v>
      </c>
      <c r="V114" s="7">
        <v>3</v>
      </c>
      <c r="W114" s="7">
        <v>2.5</v>
      </c>
      <c r="X114" s="7">
        <v>2.5</v>
      </c>
      <c r="Y114" s="7">
        <v>3</v>
      </c>
      <c r="Z114" s="6">
        <v>4</v>
      </c>
      <c r="AA114" s="6">
        <v>3.5</v>
      </c>
      <c r="AB114" s="6">
        <v>4</v>
      </c>
      <c r="AC114" s="6">
        <v>2.5</v>
      </c>
      <c r="AD114" s="7">
        <v>4</v>
      </c>
      <c r="AE114" s="7">
        <v>4</v>
      </c>
      <c r="AF114" s="7">
        <v>3.5</v>
      </c>
      <c r="AG114" s="7">
        <v>3</v>
      </c>
      <c r="AH114" s="6">
        <v>3</v>
      </c>
      <c r="AI114" s="6">
        <v>4</v>
      </c>
      <c r="AJ114" s="6">
        <v>3</v>
      </c>
      <c r="AK114" s="6">
        <v>3</v>
      </c>
      <c r="AL114" s="7">
        <v>3</v>
      </c>
      <c r="AM114" s="7">
        <v>4</v>
      </c>
      <c r="AN114" s="7">
        <v>3</v>
      </c>
      <c r="AO114" s="7">
        <v>2.5</v>
      </c>
      <c r="AP114" s="6">
        <v>4</v>
      </c>
      <c r="AQ114" s="6">
        <v>3.5</v>
      </c>
      <c r="AR114" s="6">
        <v>4</v>
      </c>
      <c r="AS114" s="6">
        <v>4</v>
      </c>
      <c r="BB114" s="7">
        <f t="shared" si="21"/>
        <v>4.25</v>
      </c>
      <c r="BC114" s="7">
        <f t="shared" si="21"/>
        <v>4.25</v>
      </c>
      <c r="BD114" s="7">
        <f t="shared" si="21"/>
        <v>3.75</v>
      </c>
      <c r="BE114" s="7">
        <f t="shared" si="21"/>
        <v>3</v>
      </c>
      <c r="BF114" s="6">
        <v>2.5</v>
      </c>
      <c r="BG114" s="6">
        <v>2.5</v>
      </c>
      <c r="BH114" s="6">
        <v>2.5</v>
      </c>
      <c r="BI114" s="6">
        <v>3</v>
      </c>
      <c r="BJ114" s="7">
        <v>3.5</v>
      </c>
      <c r="BK114" s="7">
        <v>2.5</v>
      </c>
      <c r="BL114" s="7">
        <v>2.5</v>
      </c>
      <c r="BM114" s="7">
        <v>2.5</v>
      </c>
    </row>
    <row r="115" spans="1:70">
      <c r="A115" s="90"/>
      <c r="B115" s="25"/>
      <c r="C115" s="41" t="s">
        <v>7</v>
      </c>
      <c r="D115" s="61">
        <f t="shared" si="16"/>
        <v>3.4545454545454546</v>
      </c>
      <c r="E115" s="61">
        <f t="shared" si="17"/>
        <v>3.2727272727272729</v>
      </c>
      <c r="F115" s="68">
        <f t="shared" si="18"/>
        <v>3.75</v>
      </c>
      <c r="G115" s="61">
        <f t="shared" si="19"/>
        <v>3.6590909090909092</v>
      </c>
      <c r="H115" s="67">
        <f t="shared" si="20"/>
        <v>14.136363636363637</v>
      </c>
      <c r="I115" s="90"/>
      <c r="J115" s="6">
        <v>3</v>
      </c>
      <c r="K115" s="6">
        <v>4</v>
      </c>
      <c r="L115" s="6">
        <v>4</v>
      </c>
      <c r="M115" s="6">
        <v>3.5</v>
      </c>
      <c r="N115" s="7">
        <v>3.5</v>
      </c>
      <c r="O115" s="7">
        <v>3.5</v>
      </c>
      <c r="P115" s="7">
        <v>4</v>
      </c>
      <c r="Q115" s="7">
        <v>4</v>
      </c>
      <c r="R115" s="6">
        <v>3</v>
      </c>
      <c r="S115" s="6">
        <v>1</v>
      </c>
      <c r="T115" s="6">
        <v>3</v>
      </c>
      <c r="U115" s="6">
        <v>3</v>
      </c>
      <c r="V115" s="7">
        <v>3.5</v>
      </c>
      <c r="W115" s="7">
        <v>4</v>
      </c>
      <c r="X115" s="7">
        <v>4</v>
      </c>
      <c r="Y115" s="7">
        <v>3</v>
      </c>
      <c r="Z115" s="6">
        <v>4</v>
      </c>
      <c r="AA115" s="6">
        <v>2.5</v>
      </c>
      <c r="AB115" s="6">
        <v>5</v>
      </c>
      <c r="AC115" s="6">
        <v>4</v>
      </c>
      <c r="AD115" s="7">
        <v>4</v>
      </c>
      <c r="AE115" s="7">
        <v>3</v>
      </c>
      <c r="AF115" s="7">
        <v>4</v>
      </c>
      <c r="AG115" s="7">
        <v>4</v>
      </c>
      <c r="AL115" s="7">
        <v>3</v>
      </c>
      <c r="AM115" s="7">
        <v>3.5</v>
      </c>
      <c r="AN115" s="7">
        <v>2</v>
      </c>
      <c r="AO115" s="7">
        <v>3</v>
      </c>
      <c r="AP115" s="6">
        <v>5</v>
      </c>
      <c r="AQ115" s="6">
        <v>4</v>
      </c>
      <c r="AR115" s="6">
        <v>5</v>
      </c>
      <c r="AS115" s="6">
        <v>5</v>
      </c>
      <c r="BB115" s="7">
        <f t="shared" si="21"/>
        <v>4</v>
      </c>
      <c r="BC115" s="7">
        <f t="shared" si="21"/>
        <v>4.5</v>
      </c>
      <c r="BD115" s="7">
        <f t="shared" si="21"/>
        <v>4.25</v>
      </c>
      <c r="BE115" s="7">
        <f t="shared" si="21"/>
        <v>4.25</v>
      </c>
      <c r="BF115" s="6">
        <v>2</v>
      </c>
      <c r="BG115" s="6">
        <v>2.5</v>
      </c>
      <c r="BH115" s="6">
        <v>2.5</v>
      </c>
      <c r="BI115" s="6">
        <v>3</v>
      </c>
      <c r="BJ115" s="7">
        <v>3</v>
      </c>
      <c r="BK115" s="7">
        <v>3.5</v>
      </c>
      <c r="BL115" s="7">
        <v>3.5</v>
      </c>
      <c r="BM115" s="7">
        <v>3.5</v>
      </c>
    </row>
    <row r="116" spans="1:70">
      <c r="A116" s="90"/>
      <c r="B116" s="25"/>
      <c r="C116" s="41" t="s">
        <v>14</v>
      </c>
      <c r="D116" s="68">
        <f t="shared" si="16"/>
        <v>3.95</v>
      </c>
      <c r="E116" s="61">
        <f t="shared" si="17"/>
        <v>2.7727272727272729</v>
      </c>
      <c r="F116" s="68">
        <f t="shared" si="18"/>
        <v>3.75</v>
      </c>
      <c r="G116" s="91">
        <f t="shared" si="19"/>
        <v>4.0681818181818183</v>
      </c>
      <c r="H116" s="67">
        <f t="shared" si="20"/>
        <v>14.540909090909091</v>
      </c>
      <c r="I116" s="90"/>
      <c r="J116" s="6">
        <v>4.5</v>
      </c>
      <c r="K116" s="6">
        <v>2.5</v>
      </c>
      <c r="L116" s="6">
        <v>4</v>
      </c>
      <c r="M116" s="6">
        <v>5</v>
      </c>
      <c r="N116" s="7">
        <v>4</v>
      </c>
      <c r="O116" s="7">
        <v>1.5</v>
      </c>
      <c r="P116" s="7">
        <v>4.5</v>
      </c>
      <c r="Q116" s="7">
        <v>4</v>
      </c>
      <c r="S116" s="6">
        <v>2.5</v>
      </c>
      <c r="T116" s="6">
        <v>3.5</v>
      </c>
      <c r="U116" s="6">
        <v>3</v>
      </c>
      <c r="V116" s="7">
        <v>4.5</v>
      </c>
      <c r="W116" s="7">
        <v>3.5</v>
      </c>
      <c r="X116" s="7">
        <v>3.5</v>
      </c>
      <c r="Y116" s="7">
        <v>4</v>
      </c>
      <c r="Z116" s="6">
        <v>4.5</v>
      </c>
      <c r="AA116" s="6">
        <v>2.5</v>
      </c>
      <c r="AB116" s="6">
        <v>4.5</v>
      </c>
      <c r="AC116" s="6">
        <v>5</v>
      </c>
      <c r="AD116" s="7">
        <v>3.5</v>
      </c>
      <c r="AE116" s="7">
        <v>3</v>
      </c>
      <c r="AF116" s="7">
        <v>3</v>
      </c>
      <c r="AG116" s="7">
        <v>4</v>
      </c>
      <c r="AH116" s="6">
        <v>3</v>
      </c>
      <c r="AI116" s="6">
        <v>3</v>
      </c>
      <c r="AJ116" s="6">
        <v>4</v>
      </c>
      <c r="AK116" s="6">
        <v>3</v>
      </c>
      <c r="AL116" s="7">
        <v>3.5</v>
      </c>
      <c r="AM116" s="7">
        <v>3</v>
      </c>
      <c r="AN116" s="7">
        <v>4</v>
      </c>
      <c r="AO116" s="7">
        <v>4</v>
      </c>
      <c r="AP116" s="6">
        <v>4</v>
      </c>
      <c r="AQ116" s="6">
        <v>4</v>
      </c>
      <c r="AR116" s="6">
        <v>4</v>
      </c>
      <c r="AS116" s="6">
        <v>4</v>
      </c>
      <c r="BB116" s="7">
        <f t="shared" si="21"/>
        <v>4</v>
      </c>
      <c r="BC116" s="7">
        <f t="shared" si="21"/>
        <v>4</v>
      </c>
      <c r="BD116" s="7">
        <f t="shared" si="21"/>
        <v>3.75</v>
      </c>
      <c r="BE116" s="7">
        <f t="shared" si="21"/>
        <v>4.75</v>
      </c>
      <c r="BF116" s="6">
        <v>4</v>
      </c>
      <c r="BG116" s="6">
        <v>1</v>
      </c>
      <c r="BH116" s="6">
        <v>2.5</v>
      </c>
      <c r="BI116" s="6">
        <v>4</v>
      </c>
    </row>
    <row r="117" spans="1:70">
      <c r="A117" s="90"/>
      <c r="B117" s="25"/>
      <c r="C117" s="41" t="s">
        <v>91</v>
      </c>
      <c r="D117" s="68">
        <f t="shared" si="16"/>
        <v>4</v>
      </c>
      <c r="E117" s="68">
        <f t="shared" si="17"/>
        <v>3.3958333333333335</v>
      </c>
      <c r="F117" s="61">
        <f t="shared" si="18"/>
        <v>3.5833333333333335</v>
      </c>
      <c r="G117" s="93">
        <f t="shared" si="19"/>
        <v>4.166666666666667</v>
      </c>
      <c r="H117" s="70">
        <f t="shared" si="20"/>
        <v>15.145833333333336</v>
      </c>
      <c r="I117" s="90"/>
      <c r="J117" s="6">
        <v>4</v>
      </c>
      <c r="K117" s="6">
        <v>4.5</v>
      </c>
      <c r="L117" s="6">
        <v>4.5</v>
      </c>
      <c r="M117" s="6">
        <v>5</v>
      </c>
      <c r="N117" s="7">
        <v>4</v>
      </c>
      <c r="O117" s="7">
        <v>3</v>
      </c>
      <c r="P117" s="7">
        <v>3</v>
      </c>
      <c r="Q117" s="7">
        <v>4.5</v>
      </c>
      <c r="R117" s="6">
        <v>4</v>
      </c>
      <c r="S117" s="6">
        <v>3</v>
      </c>
      <c r="T117" s="6">
        <v>2.5</v>
      </c>
      <c r="U117" s="6">
        <v>3</v>
      </c>
      <c r="V117" s="7">
        <v>4</v>
      </c>
      <c r="W117" s="7">
        <v>3.5</v>
      </c>
      <c r="X117" s="7">
        <v>5</v>
      </c>
      <c r="Y117" s="7">
        <v>4</v>
      </c>
      <c r="Z117" s="6">
        <v>4</v>
      </c>
      <c r="AA117" s="6">
        <v>4</v>
      </c>
      <c r="AB117" s="6">
        <v>4</v>
      </c>
      <c r="AC117" s="6">
        <v>4</v>
      </c>
      <c r="AD117" s="7">
        <v>4.5</v>
      </c>
      <c r="AE117" s="7">
        <v>3.5</v>
      </c>
      <c r="AF117" s="7">
        <v>3.5</v>
      </c>
      <c r="AG117" s="7">
        <v>4</v>
      </c>
      <c r="AH117" s="6">
        <v>4</v>
      </c>
      <c r="AI117" s="6">
        <v>3</v>
      </c>
      <c r="AJ117" s="6">
        <v>3</v>
      </c>
      <c r="AK117" s="6">
        <v>4</v>
      </c>
      <c r="AL117" s="7">
        <v>4</v>
      </c>
      <c r="AM117" s="7">
        <v>3</v>
      </c>
      <c r="AN117" s="7">
        <v>3</v>
      </c>
      <c r="AO117" s="7">
        <v>4</v>
      </c>
      <c r="AP117" s="6">
        <v>4</v>
      </c>
      <c r="AQ117" s="6">
        <v>4</v>
      </c>
      <c r="AR117" s="6">
        <v>5</v>
      </c>
      <c r="AS117" s="6">
        <v>5</v>
      </c>
      <c r="BB117" s="7">
        <f t="shared" si="21"/>
        <v>4</v>
      </c>
      <c r="BC117" s="7">
        <f t="shared" si="21"/>
        <v>3.75</v>
      </c>
      <c r="BD117" s="7">
        <f t="shared" si="21"/>
        <v>3.5</v>
      </c>
      <c r="BE117" s="7">
        <f t="shared" si="21"/>
        <v>4.5</v>
      </c>
      <c r="BF117" s="6">
        <v>3</v>
      </c>
      <c r="BG117" s="6">
        <v>2.5</v>
      </c>
      <c r="BH117" s="6">
        <v>2.5</v>
      </c>
      <c r="BI117" s="6">
        <v>3.5</v>
      </c>
      <c r="BJ117" s="7">
        <v>4.5</v>
      </c>
      <c r="BK117" s="7">
        <v>3</v>
      </c>
      <c r="BL117" s="7">
        <v>3.5</v>
      </c>
      <c r="BM117" s="7">
        <v>4.5</v>
      </c>
    </row>
    <row r="118" spans="1:70">
      <c r="A118" s="90"/>
      <c r="B118" s="25"/>
      <c r="C118" s="46" t="s">
        <v>80</v>
      </c>
      <c r="D118" s="59">
        <f t="shared" si="16"/>
        <v>3.6662037037037041</v>
      </c>
      <c r="E118" s="59">
        <f t="shared" si="17"/>
        <v>3.2849537037037035</v>
      </c>
      <c r="F118" s="59">
        <f t="shared" si="18"/>
        <v>3.4347222222222231</v>
      </c>
      <c r="G118" s="59">
        <f t="shared" si="19"/>
        <v>3.5805555555555553</v>
      </c>
      <c r="H118" s="71">
        <f t="shared" si="20"/>
        <v>13.966435185185187</v>
      </c>
      <c r="I118" s="90"/>
      <c r="J118" s="48">
        <f t="shared" ref="J118:AS118" si="22">AVERAGE(J108:J117)</f>
        <v>3.7222222222222223</v>
      </c>
      <c r="K118" s="48">
        <f t="shared" si="22"/>
        <v>3.8888888888888888</v>
      </c>
      <c r="L118" s="48">
        <f t="shared" si="22"/>
        <v>3.6666666666666665</v>
      </c>
      <c r="M118" s="48">
        <f t="shared" si="22"/>
        <v>3.6666666666666665</v>
      </c>
      <c r="N118" s="48">
        <f t="shared" si="22"/>
        <v>3.8333333333333335</v>
      </c>
      <c r="O118" s="48">
        <f t="shared" si="22"/>
        <v>2.8333333333333335</v>
      </c>
      <c r="P118" s="48">
        <f t="shared" si="22"/>
        <v>3.7777777777777777</v>
      </c>
      <c r="Q118" s="48">
        <f t="shared" si="22"/>
        <v>3.8888888888888888</v>
      </c>
      <c r="R118" s="48">
        <f t="shared" si="22"/>
        <v>3.3888888888888888</v>
      </c>
      <c r="S118" s="48">
        <f t="shared" si="22"/>
        <v>2.2000000000000002</v>
      </c>
      <c r="T118" s="48">
        <f t="shared" si="22"/>
        <v>3.25</v>
      </c>
      <c r="U118" s="48">
        <f t="shared" si="22"/>
        <v>3.15</v>
      </c>
      <c r="V118" s="48">
        <f t="shared" si="22"/>
        <v>3.6</v>
      </c>
      <c r="W118" s="48">
        <f t="shared" si="22"/>
        <v>3.4</v>
      </c>
      <c r="X118" s="48">
        <f t="shared" si="22"/>
        <v>3.5</v>
      </c>
      <c r="Y118" s="48">
        <f t="shared" si="22"/>
        <v>3.35</v>
      </c>
      <c r="Z118" s="48">
        <f t="shared" si="22"/>
        <v>4.0555555555555554</v>
      </c>
      <c r="AA118" s="48">
        <f t="shared" si="22"/>
        <v>3.0555555555555554</v>
      </c>
      <c r="AB118" s="48">
        <f t="shared" si="22"/>
        <v>3.9444444444444446</v>
      </c>
      <c r="AC118" s="48">
        <f t="shared" si="22"/>
        <v>3.6111111111111112</v>
      </c>
      <c r="AD118" s="48">
        <f t="shared" si="22"/>
        <v>4</v>
      </c>
      <c r="AE118" s="48">
        <f t="shared" si="22"/>
        <v>3.4444444444444446</v>
      </c>
      <c r="AF118" s="48">
        <f t="shared" si="22"/>
        <v>3.3333333333333335</v>
      </c>
      <c r="AG118" s="48">
        <f t="shared" si="22"/>
        <v>3.9444444444444446</v>
      </c>
      <c r="AH118" s="48">
        <f t="shared" si="22"/>
        <v>3.6111111111111112</v>
      </c>
      <c r="AI118" s="48">
        <f t="shared" si="22"/>
        <v>3.4444444444444446</v>
      </c>
      <c r="AJ118" s="48">
        <f t="shared" si="22"/>
        <v>3.2222222222222223</v>
      </c>
      <c r="AK118" s="48">
        <f t="shared" si="22"/>
        <v>3.3888888888888888</v>
      </c>
      <c r="AL118" s="48">
        <f t="shared" si="22"/>
        <v>3.3888888888888888</v>
      </c>
      <c r="AM118" s="48">
        <f t="shared" si="22"/>
        <v>3.8333333333333335</v>
      </c>
      <c r="AN118" s="48">
        <f t="shared" si="22"/>
        <v>3</v>
      </c>
      <c r="AO118" s="48">
        <f t="shared" si="22"/>
        <v>3.5555555555555554</v>
      </c>
      <c r="AP118" s="48">
        <f t="shared" si="22"/>
        <v>4</v>
      </c>
      <c r="AQ118" s="48">
        <f t="shared" si="22"/>
        <v>4.0555555555555554</v>
      </c>
      <c r="AR118" s="48">
        <f t="shared" si="22"/>
        <v>4.1111111111111107</v>
      </c>
      <c r="AS118" s="48">
        <f t="shared" si="22"/>
        <v>3.9444444444444446</v>
      </c>
      <c r="AT118" s="48"/>
      <c r="AU118" s="48"/>
      <c r="AV118" s="48"/>
      <c r="AW118" s="48"/>
      <c r="AX118" s="48"/>
      <c r="AY118" s="48"/>
      <c r="AZ118" s="48"/>
      <c r="BA118" s="48"/>
      <c r="BB118" s="48">
        <f t="shared" ref="BB118:BM118" si="23">AVERAGE(BB108:BB117)</f>
        <v>3.85</v>
      </c>
      <c r="BC118" s="48">
        <f t="shared" si="23"/>
        <v>3.7749999999999999</v>
      </c>
      <c r="BD118" s="48">
        <f t="shared" si="23"/>
        <v>3.6</v>
      </c>
      <c r="BE118" s="48">
        <f t="shared" si="23"/>
        <v>3.8</v>
      </c>
      <c r="BF118" s="48">
        <f t="shared" si="23"/>
        <v>3.1</v>
      </c>
      <c r="BG118" s="48">
        <f t="shared" si="23"/>
        <v>2.6</v>
      </c>
      <c r="BH118" s="48">
        <f t="shared" si="23"/>
        <v>2.7</v>
      </c>
      <c r="BI118" s="48">
        <f t="shared" si="23"/>
        <v>3.5</v>
      </c>
      <c r="BJ118" s="48">
        <f t="shared" si="23"/>
        <v>3.4444444444444446</v>
      </c>
      <c r="BK118" s="48">
        <f t="shared" si="23"/>
        <v>2.8888888888888888</v>
      </c>
      <c r="BL118" s="48">
        <f t="shared" si="23"/>
        <v>3.1111111111111112</v>
      </c>
      <c r="BM118" s="48">
        <f t="shared" si="23"/>
        <v>3.1666666666666665</v>
      </c>
      <c r="BN118" s="48"/>
      <c r="BO118" s="48"/>
      <c r="BP118" s="48"/>
      <c r="BQ118" s="48"/>
      <c r="BR118" s="48"/>
    </row>
    <row r="119" spans="1:70">
      <c r="B119" s="25"/>
      <c r="C119" s="27"/>
      <c r="D119" s="46"/>
      <c r="E119" s="46"/>
      <c r="F119" s="46"/>
      <c r="G119" s="46"/>
      <c r="H119" s="94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48"/>
      <c r="AH119" s="48"/>
      <c r="AI119" s="48"/>
      <c r="AJ119" s="48"/>
      <c r="AK119" s="48"/>
      <c r="AL119" s="48"/>
      <c r="AM119" s="48"/>
      <c r="AN119" s="48"/>
      <c r="AO119" s="48"/>
      <c r="AP119" s="48"/>
      <c r="AQ119" s="48"/>
      <c r="AR119" s="48"/>
      <c r="AS119" s="48"/>
      <c r="AT119" s="48"/>
      <c r="AU119" s="48"/>
      <c r="AV119" s="48"/>
      <c r="AW119" s="48"/>
      <c r="AX119" s="48"/>
      <c r="AY119" s="48"/>
      <c r="AZ119" s="48"/>
      <c r="BA119" s="48"/>
      <c r="BB119" s="48">
        <v>16</v>
      </c>
      <c r="BC119" s="48">
        <v>18</v>
      </c>
      <c r="BD119" s="48">
        <v>14</v>
      </c>
      <c r="BE119" s="48">
        <v>15</v>
      </c>
      <c r="BF119" s="48"/>
      <c r="BG119" s="48"/>
      <c r="BH119" s="48"/>
      <c r="BI119" s="48"/>
      <c r="BJ119" s="48"/>
      <c r="BK119" s="48"/>
      <c r="BL119" s="48"/>
      <c r="BM119" s="48"/>
      <c r="BN119" s="48"/>
      <c r="BO119" s="48"/>
      <c r="BP119" s="48"/>
      <c r="BQ119" s="48"/>
      <c r="BR119" s="48"/>
    </row>
    <row r="120" spans="1:70">
      <c r="B120" s="25"/>
      <c r="C120" s="27"/>
      <c r="D120" s="46"/>
      <c r="E120" s="46"/>
      <c r="F120" s="46"/>
      <c r="G120" s="46"/>
      <c r="H120" s="47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  <c r="AG120" s="48"/>
      <c r="AH120" s="48"/>
      <c r="AI120" s="48"/>
      <c r="AJ120" s="48"/>
      <c r="AK120" s="48"/>
      <c r="AL120" s="48"/>
      <c r="AM120" s="48"/>
      <c r="AN120" s="48"/>
      <c r="AO120" s="48"/>
      <c r="AP120" s="48"/>
      <c r="AQ120" s="48"/>
      <c r="AR120" s="48"/>
      <c r="AS120" s="48"/>
      <c r="AT120" s="48"/>
      <c r="AU120" s="48"/>
      <c r="AV120" s="48"/>
      <c r="AW120" s="48"/>
      <c r="AX120" s="48"/>
      <c r="AY120" s="48"/>
      <c r="AZ120" s="48"/>
      <c r="BA120" s="48"/>
      <c r="BB120" s="48">
        <v>13</v>
      </c>
      <c r="BC120" s="48">
        <v>12</v>
      </c>
      <c r="BD120" s="48">
        <v>12</v>
      </c>
      <c r="BE120" s="48">
        <v>13</v>
      </c>
      <c r="BF120" s="48"/>
      <c r="BG120" s="48"/>
      <c r="BH120" s="48"/>
      <c r="BI120" s="48"/>
      <c r="BJ120" s="48"/>
      <c r="BK120" s="48"/>
      <c r="BL120" s="48"/>
      <c r="BM120" s="48"/>
      <c r="BN120" s="48"/>
      <c r="BO120" s="48"/>
      <c r="BP120" s="48"/>
      <c r="BQ120" s="48"/>
      <c r="BR120" s="48"/>
    </row>
    <row r="121" spans="1:70">
      <c r="B121" s="25"/>
      <c r="C121" s="27"/>
      <c r="D121" s="46"/>
      <c r="E121" s="46"/>
      <c r="F121" s="46"/>
      <c r="G121" s="46"/>
      <c r="H121" s="47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  <c r="AG121" s="48"/>
      <c r="AH121" s="48"/>
      <c r="AI121" s="48"/>
      <c r="AJ121" s="48"/>
      <c r="AK121" s="48"/>
      <c r="AL121" s="48"/>
      <c r="AM121" s="48"/>
      <c r="AN121" s="48"/>
      <c r="AO121" s="48"/>
      <c r="AP121" s="48"/>
      <c r="AQ121" s="48"/>
      <c r="AR121" s="48"/>
      <c r="AS121" s="48"/>
      <c r="AT121" s="48"/>
      <c r="AU121" s="48"/>
      <c r="AV121" s="48"/>
      <c r="AW121" s="48"/>
      <c r="AX121" s="48"/>
      <c r="AY121" s="48"/>
      <c r="AZ121" s="48"/>
      <c r="BA121" s="48"/>
      <c r="BB121" s="48">
        <v>14</v>
      </c>
      <c r="BC121" s="48">
        <v>12</v>
      </c>
      <c r="BD121" s="48">
        <v>14</v>
      </c>
      <c r="BE121" s="48">
        <v>16</v>
      </c>
      <c r="BF121" s="48"/>
      <c r="BG121" s="48"/>
      <c r="BH121" s="48"/>
      <c r="BI121" s="48"/>
      <c r="BJ121" s="48"/>
      <c r="BK121" s="48"/>
      <c r="BL121" s="48"/>
      <c r="BM121" s="48"/>
      <c r="BN121" s="48"/>
      <c r="BO121" s="48"/>
      <c r="BP121" s="48"/>
      <c r="BQ121" s="48"/>
      <c r="BR121" s="48"/>
    </row>
    <row r="122" spans="1:70">
      <c r="B122" s="25"/>
      <c r="C122" s="27" t="s">
        <v>92</v>
      </c>
      <c r="D122" s="46"/>
      <c r="E122" s="46"/>
      <c r="F122" s="46"/>
      <c r="G122" s="46"/>
      <c r="H122" s="47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  <c r="AJ122" s="48"/>
      <c r="AK122" s="48"/>
      <c r="AL122" s="48"/>
      <c r="AM122" s="48"/>
      <c r="AN122" s="48"/>
      <c r="AO122" s="48"/>
      <c r="AP122" s="48"/>
      <c r="AQ122" s="48"/>
      <c r="AR122" s="48"/>
      <c r="AS122" s="48"/>
      <c r="AT122" s="48"/>
      <c r="AU122" s="48"/>
      <c r="AV122" s="48"/>
      <c r="AW122" s="48"/>
      <c r="AX122" s="48"/>
      <c r="AY122" s="48"/>
      <c r="AZ122" s="48"/>
      <c r="BA122" s="48"/>
      <c r="BB122" s="48">
        <v>12</v>
      </c>
      <c r="BC122" s="48">
        <v>10</v>
      </c>
      <c r="BD122" s="48">
        <v>13</v>
      </c>
      <c r="BE122" s="48">
        <v>12</v>
      </c>
      <c r="BF122" s="48"/>
      <c r="BG122" s="48"/>
      <c r="BH122" s="48"/>
      <c r="BI122" s="48"/>
      <c r="BJ122" s="48"/>
      <c r="BK122" s="48"/>
      <c r="BL122" s="48"/>
      <c r="BM122" s="48"/>
      <c r="BN122" s="48"/>
      <c r="BO122" s="48"/>
      <c r="BP122" s="48"/>
      <c r="BQ122" s="48"/>
      <c r="BR122" s="48"/>
    </row>
    <row r="123" spans="1:70">
      <c r="B123" s="25"/>
      <c r="C123" s="27"/>
      <c r="D123" s="46"/>
      <c r="E123" s="46"/>
      <c r="F123" s="46"/>
      <c r="G123" s="46"/>
      <c r="H123" s="47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8"/>
      <c r="AG123" s="48"/>
      <c r="AH123" s="48"/>
      <c r="AI123" s="48"/>
      <c r="AJ123" s="48"/>
      <c r="AK123" s="48"/>
      <c r="AL123" s="48"/>
      <c r="AM123" s="48"/>
      <c r="AN123" s="48"/>
      <c r="AO123" s="48"/>
      <c r="AP123" s="48"/>
      <c r="AQ123" s="48"/>
      <c r="AR123" s="48"/>
      <c r="AS123" s="48"/>
      <c r="AT123" s="48"/>
      <c r="AU123" s="48"/>
      <c r="AV123" s="48"/>
      <c r="AW123" s="48"/>
      <c r="AX123" s="48"/>
      <c r="AY123" s="48"/>
      <c r="AZ123" s="48"/>
      <c r="BA123" s="48"/>
      <c r="BB123" s="48">
        <v>18</v>
      </c>
      <c r="BC123" s="48">
        <v>19</v>
      </c>
      <c r="BD123" s="48">
        <v>17</v>
      </c>
      <c r="BE123" s="48">
        <v>18</v>
      </c>
      <c r="BF123" s="48"/>
      <c r="BG123" s="48"/>
      <c r="BH123" s="48"/>
      <c r="BI123" s="48"/>
      <c r="BJ123" s="48"/>
      <c r="BK123" s="48"/>
      <c r="BL123" s="48"/>
      <c r="BM123" s="48"/>
      <c r="BN123" s="48"/>
      <c r="BO123" s="48"/>
      <c r="BP123" s="48"/>
      <c r="BQ123" s="48"/>
      <c r="BR123" s="48"/>
    </row>
    <row r="124" spans="1:70">
      <c r="B124" s="25"/>
      <c r="C124" s="27"/>
      <c r="D124" s="46"/>
      <c r="E124" s="46"/>
      <c r="F124" s="46"/>
      <c r="G124" s="46"/>
      <c r="H124" s="47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8"/>
      <c r="AI124" s="48"/>
      <c r="AJ124" s="48"/>
      <c r="AK124" s="48"/>
      <c r="AL124" s="48"/>
      <c r="AM124" s="48"/>
      <c r="AN124" s="48"/>
      <c r="AO124" s="48"/>
      <c r="AP124" s="48"/>
      <c r="AQ124" s="48"/>
      <c r="AR124" s="48"/>
      <c r="AS124" s="48"/>
      <c r="AT124" s="48"/>
      <c r="AU124" s="48"/>
      <c r="AV124" s="48"/>
      <c r="AW124" s="48"/>
      <c r="AX124" s="48"/>
      <c r="AY124" s="48"/>
      <c r="AZ124" s="48"/>
      <c r="BA124" s="48"/>
      <c r="BB124" s="48">
        <v>16</v>
      </c>
      <c r="BC124" s="48">
        <v>14</v>
      </c>
      <c r="BD124" s="48">
        <v>13</v>
      </c>
      <c r="BE124" s="48">
        <v>12</v>
      </c>
      <c r="BF124" s="48"/>
      <c r="BG124" s="48"/>
      <c r="BH124" s="48"/>
      <c r="BI124" s="48"/>
      <c r="BJ124" s="48"/>
      <c r="BK124" s="48"/>
      <c r="BL124" s="48"/>
      <c r="BM124" s="48"/>
      <c r="BN124" s="48"/>
      <c r="BO124" s="48"/>
      <c r="BP124" s="48"/>
      <c r="BQ124" s="48"/>
      <c r="BR124" s="48"/>
    </row>
    <row r="125" spans="1:70">
      <c r="B125" s="25"/>
      <c r="C125" s="27"/>
      <c r="D125" s="46"/>
      <c r="E125" s="46"/>
      <c r="F125" s="46"/>
      <c r="G125" s="46"/>
      <c r="H125" s="47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  <c r="AH125" s="48"/>
      <c r="AI125" s="48"/>
      <c r="AJ125" s="48"/>
      <c r="AK125" s="48"/>
      <c r="AL125" s="48"/>
      <c r="AM125" s="48"/>
      <c r="AN125" s="48"/>
      <c r="AO125" s="48"/>
      <c r="AP125" s="48"/>
      <c r="AQ125" s="48"/>
      <c r="AR125" s="48"/>
      <c r="AS125" s="48"/>
      <c r="AT125" s="48"/>
      <c r="AU125" s="48"/>
      <c r="AV125" s="48"/>
      <c r="AW125" s="48"/>
      <c r="AX125" s="48"/>
      <c r="AY125" s="48"/>
      <c r="AZ125" s="48"/>
      <c r="BA125" s="48"/>
      <c r="BB125" s="48">
        <v>17</v>
      </c>
      <c r="BC125" s="48">
        <v>17</v>
      </c>
      <c r="BD125" s="48">
        <v>15</v>
      </c>
      <c r="BE125" s="48">
        <v>12</v>
      </c>
      <c r="BF125" s="48"/>
      <c r="BG125" s="48"/>
      <c r="BH125" s="48"/>
      <c r="BI125" s="48"/>
      <c r="BJ125" s="48"/>
      <c r="BK125" s="48"/>
      <c r="BL125" s="48"/>
      <c r="BM125" s="48"/>
      <c r="BN125" s="48"/>
      <c r="BO125" s="48"/>
      <c r="BP125" s="48"/>
      <c r="BQ125" s="48"/>
      <c r="BR125" s="48"/>
    </row>
    <row r="126" spans="1:70">
      <c r="B126" s="25"/>
      <c r="C126" s="27"/>
      <c r="D126" s="46"/>
      <c r="E126" s="46"/>
      <c r="F126" s="46"/>
      <c r="G126" s="46"/>
      <c r="H126" s="47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  <c r="AH126" s="48"/>
      <c r="AI126" s="48"/>
      <c r="AJ126" s="48"/>
      <c r="AK126" s="48"/>
      <c r="AL126" s="48"/>
      <c r="AM126" s="48"/>
      <c r="AN126" s="48"/>
      <c r="AO126" s="48"/>
      <c r="AP126" s="48"/>
      <c r="AQ126" s="48"/>
      <c r="AR126" s="48"/>
      <c r="AS126" s="48"/>
      <c r="AT126" s="48"/>
      <c r="AU126" s="48"/>
      <c r="AV126" s="48"/>
      <c r="AW126" s="48"/>
      <c r="AX126" s="48"/>
      <c r="AY126" s="48"/>
      <c r="AZ126" s="48"/>
      <c r="BA126" s="48"/>
      <c r="BB126" s="48">
        <v>16</v>
      </c>
      <c r="BC126" s="48">
        <v>18</v>
      </c>
      <c r="BD126" s="48">
        <v>17</v>
      </c>
      <c r="BE126" s="48">
        <v>17</v>
      </c>
      <c r="BF126" s="48"/>
      <c r="BG126" s="48"/>
      <c r="BH126" s="48"/>
      <c r="BI126" s="48"/>
      <c r="BJ126" s="48"/>
      <c r="BK126" s="48"/>
      <c r="BL126" s="48"/>
      <c r="BM126" s="48"/>
      <c r="BN126" s="48"/>
      <c r="BO126" s="48"/>
      <c r="BP126" s="48"/>
      <c r="BQ126" s="48"/>
      <c r="BR126" s="48"/>
    </row>
    <row r="127" spans="1:70">
      <c r="B127" s="25"/>
      <c r="C127" s="27"/>
      <c r="D127" s="46"/>
      <c r="E127" s="46"/>
      <c r="F127" s="46"/>
      <c r="G127" s="46"/>
      <c r="H127" s="47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  <c r="AG127" s="48"/>
      <c r="AH127" s="48"/>
      <c r="AI127" s="48"/>
      <c r="AJ127" s="48"/>
      <c r="AK127" s="48"/>
      <c r="AL127" s="48"/>
      <c r="AM127" s="48"/>
      <c r="AN127" s="48"/>
      <c r="AO127" s="48"/>
      <c r="AP127" s="48"/>
      <c r="AQ127" s="48"/>
      <c r="AR127" s="48"/>
      <c r="AS127" s="48"/>
      <c r="AT127" s="48"/>
      <c r="AU127" s="48"/>
      <c r="AV127" s="48"/>
      <c r="AW127" s="48"/>
      <c r="AX127" s="48"/>
      <c r="AY127" s="48"/>
      <c r="AZ127" s="48"/>
      <c r="BA127" s="48"/>
      <c r="BB127" s="48">
        <v>16</v>
      </c>
      <c r="BC127" s="48">
        <v>16</v>
      </c>
      <c r="BD127" s="48">
        <v>15</v>
      </c>
      <c r="BE127" s="48">
        <v>19</v>
      </c>
      <c r="BF127" s="48"/>
      <c r="BG127" s="48"/>
      <c r="BH127" s="48"/>
      <c r="BI127" s="48"/>
      <c r="BJ127" s="48"/>
      <c r="BK127" s="48"/>
      <c r="BL127" s="48"/>
      <c r="BM127" s="48"/>
      <c r="BN127" s="48"/>
      <c r="BO127" s="48"/>
      <c r="BP127" s="48"/>
      <c r="BQ127" s="48"/>
      <c r="BR127" s="48"/>
    </row>
    <row r="128" spans="1:70">
      <c r="B128" s="25"/>
      <c r="C128" s="27"/>
      <c r="D128" s="46"/>
      <c r="E128" s="46"/>
      <c r="F128" s="46"/>
      <c r="G128" s="46"/>
      <c r="H128" s="47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  <c r="AI128" s="48"/>
      <c r="AJ128" s="48"/>
      <c r="AK128" s="48"/>
      <c r="AL128" s="48"/>
      <c r="AM128" s="48"/>
      <c r="AN128" s="48"/>
      <c r="AO128" s="48"/>
      <c r="AP128" s="48"/>
      <c r="AQ128" s="48"/>
      <c r="AR128" s="48"/>
      <c r="AS128" s="48"/>
      <c r="AT128" s="48"/>
      <c r="AU128" s="48"/>
      <c r="AV128" s="48"/>
      <c r="AW128" s="48"/>
      <c r="AX128" s="48"/>
      <c r="AY128" s="48"/>
      <c r="AZ128" s="48"/>
      <c r="BA128" s="48"/>
      <c r="BB128" s="48">
        <v>16</v>
      </c>
      <c r="BC128" s="48">
        <v>15</v>
      </c>
      <c r="BD128" s="48">
        <v>14</v>
      </c>
      <c r="BE128" s="48">
        <v>18</v>
      </c>
      <c r="BF128" s="48"/>
      <c r="BG128" s="48"/>
      <c r="BH128" s="48"/>
      <c r="BI128" s="48"/>
      <c r="BJ128" s="48"/>
      <c r="BK128" s="48"/>
      <c r="BL128" s="48"/>
      <c r="BM128" s="48"/>
      <c r="BN128" s="48"/>
      <c r="BO128" s="48"/>
      <c r="BP128" s="48"/>
      <c r="BQ128" s="48"/>
      <c r="BR128" s="48"/>
    </row>
  </sheetData>
  <pageMargins left="0.74791666666666667" right="0.74791666666666667" top="0.98402777777777783" bottom="0.98402777777777783" header="0.51180555555555562" footer="0.51180555555555562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ND845"/>
  <sheetViews>
    <sheetView showGridLines="0" tabSelected="1" defaultGridColor="0" colorId="8" zoomScale="115" zoomScaleNormal="115" workbookViewId="0">
      <pane xSplit="12" ySplit="9" topLeftCell="M834" activePane="bottomRight" state="frozen"/>
      <selection pane="topRight" activeCell="J1" sqref="J1"/>
      <selection pane="bottomLeft" activeCell="A10" sqref="A10"/>
      <selection pane="bottomRight" activeCell="R843" sqref="R843"/>
    </sheetView>
  </sheetViews>
  <sheetFormatPr defaultColWidth="3" defaultRowHeight="13.5" thickBottom="1" outlineLevelRow="1" outlineLevelCol="1"/>
  <cols>
    <col min="1" max="1" width="0.7109375" style="95" customWidth="1"/>
    <col min="2" max="2" width="1.140625" style="1754" customWidth="1"/>
    <col min="3" max="3" width="5.5703125" style="1790" hidden="1" customWidth="1" outlineLevel="1"/>
    <col min="4" max="4" width="7.5703125" style="2331" hidden="1" customWidth="1" outlineLevel="1"/>
    <col min="5" max="5" width="3.140625" style="1790" hidden="1" customWidth="1" outlineLevel="1"/>
    <col min="6" max="6" width="5.5703125" style="1814" customWidth="1" collapsed="1"/>
    <col min="7" max="7" width="17.28515625" style="1843" customWidth="1"/>
    <col min="8" max="8" width="5.42578125" style="96" customWidth="1"/>
    <col min="9" max="9" width="5" style="96" customWidth="1"/>
    <col min="10" max="10" width="5.42578125" style="96" customWidth="1"/>
    <col min="11" max="11" width="5.140625" style="1331" customWidth="1"/>
    <col min="12" max="12" width="1" style="1754" customWidth="1"/>
    <col min="13" max="15" width="2.7109375" style="65" customWidth="1"/>
    <col min="16" max="16" width="3" style="218" bestFit="1" customWidth="1"/>
    <col min="17" max="17" width="2.7109375" style="2511" customWidth="1"/>
    <col min="18" max="18" width="2.7109375" style="97" customWidth="1"/>
    <col min="19" max="19" width="2.7109375" style="98" customWidth="1"/>
    <col min="20" max="20" width="3" style="2512" bestFit="1" customWidth="1"/>
    <col min="21" max="21" width="3" style="99" customWidth="1"/>
    <col min="22" max="22" width="2.5703125" style="99" customWidth="1"/>
    <col min="23" max="23" width="2.7109375" style="99" customWidth="1"/>
    <col min="24" max="24" width="3" style="100" bestFit="1" customWidth="1"/>
    <col min="25" max="25" width="3" style="101" bestFit="1" customWidth="1"/>
    <col min="26" max="27" width="2.7109375" style="101" customWidth="1"/>
    <col min="28" max="28" width="3" style="102" bestFit="1" customWidth="1"/>
    <col min="29" max="29" width="3.5703125" style="99" bestFit="1" customWidth="1"/>
    <col min="30" max="31" width="2.7109375" style="99" customWidth="1"/>
    <col min="32" max="32" width="3" style="100" bestFit="1" customWidth="1"/>
    <col min="33" max="33" width="3.28515625" style="103" customWidth="1"/>
    <col min="34" max="34" width="3.140625" style="90" customWidth="1"/>
    <col min="35" max="35" width="3.5703125" style="1" customWidth="1"/>
    <col min="36" max="36" width="4.140625" style="90" customWidth="1"/>
    <col min="37" max="37" width="2.7109375" style="104" customWidth="1"/>
    <col min="38" max="39" width="2.7109375" style="105" customWidth="1"/>
    <col min="40" max="40" width="2.85546875" style="106" customWidth="1"/>
    <col min="41" max="43" width="2.7109375" style="107" customWidth="1"/>
    <col min="44" max="44" width="3" style="108" bestFit="1" customWidth="1"/>
    <col min="45" max="46" width="3.28515625" style="109" customWidth="1"/>
    <col min="47" max="47" width="3.42578125" style="110" customWidth="1"/>
    <col min="48" max="48" width="4.140625" style="608" customWidth="1"/>
    <col min="49" max="49" width="3" style="1956" bestFit="1" customWidth="1"/>
    <col min="50" max="50" width="2.7109375" style="111" customWidth="1"/>
    <col min="51" max="51" width="2.7109375" style="112" customWidth="1"/>
    <col min="52" max="52" width="2.5703125" style="1957" customWidth="1"/>
    <col min="53" max="55" width="2.7109375" style="7" customWidth="1"/>
    <col min="56" max="56" width="2.7109375" style="2395" customWidth="1"/>
    <col min="57" max="57" width="3.5703125" style="2398" customWidth="1"/>
    <col min="58" max="58" width="3.28515625" style="214" customWidth="1"/>
    <col min="59" max="59" width="3.28515625" style="2445" customWidth="1"/>
    <col min="60" max="60" width="3.7109375" style="217" customWidth="1"/>
    <col min="61" max="62" width="2.7109375" style="114" customWidth="1"/>
    <col min="63" max="63" width="2.42578125" style="114" customWidth="1"/>
    <col min="64" max="64" width="2.85546875" style="115" customWidth="1"/>
    <col min="65" max="67" width="2.7109375" style="116" customWidth="1"/>
    <col min="68" max="68" width="2.85546875" style="117" customWidth="1"/>
    <col min="69" max="71" width="2.7109375" style="118" customWidth="1"/>
    <col min="72" max="72" width="3" style="608" bestFit="1" customWidth="1"/>
    <col min="73" max="73" width="2.7109375" style="1939" customWidth="1"/>
    <col min="74" max="74" width="3" style="109" bestFit="1" customWidth="1"/>
    <col min="75" max="75" width="2.7109375" style="109" customWidth="1"/>
    <col min="76" max="76" width="3" style="1940" bestFit="1" customWidth="1"/>
    <col min="77" max="79" width="2.7109375" style="119" customWidth="1"/>
    <col min="80" max="80" width="3" style="120" customWidth="1"/>
    <col min="81" max="81" width="3.42578125" style="99" customWidth="1"/>
    <col min="82" max="83" width="3.140625" style="99" customWidth="1"/>
    <col min="84" max="84" width="4.140625" style="100" customWidth="1"/>
    <col min="85" max="87" width="2.7109375" style="38" customWidth="1"/>
    <col min="88" max="88" width="3" style="117" bestFit="1" customWidth="1"/>
    <col min="89" max="91" width="2.7109375" style="114" customWidth="1"/>
    <col min="92" max="92" width="3" style="220" bestFit="1" customWidth="1"/>
    <col min="93" max="93" width="3.5703125" style="1858" customWidth="1"/>
    <col min="94" max="94" width="3.28515625" style="78" customWidth="1"/>
    <col min="95" max="95" width="3.28515625" style="3" customWidth="1"/>
    <col min="96" max="96" width="4.140625" style="2020" customWidth="1"/>
    <col min="97" max="99" width="2.7109375" style="78" customWidth="1"/>
    <col min="100" max="100" width="3" style="121" customWidth="1"/>
    <col min="101" max="101" width="2.7109375" style="2" customWidth="1"/>
    <col min="102" max="102" width="2.7109375" style="78" customWidth="1"/>
    <col min="103" max="104" width="2.7109375" style="3" customWidth="1"/>
    <col min="105" max="105" width="2.7109375" style="2" customWidth="1"/>
    <col min="106" max="106" width="2.7109375" style="78" customWidth="1"/>
    <col min="107" max="108" width="2.7109375" style="3" customWidth="1"/>
    <col min="109" max="109" width="2.7109375" style="2" customWidth="1"/>
    <col min="110" max="110" width="2.7109375" style="78" customWidth="1"/>
    <col min="111" max="112" width="2.7109375" style="3" customWidth="1"/>
    <col min="113" max="113" width="2.7109375" style="2" customWidth="1"/>
    <col min="114" max="114" width="2.7109375" style="78" customWidth="1"/>
    <col min="115" max="115" width="2.7109375" style="3" customWidth="1"/>
    <col min="116" max="116" width="3" style="3" bestFit="1" customWidth="1"/>
    <col min="117" max="119" width="2.7109375" style="119" customWidth="1"/>
    <col min="120" max="120" width="3" style="103" customWidth="1"/>
    <col min="121" max="121" width="3.5703125" style="2" customWidth="1"/>
    <col min="122" max="122" width="3.42578125" style="78" customWidth="1"/>
    <col min="123" max="123" width="3.140625" style="3" customWidth="1"/>
    <col min="124" max="124" width="4.42578125" style="121" customWidth="1"/>
    <col min="125" max="125" width="3.42578125" style="2" customWidth="1"/>
    <col min="126" max="126" width="3.28515625" style="78" customWidth="1"/>
    <col min="127" max="127" width="3.28515625" style="3" customWidth="1"/>
    <col min="128" max="128" width="4.28515625" style="121" customWidth="1"/>
    <col min="129" max="129" width="3.42578125" style="2" customWidth="1"/>
    <col min="130" max="130" width="3.42578125" style="78" customWidth="1"/>
    <col min="131" max="131" width="3.28515625" style="3" customWidth="1"/>
    <col min="132" max="132" width="4.140625" style="121" customWidth="1"/>
    <col min="133" max="133" width="3.28515625" style="2" customWidth="1"/>
    <col min="134" max="134" width="3.42578125" style="78" customWidth="1"/>
    <col min="135" max="135" width="3.140625" style="3" customWidth="1"/>
    <col min="136" max="136" width="4.140625" style="121" customWidth="1"/>
    <col min="137" max="137" width="2.7109375" style="2" customWidth="1"/>
    <col min="138" max="138" width="2.85546875" style="78" customWidth="1"/>
    <col min="139" max="139" width="2.7109375" style="3" customWidth="1"/>
    <col min="140" max="140" width="2.7109375" style="121" customWidth="1"/>
    <col min="141" max="141" width="3.7109375" style="2" customWidth="1"/>
    <col min="142" max="142" width="3.85546875" style="78" customWidth="1"/>
    <col min="143" max="143" width="3.42578125" style="3" customWidth="1"/>
    <col min="144" max="144" width="4.28515625" style="121" customWidth="1"/>
    <col min="145" max="145" width="2.7109375" style="2" customWidth="1"/>
    <col min="146" max="146" width="2.7109375" style="78" customWidth="1"/>
    <col min="147" max="147" width="2.7109375" style="3" customWidth="1"/>
    <col min="148" max="148" width="3" style="121" bestFit="1" customWidth="1"/>
    <col min="149" max="149" width="3.5703125" style="2" customWidth="1"/>
    <col min="150" max="150" width="3.5703125" style="78" customWidth="1"/>
    <col min="151" max="151" width="3.5703125" style="3" customWidth="1"/>
    <col min="152" max="152" width="4.28515625" style="121" customWidth="1"/>
    <col min="153" max="153" width="3.85546875" style="2" customWidth="1"/>
    <col min="154" max="154" width="3.85546875" style="78" customWidth="1"/>
    <col min="155" max="155" width="3.5703125" style="3" customWidth="1"/>
    <col min="156" max="156" width="4.42578125" style="121" customWidth="1"/>
    <col min="157" max="157" width="3.85546875" style="2" customWidth="1"/>
    <col min="158" max="158" width="3.85546875" style="78" customWidth="1"/>
    <col min="159" max="159" width="3.5703125" style="3" customWidth="1"/>
    <col min="160" max="160" width="4.42578125" style="121" customWidth="1"/>
    <col min="161" max="161" width="3.85546875" style="1682" customWidth="1"/>
    <col min="162" max="162" width="3.85546875" style="1683" customWidth="1"/>
    <col min="163" max="163" width="3.5703125" style="1684" customWidth="1"/>
    <col min="164" max="164" width="4.42578125" style="1685" customWidth="1"/>
    <col min="165" max="167" width="2.7109375" style="78" customWidth="1"/>
    <col min="168" max="168" width="3" style="2252" bestFit="1" customWidth="1"/>
    <col min="169" max="171" width="2.7109375" style="78" customWidth="1"/>
    <col min="172" max="172" width="3" style="2252" bestFit="1" customWidth="1"/>
    <col min="173" max="173" width="2.7109375" style="1858" customWidth="1"/>
    <col min="174" max="175" width="2.7109375" style="78" customWidth="1"/>
    <col min="176" max="176" width="2.7109375" style="2252" customWidth="1"/>
    <col min="177" max="179" width="2.7109375" style="78" customWidth="1"/>
    <col min="180" max="180" width="3" style="2252" bestFit="1" customWidth="1"/>
    <col min="181" max="183" width="2.7109375" style="78" customWidth="1"/>
    <col min="184" max="184" width="3" style="2252" bestFit="1" customWidth="1"/>
    <col min="185" max="187" width="2.7109375" style="78" customWidth="1"/>
    <col min="188" max="188" width="3" style="2252" bestFit="1" customWidth="1"/>
    <col min="189" max="189" width="2.7109375" style="1858" customWidth="1"/>
    <col min="190" max="191" width="2.7109375" style="78" customWidth="1"/>
    <col min="192" max="192" width="3" style="2252" bestFit="1" customWidth="1"/>
    <col min="193" max="195" width="2.7109375" style="78" customWidth="1"/>
    <col min="196" max="196" width="3" style="2252" bestFit="1" customWidth="1"/>
    <col min="197" max="199" width="2.7109375" style="78" customWidth="1"/>
    <col min="200" max="200" width="3" style="2252" bestFit="1" customWidth="1"/>
    <col min="201" max="203" width="2.7109375" style="78" customWidth="1"/>
    <col min="204" max="204" width="3" style="1858" bestFit="1" customWidth="1"/>
    <col min="205" max="205" width="2.7109375" style="1858" customWidth="1"/>
    <col min="206" max="207" width="2.7109375" style="78" customWidth="1"/>
    <col min="208" max="208" width="3" style="2252" bestFit="1" customWidth="1"/>
    <col min="209" max="209" width="2.7109375" style="1858" customWidth="1"/>
    <col min="210" max="211" width="2.7109375" style="78" customWidth="1"/>
    <col min="212" max="212" width="3" style="2252" bestFit="1" customWidth="1"/>
    <col min="213" max="213" width="2.7109375" style="1858" customWidth="1"/>
    <col min="214" max="215" width="2.7109375" style="78" customWidth="1"/>
    <col min="216" max="216" width="3" style="2252" bestFit="1" customWidth="1"/>
    <col min="217" max="217" width="2.7109375" style="1858" customWidth="1"/>
    <col min="218" max="219" width="2.7109375" style="78" customWidth="1"/>
    <col min="220" max="220" width="3" style="2252" bestFit="1" customWidth="1"/>
    <col min="221" max="221" width="2.7109375" style="1858" customWidth="1"/>
    <col min="222" max="223" width="2.7109375" style="78" customWidth="1"/>
    <col min="224" max="224" width="3" style="2252" bestFit="1" customWidth="1"/>
    <col min="225" max="225" width="2.7109375" style="1858" customWidth="1"/>
    <col min="226" max="227" width="2.7109375" style="78" customWidth="1"/>
    <col min="228" max="228" width="3" style="2252" bestFit="1" customWidth="1"/>
    <col min="229" max="229" width="2.7109375" style="1858" customWidth="1"/>
    <col min="230" max="231" width="2.7109375" style="78" customWidth="1"/>
    <col min="232" max="232" width="3" style="2252" bestFit="1" customWidth="1"/>
    <col min="233" max="233" width="2.7109375" style="1858" customWidth="1"/>
    <col min="234" max="235" width="2.7109375" style="78" customWidth="1"/>
    <col min="236" max="236" width="3" style="2252" bestFit="1" customWidth="1"/>
    <col min="237" max="237" width="2.7109375" style="1858" customWidth="1"/>
    <col min="238" max="239" width="2.7109375" style="78" customWidth="1"/>
    <col min="240" max="240" width="3" style="2252" bestFit="1" customWidth="1"/>
    <col min="241" max="241" width="2.7109375" style="1858" customWidth="1"/>
    <col min="242" max="243" width="2.7109375" style="78" customWidth="1"/>
    <col min="244" max="244" width="3" style="2252" bestFit="1" customWidth="1"/>
    <col min="245" max="245" width="2.7109375" style="1858" customWidth="1"/>
    <col min="246" max="247" width="2.7109375" style="78" customWidth="1"/>
    <col min="248" max="248" width="3" style="2252" bestFit="1" customWidth="1"/>
    <col min="249" max="249" width="2.7109375" style="1858" customWidth="1"/>
    <col min="250" max="251" width="2.7109375" style="78" customWidth="1"/>
    <col min="252" max="252" width="3" style="2252" bestFit="1"/>
    <col min="253" max="253" width="2.7109375" style="1858" customWidth="1"/>
    <col min="254" max="255" width="2.7109375" style="78" customWidth="1"/>
    <col min="256" max="256" width="3" style="1858"/>
    <col min="257" max="257" width="2.7109375" style="1858" customWidth="1"/>
    <col min="258" max="259" width="2.7109375" style="78" customWidth="1"/>
    <col min="260" max="260" width="3" style="2252"/>
    <col min="261" max="261" width="2.7109375" style="1858" customWidth="1"/>
    <col min="262" max="263" width="2.7109375" style="78" customWidth="1"/>
    <col min="264" max="264" width="3" style="2252"/>
    <col min="265" max="265" width="2.7109375" style="1858" customWidth="1"/>
    <col min="266" max="267" width="2.7109375" style="78" customWidth="1"/>
    <col min="268" max="268" width="3" style="2252"/>
    <col min="269" max="269" width="2.7109375" style="1858" customWidth="1"/>
    <col min="270" max="271" width="2.7109375" style="78" customWidth="1"/>
    <col min="272" max="272" width="3" style="2252"/>
    <col min="273" max="273" width="2.7109375" style="1858" customWidth="1"/>
    <col min="274" max="275" width="2.7109375" style="78" customWidth="1"/>
    <col min="276" max="276" width="3" style="2252"/>
    <col min="277" max="277" width="2.7109375" style="1858" customWidth="1"/>
    <col min="278" max="279" width="2.7109375" style="78" customWidth="1"/>
    <col min="280" max="280" width="3" style="2252"/>
    <col min="281" max="281" width="2.7109375" style="1858" customWidth="1"/>
    <col min="282" max="283" width="2.7109375" style="78" customWidth="1"/>
    <col min="284" max="284" width="3" style="2252"/>
    <col min="285" max="285" width="2.7109375" style="1858" customWidth="1"/>
    <col min="286" max="287" width="2.7109375" style="78" customWidth="1"/>
    <col min="288" max="288" width="3" style="2252"/>
    <col min="289" max="289" width="2.7109375" style="1858" customWidth="1"/>
    <col min="290" max="291" width="2.7109375" style="78" customWidth="1"/>
    <col min="292" max="292" width="3" style="2252"/>
    <col min="293" max="293" width="2.85546875" style="1858" customWidth="1"/>
    <col min="294" max="295" width="2.85546875" style="78" customWidth="1"/>
    <col min="296" max="296" width="2.85546875" style="2252" customWidth="1"/>
    <col min="297" max="297" width="2.85546875" style="1858" customWidth="1"/>
    <col min="298" max="299" width="2.85546875" style="78" customWidth="1"/>
    <col min="300" max="300" width="2.85546875" style="2252" customWidth="1"/>
    <col min="301" max="301" width="2.85546875" style="1858" customWidth="1"/>
    <col min="302" max="303" width="2.85546875" style="78" customWidth="1"/>
    <col min="304" max="304" width="2.85546875" style="2252" customWidth="1"/>
    <col min="305" max="305" width="2.85546875" style="1858" customWidth="1"/>
    <col min="306" max="307" width="2.85546875" style="78" customWidth="1"/>
    <col min="308" max="308" width="2.85546875" style="2252" customWidth="1"/>
    <col min="309" max="309" width="2.85546875" style="1858" customWidth="1"/>
    <col min="310" max="311" width="2.85546875" style="78" customWidth="1"/>
    <col min="312" max="312" width="2.85546875" style="2252" customWidth="1"/>
    <col min="313" max="313" width="2.85546875" style="1858" customWidth="1"/>
    <col min="314" max="315" width="2.85546875" style="78" customWidth="1"/>
    <col min="316" max="316" width="2.85546875" style="2252" customWidth="1"/>
    <col min="317" max="317" width="2.85546875" style="1858" customWidth="1"/>
    <col min="318" max="319" width="2.85546875" style="78" customWidth="1"/>
    <col min="320" max="320" width="2.85546875" style="2252" customWidth="1"/>
    <col min="321" max="321" width="2.85546875" style="1858" customWidth="1"/>
    <col min="322" max="323" width="2.85546875" style="78" customWidth="1"/>
    <col min="324" max="324" width="2.85546875" style="2252" customWidth="1"/>
    <col min="325" max="325" width="2.85546875" style="1858" customWidth="1"/>
    <col min="326" max="327" width="2.85546875" style="78" customWidth="1"/>
    <col min="328" max="328" width="2.85546875" style="2252" customWidth="1"/>
    <col min="329" max="329" width="2.85546875" style="1858" customWidth="1"/>
    <col min="330" max="331" width="2.85546875" style="78" customWidth="1"/>
    <col min="332" max="332" width="2.85546875" style="2252" customWidth="1"/>
    <col min="333" max="333" width="2.85546875" style="1858" customWidth="1"/>
    <col min="334" max="335" width="2.85546875" style="78" customWidth="1"/>
    <col min="336" max="336" width="2.85546875" style="2252" customWidth="1"/>
    <col min="337" max="337" width="2.85546875" style="1858" customWidth="1"/>
    <col min="338" max="339" width="2.85546875" style="78" customWidth="1"/>
    <col min="340" max="340" width="2.85546875" style="2252" customWidth="1"/>
    <col min="341" max="341" width="2.85546875" style="1858" customWidth="1"/>
    <col min="342" max="343" width="2.85546875" style="78" customWidth="1"/>
    <col min="344" max="344" width="2.85546875" style="2252" customWidth="1"/>
    <col min="345" max="345" width="2.85546875" style="1858" customWidth="1"/>
    <col min="346" max="347" width="2.85546875" style="78" customWidth="1"/>
    <col min="348" max="348" width="2.85546875" style="2252" customWidth="1"/>
    <col min="349" max="349" width="2.85546875" style="1858" customWidth="1"/>
    <col min="350" max="351" width="2.85546875" style="78" customWidth="1"/>
    <col min="352" max="352" width="2.85546875" style="2252" customWidth="1"/>
    <col min="353" max="353" width="2.85546875" style="1858" customWidth="1"/>
    <col min="354" max="355" width="2.85546875" style="78" customWidth="1"/>
    <col min="356" max="356" width="2.85546875" style="2252" customWidth="1"/>
    <col min="357" max="357" width="2.85546875" style="1858" customWidth="1"/>
    <col min="358" max="359" width="2.85546875" style="78" customWidth="1"/>
    <col min="360" max="360" width="2.85546875" style="2252" customWidth="1"/>
    <col min="361" max="361" width="2.85546875" style="1858" customWidth="1"/>
    <col min="362" max="363" width="2.85546875" style="78" customWidth="1"/>
    <col min="364" max="364" width="2.85546875" style="2252" customWidth="1"/>
    <col min="365" max="365" width="2.85546875" style="1858" customWidth="1"/>
    <col min="366" max="367" width="2.85546875" style="78" customWidth="1"/>
    <col min="368" max="368" width="2.85546875" style="2252" customWidth="1"/>
    <col min="369" max="16384" width="3" style="2252"/>
  </cols>
  <sheetData>
    <row r="1" spans="1:368" s="95" customFormat="1" ht="22.5" customHeight="1" thickBot="1">
      <c r="B1" s="1750"/>
      <c r="C1" s="1790"/>
      <c r="D1" s="2331"/>
      <c r="E1" s="1790"/>
      <c r="F1" s="1790" t="s">
        <v>488</v>
      </c>
      <c r="G1" s="1791"/>
      <c r="H1" s="123"/>
      <c r="I1" s="123"/>
      <c r="J1" s="123"/>
      <c r="K1" s="1316"/>
      <c r="L1" s="1750"/>
      <c r="M1" s="124"/>
      <c r="N1" s="124"/>
      <c r="O1" s="124"/>
      <c r="P1" s="130"/>
      <c r="Q1" s="861"/>
      <c r="R1" s="1851"/>
      <c r="S1" s="1952"/>
      <c r="T1" s="1888"/>
      <c r="X1" s="122"/>
      <c r="Y1" s="124"/>
      <c r="Z1" s="124"/>
      <c r="AA1" s="124"/>
      <c r="AB1" s="127"/>
      <c r="AF1" s="122"/>
      <c r="AG1" s="128"/>
      <c r="AH1" s="124"/>
      <c r="AI1" s="129"/>
      <c r="AJ1" s="124"/>
      <c r="AK1" s="130"/>
      <c r="AL1" s="125"/>
      <c r="AM1" s="125"/>
      <c r="AN1" s="122"/>
      <c r="AR1" s="122"/>
      <c r="AS1" s="124"/>
      <c r="AT1" s="124"/>
      <c r="AU1" s="129"/>
      <c r="AV1" s="130"/>
      <c r="AW1" s="861"/>
      <c r="AX1" s="1851"/>
      <c r="AY1" s="1952"/>
      <c r="AZ1" s="1852"/>
      <c r="BD1" s="130"/>
      <c r="BE1" s="861"/>
      <c r="BF1" s="1851"/>
      <c r="BG1" s="1852"/>
      <c r="BH1" s="126"/>
      <c r="BL1" s="122"/>
      <c r="BP1" s="127"/>
      <c r="BT1" s="130"/>
      <c r="BU1" s="861"/>
      <c r="BV1" s="1851"/>
      <c r="BW1" s="1851"/>
      <c r="BX1" s="1888"/>
      <c r="CB1" s="127"/>
      <c r="CF1" s="127"/>
      <c r="CG1" s="124"/>
      <c r="CH1" s="124"/>
      <c r="CI1" s="124"/>
      <c r="CJ1" s="122"/>
      <c r="CN1" s="130"/>
      <c r="CO1" s="861"/>
      <c r="CP1" s="1851"/>
      <c r="CQ1" s="1952"/>
      <c r="CR1" s="1888"/>
      <c r="CS1" s="124"/>
      <c r="CT1" s="124"/>
      <c r="CU1" s="124"/>
      <c r="CV1" s="122"/>
      <c r="CW1" s="130"/>
      <c r="CX1" s="125"/>
      <c r="CY1" s="126"/>
      <c r="CZ1" s="126"/>
      <c r="DA1" s="130"/>
      <c r="DB1" s="125"/>
      <c r="DC1" s="126"/>
      <c r="DD1" s="126"/>
      <c r="DE1" s="130"/>
      <c r="DF1" s="125"/>
      <c r="DG1" s="126"/>
      <c r="DH1" s="126"/>
      <c r="DI1" s="130"/>
      <c r="DJ1" s="125"/>
      <c r="DK1" s="126"/>
      <c r="DL1" s="126"/>
      <c r="DP1" s="128"/>
      <c r="DQ1" s="130"/>
      <c r="DR1" s="125"/>
      <c r="DS1" s="126"/>
      <c r="DT1" s="122"/>
      <c r="DU1" s="130"/>
      <c r="DV1" s="125"/>
      <c r="DW1" s="126"/>
      <c r="DX1" s="122"/>
      <c r="DY1" s="130"/>
      <c r="DZ1" s="125"/>
      <c r="EA1" s="126"/>
      <c r="EB1" s="122"/>
      <c r="EC1" s="130"/>
      <c r="ED1" s="125"/>
      <c r="EE1" s="126"/>
      <c r="EF1" s="122"/>
      <c r="EG1" s="130"/>
      <c r="EH1" s="125"/>
      <c r="EI1" s="126"/>
      <c r="EJ1" s="122"/>
      <c r="EK1" s="130"/>
      <c r="EL1" s="125"/>
      <c r="EM1" s="126"/>
      <c r="EN1" s="122"/>
      <c r="EO1" s="130"/>
      <c r="EP1" s="125"/>
      <c r="EQ1" s="126"/>
      <c r="ER1" s="122"/>
      <c r="ES1" s="130"/>
      <c r="ET1" s="125"/>
      <c r="EU1" s="126"/>
      <c r="EV1" s="122"/>
      <c r="EW1" s="130"/>
      <c r="EX1" s="125"/>
      <c r="EY1" s="126"/>
      <c r="EZ1" s="122"/>
      <c r="FA1" s="130"/>
      <c r="FB1" s="125"/>
      <c r="FC1" s="126"/>
      <c r="FD1" s="122"/>
      <c r="FE1" s="130"/>
      <c r="FF1" s="125"/>
      <c r="FG1" s="126"/>
      <c r="FH1" s="122"/>
      <c r="FI1" s="1851"/>
      <c r="FJ1" s="1851"/>
      <c r="FK1" s="1851"/>
      <c r="FL1" s="1750"/>
      <c r="FM1" s="1851"/>
      <c r="FN1" s="1851"/>
      <c r="FO1" s="1851"/>
      <c r="FP1" s="1750"/>
      <c r="FQ1" s="861"/>
      <c r="FR1" s="1851"/>
      <c r="FS1" s="1851"/>
      <c r="FT1" s="1750"/>
      <c r="FU1" s="1851"/>
      <c r="FV1" s="1851"/>
      <c r="FW1" s="1851"/>
      <c r="FX1" s="1750"/>
      <c r="FY1" s="1851"/>
      <c r="FZ1" s="1851"/>
      <c r="GA1" s="1851"/>
      <c r="GB1" s="1750"/>
      <c r="GC1" s="1851"/>
      <c r="GD1" s="1851"/>
      <c r="GE1" s="1851"/>
      <c r="GF1" s="1750"/>
      <c r="GG1" s="861"/>
      <c r="GH1" s="1851"/>
      <c r="GI1" s="1851"/>
      <c r="GJ1" s="1750"/>
      <c r="GK1" s="1851"/>
      <c r="GL1" s="1851"/>
      <c r="GM1" s="1851"/>
      <c r="GN1" s="1750"/>
      <c r="GO1" s="1851"/>
      <c r="GP1" s="1851"/>
      <c r="GQ1" s="1851"/>
      <c r="GR1" s="1750"/>
      <c r="GS1" s="1851"/>
      <c r="GT1" s="1851"/>
      <c r="GU1" s="1851"/>
      <c r="GV1" s="861"/>
      <c r="GW1" s="861"/>
      <c r="GX1" s="1851"/>
      <c r="GY1" s="1851"/>
      <c r="GZ1" s="1750"/>
      <c r="HA1" s="861"/>
      <c r="HB1" s="1851"/>
      <c r="HC1" s="1851"/>
      <c r="HD1" s="1750"/>
      <c r="HE1" s="861"/>
      <c r="HF1" s="1851"/>
      <c r="HG1" s="1851"/>
      <c r="HH1" s="1750"/>
      <c r="HI1" s="861"/>
      <c r="HJ1" s="1851"/>
      <c r="HK1" s="1851"/>
      <c r="HL1" s="1750"/>
      <c r="HM1" s="861"/>
      <c r="HN1" s="1851"/>
      <c r="HO1" s="1851"/>
      <c r="HP1" s="1750"/>
      <c r="HQ1" s="861"/>
      <c r="HR1" s="1851"/>
      <c r="HS1" s="1851"/>
      <c r="HT1" s="1750"/>
      <c r="HU1" s="861"/>
      <c r="HV1" s="1851"/>
      <c r="HW1" s="1851"/>
      <c r="HX1" s="1750"/>
      <c r="HY1" s="861"/>
      <c r="HZ1" s="1851"/>
      <c r="IA1" s="1851"/>
      <c r="IB1" s="1750"/>
      <c r="IC1" s="861"/>
      <c r="ID1" s="1851"/>
      <c r="IE1" s="1851"/>
      <c r="IF1" s="1750"/>
      <c r="IG1" s="861"/>
      <c r="IH1" s="1851"/>
      <c r="II1" s="1851"/>
      <c r="IJ1" s="1750"/>
      <c r="IK1" s="861"/>
      <c r="IL1" s="1851"/>
      <c r="IM1" s="1851"/>
      <c r="IN1" s="1750"/>
      <c r="IO1" s="861"/>
      <c r="IP1" s="1851"/>
      <c r="IQ1" s="1851"/>
      <c r="IR1" s="1750"/>
      <c r="IS1" s="861"/>
      <c r="IT1" s="1851"/>
      <c r="IU1" s="1851"/>
      <c r="IV1" s="861"/>
      <c r="IW1" s="861"/>
      <c r="IX1" s="1851"/>
      <c r="IY1" s="1851"/>
      <c r="IZ1" s="1750"/>
      <c r="JA1" s="861"/>
      <c r="JB1" s="1851"/>
      <c r="JC1" s="1851"/>
      <c r="JD1" s="1750"/>
      <c r="JE1" s="861"/>
      <c r="JF1" s="1851"/>
      <c r="JG1" s="1851"/>
      <c r="JH1" s="1750"/>
      <c r="JI1" s="861"/>
      <c r="JJ1" s="1851"/>
      <c r="JK1" s="1851"/>
      <c r="JL1" s="1750"/>
      <c r="JM1" s="861"/>
      <c r="JN1" s="1851"/>
      <c r="JO1" s="1851"/>
      <c r="JP1" s="1750"/>
      <c r="JQ1" s="861"/>
      <c r="JR1" s="1851"/>
      <c r="JS1" s="1851"/>
      <c r="JT1" s="1750"/>
      <c r="JU1" s="861"/>
      <c r="JV1" s="1851"/>
      <c r="JW1" s="1851"/>
      <c r="JX1" s="1750"/>
      <c r="JY1" s="861"/>
      <c r="JZ1" s="1851"/>
      <c r="KA1" s="1851"/>
      <c r="KB1" s="1750"/>
      <c r="KC1" s="861"/>
      <c r="KD1" s="1851"/>
      <c r="KE1" s="1851"/>
      <c r="KF1" s="1750"/>
      <c r="KG1" s="861"/>
      <c r="KH1" s="1851"/>
      <c r="KI1" s="1851"/>
      <c r="KJ1" s="1750"/>
      <c r="KK1" s="861"/>
      <c r="KL1" s="1851"/>
      <c r="KM1" s="1851"/>
      <c r="KN1" s="1750"/>
      <c r="KO1" s="861"/>
      <c r="KP1" s="1851"/>
      <c r="KQ1" s="1851"/>
      <c r="KR1" s="1750"/>
      <c r="KS1" s="861"/>
      <c r="KT1" s="1851"/>
      <c r="KU1" s="1851"/>
      <c r="KV1" s="1750"/>
      <c r="KW1" s="861"/>
      <c r="KX1" s="1851"/>
      <c r="KY1" s="1851"/>
      <c r="KZ1" s="1750"/>
      <c r="LA1" s="861"/>
      <c r="LB1" s="1851"/>
      <c r="LC1" s="1851"/>
      <c r="LD1" s="1750"/>
      <c r="LE1" s="861"/>
      <c r="LF1" s="1851"/>
      <c r="LG1" s="1851"/>
      <c r="LH1" s="1750"/>
      <c r="LI1" s="861"/>
      <c r="LJ1" s="1851"/>
      <c r="LK1" s="1851"/>
      <c r="LL1" s="1750"/>
      <c r="LM1" s="861"/>
      <c r="LN1" s="1851"/>
      <c r="LO1" s="1851"/>
      <c r="LP1" s="1750"/>
      <c r="LQ1" s="861"/>
      <c r="LR1" s="1851"/>
      <c r="LS1" s="1851"/>
      <c r="LT1" s="1750"/>
      <c r="LU1" s="861"/>
      <c r="LV1" s="1851"/>
      <c r="LW1" s="1851"/>
      <c r="LX1" s="1750"/>
      <c r="LY1" s="861"/>
      <c r="LZ1" s="1851"/>
      <c r="MA1" s="1851"/>
      <c r="MB1" s="1750"/>
      <c r="MC1" s="861"/>
      <c r="MD1" s="1851"/>
      <c r="ME1" s="1851"/>
      <c r="MF1" s="1750"/>
      <c r="MG1" s="861"/>
      <c r="MH1" s="1851"/>
      <c r="MI1" s="1851"/>
      <c r="MJ1" s="1750"/>
      <c r="MK1" s="861"/>
      <c r="ML1" s="1851"/>
      <c r="MM1" s="1851"/>
      <c r="MN1" s="1750"/>
      <c r="MO1" s="861"/>
      <c r="MP1" s="1851"/>
      <c r="MQ1" s="1851"/>
      <c r="MR1" s="1750"/>
      <c r="MS1" s="861"/>
      <c r="MT1" s="1851"/>
      <c r="MU1" s="1851"/>
      <c r="MV1" s="1750"/>
      <c r="MW1" s="861"/>
      <c r="MX1" s="1851"/>
      <c r="MY1" s="1851"/>
      <c r="MZ1" s="1750"/>
      <c r="NA1" s="861"/>
      <c r="NB1" s="1851"/>
      <c r="NC1" s="1851"/>
      <c r="ND1" s="1750"/>
    </row>
    <row r="2" spans="1:368" s="95" customFormat="1" ht="30" customHeight="1" thickBot="1">
      <c r="B2" s="1751"/>
      <c r="C2" s="1790"/>
      <c r="D2" s="2331"/>
      <c r="E2" s="1790"/>
      <c r="F2" s="2476" t="s">
        <v>903</v>
      </c>
      <c r="G2" s="2475"/>
      <c r="H2" s="123"/>
      <c r="I2" s="123"/>
      <c r="J2" s="123"/>
      <c r="K2" s="1317"/>
      <c r="L2" s="1751"/>
      <c r="M2" s="125"/>
      <c r="N2" s="125"/>
      <c r="O2" s="125"/>
      <c r="P2" s="128"/>
      <c r="Q2" s="899"/>
      <c r="R2" s="124"/>
      <c r="S2" s="129"/>
      <c r="T2" s="1889"/>
      <c r="X2" s="127"/>
      <c r="Y2" s="125"/>
      <c r="Z2" s="125"/>
      <c r="AA2" s="125"/>
      <c r="AB2" s="122"/>
      <c r="AF2" s="127"/>
      <c r="AG2" s="130"/>
      <c r="AH2" s="125"/>
      <c r="AI2" s="126"/>
      <c r="AJ2" s="125"/>
      <c r="AK2" s="130"/>
      <c r="AL2" s="125"/>
      <c r="AM2" s="125"/>
      <c r="AN2" s="127"/>
      <c r="AR2" s="127"/>
      <c r="AS2" s="125"/>
      <c r="AT2" s="125"/>
      <c r="AU2" s="126"/>
      <c r="AV2" s="128"/>
      <c r="AW2" s="899"/>
      <c r="AX2" s="124"/>
      <c r="AY2" s="129"/>
      <c r="AZ2" s="1853"/>
      <c r="BD2" s="128"/>
      <c r="BE2" s="899"/>
      <c r="BF2" s="124"/>
      <c r="BG2" s="1853"/>
      <c r="BH2" s="129"/>
      <c r="BL2" s="127"/>
      <c r="BP2" s="127"/>
      <c r="BT2" s="128"/>
      <c r="BU2" s="899"/>
      <c r="BV2" s="124"/>
      <c r="BW2" s="124"/>
      <c r="BX2" s="1889"/>
      <c r="CB2" s="127"/>
      <c r="CF2" s="127"/>
      <c r="CG2" s="124"/>
      <c r="CH2" s="124"/>
      <c r="CI2" s="124"/>
      <c r="CJ2" s="127"/>
      <c r="CN2" s="128"/>
      <c r="CO2" s="1993"/>
      <c r="CP2" s="125"/>
      <c r="CQ2" s="126"/>
      <c r="CR2" s="1994"/>
      <c r="CS2" s="125"/>
      <c r="CT2" s="125"/>
      <c r="CU2" s="125"/>
      <c r="CV2" s="122"/>
      <c r="CW2" s="130"/>
      <c r="CX2" s="125"/>
      <c r="CY2" s="126"/>
      <c r="CZ2" s="129"/>
      <c r="DA2" s="130"/>
      <c r="DB2" s="125"/>
      <c r="DC2" s="126"/>
      <c r="DD2" s="129"/>
      <c r="DE2" s="130"/>
      <c r="DF2" s="125"/>
      <c r="DG2" s="126"/>
      <c r="DH2" s="129"/>
      <c r="DI2" s="130"/>
      <c r="DJ2" s="125"/>
      <c r="DK2" s="126"/>
      <c r="DL2" s="129"/>
      <c r="DP2" s="128"/>
      <c r="DQ2" s="128"/>
      <c r="DR2" s="124"/>
      <c r="DS2" s="129"/>
      <c r="DT2" s="127"/>
      <c r="DU2" s="128"/>
      <c r="DV2" s="124"/>
      <c r="DW2" s="129"/>
      <c r="DX2" s="127"/>
      <c r="DY2" s="128"/>
      <c r="DZ2" s="124"/>
      <c r="EA2" s="129"/>
      <c r="EB2" s="127"/>
      <c r="EC2" s="128"/>
      <c r="ED2" s="124"/>
      <c r="EE2" s="129"/>
      <c r="EF2" s="127"/>
      <c r="EG2" s="128"/>
      <c r="EH2" s="124"/>
      <c r="EI2" s="129"/>
      <c r="EJ2" s="127"/>
      <c r="EK2" s="128"/>
      <c r="EL2" s="124"/>
      <c r="EM2" s="129"/>
      <c r="EN2" s="127"/>
      <c r="EO2" s="128"/>
      <c r="EP2" s="124"/>
      <c r="EQ2" s="129"/>
      <c r="ER2" s="127"/>
      <c r="ES2" s="128"/>
      <c r="ET2" s="124"/>
      <c r="EU2" s="129"/>
      <c r="EV2" s="127"/>
      <c r="EW2" s="128"/>
      <c r="EX2" s="124"/>
      <c r="EY2" s="129"/>
      <c r="EZ2" s="127"/>
      <c r="FA2" s="128"/>
      <c r="FB2" s="124"/>
      <c r="FC2" s="129"/>
      <c r="FD2" s="127"/>
      <c r="FE2" s="128"/>
      <c r="FF2" s="124"/>
      <c r="FG2" s="129"/>
      <c r="FH2" s="127"/>
      <c r="FI2" s="124"/>
      <c r="FJ2" s="124"/>
      <c r="FK2" s="124"/>
      <c r="FL2" s="2249"/>
      <c r="FM2" s="124"/>
      <c r="FN2" s="124"/>
      <c r="FO2" s="124"/>
      <c r="FP2" s="2249"/>
      <c r="FQ2" s="899"/>
      <c r="FR2" s="124"/>
      <c r="FS2" s="124"/>
      <c r="FT2" s="2249"/>
      <c r="FU2" s="124"/>
      <c r="FV2" s="124"/>
      <c r="FW2" s="124"/>
      <c r="FX2" s="2249"/>
      <c r="FY2" s="124"/>
      <c r="FZ2" s="124"/>
      <c r="GA2" s="124"/>
      <c r="GB2" s="2249"/>
      <c r="GC2" s="124"/>
      <c r="GD2" s="124"/>
      <c r="GE2" s="124"/>
      <c r="GF2" s="2249"/>
      <c r="GG2" s="899"/>
      <c r="GH2" s="124"/>
      <c r="GI2" s="124"/>
      <c r="GJ2" s="2249"/>
      <c r="GK2" s="124"/>
      <c r="GL2" s="124"/>
      <c r="GM2" s="124"/>
      <c r="GN2" s="2249"/>
      <c r="GO2" s="124"/>
      <c r="GP2" s="124"/>
      <c r="GQ2" s="124"/>
      <c r="GR2" s="2249"/>
      <c r="GS2" s="124"/>
      <c r="GT2" s="124"/>
      <c r="GU2" s="124"/>
      <c r="GV2" s="899"/>
      <c r="GW2" s="899"/>
      <c r="GX2" s="124"/>
      <c r="GY2" s="124"/>
      <c r="GZ2" s="2249"/>
      <c r="HA2" s="899"/>
      <c r="HB2" s="124"/>
      <c r="HC2" s="124"/>
      <c r="HD2" s="2249"/>
      <c r="HE2" s="899"/>
      <c r="HF2" s="124"/>
      <c r="HG2" s="124"/>
      <c r="HH2" s="2249"/>
      <c r="HI2" s="899"/>
      <c r="HJ2" s="124"/>
      <c r="HK2" s="124"/>
      <c r="HL2" s="2249"/>
      <c r="HM2" s="899"/>
      <c r="HN2" s="124"/>
      <c r="HO2" s="124"/>
      <c r="HP2" s="2249"/>
      <c r="HQ2" s="899"/>
      <c r="HR2" s="124"/>
      <c r="HS2" s="124"/>
      <c r="HT2" s="2249"/>
      <c r="HU2" s="899"/>
      <c r="HV2" s="124"/>
      <c r="HW2" s="124"/>
      <c r="HX2" s="2249"/>
      <c r="HY2" s="899"/>
      <c r="HZ2" s="124"/>
      <c r="IA2" s="124"/>
      <c r="IB2" s="2249"/>
      <c r="IC2" s="899"/>
      <c r="ID2" s="124"/>
      <c r="IE2" s="124"/>
      <c r="IF2" s="2249"/>
      <c r="IG2" s="899"/>
      <c r="IH2" s="124"/>
      <c r="II2" s="124"/>
      <c r="IJ2" s="2249"/>
      <c r="IK2" s="899"/>
      <c r="IL2" s="124"/>
      <c r="IM2" s="124"/>
      <c r="IN2" s="2249"/>
      <c r="IO2" s="899"/>
      <c r="IP2" s="124"/>
      <c r="IQ2" s="124"/>
      <c r="IR2" s="2249"/>
      <c r="IS2" s="899"/>
      <c r="IT2" s="124"/>
      <c r="IU2" s="124"/>
      <c r="IV2" s="899"/>
      <c r="IW2" s="899"/>
      <c r="IX2" s="124"/>
      <c r="IY2" s="124"/>
      <c r="IZ2" s="2249"/>
      <c r="JA2" s="899"/>
      <c r="JB2" s="124"/>
      <c r="JC2" s="124"/>
      <c r="JD2" s="2249"/>
      <c r="JE2" s="899"/>
      <c r="JF2" s="124"/>
      <c r="JG2" s="124"/>
      <c r="JH2" s="2249"/>
      <c r="JI2" s="899"/>
      <c r="JJ2" s="124"/>
      <c r="JK2" s="124"/>
      <c r="JL2" s="2249"/>
      <c r="JM2" s="899"/>
      <c r="JN2" s="124"/>
      <c r="JO2" s="124"/>
      <c r="JP2" s="2249"/>
      <c r="JQ2" s="899"/>
      <c r="JR2" s="124"/>
      <c r="JS2" s="124"/>
      <c r="JT2" s="2249"/>
      <c r="JU2" s="899"/>
      <c r="JV2" s="124"/>
      <c r="JW2" s="124"/>
      <c r="JX2" s="2249"/>
      <c r="JY2" s="899"/>
      <c r="JZ2" s="124"/>
      <c r="KA2" s="124"/>
      <c r="KB2" s="2249"/>
      <c r="KC2" s="899"/>
      <c r="KD2" s="124"/>
      <c r="KE2" s="124"/>
      <c r="KF2" s="2249"/>
      <c r="KG2" s="899"/>
      <c r="KH2" s="124"/>
      <c r="KI2" s="124"/>
      <c r="KJ2" s="2249"/>
      <c r="KK2" s="899"/>
      <c r="KL2" s="124"/>
      <c r="KM2" s="124"/>
      <c r="KN2" s="2249"/>
      <c r="KO2" s="899"/>
      <c r="KP2" s="124"/>
      <c r="KQ2" s="124"/>
      <c r="KR2" s="2249"/>
      <c r="KS2" s="899"/>
      <c r="KT2" s="124"/>
      <c r="KU2" s="124"/>
      <c r="KV2" s="2249"/>
      <c r="KW2" s="899"/>
      <c r="KX2" s="124"/>
      <c r="KY2" s="124"/>
      <c r="KZ2" s="2249"/>
      <c r="LA2" s="899"/>
      <c r="LB2" s="124"/>
      <c r="LC2" s="124"/>
      <c r="LD2" s="2249"/>
      <c r="LE2" s="899"/>
      <c r="LF2" s="124"/>
      <c r="LG2" s="124"/>
      <c r="LH2" s="2249"/>
      <c r="LI2" s="899"/>
      <c r="LJ2" s="124"/>
      <c r="LK2" s="124"/>
      <c r="LL2" s="2249"/>
      <c r="LM2" s="899"/>
      <c r="LN2" s="124"/>
      <c r="LO2" s="124"/>
      <c r="LP2" s="2249"/>
      <c r="LQ2" s="899"/>
      <c r="LR2" s="124"/>
      <c r="LS2" s="124"/>
      <c r="LT2" s="2249"/>
      <c r="LU2" s="899"/>
      <c r="LV2" s="124"/>
      <c r="LW2" s="124"/>
      <c r="LX2" s="2249"/>
      <c r="LY2" s="899"/>
      <c r="LZ2" s="124"/>
      <c r="MA2" s="124"/>
      <c r="MB2" s="2249"/>
      <c r="MC2" s="899"/>
      <c r="MD2" s="124"/>
      <c r="ME2" s="124"/>
      <c r="MF2" s="2249"/>
      <c r="MG2" s="899"/>
      <c r="MH2" s="124"/>
      <c r="MI2" s="124"/>
      <c r="MJ2" s="2249"/>
      <c r="MK2" s="899"/>
      <c r="ML2" s="124"/>
      <c r="MM2" s="124"/>
      <c r="MN2" s="2249"/>
      <c r="MO2" s="899"/>
      <c r="MP2" s="124"/>
      <c r="MQ2" s="124"/>
      <c r="MR2" s="2249"/>
      <c r="MS2" s="899"/>
      <c r="MT2" s="124"/>
      <c r="MU2" s="124"/>
      <c r="MV2" s="2249"/>
      <c r="MW2" s="899"/>
      <c r="MX2" s="124"/>
      <c r="MY2" s="124"/>
      <c r="MZ2" s="2249"/>
      <c r="NA2" s="899"/>
      <c r="NB2" s="124"/>
      <c r="NC2" s="124"/>
      <c r="ND2" s="2249"/>
    </row>
    <row r="3" spans="1:368" s="134" customFormat="1" ht="6" customHeight="1" thickBot="1">
      <c r="A3" s="131"/>
      <c r="B3" s="1752"/>
      <c r="C3" s="1793"/>
      <c r="D3" s="1793"/>
      <c r="E3" s="1793"/>
      <c r="F3" s="1793"/>
      <c r="G3" s="1794"/>
      <c r="H3" s="133"/>
      <c r="I3" s="133"/>
      <c r="J3" s="133"/>
      <c r="K3" s="1318"/>
      <c r="L3" s="1752"/>
      <c r="P3" s="136"/>
      <c r="Q3" s="1854"/>
      <c r="S3" s="135"/>
      <c r="T3" s="1890"/>
      <c r="X3" s="132"/>
      <c r="AB3" s="132"/>
      <c r="AF3" s="132"/>
      <c r="AG3" s="136"/>
      <c r="AI3" s="135"/>
      <c r="AK3" s="136"/>
      <c r="AN3" s="132"/>
      <c r="AR3" s="132"/>
      <c r="AU3" s="135"/>
      <c r="AV3" s="136"/>
      <c r="AW3" s="1854"/>
      <c r="AY3" s="135"/>
      <c r="AZ3" s="1800"/>
      <c r="BD3" s="136"/>
      <c r="BE3" s="1854"/>
      <c r="BG3" s="1800"/>
      <c r="BH3" s="135"/>
      <c r="BL3" s="132"/>
      <c r="BP3" s="132"/>
      <c r="BT3" s="136"/>
      <c r="BU3" s="1854"/>
      <c r="BX3" s="1890"/>
      <c r="CB3" s="132"/>
      <c r="CF3" s="132"/>
      <c r="CJ3" s="132"/>
      <c r="CN3" s="136"/>
      <c r="CO3" s="1854"/>
      <c r="CQ3" s="135"/>
      <c r="CR3" s="1890"/>
      <c r="CV3" s="132"/>
      <c r="CW3" s="136"/>
      <c r="CY3" s="135"/>
      <c r="CZ3" s="135"/>
      <c r="DA3" s="136"/>
      <c r="DC3" s="135"/>
      <c r="DD3" s="135"/>
      <c r="DE3" s="136"/>
      <c r="DG3" s="135"/>
      <c r="DH3" s="135"/>
      <c r="DI3" s="136"/>
      <c r="DK3" s="135"/>
      <c r="DL3" s="135"/>
      <c r="DP3" s="136"/>
      <c r="DQ3" s="136"/>
      <c r="DS3" s="135"/>
      <c r="DT3" s="132"/>
      <c r="DU3" s="136"/>
      <c r="DW3" s="135"/>
      <c r="DX3" s="132"/>
      <c r="DY3" s="136"/>
      <c r="EA3" s="135"/>
      <c r="EB3" s="132"/>
      <c r="EC3" s="136"/>
      <c r="EE3" s="135"/>
      <c r="EF3" s="132"/>
      <c r="EG3" s="136"/>
      <c r="EI3" s="135"/>
      <c r="EJ3" s="132"/>
      <c r="EK3" s="136"/>
      <c r="EM3" s="135"/>
      <c r="EN3" s="132"/>
      <c r="EO3" s="136"/>
      <c r="EQ3" s="135"/>
      <c r="ER3" s="132"/>
      <c r="ES3" s="136"/>
      <c r="EU3" s="135"/>
      <c r="EV3" s="132"/>
      <c r="EW3" s="136"/>
      <c r="EY3" s="135"/>
      <c r="EZ3" s="132"/>
      <c r="FA3" s="136"/>
      <c r="FC3" s="135"/>
      <c r="FD3" s="132"/>
      <c r="FE3" s="136"/>
      <c r="FG3" s="135"/>
      <c r="FH3" s="132"/>
      <c r="FL3" s="1752"/>
      <c r="FP3" s="1752"/>
      <c r="FQ3" s="1854"/>
      <c r="FT3" s="1752"/>
      <c r="FX3" s="1752"/>
      <c r="GB3" s="1752"/>
      <c r="GF3" s="1752"/>
      <c r="GG3" s="1854"/>
      <c r="GJ3" s="1752"/>
      <c r="GN3" s="1752"/>
      <c r="GR3" s="1752"/>
      <c r="GV3" s="1854"/>
      <c r="GW3" s="1854"/>
      <c r="GZ3" s="1752"/>
      <c r="HA3" s="1854"/>
      <c r="HD3" s="1752"/>
      <c r="HE3" s="1854"/>
      <c r="HH3" s="1752"/>
      <c r="HI3" s="1854"/>
      <c r="HL3" s="1752"/>
      <c r="HM3" s="1854"/>
      <c r="HP3" s="1752"/>
      <c r="HQ3" s="1854"/>
      <c r="HT3" s="1752"/>
      <c r="HU3" s="1854"/>
      <c r="HX3" s="1752"/>
      <c r="HY3" s="1854"/>
      <c r="IB3" s="1752"/>
      <c r="IC3" s="1854"/>
      <c r="IF3" s="1752"/>
      <c r="IG3" s="1854"/>
      <c r="IJ3" s="1752"/>
      <c r="IK3" s="1854"/>
      <c r="IN3" s="1752"/>
      <c r="IO3" s="1854"/>
      <c r="IR3" s="1752"/>
      <c r="IS3" s="1854"/>
      <c r="IV3" s="1854"/>
      <c r="IW3" s="1854"/>
      <c r="IZ3" s="1752"/>
      <c r="JA3" s="1854"/>
      <c r="JD3" s="1752"/>
      <c r="JE3" s="1854"/>
      <c r="JH3" s="1752"/>
      <c r="JI3" s="1854"/>
      <c r="JL3" s="1752"/>
      <c r="JM3" s="1854"/>
      <c r="JP3" s="1752"/>
      <c r="JQ3" s="1854"/>
      <c r="JT3" s="1752"/>
      <c r="JU3" s="1854"/>
      <c r="JX3" s="1752"/>
      <c r="JY3" s="1854"/>
      <c r="KB3" s="1752"/>
      <c r="KC3" s="1854"/>
      <c r="KF3" s="1752"/>
      <c r="KG3" s="1854"/>
      <c r="KJ3" s="1752"/>
      <c r="KK3" s="1854"/>
      <c r="KN3" s="1752"/>
      <c r="KO3" s="1854"/>
      <c r="KR3" s="1752"/>
      <c r="KS3" s="1854"/>
      <c r="KV3" s="1752"/>
      <c r="KW3" s="1854"/>
      <c r="KZ3" s="1752"/>
      <c r="LA3" s="1854"/>
      <c r="LD3" s="1752"/>
      <c r="LE3" s="1854"/>
      <c r="LH3" s="1752"/>
      <c r="LI3" s="1854"/>
      <c r="LL3" s="1752"/>
      <c r="LM3" s="1854"/>
      <c r="LP3" s="1752"/>
      <c r="LQ3" s="1854"/>
      <c r="LT3" s="1752"/>
      <c r="LU3" s="1854"/>
      <c r="LX3" s="1752"/>
      <c r="LY3" s="1854"/>
      <c r="MB3" s="1752"/>
      <c r="MC3" s="1854"/>
      <c r="MF3" s="1752"/>
      <c r="MG3" s="1854"/>
      <c r="MJ3" s="1752"/>
      <c r="MK3" s="1854"/>
      <c r="MN3" s="1752"/>
      <c r="MO3" s="1854"/>
      <c r="MR3" s="1752"/>
      <c r="MS3" s="1854"/>
      <c r="MV3" s="1752"/>
      <c r="MW3" s="1854"/>
      <c r="MZ3" s="1752"/>
      <c r="NA3" s="1854"/>
      <c r="ND3" s="1752"/>
    </row>
    <row r="4" spans="1:368" s="192" customFormat="1" ht="23.25" customHeight="1" thickBot="1">
      <c r="A4" s="137"/>
      <c r="B4" s="1753"/>
      <c r="C4" s="1790"/>
      <c r="D4" s="2331"/>
      <c r="E4" s="1790"/>
      <c r="F4" s="1795"/>
      <c r="G4" s="1796"/>
      <c r="H4" s="138"/>
      <c r="I4" s="138"/>
      <c r="J4" s="138"/>
      <c r="K4" s="1319"/>
      <c r="L4" s="1753"/>
      <c r="M4" s="139" t="s">
        <v>8</v>
      </c>
      <c r="N4" s="139"/>
      <c r="O4" s="139"/>
      <c r="P4" s="176"/>
      <c r="Q4" s="2508" t="s">
        <v>4</v>
      </c>
      <c r="R4" s="141"/>
      <c r="S4" s="142"/>
      <c r="T4" s="2509"/>
      <c r="U4" s="143" t="s">
        <v>30</v>
      </c>
      <c r="V4" s="143"/>
      <c r="W4" s="143"/>
      <c r="X4" s="144"/>
      <c r="Y4" s="145" t="s">
        <v>5</v>
      </c>
      <c r="Z4" s="145"/>
      <c r="AA4" s="145"/>
      <c r="AB4" s="146"/>
      <c r="AC4" s="147" t="s">
        <v>3</v>
      </c>
      <c r="AD4" s="147"/>
      <c r="AE4" s="147"/>
      <c r="AF4" s="148"/>
      <c r="AG4" s="149" t="s">
        <v>6</v>
      </c>
      <c r="AH4" s="150"/>
      <c r="AI4" s="151"/>
      <c r="AJ4" s="150"/>
      <c r="AK4" s="152" t="s">
        <v>2</v>
      </c>
      <c r="AL4" s="153"/>
      <c r="AM4" s="153"/>
      <c r="AN4" s="154"/>
      <c r="AO4" s="1121" t="s">
        <v>554</v>
      </c>
      <c r="AP4" s="1121"/>
      <c r="AQ4" s="1121"/>
      <c r="AR4" s="1122"/>
      <c r="AS4" s="150" t="s">
        <v>60</v>
      </c>
      <c r="AT4" s="150"/>
      <c r="AU4" s="151"/>
      <c r="AV4" s="149"/>
      <c r="AW4" s="1953" t="s">
        <v>7</v>
      </c>
      <c r="AX4" s="156"/>
      <c r="AY4" s="157"/>
      <c r="AZ4" s="1954"/>
      <c r="BA4" s="158" t="s">
        <v>93</v>
      </c>
      <c r="BB4" s="158"/>
      <c r="BC4" s="158"/>
      <c r="BD4" s="2425"/>
      <c r="BE4" s="2453" t="s">
        <v>1</v>
      </c>
      <c r="BF4" s="170"/>
      <c r="BG4" s="2454"/>
      <c r="BH4" s="175"/>
      <c r="BI4" s="160" t="s">
        <v>41</v>
      </c>
      <c r="BJ4" s="160"/>
      <c r="BK4" s="160"/>
      <c r="BL4" s="161"/>
      <c r="BM4" s="162" t="s">
        <v>9</v>
      </c>
      <c r="BN4" s="162"/>
      <c r="BO4" s="162"/>
      <c r="BP4" s="155"/>
      <c r="BQ4" s="163" t="s">
        <v>10</v>
      </c>
      <c r="BR4" s="163"/>
      <c r="BS4" s="163"/>
      <c r="BT4" s="1881"/>
      <c r="BU4" s="1891" t="s">
        <v>94</v>
      </c>
      <c r="BV4" s="474"/>
      <c r="BW4" s="474"/>
      <c r="BX4" s="1892"/>
      <c r="BY4" s="164" t="s">
        <v>95</v>
      </c>
      <c r="BZ4" s="164"/>
      <c r="CA4" s="164"/>
      <c r="CB4" s="165"/>
      <c r="CC4" s="147" t="s">
        <v>96</v>
      </c>
      <c r="CD4" s="147"/>
      <c r="CE4" s="147"/>
      <c r="CF4" s="148"/>
      <c r="CG4" s="166" t="s">
        <v>97</v>
      </c>
      <c r="CH4" s="166"/>
      <c r="CI4" s="166"/>
      <c r="CJ4" s="144"/>
      <c r="CK4" s="167" t="s">
        <v>98</v>
      </c>
      <c r="CL4" s="167"/>
      <c r="CM4" s="167"/>
      <c r="CN4" s="178"/>
      <c r="CO4" s="1995" t="s">
        <v>99</v>
      </c>
      <c r="CP4" s="168"/>
      <c r="CQ4" s="169"/>
      <c r="CR4" s="1996"/>
      <c r="CS4" s="170" t="s">
        <v>100</v>
      </c>
      <c r="CT4" s="170"/>
      <c r="CU4" s="170"/>
      <c r="CV4" s="159"/>
      <c r="CW4" s="171" t="s">
        <v>101</v>
      </c>
      <c r="CX4" s="172"/>
      <c r="CY4" s="173"/>
      <c r="CZ4" s="173"/>
      <c r="DA4" s="174" t="s">
        <v>102</v>
      </c>
      <c r="DB4" s="170"/>
      <c r="DC4" s="175"/>
      <c r="DD4" s="175"/>
      <c r="DE4" s="176" t="s">
        <v>103</v>
      </c>
      <c r="DF4" s="139"/>
      <c r="DG4" s="177"/>
      <c r="DH4" s="177"/>
      <c r="DI4" s="178" t="s">
        <v>104</v>
      </c>
      <c r="DJ4" s="179"/>
      <c r="DK4" s="180"/>
      <c r="DL4" s="180"/>
      <c r="DM4" s="164" t="s">
        <v>105</v>
      </c>
      <c r="DN4" s="164"/>
      <c r="DO4" s="164"/>
      <c r="DP4" s="181"/>
      <c r="DQ4" s="182" t="s">
        <v>106</v>
      </c>
      <c r="DR4" s="166"/>
      <c r="DS4" s="183"/>
      <c r="DT4" s="144"/>
      <c r="DU4" s="1185" t="s">
        <v>107</v>
      </c>
      <c r="DV4" s="1186"/>
      <c r="DW4" s="1187"/>
      <c r="DX4" s="1188"/>
      <c r="DY4" s="184" t="s">
        <v>108</v>
      </c>
      <c r="DZ4" s="185"/>
      <c r="EA4" s="186"/>
      <c r="EB4" s="187"/>
      <c r="EC4" s="182" t="s">
        <v>109</v>
      </c>
      <c r="ED4" s="166"/>
      <c r="EE4" s="183"/>
      <c r="EF4" s="144"/>
      <c r="EG4" s="188" t="s">
        <v>110</v>
      </c>
      <c r="EH4" s="189"/>
      <c r="EI4" s="190"/>
      <c r="EJ4" s="191"/>
      <c r="EK4" s="934" t="s">
        <v>298</v>
      </c>
      <c r="EL4" s="935"/>
      <c r="EM4" s="936"/>
      <c r="EN4" s="937"/>
      <c r="EO4" s="1007" t="s">
        <v>299</v>
      </c>
      <c r="EP4" s="1008"/>
      <c r="EQ4" s="1009"/>
      <c r="ER4" s="1010"/>
      <c r="ES4" s="1066" t="s">
        <v>300</v>
      </c>
      <c r="ET4" s="1067"/>
      <c r="EU4" s="1068"/>
      <c r="EV4" s="1069"/>
      <c r="EW4" s="1404" t="s">
        <v>53</v>
      </c>
      <c r="EX4" s="1375"/>
      <c r="EY4" s="1405"/>
      <c r="EZ4" s="1374"/>
      <c r="FA4" s="1446" t="s">
        <v>324</v>
      </c>
      <c r="FB4" s="1447"/>
      <c r="FC4" s="1448"/>
      <c r="FD4" s="1449"/>
      <c r="FE4" s="1602" t="s">
        <v>131</v>
      </c>
      <c r="FF4" s="1603"/>
      <c r="FG4" s="1604"/>
      <c r="FH4" s="1605"/>
      <c r="FI4" s="172" t="s">
        <v>380</v>
      </c>
      <c r="FJ4" s="172"/>
      <c r="FK4" s="172"/>
      <c r="FL4" s="2250"/>
      <c r="FM4" s="172" t="s">
        <v>381</v>
      </c>
      <c r="FN4" s="172"/>
      <c r="FO4" s="172"/>
      <c r="FP4" s="2250"/>
      <c r="FQ4" s="1855" t="s">
        <v>391</v>
      </c>
      <c r="FR4" s="172"/>
      <c r="FS4" s="172"/>
      <c r="FT4" s="2250"/>
      <c r="FU4" s="172" t="s">
        <v>398</v>
      </c>
      <c r="FV4" s="172"/>
      <c r="FW4" s="172"/>
      <c r="FX4" s="2250"/>
      <c r="FY4" s="172" t="s">
        <v>408</v>
      </c>
      <c r="FZ4" s="172"/>
      <c r="GA4" s="172"/>
      <c r="GB4" s="2250"/>
      <c r="GC4" s="172" t="s">
        <v>38</v>
      </c>
      <c r="GD4" s="172"/>
      <c r="GE4" s="172"/>
      <c r="GF4" s="2250"/>
      <c r="GG4" s="1855" t="s">
        <v>423</v>
      </c>
      <c r="GH4" s="172"/>
      <c r="GI4" s="172"/>
      <c r="GJ4" s="2250"/>
      <c r="GK4" s="172" t="s">
        <v>429</v>
      </c>
      <c r="GL4" s="172"/>
      <c r="GM4" s="172"/>
      <c r="GN4" s="2250"/>
      <c r="GO4" s="172" t="s">
        <v>465</v>
      </c>
      <c r="GP4" s="172"/>
      <c r="GQ4" s="172"/>
      <c r="GR4" s="2250"/>
      <c r="GS4" s="172" t="s">
        <v>481</v>
      </c>
      <c r="GT4" s="172"/>
      <c r="GU4" s="172"/>
      <c r="GV4" s="1855"/>
      <c r="GW4" s="1855" t="s">
        <v>558</v>
      </c>
      <c r="GX4" s="172"/>
      <c r="GY4" s="172"/>
      <c r="GZ4" s="2250"/>
      <c r="HA4" s="1855" t="s">
        <v>569</v>
      </c>
      <c r="HB4" s="172"/>
      <c r="HC4" s="172"/>
      <c r="HD4" s="2250"/>
      <c r="HE4" s="1855" t="s">
        <v>602</v>
      </c>
      <c r="HF4" s="172"/>
      <c r="HG4" s="172"/>
      <c r="HH4" s="2250"/>
      <c r="HI4" s="1855" t="s">
        <v>620</v>
      </c>
      <c r="HJ4" s="172"/>
      <c r="HK4" s="172"/>
      <c r="HL4" s="2250"/>
      <c r="HM4" s="1855" t="s">
        <v>621</v>
      </c>
      <c r="HN4" s="172"/>
      <c r="HO4" s="172"/>
      <c r="HP4" s="2250"/>
      <c r="HQ4" s="1855" t="s">
        <v>624</v>
      </c>
      <c r="HR4" s="172"/>
      <c r="HS4" s="172"/>
      <c r="HT4" s="2250"/>
      <c r="HU4" s="1855" t="s">
        <v>637</v>
      </c>
      <c r="HV4" s="172"/>
      <c r="HW4" s="172"/>
      <c r="HX4" s="2250"/>
      <c r="HY4" s="1855" t="s">
        <v>638</v>
      </c>
      <c r="HZ4" s="172"/>
      <c r="IA4" s="172"/>
      <c r="IB4" s="2250"/>
      <c r="IC4" s="1855" t="s">
        <v>639</v>
      </c>
      <c r="ID4" s="172"/>
      <c r="IE4" s="172"/>
      <c r="IF4" s="2250"/>
      <c r="IG4" s="1855" t="s">
        <v>643</v>
      </c>
      <c r="IH4" s="172"/>
      <c r="II4" s="172"/>
      <c r="IJ4" s="2250"/>
      <c r="IK4" s="1855" t="s">
        <v>652</v>
      </c>
      <c r="IL4" s="172"/>
      <c r="IM4" s="172"/>
      <c r="IN4" s="2250"/>
      <c r="IO4" s="1855" t="s">
        <v>659</v>
      </c>
      <c r="IP4" s="172"/>
      <c r="IQ4" s="172"/>
      <c r="IR4" s="2250"/>
      <c r="IS4" s="1855" t="s">
        <v>661</v>
      </c>
      <c r="IT4" s="172"/>
      <c r="IU4" s="172"/>
      <c r="IV4" s="1855"/>
      <c r="IW4" s="1855" t="s">
        <v>665</v>
      </c>
      <c r="IX4" s="172"/>
      <c r="IY4" s="172"/>
      <c r="IZ4" s="2250"/>
      <c r="JA4" s="1855" t="s">
        <v>690</v>
      </c>
      <c r="JB4" s="172"/>
      <c r="JC4" s="172"/>
      <c r="JD4" s="2250"/>
      <c r="JE4" s="1855" t="s">
        <v>691</v>
      </c>
      <c r="JF4" s="172"/>
      <c r="JG4" s="172"/>
      <c r="JH4" s="2250"/>
      <c r="JI4" s="1855" t="s">
        <v>692</v>
      </c>
      <c r="JJ4" s="172"/>
      <c r="JK4" s="172"/>
      <c r="JL4" s="2250"/>
      <c r="JM4" s="1855" t="s">
        <v>729</v>
      </c>
      <c r="JN4" s="172"/>
      <c r="JO4" s="172"/>
      <c r="JP4" s="2250"/>
      <c r="JQ4" s="1855" t="s">
        <v>736</v>
      </c>
      <c r="JR4" s="172"/>
      <c r="JS4" s="172"/>
      <c r="JT4" s="2250"/>
      <c r="JU4" s="1855" t="s">
        <v>758</v>
      </c>
      <c r="JV4" s="172"/>
      <c r="JW4" s="172"/>
      <c r="JX4" s="2250"/>
      <c r="JY4" s="1855" t="s">
        <v>768</v>
      </c>
      <c r="JZ4" s="172"/>
      <c r="KA4" s="172"/>
      <c r="KB4" s="2250"/>
      <c r="KC4" s="1855" t="s">
        <v>769</v>
      </c>
      <c r="KD4" s="172"/>
      <c r="KE4" s="172"/>
      <c r="KF4" s="2250"/>
      <c r="KG4" s="1855" t="s">
        <v>770</v>
      </c>
      <c r="KH4" s="172"/>
      <c r="KI4" s="172"/>
      <c r="KJ4" s="2250"/>
      <c r="KK4" s="1855" t="s">
        <v>785</v>
      </c>
      <c r="KL4" s="172"/>
      <c r="KM4" s="172"/>
      <c r="KN4" s="2250"/>
      <c r="KO4" s="1855" t="s">
        <v>786</v>
      </c>
      <c r="KP4" s="172"/>
      <c r="KQ4" s="172"/>
      <c r="KR4" s="2250"/>
      <c r="KS4" s="1855" t="s">
        <v>796</v>
      </c>
      <c r="KT4" s="172"/>
      <c r="KU4" s="172"/>
      <c r="KV4" s="2250"/>
      <c r="KW4" s="1855" t="s">
        <v>830</v>
      </c>
      <c r="KX4" s="172"/>
      <c r="KY4" s="172"/>
      <c r="KZ4" s="2250"/>
      <c r="LA4" s="1855" t="s">
        <v>831</v>
      </c>
      <c r="LB4" s="172"/>
      <c r="LC4" s="172"/>
      <c r="LD4" s="2250"/>
      <c r="LE4" s="1855" t="s">
        <v>849</v>
      </c>
      <c r="LF4" s="172"/>
      <c r="LG4" s="172"/>
      <c r="LH4" s="2250"/>
      <c r="LI4" s="1855" t="s">
        <v>850</v>
      </c>
      <c r="LJ4" s="172"/>
      <c r="LK4" s="172"/>
      <c r="LL4" s="2250"/>
      <c r="LM4" s="1855" t="s">
        <v>860</v>
      </c>
      <c r="LN4" s="172"/>
      <c r="LO4" s="172"/>
      <c r="LP4" s="2250"/>
      <c r="LQ4" s="1855" t="s">
        <v>861</v>
      </c>
      <c r="LR4" s="172"/>
      <c r="LS4" s="172"/>
      <c r="LT4" s="2250"/>
      <c r="LU4" s="1855" t="s">
        <v>862</v>
      </c>
      <c r="LV4" s="172"/>
      <c r="LW4" s="172"/>
      <c r="LX4" s="2250"/>
      <c r="LY4" s="1855" t="s">
        <v>870</v>
      </c>
      <c r="LZ4" s="172"/>
      <c r="MA4" s="172"/>
      <c r="MB4" s="2250"/>
      <c r="MC4" s="1855" t="s">
        <v>879</v>
      </c>
      <c r="MD4" s="172"/>
      <c r="ME4" s="172"/>
      <c r="MF4" s="2250"/>
      <c r="MG4" s="1855" t="s">
        <v>883</v>
      </c>
      <c r="MH4" s="172"/>
      <c r="MI4" s="172"/>
      <c r="MJ4" s="2250"/>
      <c r="MK4" s="1855" t="s">
        <v>884</v>
      </c>
      <c r="ML4" s="172"/>
      <c r="MM4" s="172"/>
      <c r="MN4" s="2250"/>
      <c r="MO4" s="1855" t="s">
        <v>899</v>
      </c>
      <c r="MP4" s="172"/>
      <c r="MQ4" s="172"/>
      <c r="MR4" s="2250"/>
      <c r="MS4" s="1855" t="s">
        <v>900</v>
      </c>
      <c r="MT4" s="172"/>
      <c r="MU4" s="172"/>
      <c r="MV4" s="2250"/>
      <c r="MW4" s="1855" t="s">
        <v>901</v>
      </c>
      <c r="MX4" s="172"/>
      <c r="MY4" s="172"/>
      <c r="MZ4" s="2250"/>
      <c r="NA4" s="1855" t="s">
        <v>902</v>
      </c>
      <c r="NB4" s="172"/>
      <c r="NC4" s="172"/>
      <c r="ND4" s="2250"/>
    </row>
    <row r="5" spans="1:368" s="204" customFormat="1" thickBot="1">
      <c r="A5" s="137"/>
      <c r="B5" s="1753"/>
      <c r="C5" s="1790"/>
      <c r="D5" s="2331"/>
      <c r="E5" s="1790"/>
      <c r="F5" s="1795"/>
      <c r="G5" s="1796"/>
      <c r="H5" s="193" t="s">
        <v>16</v>
      </c>
      <c r="I5" s="194" t="s">
        <v>22</v>
      </c>
      <c r="J5" s="195" t="s">
        <v>111</v>
      </c>
      <c r="K5" s="1878" t="s">
        <v>389</v>
      </c>
      <c r="L5" s="1753"/>
      <c r="M5" s="196" t="s">
        <v>24</v>
      </c>
      <c r="N5" s="197" t="s">
        <v>26</v>
      </c>
      <c r="O5" s="198" t="s">
        <v>112</v>
      </c>
      <c r="P5" s="1882"/>
      <c r="Q5" s="2455" t="s">
        <v>24</v>
      </c>
      <c r="R5" s="197" t="s">
        <v>26</v>
      </c>
      <c r="S5" s="200" t="s">
        <v>112</v>
      </c>
      <c r="T5" s="2510"/>
      <c r="U5" s="196" t="s">
        <v>24</v>
      </c>
      <c r="V5" s="197" t="s">
        <v>26</v>
      </c>
      <c r="W5" s="198" t="s">
        <v>112</v>
      </c>
      <c r="X5" s="199"/>
      <c r="Y5" s="196" t="s">
        <v>24</v>
      </c>
      <c r="Z5" s="197" t="s">
        <v>26</v>
      </c>
      <c r="AA5" s="200" t="s">
        <v>112</v>
      </c>
      <c r="AB5" s="201"/>
      <c r="AC5" s="202" t="s">
        <v>24</v>
      </c>
      <c r="AD5" s="197" t="s">
        <v>26</v>
      </c>
      <c r="AE5" s="198" t="s">
        <v>112</v>
      </c>
      <c r="AF5" s="199"/>
      <c r="AG5" s="202" t="s">
        <v>24</v>
      </c>
      <c r="AH5" s="197" t="s">
        <v>26</v>
      </c>
      <c r="AI5" s="200" t="s">
        <v>112</v>
      </c>
      <c r="AJ5" s="198"/>
      <c r="AK5" s="202" t="s">
        <v>24</v>
      </c>
      <c r="AL5" s="197" t="s">
        <v>26</v>
      </c>
      <c r="AM5" s="198" t="s">
        <v>112</v>
      </c>
      <c r="AN5" s="199"/>
      <c r="AO5" s="196" t="s">
        <v>24</v>
      </c>
      <c r="AP5" s="197" t="s">
        <v>26</v>
      </c>
      <c r="AQ5" s="198" t="s">
        <v>112</v>
      </c>
      <c r="AR5" s="199"/>
      <c r="AS5" s="196" t="s">
        <v>24</v>
      </c>
      <c r="AT5" s="197" t="s">
        <v>26</v>
      </c>
      <c r="AU5" s="200" t="s">
        <v>112</v>
      </c>
      <c r="AV5" s="1882"/>
      <c r="AW5" s="1856" t="s">
        <v>24</v>
      </c>
      <c r="AX5" s="197" t="s">
        <v>26</v>
      </c>
      <c r="AY5" s="200" t="s">
        <v>112</v>
      </c>
      <c r="AZ5" s="1955"/>
      <c r="BA5" s="196" t="s">
        <v>24</v>
      </c>
      <c r="BB5" s="197" t="s">
        <v>26</v>
      </c>
      <c r="BC5" s="198" t="s">
        <v>112</v>
      </c>
      <c r="BD5" s="1882"/>
      <c r="BE5" s="2455" t="s">
        <v>24</v>
      </c>
      <c r="BF5" s="197" t="s">
        <v>26</v>
      </c>
      <c r="BG5" s="1955" t="s">
        <v>112</v>
      </c>
      <c r="BH5" s="200"/>
      <c r="BI5" s="196" t="s">
        <v>24</v>
      </c>
      <c r="BJ5" s="197" t="s">
        <v>26</v>
      </c>
      <c r="BK5" s="198" t="s">
        <v>112</v>
      </c>
      <c r="BL5" s="199"/>
      <c r="BM5" s="196" t="s">
        <v>24</v>
      </c>
      <c r="BN5" s="197" t="s">
        <v>26</v>
      </c>
      <c r="BO5" s="200" t="s">
        <v>112</v>
      </c>
      <c r="BP5" s="201"/>
      <c r="BQ5" s="202" t="s">
        <v>24</v>
      </c>
      <c r="BR5" s="197" t="s">
        <v>26</v>
      </c>
      <c r="BS5" s="198" t="s">
        <v>112</v>
      </c>
      <c r="BT5" s="1882"/>
      <c r="BU5" s="1856" t="s">
        <v>24</v>
      </c>
      <c r="BV5" s="197" t="s">
        <v>26</v>
      </c>
      <c r="BW5" s="198" t="s">
        <v>112</v>
      </c>
      <c r="BX5" s="1857"/>
      <c r="BY5" s="196" t="s">
        <v>24</v>
      </c>
      <c r="BZ5" s="197" t="s">
        <v>26</v>
      </c>
      <c r="CA5" s="200" t="s">
        <v>112</v>
      </c>
      <c r="CB5" s="201"/>
      <c r="CC5" s="202" t="s">
        <v>24</v>
      </c>
      <c r="CD5" s="197" t="s">
        <v>26</v>
      </c>
      <c r="CE5" s="200" t="s">
        <v>112</v>
      </c>
      <c r="CF5" s="201"/>
      <c r="CG5" s="202" t="s">
        <v>24</v>
      </c>
      <c r="CH5" s="197" t="s">
        <v>26</v>
      </c>
      <c r="CI5" s="198" t="s">
        <v>112</v>
      </c>
      <c r="CJ5" s="199"/>
      <c r="CK5" s="196" t="s">
        <v>24</v>
      </c>
      <c r="CL5" s="197" t="s">
        <v>26</v>
      </c>
      <c r="CM5" s="198" t="s">
        <v>112</v>
      </c>
      <c r="CN5" s="203"/>
      <c r="CO5" s="1856" t="s">
        <v>24</v>
      </c>
      <c r="CP5" s="197" t="s">
        <v>26</v>
      </c>
      <c r="CQ5" s="200" t="s">
        <v>112</v>
      </c>
      <c r="CR5" s="1857"/>
      <c r="CS5" s="196" t="s">
        <v>24</v>
      </c>
      <c r="CT5" s="197" t="s">
        <v>26</v>
      </c>
      <c r="CU5" s="198" t="s">
        <v>112</v>
      </c>
      <c r="CV5" s="201"/>
      <c r="CW5" s="202" t="s">
        <v>24</v>
      </c>
      <c r="CX5" s="197" t="s">
        <v>26</v>
      </c>
      <c r="CY5" s="198" t="s">
        <v>112</v>
      </c>
      <c r="CZ5" s="201"/>
      <c r="DA5" s="202" t="s">
        <v>24</v>
      </c>
      <c r="DB5" s="197" t="s">
        <v>26</v>
      </c>
      <c r="DC5" s="198" t="s">
        <v>112</v>
      </c>
      <c r="DD5" s="201"/>
      <c r="DE5" s="202" t="s">
        <v>24</v>
      </c>
      <c r="DF5" s="197" t="s">
        <v>26</v>
      </c>
      <c r="DG5" s="198" t="s">
        <v>112</v>
      </c>
      <c r="DH5" s="201"/>
      <c r="DI5" s="202" t="s">
        <v>24</v>
      </c>
      <c r="DJ5" s="197" t="s">
        <v>26</v>
      </c>
      <c r="DK5" s="198" t="s">
        <v>112</v>
      </c>
      <c r="DL5" s="201"/>
      <c r="DM5" s="196" t="s">
        <v>24</v>
      </c>
      <c r="DN5" s="197" t="s">
        <v>26</v>
      </c>
      <c r="DO5" s="200" t="s">
        <v>112</v>
      </c>
      <c r="DP5" s="203"/>
      <c r="DQ5" s="202" t="s">
        <v>24</v>
      </c>
      <c r="DR5" s="197" t="s">
        <v>26</v>
      </c>
      <c r="DS5" s="200" t="s">
        <v>112</v>
      </c>
      <c r="DT5" s="201"/>
      <c r="DU5" s="202" t="s">
        <v>24</v>
      </c>
      <c r="DV5" s="197" t="s">
        <v>26</v>
      </c>
      <c r="DW5" s="200" t="s">
        <v>112</v>
      </c>
      <c r="DX5" s="201"/>
      <c r="DY5" s="202" t="s">
        <v>24</v>
      </c>
      <c r="DZ5" s="197" t="s">
        <v>26</v>
      </c>
      <c r="EA5" s="200" t="s">
        <v>112</v>
      </c>
      <c r="EB5" s="201"/>
      <c r="EC5" s="202" t="s">
        <v>24</v>
      </c>
      <c r="ED5" s="197" t="s">
        <v>26</v>
      </c>
      <c r="EE5" s="200" t="s">
        <v>112</v>
      </c>
      <c r="EF5" s="201"/>
      <c r="EG5" s="202" t="s">
        <v>24</v>
      </c>
      <c r="EH5" s="197" t="s">
        <v>26</v>
      </c>
      <c r="EI5" s="200" t="s">
        <v>112</v>
      </c>
      <c r="EJ5" s="201"/>
      <c r="EK5" s="998" t="s">
        <v>24</v>
      </c>
      <c r="EL5" s="999" t="s">
        <v>26</v>
      </c>
      <c r="EM5" s="1000" t="s">
        <v>112</v>
      </c>
      <c r="EN5" s="1005"/>
      <c r="EO5" s="998" t="s">
        <v>24</v>
      </c>
      <c r="EP5" s="999" t="s">
        <v>26</v>
      </c>
      <c r="EQ5" s="1000" t="s">
        <v>112</v>
      </c>
      <c r="ER5" s="1005"/>
      <c r="ES5" s="998" t="s">
        <v>24</v>
      </c>
      <c r="ET5" s="999" t="s">
        <v>26</v>
      </c>
      <c r="EU5" s="1000" t="s">
        <v>112</v>
      </c>
      <c r="EV5" s="1005"/>
      <c r="EW5" s="998" t="s">
        <v>24</v>
      </c>
      <c r="EX5" s="999" t="s">
        <v>26</v>
      </c>
      <c r="EY5" s="1000" t="s">
        <v>112</v>
      </c>
      <c r="EZ5" s="1005"/>
      <c r="FA5" s="998" t="s">
        <v>24</v>
      </c>
      <c r="FB5" s="999" t="s">
        <v>26</v>
      </c>
      <c r="FC5" s="1000" t="s">
        <v>112</v>
      </c>
      <c r="FD5" s="1005"/>
      <c r="FE5" s="998" t="s">
        <v>24</v>
      </c>
      <c r="FF5" s="999" t="s">
        <v>26</v>
      </c>
      <c r="FG5" s="1000" t="s">
        <v>112</v>
      </c>
      <c r="FH5" s="1005"/>
      <c r="FI5" s="2248" t="s">
        <v>24</v>
      </c>
      <c r="FJ5" s="999" t="s">
        <v>26</v>
      </c>
      <c r="FK5" s="2247" t="s">
        <v>112</v>
      </c>
      <c r="FL5" s="2251"/>
      <c r="FM5" s="2248" t="s">
        <v>24</v>
      </c>
      <c r="FN5" s="999" t="s">
        <v>26</v>
      </c>
      <c r="FO5" s="2247" t="s">
        <v>112</v>
      </c>
      <c r="FP5" s="2251"/>
      <c r="FQ5" s="1856" t="s">
        <v>24</v>
      </c>
      <c r="FR5" s="999" t="s">
        <v>26</v>
      </c>
      <c r="FS5" s="2247" t="s">
        <v>112</v>
      </c>
      <c r="FT5" s="2251"/>
      <c r="FU5" s="2248" t="s">
        <v>24</v>
      </c>
      <c r="FV5" s="999" t="s">
        <v>26</v>
      </c>
      <c r="FW5" s="2247" t="s">
        <v>112</v>
      </c>
      <c r="FX5" s="2251"/>
      <c r="FY5" s="2248" t="s">
        <v>24</v>
      </c>
      <c r="FZ5" s="999" t="s">
        <v>26</v>
      </c>
      <c r="GA5" s="2247" t="s">
        <v>112</v>
      </c>
      <c r="GB5" s="2251"/>
      <c r="GC5" s="2248" t="s">
        <v>24</v>
      </c>
      <c r="GD5" s="999" t="s">
        <v>26</v>
      </c>
      <c r="GE5" s="2247" t="s">
        <v>112</v>
      </c>
      <c r="GF5" s="2251"/>
      <c r="GG5" s="1856" t="s">
        <v>24</v>
      </c>
      <c r="GH5" s="999" t="s">
        <v>26</v>
      </c>
      <c r="GI5" s="2247" t="s">
        <v>112</v>
      </c>
      <c r="GJ5" s="2251"/>
      <c r="GK5" s="2248" t="s">
        <v>24</v>
      </c>
      <c r="GL5" s="999" t="s">
        <v>26</v>
      </c>
      <c r="GM5" s="2247" t="s">
        <v>112</v>
      </c>
      <c r="GN5" s="2251"/>
      <c r="GO5" s="2248" t="s">
        <v>24</v>
      </c>
      <c r="GP5" s="999" t="s">
        <v>26</v>
      </c>
      <c r="GQ5" s="2247" t="s">
        <v>112</v>
      </c>
      <c r="GR5" s="2251"/>
      <c r="GS5" s="2248" t="s">
        <v>24</v>
      </c>
      <c r="GT5" s="999" t="s">
        <v>26</v>
      </c>
      <c r="GU5" s="2247" t="s">
        <v>112</v>
      </c>
      <c r="GV5" s="2350"/>
      <c r="GW5" s="1856" t="s">
        <v>24</v>
      </c>
      <c r="GX5" s="999" t="s">
        <v>26</v>
      </c>
      <c r="GY5" s="2247" t="s">
        <v>112</v>
      </c>
      <c r="GZ5" s="2251"/>
      <c r="HA5" s="1856" t="s">
        <v>24</v>
      </c>
      <c r="HB5" s="999" t="s">
        <v>26</v>
      </c>
      <c r="HC5" s="2247" t="s">
        <v>112</v>
      </c>
      <c r="HD5" s="2251"/>
      <c r="HE5" s="1856" t="s">
        <v>24</v>
      </c>
      <c r="HF5" s="999" t="s">
        <v>26</v>
      </c>
      <c r="HG5" s="2247" t="s">
        <v>112</v>
      </c>
      <c r="HH5" s="2251"/>
      <c r="HI5" s="1856" t="s">
        <v>24</v>
      </c>
      <c r="HJ5" s="999" t="s">
        <v>26</v>
      </c>
      <c r="HK5" s="2247" t="s">
        <v>112</v>
      </c>
      <c r="HL5" s="2251"/>
      <c r="HM5" s="1856" t="s">
        <v>24</v>
      </c>
      <c r="HN5" s="999" t="s">
        <v>26</v>
      </c>
      <c r="HO5" s="2247" t="s">
        <v>112</v>
      </c>
      <c r="HP5" s="2251"/>
      <c r="HQ5" s="1856" t="s">
        <v>24</v>
      </c>
      <c r="HR5" s="999" t="s">
        <v>26</v>
      </c>
      <c r="HS5" s="2247" t="s">
        <v>112</v>
      </c>
      <c r="HT5" s="2251"/>
      <c r="HU5" s="1856" t="s">
        <v>24</v>
      </c>
      <c r="HV5" s="999" t="s">
        <v>26</v>
      </c>
      <c r="HW5" s="2247" t="s">
        <v>112</v>
      </c>
      <c r="HX5" s="2251"/>
      <c r="HY5" s="1856" t="s">
        <v>24</v>
      </c>
      <c r="HZ5" s="999" t="s">
        <v>26</v>
      </c>
      <c r="IA5" s="2247" t="s">
        <v>112</v>
      </c>
      <c r="IB5" s="2251"/>
      <c r="IC5" s="1856" t="s">
        <v>24</v>
      </c>
      <c r="ID5" s="999" t="s">
        <v>26</v>
      </c>
      <c r="IE5" s="2247" t="s">
        <v>112</v>
      </c>
      <c r="IF5" s="2251"/>
      <c r="IG5" s="1856" t="s">
        <v>24</v>
      </c>
      <c r="IH5" s="999" t="s">
        <v>26</v>
      </c>
      <c r="II5" s="2247" t="s">
        <v>112</v>
      </c>
      <c r="IJ5" s="2251"/>
      <c r="IK5" s="1856" t="s">
        <v>24</v>
      </c>
      <c r="IL5" s="999" t="s">
        <v>26</v>
      </c>
      <c r="IM5" s="2247" t="s">
        <v>112</v>
      </c>
      <c r="IN5" s="2251"/>
      <c r="IO5" s="1856" t="s">
        <v>24</v>
      </c>
      <c r="IP5" s="999" t="s">
        <v>26</v>
      </c>
      <c r="IQ5" s="2247" t="s">
        <v>112</v>
      </c>
      <c r="IR5" s="2251"/>
      <c r="IS5" s="1856" t="s">
        <v>24</v>
      </c>
      <c r="IT5" s="999" t="s">
        <v>26</v>
      </c>
      <c r="IU5" s="2247" t="s">
        <v>112</v>
      </c>
      <c r="IV5" s="2350"/>
      <c r="IW5" s="1856" t="s">
        <v>24</v>
      </c>
      <c r="IX5" s="999" t="s">
        <v>26</v>
      </c>
      <c r="IY5" s="2247" t="s">
        <v>112</v>
      </c>
      <c r="IZ5" s="2251"/>
      <c r="JA5" s="1856" t="s">
        <v>24</v>
      </c>
      <c r="JB5" s="999" t="s">
        <v>26</v>
      </c>
      <c r="JC5" s="2247" t="s">
        <v>112</v>
      </c>
      <c r="JD5" s="2251"/>
      <c r="JE5" s="1856" t="s">
        <v>24</v>
      </c>
      <c r="JF5" s="999" t="s">
        <v>26</v>
      </c>
      <c r="JG5" s="2247" t="s">
        <v>112</v>
      </c>
      <c r="JH5" s="2251"/>
      <c r="JI5" s="1856" t="s">
        <v>24</v>
      </c>
      <c r="JJ5" s="999" t="s">
        <v>26</v>
      </c>
      <c r="JK5" s="2247" t="s">
        <v>112</v>
      </c>
      <c r="JL5" s="2251"/>
      <c r="JM5" s="1856" t="s">
        <v>24</v>
      </c>
      <c r="JN5" s="999" t="s">
        <v>26</v>
      </c>
      <c r="JO5" s="2247" t="s">
        <v>112</v>
      </c>
      <c r="JP5" s="2251"/>
      <c r="JQ5" s="1856" t="s">
        <v>24</v>
      </c>
      <c r="JR5" s="999" t="s">
        <v>26</v>
      </c>
      <c r="JS5" s="2247" t="s">
        <v>112</v>
      </c>
      <c r="JT5" s="2251"/>
      <c r="JU5" s="1856" t="s">
        <v>24</v>
      </c>
      <c r="JV5" s="999" t="s">
        <v>26</v>
      </c>
      <c r="JW5" s="2247" t="s">
        <v>112</v>
      </c>
      <c r="JX5" s="2251"/>
      <c r="JY5" s="1856" t="s">
        <v>24</v>
      </c>
      <c r="JZ5" s="999" t="s">
        <v>26</v>
      </c>
      <c r="KA5" s="2247" t="s">
        <v>112</v>
      </c>
      <c r="KB5" s="2251"/>
      <c r="KC5" s="1856" t="s">
        <v>24</v>
      </c>
      <c r="KD5" s="999" t="s">
        <v>26</v>
      </c>
      <c r="KE5" s="2247" t="s">
        <v>112</v>
      </c>
      <c r="KF5" s="2251"/>
      <c r="KG5" s="1856" t="s">
        <v>24</v>
      </c>
      <c r="KH5" s="999" t="s">
        <v>26</v>
      </c>
      <c r="KI5" s="2247" t="s">
        <v>112</v>
      </c>
      <c r="KJ5" s="2251"/>
      <c r="KK5" s="1856" t="s">
        <v>24</v>
      </c>
      <c r="KL5" s="999" t="s">
        <v>26</v>
      </c>
      <c r="KM5" s="2247" t="s">
        <v>112</v>
      </c>
      <c r="KN5" s="2251"/>
      <c r="KO5" s="1856" t="s">
        <v>24</v>
      </c>
      <c r="KP5" s="999" t="s">
        <v>26</v>
      </c>
      <c r="KQ5" s="2247" t="s">
        <v>112</v>
      </c>
      <c r="KR5" s="2251"/>
      <c r="KS5" s="1856" t="s">
        <v>24</v>
      </c>
      <c r="KT5" s="999" t="s">
        <v>26</v>
      </c>
      <c r="KU5" s="2247" t="s">
        <v>112</v>
      </c>
      <c r="KV5" s="2251"/>
      <c r="KW5" s="1856" t="s">
        <v>24</v>
      </c>
      <c r="KX5" s="999" t="s">
        <v>26</v>
      </c>
      <c r="KY5" s="2247" t="s">
        <v>112</v>
      </c>
      <c r="KZ5" s="2251"/>
      <c r="LA5" s="1856" t="s">
        <v>24</v>
      </c>
      <c r="LB5" s="999" t="s">
        <v>26</v>
      </c>
      <c r="LC5" s="2247" t="s">
        <v>112</v>
      </c>
      <c r="LD5" s="2251"/>
      <c r="LE5" s="1856" t="s">
        <v>24</v>
      </c>
      <c r="LF5" s="999" t="s">
        <v>26</v>
      </c>
      <c r="LG5" s="2247" t="s">
        <v>112</v>
      </c>
      <c r="LH5" s="2251"/>
      <c r="LI5" s="1856" t="s">
        <v>24</v>
      </c>
      <c r="LJ5" s="999" t="s">
        <v>26</v>
      </c>
      <c r="LK5" s="2247" t="s">
        <v>112</v>
      </c>
      <c r="LL5" s="2251"/>
      <c r="LM5" s="1856" t="s">
        <v>24</v>
      </c>
      <c r="LN5" s="999" t="s">
        <v>26</v>
      </c>
      <c r="LO5" s="2247" t="s">
        <v>112</v>
      </c>
      <c r="LP5" s="2251"/>
      <c r="LQ5" s="1856" t="s">
        <v>24</v>
      </c>
      <c r="LR5" s="999" t="s">
        <v>26</v>
      </c>
      <c r="LS5" s="2247" t="s">
        <v>112</v>
      </c>
      <c r="LT5" s="2251"/>
      <c r="LU5" s="1856" t="s">
        <v>24</v>
      </c>
      <c r="LV5" s="999" t="s">
        <v>26</v>
      </c>
      <c r="LW5" s="2247" t="s">
        <v>112</v>
      </c>
      <c r="LX5" s="2251"/>
      <c r="LY5" s="1856" t="s">
        <v>24</v>
      </c>
      <c r="LZ5" s="999" t="s">
        <v>26</v>
      </c>
      <c r="MA5" s="2247" t="s">
        <v>112</v>
      </c>
      <c r="MB5" s="2251"/>
      <c r="MC5" s="1856" t="s">
        <v>24</v>
      </c>
      <c r="MD5" s="999" t="s">
        <v>26</v>
      </c>
      <c r="ME5" s="2247" t="s">
        <v>112</v>
      </c>
      <c r="MF5" s="2251"/>
      <c r="MG5" s="1856" t="s">
        <v>24</v>
      </c>
      <c r="MH5" s="999" t="s">
        <v>26</v>
      </c>
      <c r="MI5" s="2247" t="s">
        <v>112</v>
      </c>
      <c r="MJ5" s="2251"/>
      <c r="MK5" s="1856" t="s">
        <v>24</v>
      </c>
      <c r="ML5" s="999" t="s">
        <v>26</v>
      </c>
      <c r="MM5" s="2247" t="s">
        <v>112</v>
      </c>
      <c r="MN5" s="2251"/>
      <c r="MO5" s="1856" t="s">
        <v>24</v>
      </c>
      <c r="MP5" s="999" t="s">
        <v>26</v>
      </c>
      <c r="MQ5" s="2247" t="s">
        <v>112</v>
      </c>
      <c r="MR5" s="2251"/>
      <c r="MS5" s="1856" t="s">
        <v>24</v>
      </c>
      <c r="MT5" s="999" t="s">
        <v>26</v>
      </c>
      <c r="MU5" s="2247" t="s">
        <v>112</v>
      </c>
      <c r="MV5" s="2251"/>
      <c r="MW5" s="1856" t="s">
        <v>24</v>
      </c>
      <c r="MX5" s="999" t="s">
        <v>26</v>
      </c>
      <c r="MY5" s="2247" t="s">
        <v>112</v>
      </c>
      <c r="MZ5" s="2251"/>
      <c r="NA5" s="1856" t="s">
        <v>24</v>
      </c>
      <c r="NB5" s="999" t="s">
        <v>26</v>
      </c>
      <c r="NC5" s="2247" t="s">
        <v>112</v>
      </c>
      <c r="ND5" s="2251"/>
    </row>
    <row r="6" spans="1:368" ht="13.5" customHeight="1" thickBot="1">
      <c r="D6" s="2332" t="s">
        <v>555</v>
      </c>
      <c r="F6" s="1792"/>
      <c r="G6" s="1797"/>
      <c r="H6" s="205" t="s">
        <v>113</v>
      </c>
      <c r="I6" s="205" t="s">
        <v>113</v>
      </c>
      <c r="J6" s="205" t="s">
        <v>114</v>
      </c>
      <c r="K6" s="1320" t="s">
        <v>115</v>
      </c>
      <c r="U6" s="206"/>
      <c r="V6" s="206"/>
      <c r="W6" s="206"/>
      <c r="X6" s="106"/>
      <c r="AG6" s="28"/>
      <c r="AH6" s="38"/>
      <c r="AI6" s="29"/>
      <c r="AJ6" s="38"/>
      <c r="AK6" s="207"/>
      <c r="AL6" s="208"/>
      <c r="AM6" s="208"/>
      <c r="AN6" s="209"/>
      <c r="AO6" s="1123"/>
      <c r="AP6" s="1123"/>
      <c r="AQ6" s="1123"/>
      <c r="AR6" s="1124"/>
      <c r="AS6" s="38"/>
      <c r="AT6" s="38"/>
      <c r="AU6" s="29"/>
      <c r="AV6" s="1942"/>
      <c r="BI6" s="210"/>
      <c r="BJ6" s="210"/>
      <c r="BK6" s="210"/>
      <c r="BL6" s="211"/>
      <c r="BU6" s="1893"/>
      <c r="BV6" s="90"/>
      <c r="BW6" s="90"/>
      <c r="BX6" s="1894"/>
      <c r="CG6" s="105"/>
      <c r="CH6" s="105"/>
      <c r="CI6" s="105"/>
      <c r="CJ6" s="106"/>
      <c r="CO6" s="1997"/>
      <c r="CP6" s="212"/>
      <c r="CQ6" s="213"/>
      <c r="CR6" s="1998"/>
      <c r="CS6" s="214"/>
      <c r="CT6" s="214"/>
      <c r="CU6" s="214"/>
      <c r="CV6" s="113"/>
      <c r="CW6" s="215"/>
      <c r="CX6" s="212"/>
      <c r="CY6" s="213"/>
      <c r="CZ6" s="213"/>
      <c r="DA6" s="216"/>
      <c r="DB6" s="214"/>
      <c r="DC6" s="217"/>
      <c r="DD6" s="217"/>
      <c r="DE6" s="218"/>
      <c r="DF6" s="65"/>
      <c r="DG6" s="219"/>
      <c r="DH6" s="219"/>
      <c r="DI6" s="220"/>
      <c r="DJ6" s="221"/>
      <c r="DK6" s="222"/>
      <c r="DL6" s="222"/>
      <c r="DQ6" s="104"/>
      <c r="DR6" s="105"/>
      <c r="DS6" s="223"/>
      <c r="DT6" s="106"/>
      <c r="DU6" s="1189"/>
      <c r="DV6" s="1190"/>
      <c r="DW6" s="1191"/>
      <c r="DX6" s="1192"/>
      <c r="DY6" s="224"/>
      <c r="DZ6" s="225"/>
      <c r="EA6" s="226"/>
      <c r="EB6" s="227"/>
      <c r="EC6" s="104"/>
      <c r="ED6" s="105"/>
      <c r="EE6" s="223"/>
      <c r="EF6" s="106"/>
      <c r="EG6" s="228"/>
      <c r="EH6" s="229"/>
      <c r="EI6" s="230"/>
      <c r="EJ6" s="231"/>
      <c r="EK6" s="938"/>
      <c r="EL6" s="939"/>
      <c r="EM6" s="940"/>
      <c r="EN6" s="941"/>
      <c r="EO6" s="1011"/>
      <c r="EP6" s="1012"/>
      <c r="EQ6" s="1013"/>
      <c r="ER6" s="1014"/>
      <c r="ES6" s="1070"/>
      <c r="ET6" s="1071"/>
      <c r="EU6" s="1072"/>
      <c r="EV6" s="1073"/>
      <c r="EW6" s="1351"/>
      <c r="EX6" s="1352"/>
      <c r="EY6" s="1353"/>
      <c r="EZ6" s="1354"/>
      <c r="FA6" s="1450"/>
      <c r="FB6" s="1451"/>
      <c r="FC6" s="1452"/>
      <c r="FD6" s="1453"/>
      <c r="FE6" s="1606"/>
      <c r="FF6" s="1607"/>
      <c r="FG6" s="1608"/>
      <c r="FH6" s="1609"/>
    </row>
    <row r="7" spans="1:368" s="253" customFormat="1" hidden="1" outlineLevel="1" thickBot="1">
      <c r="A7" s="232"/>
      <c r="B7" s="1755"/>
      <c r="C7" s="1790"/>
      <c r="D7" s="2331"/>
      <c r="E7" s="1790"/>
      <c r="F7" s="1798"/>
      <c r="G7" s="1799"/>
      <c r="H7" s="233"/>
      <c r="I7" s="233" t="s">
        <v>116</v>
      </c>
      <c r="J7" s="233"/>
      <c r="K7" s="1321">
        <f>AVERAGE(M7:EL7)</f>
        <v>14.072441686568402</v>
      </c>
      <c r="L7" s="1755"/>
      <c r="M7" s="2614">
        <f>AVERAGE(P12:P727)</f>
        <v>14.11142857142857</v>
      </c>
      <c r="N7" s="2614"/>
      <c r="O7" s="2614"/>
      <c r="P7" s="2501"/>
      <c r="Q7" s="2614">
        <f>AVERAGE(T12:T727)</f>
        <v>13.295238095238098</v>
      </c>
      <c r="R7" s="2614"/>
      <c r="S7" s="2614"/>
      <c r="T7" s="2513"/>
      <c r="U7" s="2614">
        <f>AVERAGE(X12:X727)</f>
        <v>14.817551020408162</v>
      </c>
      <c r="V7" s="2614"/>
      <c r="W7" s="2614"/>
      <c r="X7" s="234"/>
      <c r="Y7" s="2614">
        <f>AVERAGE(AB12:AB727)</f>
        <v>14.702099447513811</v>
      </c>
      <c r="Z7" s="2614"/>
      <c r="AA7" s="2614"/>
      <c r="AB7" s="235"/>
      <c r="AC7" s="2614">
        <f>AVERAGE(AF12:AF727)</f>
        <v>12.986744966442954</v>
      </c>
      <c r="AD7" s="2614"/>
      <c r="AE7" s="2614"/>
      <c r="AF7" s="236"/>
      <c r="AG7" s="2614">
        <f>AVERAGE(AJ12:AJ727)</f>
        <v>12.678333333333333</v>
      </c>
      <c r="AH7" s="2614"/>
      <c r="AI7" s="2614"/>
      <c r="AJ7" s="237"/>
      <c r="AK7" s="2614">
        <f>AVERAGE(AN12:AN727)</f>
        <v>13.942366071428571</v>
      </c>
      <c r="AL7" s="2614"/>
      <c r="AM7" s="2614"/>
      <c r="AN7" s="238"/>
      <c r="AO7" s="2614">
        <f>AVERAGE(AR12:AR727)</f>
        <v>12.392241379310345</v>
      </c>
      <c r="AP7" s="2614"/>
      <c r="AQ7" s="2614"/>
      <c r="AR7" s="239"/>
      <c r="AS7" s="2614">
        <f>AVERAGE(AV12:AV727)</f>
        <v>13.943495934959346</v>
      </c>
      <c r="AT7" s="2614"/>
      <c r="AU7" s="2614"/>
      <c r="AV7" s="237"/>
      <c r="AW7" s="2614">
        <f>AVERAGE(AZ12:AZ727)</f>
        <v>10.812631578947368</v>
      </c>
      <c r="AX7" s="2614"/>
      <c r="AY7" s="2614"/>
      <c r="AZ7" s="1958"/>
      <c r="BA7" s="2614">
        <f>AVERAGE(BD12:BD727)</f>
        <v>15.2</v>
      </c>
      <c r="BB7" s="2614"/>
      <c r="BC7" s="2614"/>
      <c r="BD7" s="2426"/>
      <c r="BE7" s="2614">
        <f>AVERAGE(BH12:BH727)</f>
        <v>13.751648044692736</v>
      </c>
      <c r="BF7" s="2614"/>
      <c r="BG7" s="2614"/>
      <c r="BH7" s="241"/>
      <c r="BI7" s="242"/>
      <c r="BJ7" s="242"/>
      <c r="BK7" s="242"/>
      <c r="BL7" s="243"/>
      <c r="BM7" s="2614">
        <f>AVERAGE(BP12:BP727)</f>
        <v>15.017889908256882</v>
      </c>
      <c r="BN7" s="2614"/>
      <c r="BO7" s="2614"/>
      <c r="BP7" s="240"/>
      <c r="BQ7" s="244"/>
      <c r="BR7" s="244"/>
      <c r="BS7" s="244"/>
      <c r="BT7" s="1883"/>
      <c r="BU7" s="2614">
        <f>AVERAGE(BX12:BX727)</f>
        <v>14.166308724832213</v>
      </c>
      <c r="BV7" s="2614"/>
      <c r="BW7" s="2614"/>
      <c r="BX7" s="1895"/>
      <c r="BY7" s="2614">
        <f>AVERAGE(CA20,CA16,CA25,CA28,CA35,CA41,CA49,CA55,CA62,CA73,CA82,CA96)</f>
        <v>16.600000000000001</v>
      </c>
      <c r="BZ7" s="2614"/>
      <c r="CA7" s="2614"/>
      <c r="CB7" s="245"/>
      <c r="CC7" s="2614">
        <f>AVERAGE(CF12:CF727)</f>
        <v>15.284672897196263</v>
      </c>
      <c r="CD7" s="2614"/>
      <c r="CE7" s="2614"/>
      <c r="CF7" s="236"/>
      <c r="CG7" s="2614">
        <f>AVERAGE(CJ12:CJ727)</f>
        <v>13.949594594594595</v>
      </c>
      <c r="CH7" s="2614"/>
      <c r="CI7" s="2614"/>
      <c r="CJ7" s="234"/>
      <c r="CK7" s="2614">
        <f>AVERAGE(CN12:CN727)</f>
        <v>14.6203007518797</v>
      </c>
      <c r="CL7" s="2614"/>
      <c r="CM7" s="2614"/>
      <c r="CN7" s="1987"/>
      <c r="CO7" s="2614">
        <f>AVERAGE(CR12:CR727)</f>
        <v>14.486169154228854</v>
      </c>
      <c r="CP7" s="2614"/>
      <c r="CQ7" s="2614"/>
      <c r="CR7" s="1999"/>
      <c r="CS7" s="2614">
        <f>AVERAGE(CV12:CV727)</f>
        <v>16.483333333333334</v>
      </c>
      <c r="CT7" s="2614"/>
      <c r="CU7" s="2614"/>
      <c r="CV7" s="241"/>
      <c r="CW7" s="2614">
        <f>AVERAGE(CZ12:CZ727)</f>
        <v>13.763333333333334</v>
      </c>
      <c r="CX7" s="2614"/>
      <c r="CY7" s="2614"/>
      <c r="CZ7" s="246"/>
      <c r="DA7" s="2614">
        <f>AVERAGE(DD12:DD727)</f>
        <v>14.367021276595745</v>
      </c>
      <c r="DB7" s="2614"/>
      <c r="DC7" s="2614"/>
      <c r="DD7" s="247"/>
      <c r="DE7" s="2614">
        <f>AVERAGE(DH12:DH727)</f>
        <v>13.633333333333333</v>
      </c>
      <c r="DF7" s="2614"/>
      <c r="DG7" s="2614"/>
      <c r="DH7" s="247"/>
      <c r="DI7" s="2614">
        <f>AVERAGE(DL12:DL727)</f>
        <v>14.157142857142857</v>
      </c>
      <c r="DJ7" s="2614"/>
      <c r="DK7" s="2614"/>
      <c r="DL7" s="247"/>
      <c r="DM7" s="2614">
        <f>AVERAGE(DP12:DP727)</f>
        <v>13.988999999999999</v>
      </c>
      <c r="DN7" s="2614"/>
      <c r="DO7" s="2614"/>
      <c r="DP7" s="248"/>
      <c r="DQ7" s="2614">
        <f>AVERAGE(DT12:DT727)</f>
        <v>13.805873015873013</v>
      </c>
      <c r="DR7" s="2614"/>
      <c r="DS7" s="2614"/>
      <c r="DT7" s="252"/>
      <c r="DU7" s="2614">
        <f>AVERAGE(DX12:DX727)</f>
        <v>12.998173913043479</v>
      </c>
      <c r="DV7" s="2614"/>
      <c r="DW7" s="2614"/>
      <c r="DX7" s="252"/>
      <c r="DY7" s="249"/>
      <c r="DZ7" s="250"/>
      <c r="EA7" s="251"/>
      <c r="EB7" s="252"/>
      <c r="EC7" s="249"/>
      <c r="ED7" s="250"/>
      <c r="EE7" s="251"/>
      <c r="EF7" s="252"/>
      <c r="EG7" s="249"/>
      <c r="EH7" s="250"/>
      <c r="EI7" s="251"/>
      <c r="EJ7" s="252"/>
      <c r="EK7" s="942"/>
      <c r="EL7" s="943"/>
      <c r="EM7" s="944"/>
      <c r="EN7" s="945"/>
      <c r="EO7" s="942"/>
      <c r="EP7" s="943"/>
      <c r="EQ7" s="944"/>
      <c r="ER7" s="945"/>
      <c r="ES7" s="942"/>
      <c r="ET7" s="943"/>
      <c r="EU7" s="944"/>
      <c r="EV7" s="945"/>
      <c r="EW7" s="942"/>
      <c r="EX7" s="943"/>
      <c r="EY7" s="944"/>
      <c r="EZ7" s="945"/>
      <c r="FA7" s="942"/>
      <c r="FB7" s="943"/>
      <c r="FC7" s="944"/>
      <c r="FD7" s="945"/>
      <c r="FE7" s="1610"/>
      <c r="FF7" s="1611"/>
      <c r="FG7" s="1612"/>
      <c r="FH7" s="1613"/>
      <c r="FI7" s="1860"/>
      <c r="FJ7" s="1860"/>
      <c r="FK7" s="1860"/>
      <c r="FL7" s="2253"/>
      <c r="FM7" s="1860"/>
      <c r="FN7" s="1860"/>
      <c r="FO7" s="1860"/>
      <c r="FP7" s="2253"/>
      <c r="FQ7" s="1859"/>
      <c r="FR7" s="1860"/>
      <c r="FS7" s="1860"/>
      <c r="FT7" s="2253"/>
      <c r="FU7" s="1860"/>
      <c r="FV7" s="1860"/>
      <c r="FW7" s="1860"/>
      <c r="FX7" s="2253"/>
      <c r="FY7" s="1860"/>
      <c r="FZ7" s="1860"/>
      <c r="GA7" s="1860"/>
      <c r="GB7" s="2253"/>
      <c r="GC7" s="1860"/>
      <c r="GD7" s="1860"/>
      <c r="GE7" s="1860"/>
      <c r="GF7" s="2253"/>
      <c r="GG7" s="1859"/>
      <c r="GH7" s="1860"/>
      <c r="GI7" s="1860"/>
      <c r="GJ7" s="2253"/>
      <c r="GK7" s="1860"/>
      <c r="GL7" s="1860"/>
      <c r="GM7" s="1860"/>
      <c r="GN7" s="2253"/>
      <c r="GO7" s="1860"/>
      <c r="GP7" s="1860"/>
      <c r="GQ7" s="1860"/>
      <c r="GR7" s="2253"/>
      <c r="GS7" s="1860"/>
      <c r="GT7" s="1860"/>
      <c r="GU7" s="1860"/>
      <c r="GV7" s="1859"/>
      <c r="GW7" s="1859"/>
      <c r="GX7" s="1860"/>
      <c r="GY7" s="1860"/>
      <c r="GZ7" s="2253"/>
      <c r="HA7" s="1859"/>
      <c r="HB7" s="1860"/>
      <c r="HC7" s="1860"/>
      <c r="HD7" s="2253"/>
      <c r="HE7" s="1859"/>
      <c r="HF7" s="1860"/>
      <c r="HG7" s="1860"/>
      <c r="HH7" s="2253"/>
      <c r="HI7" s="1859"/>
      <c r="HJ7" s="1860"/>
      <c r="HK7" s="1860"/>
      <c r="HL7" s="2253"/>
      <c r="HM7" s="1859"/>
      <c r="HN7" s="1860"/>
      <c r="HO7" s="1860"/>
      <c r="HP7" s="2253"/>
      <c r="HQ7" s="1859"/>
      <c r="HR7" s="1860"/>
      <c r="HS7" s="1860"/>
      <c r="HT7" s="2253"/>
      <c r="HU7" s="1859"/>
      <c r="HV7" s="1860"/>
      <c r="HW7" s="1860"/>
      <c r="HX7" s="2253"/>
      <c r="HY7" s="1859"/>
      <c r="HZ7" s="1860"/>
      <c r="IA7" s="1860"/>
      <c r="IB7" s="2253"/>
      <c r="IC7" s="1859"/>
      <c r="ID7" s="1860"/>
      <c r="IE7" s="1860"/>
      <c r="IF7" s="2253"/>
      <c r="IG7" s="1859"/>
      <c r="IH7" s="1860"/>
      <c r="II7" s="1860"/>
      <c r="IJ7" s="2253"/>
      <c r="IK7" s="1859"/>
      <c r="IL7" s="1860"/>
      <c r="IM7" s="1860"/>
      <c r="IN7" s="2253"/>
      <c r="IO7" s="1859"/>
      <c r="IP7" s="1860"/>
      <c r="IQ7" s="1860"/>
      <c r="IR7" s="2253"/>
      <c r="IS7" s="1859"/>
      <c r="IT7" s="1860"/>
      <c r="IU7" s="1860"/>
      <c r="IV7" s="1859"/>
      <c r="IW7" s="1859"/>
      <c r="IX7" s="1860"/>
      <c r="IY7" s="1860"/>
      <c r="IZ7" s="2253"/>
      <c r="JA7" s="1859"/>
      <c r="JB7" s="1860"/>
      <c r="JC7" s="1860"/>
      <c r="JD7" s="2253"/>
      <c r="JE7" s="1859"/>
      <c r="JF7" s="1860"/>
      <c r="JG7" s="1860"/>
      <c r="JH7" s="2253"/>
      <c r="JI7" s="1859"/>
      <c r="JJ7" s="1860"/>
      <c r="JK7" s="1860"/>
      <c r="JL7" s="2253"/>
      <c r="JM7" s="1859"/>
      <c r="JN7" s="1860"/>
      <c r="JO7" s="1860"/>
      <c r="JP7" s="2253"/>
      <c r="JQ7" s="1859"/>
      <c r="JR7" s="1860"/>
      <c r="JS7" s="1860"/>
      <c r="JT7" s="2253"/>
      <c r="JU7" s="1859"/>
      <c r="JV7" s="1860"/>
      <c r="JW7" s="1860"/>
      <c r="JX7" s="2253"/>
      <c r="JY7" s="1859"/>
      <c r="JZ7" s="1860"/>
      <c r="KA7" s="1860"/>
      <c r="KB7" s="2253"/>
      <c r="KC7" s="1859"/>
      <c r="KD7" s="1860"/>
      <c r="KE7" s="1860"/>
      <c r="KF7" s="2253"/>
      <c r="KG7" s="1859"/>
      <c r="KH7" s="1860"/>
      <c r="KI7" s="1860"/>
      <c r="KJ7" s="2253"/>
      <c r="KK7" s="1859"/>
      <c r="KL7" s="1860"/>
      <c r="KM7" s="1860"/>
      <c r="KN7" s="2253"/>
      <c r="KO7" s="1859"/>
      <c r="KP7" s="1860"/>
      <c r="KQ7" s="1860"/>
      <c r="KR7" s="2253"/>
      <c r="KS7" s="1859"/>
      <c r="KT7" s="1860"/>
      <c r="KU7" s="1860"/>
      <c r="KV7" s="2253"/>
      <c r="KW7" s="1859"/>
      <c r="KX7" s="1860"/>
      <c r="KY7" s="1860"/>
      <c r="KZ7" s="2253"/>
      <c r="LA7" s="1859"/>
      <c r="LB7" s="1860"/>
      <c r="LC7" s="1860"/>
      <c r="LD7" s="2253"/>
      <c r="LE7" s="1859"/>
      <c r="LF7" s="1860"/>
      <c r="LG7" s="1860"/>
      <c r="LH7" s="2253"/>
      <c r="LI7" s="1859"/>
      <c r="LJ7" s="1860"/>
      <c r="LK7" s="1860"/>
      <c r="LL7" s="2253"/>
      <c r="LM7" s="1859"/>
      <c r="LN7" s="1860"/>
      <c r="LO7" s="1860"/>
      <c r="LP7" s="2253"/>
      <c r="LQ7" s="1859"/>
      <c r="LR7" s="1860"/>
      <c r="LS7" s="1860"/>
      <c r="LT7" s="2253"/>
      <c r="LU7" s="1859"/>
      <c r="LV7" s="1860"/>
      <c r="LW7" s="1860"/>
      <c r="LX7" s="2253"/>
      <c r="LY7" s="1859"/>
      <c r="LZ7" s="1860"/>
      <c r="MA7" s="1860"/>
      <c r="MB7" s="2253"/>
      <c r="MC7" s="1859"/>
      <c r="MD7" s="1860"/>
      <c r="ME7" s="1860"/>
      <c r="MF7" s="2253"/>
      <c r="MG7" s="1859"/>
      <c r="MH7" s="1860"/>
      <c r="MI7" s="1860"/>
      <c r="MJ7" s="2253"/>
      <c r="MK7" s="1859"/>
      <c r="ML7" s="1860"/>
      <c r="MM7" s="1860"/>
      <c r="MN7" s="2253"/>
      <c r="MO7" s="1859"/>
      <c r="MP7" s="1860"/>
      <c r="MQ7" s="1860"/>
      <c r="MR7" s="2253"/>
      <c r="MS7" s="1859"/>
      <c r="MT7" s="1860"/>
      <c r="MU7" s="1860"/>
      <c r="MV7" s="2253"/>
      <c r="MW7" s="1859"/>
      <c r="MX7" s="1860"/>
      <c r="MY7" s="1860"/>
      <c r="MZ7" s="2253"/>
      <c r="NA7" s="1859"/>
      <c r="NB7" s="1860"/>
      <c r="NC7" s="1860"/>
      <c r="ND7" s="2253"/>
    </row>
    <row r="8" spans="1:368" hidden="1" outlineLevel="1" thickBot="1">
      <c r="F8" s="1792"/>
      <c r="G8" s="1797"/>
      <c r="H8" s="254"/>
      <c r="I8" s="254" t="s">
        <v>117</v>
      </c>
      <c r="J8" s="254"/>
      <c r="K8" s="1321">
        <f>AVERAGE(M8:EL8)</f>
        <v>2.2439928448191879</v>
      </c>
      <c r="M8" s="2614">
        <f>STDEV(P12:P727)</f>
        <v>1.8188185286982785</v>
      </c>
      <c r="N8" s="2614"/>
      <c r="O8" s="2614"/>
      <c r="P8" s="2502"/>
      <c r="Q8" s="2614">
        <f>STDEV(T12:T727)</f>
        <v>1.8019378969131434</v>
      </c>
      <c r="R8" s="2614"/>
      <c r="S8" s="2614"/>
      <c r="T8" s="2514"/>
      <c r="U8" s="2614">
        <f>STDEV(X12:X727)</f>
        <v>1.8604015366450042</v>
      </c>
      <c r="V8" s="2614"/>
      <c r="W8" s="2614"/>
      <c r="X8" s="255"/>
      <c r="Y8" s="2614">
        <f>STDEV(AB12:AB727)</f>
        <v>2.0701771290425581</v>
      </c>
      <c r="Z8" s="2614"/>
      <c r="AA8" s="2614"/>
      <c r="AB8" s="256"/>
      <c r="AC8" s="2614">
        <f>STDEV(AF12:AF727)</f>
        <v>2.468517284640829</v>
      </c>
      <c r="AD8" s="2614"/>
      <c r="AE8" s="2614"/>
      <c r="AF8" s="257"/>
      <c r="AG8" s="2614">
        <f>STDEV(AJ12:AJ727)</f>
        <v>3.9363639954182039</v>
      </c>
      <c r="AH8" s="2614"/>
      <c r="AI8" s="2614"/>
      <c r="AJ8" s="258"/>
      <c r="AK8" s="2614">
        <f>STDEV(AN12:AN727)</f>
        <v>3.1324547645477354</v>
      </c>
      <c r="AL8" s="2614"/>
      <c r="AM8" s="2614"/>
      <c r="AN8" s="259"/>
      <c r="AO8" s="2614">
        <f>STDEV(AR12:AR727)</f>
        <v>3.9760224517984146</v>
      </c>
      <c r="AP8" s="2614"/>
      <c r="AQ8" s="2614"/>
      <c r="AR8" s="260"/>
      <c r="AS8" s="2614">
        <f>STDEV(AV12:AV727)</f>
        <v>1.9600921344492805</v>
      </c>
      <c r="AT8" s="2614"/>
      <c r="AU8" s="2614"/>
      <c r="AV8" s="258"/>
      <c r="AW8" s="2614">
        <f>STDEV(AZ12:AZ727)</f>
        <v>4.3246375784476747</v>
      </c>
      <c r="AX8" s="2614"/>
      <c r="AY8" s="2614"/>
      <c r="AZ8" s="1959"/>
      <c r="BA8" s="2614">
        <f>STDEV(BD12:BD727)</f>
        <v>3.6331804249169886</v>
      </c>
      <c r="BB8" s="2614"/>
      <c r="BC8" s="2614"/>
      <c r="BD8" s="2427"/>
      <c r="BE8" s="2614">
        <f>STDEV(BH12:BH727)</f>
        <v>2.7585838162540535</v>
      </c>
      <c r="BF8" s="2614"/>
      <c r="BG8" s="2614"/>
      <c r="BH8" s="262"/>
      <c r="BI8" s="263"/>
      <c r="BJ8" s="263"/>
      <c r="BK8" s="263"/>
      <c r="BL8" s="264"/>
      <c r="BM8" s="2614">
        <f>STDEV(BP12:BP727)</f>
        <v>1.80383135113101</v>
      </c>
      <c r="BN8" s="2614"/>
      <c r="BO8" s="2614"/>
      <c r="BP8" s="261"/>
      <c r="BQ8" s="265"/>
      <c r="BR8" s="265"/>
      <c r="BS8" s="265"/>
      <c r="BT8" s="1884"/>
      <c r="BU8" s="2614">
        <f>STDEV(BX12:BX727)</f>
        <v>1.9882041839353524</v>
      </c>
      <c r="BV8" s="2614"/>
      <c r="BW8" s="2614"/>
      <c r="BX8" s="1896"/>
      <c r="BY8" s="2614">
        <f>AVERAGE(BY20,BY16,BY25,BY28,BY35,BY41,BY49,BY55,BY62,BY73,BY82,BY96)</f>
        <v>0.51957057159517361</v>
      </c>
      <c r="BZ8" s="2614"/>
      <c r="CA8" s="2614"/>
      <c r="CB8" s="266"/>
      <c r="CC8" s="2614">
        <f>STDEV(CF12:CF727)</f>
        <v>2.0926269118011316</v>
      </c>
      <c r="CD8" s="2614"/>
      <c r="CE8" s="2614"/>
      <c r="CF8" s="257"/>
      <c r="CG8" s="2614">
        <f>STDEV(CJ12:CJ727)</f>
        <v>1.6362925343753691</v>
      </c>
      <c r="CH8" s="2614"/>
      <c r="CI8" s="2614"/>
      <c r="CJ8" s="255"/>
      <c r="CK8" s="2614">
        <f>STDEV(CN12:CN727)</f>
        <v>1.7445190966452699</v>
      </c>
      <c r="CL8" s="2614"/>
      <c r="CM8" s="2614"/>
      <c r="CN8" s="1988"/>
      <c r="CO8" s="2614">
        <f>STDEV(CR12:CR727)</f>
        <v>2.2563910900470767</v>
      </c>
      <c r="CP8" s="2614"/>
      <c r="CQ8" s="2614"/>
      <c r="CR8" s="2000"/>
      <c r="CS8" s="2614">
        <f>STDEV(CV12:CV727)</f>
        <v>0.5008326400438331</v>
      </c>
      <c r="CT8" s="2614"/>
      <c r="CU8" s="2614"/>
      <c r="CV8" s="262"/>
      <c r="CW8" s="2614">
        <f>STDEV(CZ12:CZ727)</f>
        <v>2.5748764059168177</v>
      </c>
      <c r="CX8" s="2614"/>
      <c r="CY8" s="2614"/>
      <c r="CZ8" s="267"/>
      <c r="DA8" s="2614">
        <f>STDEV(DD12:DD727)</f>
        <v>2.4170201874403099</v>
      </c>
      <c r="DB8" s="2614"/>
      <c r="DC8" s="2614"/>
      <c r="DD8" s="268"/>
      <c r="DE8" s="2614">
        <f>STDEV(DH12:DH727)</f>
        <v>1.6664242247908223</v>
      </c>
      <c r="DF8" s="2614"/>
      <c r="DG8" s="2614"/>
      <c r="DH8" s="268"/>
      <c r="DI8" s="2614">
        <f>STDEV(DL12:DL727)</f>
        <v>1.3970927427583775</v>
      </c>
      <c r="DJ8" s="2614"/>
      <c r="DK8" s="2614"/>
      <c r="DL8" s="268"/>
      <c r="DM8" s="2614">
        <f>STDEV(DP12:DP727)</f>
        <v>2.1936496732361155</v>
      </c>
      <c r="DN8" s="2614"/>
      <c r="DO8" s="2614"/>
      <c r="DP8" s="269"/>
      <c r="DQ8" s="2614">
        <f>STDEV(DT12:DT727)</f>
        <v>1.9465270713578604</v>
      </c>
      <c r="DR8" s="2614"/>
      <c r="DS8" s="2614"/>
      <c r="DT8" s="273"/>
      <c r="DU8" s="2614">
        <f>STDEV(DX12:DX727)</f>
        <v>2.1087605832713927</v>
      </c>
      <c r="DV8" s="2614"/>
      <c r="DW8" s="2614"/>
      <c r="DX8" s="273"/>
      <c r="DY8" s="270"/>
      <c r="DZ8" s="271"/>
      <c r="EA8" s="272"/>
      <c r="EB8" s="273"/>
      <c r="EC8" s="270"/>
      <c r="ED8" s="271"/>
      <c r="EE8" s="272"/>
      <c r="EF8" s="273"/>
      <c r="EG8" s="270"/>
      <c r="EH8" s="271"/>
      <c r="EI8" s="272"/>
      <c r="EJ8" s="273"/>
      <c r="EK8" s="946"/>
      <c r="EL8" s="947"/>
      <c r="EM8" s="948"/>
      <c r="EN8" s="949"/>
      <c r="EO8" s="946"/>
      <c r="EP8" s="947"/>
      <c r="EQ8" s="948"/>
      <c r="ER8" s="949"/>
      <c r="ES8" s="946"/>
      <c r="ET8" s="947"/>
      <c r="EU8" s="948"/>
      <c r="EV8" s="949"/>
      <c r="EW8" s="946"/>
      <c r="EX8" s="947"/>
      <c r="EY8" s="948"/>
      <c r="EZ8" s="949"/>
      <c r="FA8" s="946"/>
      <c r="FB8" s="947"/>
      <c r="FC8" s="948"/>
      <c r="FD8" s="949"/>
      <c r="FE8" s="1614"/>
      <c r="FF8" s="1615"/>
      <c r="FG8" s="1616"/>
      <c r="FH8" s="1617"/>
    </row>
    <row r="9" spans="1:368" s="134" customFormat="1" ht="5.25" customHeight="1" collapsed="1" thickBot="1">
      <c r="A9" s="131"/>
      <c r="B9" s="1752"/>
      <c r="C9" s="1793"/>
      <c r="D9" s="1793"/>
      <c r="E9" s="1793"/>
      <c r="F9" s="1793"/>
      <c r="G9" s="1800"/>
      <c r="H9" s="133"/>
      <c r="I9" s="133"/>
      <c r="J9" s="133"/>
      <c r="K9" s="1318"/>
      <c r="L9" s="1752"/>
      <c r="P9" s="136"/>
      <c r="Q9" s="1854"/>
      <c r="S9" s="135"/>
      <c r="T9" s="1890"/>
      <c r="X9" s="132"/>
      <c r="AB9" s="132"/>
      <c r="AF9" s="132"/>
      <c r="AG9" s="136"/>
      <c r="AI9" s="135"/>
      <c r="AK9" s="136"/>
      <c r="AN9" s="132"/>
      <c r="AR9" s="132"/>
      <c r="AU9" s="135"/>
      <c r="AV9" s="136"/>
      <c r="AW9" s="1854"/>
      <c r="AY9" s="135"/>
      <c r="AZ9" s="1800"/>
      <c r="BD9" s="136"/>
      <c r="BE9" s="1854"/>
      <c r="BG9" s="1800"/>
      <c r="BH9" s="135"/>
      <c r="BL9" s="132"/>
      <c r="BP9" s="132"/>
      <c r="BT9" s="136"/>
      <c r="BU9" s="1854"/>
      <c r="BX9" s="1890"/>
      <c r="CB9" s="132"/>
      <c r="CF9" s="132"/>
      <c r="CJ9" s="132"/>
      <c r="CN9" s="136"/>
      <c r="CO9" s="1854"/>
      <c r="CQ9" s="135"/>
      <c r="CR9" s="1890"/>
      <c r="CV9" s="132"/>
      <c r="CW9" s="136"/>
      <c r="CY9" s="135"/>
      <c r="CZ9" s="135"/>
      <c r="DA9" s="136"/>
      <c r="DC9" s="135"/>
      <c r="DD9" s="135"/>
      <c r="DE9" s="136"/>
      <c r="DG9" s="135"/>
      <c r="DH9" s="135"/>
      <c r="DI9" s="136"/>
      <c r="DK9" s="135"/>
      <c r="DL9" s="135"/>
      <c r="DP9" s="136"/>
      <c r="DQ9" s="136"/>
      <c r="DS9" s="135"/>
      <c r="DT9" s="132"/>
      <c r="DU9" s="136"/>
      <c r="DW9" s="135"/>
      <c r="DX9" s="132"/>
      <c r="DY9" s="136"/>
      <c r="EA9" s="135"/>
      <c r="EB9" s="132"/>
      <c r="EC9" s="136"/>
      <c r="EE9" s="135"/>
      <c r="EF9" s="132"/>
      <c r="EG9" s="136"/>
      <c r="EI9" s="135"/>
      <c r="EJ9" s="1001"/>
      <c r="EK9" s="1002"/>
      <c r="EL9" s="1003"/>
      <c r="EM9" s="1004"/>
      <c r="EN9" s="1001"/>
      <c r="EO9" s="1002"/>
      <c r="EP9" s="1003"/>
      <c r="EQ9" s="1004"/>
      <c r="ER9" s="1001"/>
      <c r="ES9" s="1002"/>
      <c r="ET9" s="1003"/>
      <c r="EU9" s="1004"/>
      <c r="EV9" s="1001"/>
      <c r="EW9" s="1002"/>
      <c r="EX9" s="1003"/>
      <c r="EY9" s="1004"/>
      <c r="EZ9" s="1001"/>
      <c r="FA9" s="1002"/>
      <c r="FB9" s="1003"/>
      <c r="FC9" s="1004"/>
      <c r="FD9" s="1001"/>
      <c r="FE9" s="1002"/>
      <c r="FF9" s="1003"/>
      <c r="FG9" s="1004"/>
      <c r="FH9" s="1001"/>
      <c r="FL9" s="1752"/>
      <c r="FP9" s="1752"/>
      <c r="FQ9" s="1854"/>
      <c r="FT9" s="1752"/>
      <c r="FX9" s="1752"/>
      <c r="GB9" s="1752"/>
      <c r="GF9" s="1752"/>
      <c r="GG9" s="1854"/>
      <c r="GJ9" s="1752"/>
      <c r="GN9" s="1752"/>
      <c r="GR9" s="1752"/>
      <c r="GV9" s="1854"/>
      <c r="GW9" s="1854"/>
      <c r="GZ9" s="1752"/>
      <c r="HA9" s="1854"/>
      <c r="HD9" s="1752"/>
      <c r="HE9" s="1854"/>
      <c r="HH9" s="1752"/>
      <c r="HI9" s="1854"/>
      <c r="HL9" s="1752"/>
      <c r="HM9" s="1854"/>
      <c r="HP9" s="1752"/>
      <c r="HQ9" s="1854"/>
      <c r="HT9" s="1752"/>
      <c r="HU9" s="1854"/>
      <c r="HX9" s="1752"/>
      <c r="HY9" s="1854"/>
      <c r="IB9" s="1752"/>
      <c r="IC9" s="1854"/>
      <c r="IF9" s="1752"/>
      <c r="IG9" s="1854"/>
      <c r="IJ9" s="1752"/>
      <c r="IK9" s="1854"/>
      <c r="IN9" s="1752"/>
      <c r="IO9" s="1854"/>
      <c r="IR9" s="1752"/>
      <c r="IS9" s="1854"/>
      <c r="IV9" s="1854"/>
      <c r="IW9" s="1854"/>
      <c r="IZ9" s="1752"/>
      <c r="JA9" s="1854"/>
      <c r="JD9" s="1752"/>
      <c r="JE9" s="1854"/>
      <c r="JH9" s="1752"/>
      <c r="JI9" s="1854"/>
      <c r="JL9" s="1752"/>
      <c r="JM9" s="1854"/>
      <c r="JP9" s="1752"/>
      <c r="JQ9" s="1854"/>
      <c r="JT9" s="1752"/>
      <c r="JU9" s="1854"/>
      <c r="JX9" s="1752"/>
      <c r="JY9" s="1854"/>
      <c r="KB9" s="1752"/>
      <c r="KC9" s="1854"/>
      <c r="KF9" s="1752"/>
      <c r="KG9" s="1854"/>
      <c r="KJ9" s="1752"/>
      <c r="KK9" s="1854"/>
      <c r="KN9" s="1752"/>
      <c r="KO9" s="1854"/>
      <c r="KR9" s="1752"/>
      <c r="KS9" s="1854"/>
      <c r="KV9" s="1752"/>
      <c r="KW9" s="1854"/>
      <c r="KZ9" s="1752"/>
      <c r="LA9" s="1854"/>
      <c r="LD9" s="1752"/>
      <c r="LE9" s="1854"/>
      <c r="LH9" s="1752"/>
      <c r="LI9" s="1854"/>
      <c r="LL9" s="1752"/>
      <c r="LM9" s="1854"/>
      <c r="LP9" s="1752"/>
      <c r="LQ9" s="1854"/>
      <c r="LT9" s="1752"/>
      <c r="LU9" s="1854"/>
      <c r="LX9" s="1752"/>
      <c r="LY9" s="1854"/>
      <c r="MB9" s="1752"/>
      <c r="MC9" s="1854"/>
      <c r="MF9" s="1752"/>
      <c r="MG9" s="1854"/>
      <c r="MJ9" s="1752"/>
      <c r="MK9" s="1854"/>
      <c r="MN9" s="1752"/>
      <c r="MO9" s="1854"/>
      <c r="MR9" s="1752"/>
      <c r="MS9" s="1854"/>
      <c r="MV9" s="1752"/>
      <c r="MW9" s="1854"/>
      <c r="MZ9" s="1752"/>
      <c r="NA9" s="1854"/>
      <c r="ND9" s="1752"/>
    </row>
    <row r="10" spans="1:368" ht="15" customHeight="1" thickBot="1">
      <c r="F10" s="1801"/>
      <c r="G10" s="1802"/>
      <c r="H10" s="274"/>
      <c r="I10" s="274"/>
      <c r="J10" s="274"/>
      <c r="K10" s="1322"/>
      <c r="U10" s="206"/>
      <c r="V10" s="206"/>
      <c r="W10" s="206"/>
      <c r="X10" s="106"/>
      <c r="AG10" s="28"/>
      <c r="AH10" s="38"/>
      <c r="AI10" s="29"/>
      <c r="AJ10" s="38"/>
      <c r="AK10" s="207"/>
      <c r="AL10" s="208"/>
      <c r="AM10" s="208"/>
      <c r="AN10" s="209"/>
      <c r="AO10" s="1123"/>
      <c r="AP10" s="1123"/>
      <c r="AQ10" s="1123"/>
      <c r="AR10" s="1124"/>
      <c r="AS10" s="38"/>
      <c r="AT10" s="38"/>
      <c r="AU10" s="29"/>
      <c r="AV10" s="1942"/>
      <c r="BI10" s="210"/>
      <c r="BJ10" s="210"/>
      <c r="BK10" s="210"/>
      <c r="BL10" s="211"/>
      <c r="BU10" s="1893"/>
      <c r="BV10" s="90"/>
      <c r="BW10" s="90"/>
      <c r="BX10" s="1894"/>
      <c r="CG10" s="105"/>
      <c r="CH10" s="105"/>
      <c r="CI10" s="105"/>
      <c r="CJ10" s="106"/>
      <c r="CO10" s="1997"/>
      <c r="CP10" s="212"/>
      <c r="CQ10" s="213"/>
      <c r="CR10" s="1998"/>
      <c r="CS10" s="214"/>
      <c r="CT10" s="214"/>
      <c r="CU10" s="214"/>
      <c r="CV10" s="113"/>
      <c r="DA10" s="216"/>
      <c r="DB10" s="214"/>
      <c r="DC10" s="217"/>
      <c r="DD10" s="217"/>
      <c r="DE10" s="218"/>
      <c r="DF10" s="65"/>
      <c r="DG10" s="219"/>
      <c r="DH10" s="219"/>
      <c r="DI10" s="220"/>
      <c r="DJ10" s="221"/>
      <c r="DK10" s="222"/>
      <c r="DL10" s="222"/>
      <c r="DU10" s="275"/>
      <c r="DV10" s="276"/>
      <c r="DW10" s="277"/>
      <c r="DX10" s="278"/>
      <c r="DY10" s="224"/>
      <c r="DZ10" s="225"/>
      <c r="EA10" s="226"/>
      <c r="EB10" s="227"/>
      <c r="EG10" s="228"/>
      <c r="EH10" s="229"/>
      <c r="EI10" s="230"/>
      <c r="EJ10" s="231"/>
      <c r="EK10" s="938"/>
      <c r="EL10" s="939"/>
      <c r="EM10" s="940"/>
      <c r="EN10" s="941"/>
      <c r="EO10" s="1011"/>
      <c r="EP10" s="1012"/>
      <c r="EQ10" s="1013"/>
      <c r="ER10" s="1014"/>
      <c r="ES10" s="1070"/>
      <c r="ET10" s="1071"/>
      <c r="EU10" s="1072"/>
      <c r="EV10" s="1073"/>
      <c r="EW10" s="1351"/>
      <c r="EX10" s="1352"/>
      <c r="EY10" s="1353"/>
      <c r="EZ10" s="1354"/>
      <c r="FA10" s="1450"/>
      <c r="FB10" s="1451"/>
      <c r="FC10" s="1452"/>
      <c r="FD10" s="1453"/>
      <c r="FE10" s="1606"/>
      <c r="FF10" s="1607"/>
      <c r="FG10" s="1608"/>
      <c r="FH10" s="1609"/>
    </row>
    <row r="11" spans="1:368" ht="15" customHeight="1" thickBot="1">
      <c r="F11" s="1801"/>
      <c r="G11" s="1802"/>
      <c r="H11" s="274"/>
      <c r="I11" s="274"/>
      <c r="J11" s="274"/>
      <c r="K11" s="1322"/>
      <c r="U11" s="206"/>
      <c r="V11" s="206"/>
      <c r="W11" s="206"/>
      <c r="X11" s="106"/>
      <c r="AG11" s="28"/>
      <c r="AH11" s="38"/>
      <c r="AI11" s="29"/>
      <c r="AJ11" s="38"/>
      <c r="AK11" s="207"/>
      <c r="AL11" s="208"/>
      <c r="AM11" s="208"/>
      <c r="AN11" s="209"/>
      <c r="AO11" s="1123"/>
      <c r="AP11" s="1123"/>
      <c r="AQ11" s="1123"/>
      <c r="AR11" s="1124"/>
      <c r="AS11" s="38"/>
      <c r="AT11" s="38"/>
      <c r="AU11" s="29"/>
      <c r="AV11" s="1942"/>
      <c r="BI11" s="210"/>
      <c r="BJ11" s="210"/>
      <c r="BK11" s="210"/>
      <c r="BL11" s="211"/>
      <c r="BU11" s="1893"/>
      <c r="BV11" s="90"/>
      <c r="BW11" s="90"/>
      <c r="BX11" s="1894"/>
      <c r="CG11" s="105"/>
      <c r="CH11" s="105"/>
      <c r="CI11" s="105"/>
      <c r="CJ11" s="106"/>
      <c r="CO11" s="1997"/>
      <c r="CP11" s="212"/>
      <c r="CQ11" s="213"/>
      <c r="CR11" s="1998"/>
      <c r="CS11" s="214"/>
      <c r="CT11" s="214"/>
      <c r="CU11" s="214"/>
      <c r="CV11" s="113"/>
      <c r="DA11" s="216"/>
      <c r="DB11" s="214"/>
      <c r="DC11" s="217"/>
      <c r="DD11" s="217"/>
      <c r="DE11" s="218"/>
      <c r="DF11" s="65"/>
      <c r="DG11" s="219"/>
      <c r="DH11" s="219"/>
      <c r="DI11" s="220"/>
      <c r="DJ11" s="221"/>
      <c r="DK11" s="222"/>
      <c r="DL11" s="222"/>
      <c r="DU11" s="275"/>
      <c r="DV11" s="276"/>
      <c r="DW11" s="277"/>
      <c r="DX11" s="278"/>
      <c r="DY11" s="224"/>
      <c r="DZ11" s="225"/>
      <c r="EA11" s="226"/>
      <c r="EB11" s="227"/>
      <c r="EG11" s="228"/>
      <c r="EH11" s="229"/>
      <c r="EI11" s="230"/>
      <c r="EJ11" s="231"/>
      <c r="EK11" s="938"/>
      <c r="EL11" s="939"/>
      <c r="EM11" s="940"/>
      <c r="EN11" s="941"/>
      <c r="EO11" s="1011"/>
      <c r="EP11" s="1012"/>
      <c r="EQ11" s="1013"/>
      <c r="ER11" s="1014"/>
      <c r="ES11" s="1070"/>
      <c r="ET11" s="1071"/>
      <c r="EU11" s="1072"/>
      <c r="EV11" s="1073"/>
      <c r="EW11" s="1351"/>
      <c r="EX11" s="1352"/>
      <c r="EY11" s="1353"/>
      <c r="EZ11" s="1354"/>
      <c r="FA11" s="1450"/>
      <c r="FB11" s="1451"/>
      <c r="FC11" s="1452"/>
      <c r="FD11" s="1453"/>
      <c r="FE11" s="1606"/>
      <c r="FF11" s="1607"/>
      <c r="FG11" s="1608"/>
      <c r="FH11" s="1609"/>
    </row>
    <row r="12" spans="1:368" s="325" customFormat="1" ht="15" customHeight="1" thickBot="1">
      <c r="A12" s="125"/>
      <c r="B12" s="1756"/>
      <c r="C12" s="1790"/>
      <c r="D12" s="2331"/>
      <c r="E12" s="1790"/>
      <c r="F12" s="1803" t="s">
        <v>122</v>
      </c>
      <c r="G12" s="1804" t="s">
        <v>123</v>
      </c>
      <c r="H12" s="279" t="e">
        <f>AVERAGE(BE12,AK12,AC12,Q12,Y12,CK12,CG12,AG12,AW12,M12,BQ12,BU12,BM12,BA12,AO12,AS12,#REF!,BI12,BY12,CC12,CO12,CS12,DA12)</f>
        <v>#REF!</v>
      </c>
      <c r="I12" s="2038" t="e">
        <f>AVERAGE(BF12,AL12,AD12,R12,Z12,CL12,CH12,AH12,AX12,N12,BR12,BV12,BN12,BB12,AP12,AT12,#REF!,BJ12,BZ12,CD12,CP12,CT12,DB12)</f>
        <v>#REF!</v>
      </c>
      <c r="J12" s="592" t="e">
        <f>AVERAGE(BG12,AM12,AE12,S12,AA12,CM12,CI12,AI12,AY12,O12,BS12,BW12,BO12,BC12,AQ12,AU12,#REF!,BK12,CA12,CE12,CQ12,CU12,DC12)</f>
        <v>#REF!</v>
      </c>
      <c r="K12" s="2040" t="e">
        <f>SUM(H12:J12)</f>
        <v>#REF!</v>
      </c>
      <c r="L12" s="1756"/>
      <c r="M12" s="281"/>
      <c r="N12" s="281"/>
      <c r="O12" s="281"/>
      <c r="P12" s="329"/>
      <c r="Q12" s="2515"/>
      <c r="R12" s="282"/>
      <c r="S12" s="283"/>
      <c r="T12" s="2516"/>
      <c r="U12" s="284"/>
      <c r="V12" s="284"/>
      <c r="W12" s="284"/>
      <c r="X12" s="434"/>
      <c r="Y12" s="435"/>
      <c r="Z12" s="435"/>
      <c r="AA12" s="435"/>
      <c r="AB12" s="436"/>
      <c r="AC12" s="437"/>
      <c r="AD12" s="437"/>
      <c r="AE12" s="437"/>
      <c r="AF12" s="438"/>
      <c r="AG12" s="36"/>
      <c r="AH12" s="439"/>
      <c r="AI12" s="37"/>
      <c r="AJ12" s="439"/>
      <c r="AK12" s="440"/>
      <c r="AL12" s="441"/>
      <c r="AM12" s="441"/>
      <c r="AN12" s="297"/>
      <c r="AO12" s="1131"/>
      <c r="AP12" s="1131"/>
      <c r="AQ12" s="1131"/>
      <c r="AR12" s="1132"/>
      <c r="AS12" s="293"/>
      <c r="AT12" s="293"/>
      <c r="AU12" s="294"/>
      <c r="AV12" s="1943"/>
      <c r="AW12" s="1960"/>
      <c r="AX12" s="299"/>
      <c r="AY12" s="300"/>
      <c r="AZ12" s="1961"/>
      <c r="BA12" s="301"/>
      <c r="BB12" s="301"/>
      <c r="BC12" s="301"/>
      <c r="BD12" s="302"/>
      <c r="BE12" s="2418"/>
      <c r="BF12" s="378"/>
      <c r="BG12" s="2448"/>
      <c r="BH12" s="453"/>
      <c r="BI12" s="305"/>
      <c r="BJ12" s="305"/>
      <c r="BK12" s="305"/>
      <c r="BL12" s="306"/>
      <c r="BM12" s="293"/>
      <c r="BN12" s="293"/>
      <c r="BO12" s="293"/>
      <c r="BP12" s="298"/>
      <c r="BQ12" s="307"/>
      <c r="BR12" s="307"/>
      <c r="BS12" s="307"/>
      <c r="BT12" s="700"/>
      <c r="BU12" s="1897">
        <f>BX12*6/20</f>
        <v>5.0999999999999996</v>
      </c>
      <c r="BV12" s="308">
        <f>BX12*6/20</f>
        <v>5.0999999999999996</v>
      </c>
      <c r="BW12" s="308">
        <f>BX12*8/20</f>
        <v>6.8</v>
      </c>
      <c r="BX12" s="1901">
        <v>17</v>
      </c>
      <c r="BY12" s="443">
        <f>(18+16)/40*6</f>
        <v>5.0999999999999996</v>
      </c>
      <c r="BZ12" s="443">
        <f>(16)/20*6</f>
        <v>4.8000000000000007</v>
      </c>
      <c r="CA12" s="443">
        <f>16/20*8</f>
        <v>6.4</v>
      </c>
      <c r="CB12" s="309">
        <f>CA12+BZ12+BY12</f>
        <v>16.3</v>
      </c>
      <c r="CC12" s="290"/>
      <c r="CD12" s="290"/>
      <c r="CE12" s="290"/>
      <c r="CF12" s="291"/>
      <c r="CG12" s="444"/>
      <c r="CH12" s="444"/>
      <c r="CI12" s="444"/>
      <c r="CJ12" s="445"/>
      <c r="CK12" s="446"/>
      <c r="CL12" s="446"/>
      <c r="CM12" s="446"/>
      <c r="CN12" s="532"/>
      <c r="CO12" s="2003"/>
      <c r="CP12" s="310"/>
      <c r="CQ12" s="448"/>
      <c r="CR12" s="2004"/>
      <c r="CS12" s="303">
        <f>(17+16)/40*6</f>
        <v>4.9499999999999993</v>
      </c>
      <c r="CT12" s="303">
        <f>(17)/20*6</f>
        <v>5.0999999999999996</v>
      </c>
      <c r="CU12" s="303">
        <f>16/20*8</f>
        <v>6.4</v>
      </c>
      <c r="CV12" s="442">
        <f>CU12+CT12+CS12</f>
        <v>16.45</v>
      </c>
      <c r="CW12" s="449"/>
      <c r="CX12" s="450"/>
      <c r="CY12" s="451"/>
      <c r="CZ12" s="451"/>
      <c r="DA12" s="452"/>
      <c r="DB12" s="321"/>
      <c r="DC12" s="453"/>
      <c r="DD12" s="453"/>
      <c r="DE12" s="454"/>
      <c r="DF12" s="455"/>
      <c r="DG12" s="456"/>
      <c r="DH12" s="330"/>
      <c r="DI12" s="331"/>
      <c r="DJ12" s="332"/>
      <c r="DK12" s="333"/>
      <c r="DL12" s="333"/>
      <c r="DM12" s="457"/>
      <c r="DN12" s="457"/>
      <c r="DO12" s="457"/>
      <c r="DP12" s="335"/>
      <c r="DQ12" s="324"/>
      <c r="DS12" s="326"/>
      <c r="DT12" s="336"/>
      <c r="DU12" s="337"/>
      <c r="DV12" s="338"/>
      <c r="DW12" s="339"/>
      <c r="DX12" s="340"/>
      <c r="DY12" s="341"/>
      <c r="DZ12" s="342"/>
      <c r="EA12" s="343"/>
      <c r="EB12" s="344"/>
      <c r="EC12" s="324"/>
      <c r="EE12" s="326"/>
      <c r="EF12" s="336"/>
      <c r="EG12" s="345"/>
      <c r="EH12" s="346"/>
      <c r="EI12" s="347"/>
      <c r="EJ12" s="348"/>
      <c r="EK12" s="950"/>
      <c r="EL12" s="951"/>
      <c r="EM12" s="952"/>
      <c r="EN12" s="953"/>
      <c r="EO12" s="1015"/>
      <c r="EP12" s="1016"/>
      <c r="EQ12" s="1017"/>
      <c r="ER12" s="1018"/>
      <c r="ES12" s="1074"/>
      <c r="ET12" s="1075"/>
      <c r="EU12" s="1076"/>
      <c r="EV12" s="1077"/>
      <c r="EW12" s="1355"/>
      <c r="EX12" s="1356"/>
      <c r="EY12" s="1357"/>
      <c r="EZ12" s="1358"/>
      <c r="FA12" s="1476"/>
      <c r="FB12" s="1477"/>
      <c r="FC12" s="1478"/>
      <c r="FD12" s="1479"/>
      <c r="FE12" s="1618"/>
      <c r="FF12" s="1619"/>
      <c r="FG12" s="1620"/>
      <c r="FH12" s="1621"/>
      <c r="FL12" s="2254"/>
      <c r="FP12" s="2254"/>
      <c r="FQ12" s="1861"/>
      <c r="FT12" s="2254"/>
      <c r="FX12" s="2254"/>
      <c r="GB12" s="2254"/>
      <c r="GF12" s="2254"/>
      <c r="GG12" s="1861"/>
      <c r="GJ12" s="2254"/>
      <c r="GN12" s="2254"/>
      <c r="GR12" s="2254"/>
      <c r="GV12" s="1861"/>
      <c r="GW12" s="1861"/>
      <c r="GZ12" s="2254"/>
      <c r="HA12" s="1861"/>
      <c r="HD12" s="2254"/>
      <c r="HE12" s="1861"/>
      <c r="HH12" s="2254"/>
      <c r="HI12" s="1861"/>
      <c r="HL12" s="2254"/>
      <c r="HM12" s="1861"/>
      <c r="HP12" s="2254"/>
      <c r="HQ12" s="1861"/>
      <c r="HT12" s="2254"/>
      <c r="HU12" s="1861"/>
      <c r="HX12" s="2254"/>
      <c r="HY12" s="1861"/>
      <c r="IB12" s="2254"/>
      <c r="IC12" s="1861"/>
      <c r="IF12" s="2254"/>
      <c r="IG12" s="1861"/>
      <c r="IJ12" s="2254"/>
      <c r="IK12" s="1861"/>
      <c r="IN12" s="2254"/>
      <c r="IO12" s="1861"/>
      <c r="IR12" s="2254"/>
      <c r="IS12" s="1861"/>
      <c r="IV12" s="1861"/>
      <c r="IW12" s="1861"/>
      <c r="IZ12" s="2254"/>
      <c r="JA12" s="1861"/>
      <c r="JD12" s="2254"/>
      <c r="JE12" s="1861"/>
      <c r="JH12" s="2254"/>
      <c r="JI12" s="1861"/>
      <c r="JL12" s="2254"/>
      <c r="JM12" s="1861"/>
      <c r="JP12" s="2254"/>
      <c r="JQ12" s="1861"/>
      <c r="JT12" s="2254"/>
      <c r="JU12" s="1861"/>
      <c r="JX12" s="2254"/>
      <c r="JY12" s="1861"/>
      <c r="KB12" s="2254"/>
      <c r="KC12" s="1861"/>
      <c r="KF12" s="2254"/>
      <c r="KG12" s="1861"/>
      <c r="KJ12" s="2254"/>
      <c r="KK12" s="1861"/>
      <c r="KN12" s="2254"/>
      <c r="KO12" s="1861"/>
      <c r="KR12" s="2254"/>
      <c r="KS12" s="1861"/>
      <c r="KV12" s="2254"/>
      <c r="KW12" s="1861"/>
      <c r="KZ12" s="2254"/>
      <c r="LA12" s="1861"/>
      <c r="LD12" s="2254"/>
      <c r="LE12" s="1861"/>
      <c r="LH12" s="2254"/>
      <c r="LI12" s="1861"/>
      <c r="LL12" s="2254"/>
      <c r="LM12" s="1861"/>
      <c r="LP12" s="2254"/>
      <c r="LQ12" s="1861"/>
      <c r="LT12" s="2254"/>
      <c r="LU12" s="1861"/>
      <c r="LX12" s="2254"/>
      <c r="LY12" s="1861"/>
      <c r="MB12" s="2254"/>
      <c r="MC12" s="1861"/>
      <c r="MF12" s="2254"/>
      <c r="MG12" s="1861"/>
      <c r="MJ12" s="2254"/>
      <c r="MK12" s="1861"/>
      <c r="MN12" s="2254"/>
      <c r="MO12" s="1861"/>
      <c r="MR12" s="2254"/>
      <c r="MS12" s="1861"/>
      <c r="MV12" s="2254"/>
      <c r="MW12" s="1861"/>
      <c r="MZ12" s="2254"/>
      <c r="NA12" s="1861"/>
      <c r="ND12" s="2254"/>
    </row>
    <row r="13" spans="1:368" s="78" customFormat="1" ht="15" customHeight="1" thickBot="1">
      <c r="A13" s="124"/>
      <c r="B13" s="1754"/>
      <c r="C13" s="1790"/>
      <c r="D13" s="2331"/>
      <c r="E13" s="1790"/>
      <c r="F13" s="1801"/>
      <c r="G13" s="1802" t="s">
        <v>95</v>
      </c>
      <c r="H13" s="458" t="e">
        <f>AVERAGE(BE13,AK13,AC13,Q13,Y13,CK13,CG13,AG13,AW13,M13,BQ13,BU13,BM13,BA13,AO13,AS13,#REF!,BI13,BY13,CC13,CO13,CS13,DA13)</f>
        <v>#REF!</v>
      </c>
      <c r="I13" s="459" t="e">
        <f>AVERAGE(BF13,AL13,AD13,R13,Z13,CL13,CH13,AH13,AX13,N13,BR13,BV13,BN13,BB13,AP13,AT13,#REF!,BJ13,BZ13,CD13,CP13,CT13,DB13)</f>
        <v>#REF!</v>
      </c>
      <c r="J13" s="676" t="e">
        <f>AVERAGE(BG13,AM13,AE13,S13,AA13,CM13,CI13,AI13,AY13,O13,BS13,BW13,BO13,BC13,AQ13,AU13,#REF!,BK13,CA13,CE13,CQ13,CU13,DC13)</f>
        <v>#REF!</v>
      </c>
      <c r="K13" s="1325" t="e">
        <f>SUM(H13:J13)</f>
        <v>#REF!</v>
      </c>
      <c r="L13" s="1754"/>
      <c r="M13" s="65"/>
      <c r="N13" s="65"/>
      <c r="O13" s="65"/>
      <c r="P13" s="218"/>
      <c r="Q13" s="2511"/>
      <c r="R13" s="97"/>
      <c r="S13" s="98"/>
      <c r="T13" s="2512"/>
      <c r="U13" s="105"/>
      <c r="V13" s="105"/>
      <c r="W13" s="105"/>
      <c r="X13" s="106"/>
      <c r="Y13" s="101"/>
      <c r="Z13" s="101"/>
      <c r="AA13" s="101"/>
      <c r="AB13" s="102"/>
      <c r="AC13" s="41"/>
      <c r="AD13" s="41"/>
      <c r="AE13" s="41"/>
      <c r="AF13" s="100"/>
      <c r="AG13" s="28"/>
      <c r="AH13" s="38"/>
      <c r="AI13" s="29"/>
      <c r="AJ13" s="38"/>
      <c r="AK13" s="207"/>
      <c r="AL13" s="208"/>
      <c r="AM13" s="208"/>
      <c r="AN13" s="362"/>
      <c r="AO13" s="1133">
        <f>(18+16)/40*6</f>
        <v>5.0999999999999996</v>
      </c>
      <c r="AP13" s="1133">
        <f>16/20*6</f>
        <v>4.8000000000000007</v>
      </c>
      <c r="AQ13" s="1133">
        <v>8</v>
      </c>
      <c r="AR13" s="1134">
        <f>AQ13+AP13+AO13</f>
        <v>17.899999999999999</v>
      </c>
      <c r="AS13" s="358"/>
      <c r="AT13" s="358"/>
      <c r="AU13" s="359"/>
      <c r="AV13" s="724"/>
      <c r="AW13" s="1962"/>
      <c r="AX13" s="364"/>
      <c r="AY13" s="365"/>
      <c r="AZ13" s="1963"/>
      <c r="BA13" s="366"/>
      <c r="BB13" s="366"/>
      <c r="BC13" s="366"/>
      <c r="BD13" s="367"/>
      <c r="BE13" s="2418"/>
      <c r="BF13" s="378"/>
      <c r="BG13" s="2448"/>
      <c r="BH13" s="470"/>
      <c r="BI13" s="371"/>
      <c r="BJ13" s="371"/>
      <c r="BK13" s="371"/>
      <c r="BL13" s="372"/>
      <c r="BM13" s="358"/>
      <c r="BN13" s="358"/>
      <c r="BO13" s="358"/>
      <c r="BP13" s="363"/>
      <c r="BQ13" s="373"/>
      <c r="BR13" s="373"/>
      <c r="BS13" s="373"/>
      <c r="BT13" s="704"/>
      <c r="BU13" s="1869">
        <f>BX13*6/20</f>
        <v>4.95</v>
      </c>
      <c r="BV13" s="374">
        <f>BX13*6/20</f>
        <v>4.95</v>
      </c>
      <c r="BW13" s="374">
        <f>BX13*8/20</f>
        <v>6.6</v>
      </c>
      <c r="BX13" s="1902">
        <v>16.5</v>
      </c>
      <c r="BY13" s="462"/>
      <c r="BZ13" s="462"/>
      <c r="CA13" s="462"/>
      <c r="CB13" s="375"/>
      <c r="CC13" s="355"/>
      <c r="CD13" s="355"/>
      <c r="CE13" s="355"/>
      <c r="CF13" s="356"/>
      <c r="CG13" s="463"/>
      <c r="CH13" s="463"/>
      <c r="CI13" s="463"/>
      <c r="CJ13" s="464"/>
      <c r="CK13" s="383"/>
      <c r="CL13" s="383"/>
      <c r="CM13" s="383"/>
      <c r="CN13" s="488"/>
      <c r="CO13" s="2005"/>
      <c r="CP13" s="376"/>
      <c r="CQ13" s="465"/>
      <c r="CR13" s="2006"/>
      <c r="CS13" s="368">
        <f>(18+16)/40*6</f>
        <v>5.0999999999999996</v>
      </c>
      <c r="CT13" s="368">
        <f>(17)/20*6</f>
        <v>5.0999999999999996</v>
      </c>
      <c r="CU13" s="368">
        <f>17/20*8</f>
        <v>6.8</v>
      </c>
      <c r="CV13" s="460">
        <f>CU13+CT13+CS13</f>
        <v>17</v>
      </c>
      <c r="CW13" s="466"/>
      <c r="CX13" s="467"/>
      <c r="CY13" s="468"/>
      <c r="CZ13" s="468"/>
      <c r="DA13" s="469"/>
      <c r="DB13" s="378"/>
      <c r="DC13" s="470"/>
      <c r="DD13" s="470"/>
      <c r="DE13" s="471"/>
      <c r="DF13" s="472"/>
      <c r="DG13" s="473"/>
      <c r="DH13" s="219"/>
      <c r="DI13" s="220"/>
      <c r="DJ13" s="221"/>
      <c r="DK13" s="222"/>
      <c r="DL13" s="222"/>
      <c r="DM13" s="474"/>
      <c r="DN13" s="474"/>
      <c r="DO13" s="474"/>
      <c r="DP13" s="103"/>
      <c r="DQ13" s="2"/>
      <c r="DS13" s="3"/>
      <c r="DT13" s="121"/>
      <c r="DU13" s="275"/>
      <c r="DV13" s="276"/>
      <c r="DW13" s="277"/>
      <c r="DX13" s="278"/>
      <c r="DY13" s="224"/>
      <c r="DZ13" s="225"/>
      <c r="EA13" s="226"/>
      <c r="EB13" s="227"/>
      <c r="EC13" s="2"/>
      <c r="EE13" s="3"/>
      <c r="EF13" s="121"/>
      <c r="EG13" s="228"/>
      <c r="EH13" s="229"/>
      <c r="EI13" s="230"/>
      <c r="EJ13" s="231"/>
      <c r="EK13" s="938"/>
      <c r="EL13" s="939"/>
      <c r="EM13" s="940"/>
      <c r="EN13" s="941"/>
      <c r="EO13" s="1011"/>
      <c r="EP13" s="1012"/>
      <c r="EQ13" s="1013"/>
      <c r="ER13" s="1014"/>
      <c r="ES13" s="1070"/>
      <c r="ET13" s="1071"/>
      <c r="EU13" s="1072"/>
      <c r="EV13" s="1073"/>
      <c r="EW13" s="1351"/>
      <c r="EX13" s="1352"/>
      <c r="EY13" s="1353"/>
      <c r="EZ13" s="1354"/>
      <c r="FA13" s="1450"/>
      <c r="FB13" s="1451"/>
      <c r="FC13" s="1452"/>
      <c r="FD13" s="1453"/>
      <c r="FE13" s="1606"/>
      <c r="FF13" s="1607"/>
      <c r="FG13" s="1608"/>
      <c r="FH13" s="1609"/>
      <c r="FL13" s="2252"/>
      <c r="FP13" s="2252"/>
      <c r="FQ13" s="1858"/>
      <c r="FT13" s="2252"/>
      <c r="FX13" s="2252"/>
      <c r="GB13" s="2252"/>
      <c r="GF13" s="2252"/>
      <c r="GG13" s="1858"/>
      <c r="GJ13" s="2252"/>
      <c r="GN13" s="2252"/>
      <c r="GR13" s="2252"/>
      <c r="GV13" s="1858"/>
      <c r="GW13" s="1858"/>
      <c r="GZ13" s="2252"/>
      <c r="HA13" s="1858"/>
      <c r="HD13" s="2252"/>
      <c r="HE13" s="1858"/>
      <c r="HH13" s="2252"/>
      <c r="HI13" s="1858"/>
      <c r="HL13" s="2252"/>
      <c r="HM13" s="1858"/>
      <c r="HP13" s="2252"/>
      <c r="HQ13" s="1858"/>
      <c r="HT13" s="2252"/>
      <c r="HU13" s="1858"/>
      <c r="HX13" s="2252"/>
      <c r="HY13" s="1858"/>
      <c r="IB13" s="2252"/>
      <c r="IC13" s="1858"/>
      <c r="IF13" s="2252"/>
      <c r="IG13" s="1858"/>
      <c r="IJ13" s="2252"/>
      <c r="IK13" s="1858"/>
      <c r="IN13" s="2252"/>
      <c r="IO13" s="1858"/>
      <c r="IR13" s="2252"/>
      <c r="IS13" s="1858"/>
      <c r="IV13" s="1858"/>
      <c r="IW13" s="1858"/>
      <c r="IZ13" s="2252"/>
      <c r="JA13" s="1858"/>
      <c r="JD13" s="2252"/>
      <c r="JE13" s="1858"/>
      <c r="JH13" s="2252"/>
      <c r="JI13" s="1858"/>
      <c r="JL13" s="2252"/>
      <c r="JM13" s="1858"/>
      <c r="JP13" s="2252"/>
      <c r="JQ13" s="1858"/>
      <c r="JT13" s="2252"/>
      <c r="JU13" s="1858"/>
      <c r="JX13" s="2252"/>
      <c r="JY13" s="1858"/>
      <c r="KB13" s="2252"/>
      <c r="KC13" s="1858"/>
      <c r="KF13" s="2252"/>
      <c r="KG13" s="1858"/>
      <c r="KJ13" s="2252"/>
      <c r="KK13" s="1858"/>
      <c r="KN13" s="2252"/>
      <c r="KO13" s="1858"/>
      <c r="KR13" s="2252"/>
      <c r="KS13" s="1858"/>
      <c r="KV13" s="2252"/>
      <c r="KW13" s="1858"/>
      <c r="KZ13" s="2252"/>
      <c r="LA13" s="1858"/>
      <c r="LD13" s="2252"/>
      <c r="LE13" s="1858"/>
      <c r="LH13" s="2252"/>
      <c r="LI13" s="1858"/>
      <c r="LL13" s="2252"/>
      <c r="LM13" s="1858"/>
      <c r="LP13" s="2252"/>
      <c r="LQ13" s="1858"/>
      <c r="LT13" s="2252"/>
      <c r="LU13" s="1858"/>
      <c r="LX13" s="2252"/>
      <c r="LY13" s="1858"/>
      <c r="MB13" s="2252"/>
      <c r="MC13" s="1858"/>
      <c r="MF13" s="2252"/>
      <c r="MG13" s="1858"/>
      <c r="MJ13" s="2252"/>
      <c r="MK13" s="1858"/>
      <c r="MN13" s="2252"/>
      <c r="MO13" s="1858"/>
      <c r="MR13" s="2252"/>
      <c r="MS13" s="1858"/>
      <c r="MV13" s="2252"/>
      <c r="MW13" s="1858"/>
      <c r="MZ13" s="2252"/>
      <c r="NA13" s="1858"/>
      <c r="ND13" s="2252"/>
    </row>
    <row r="14" spans="1:368" s="78" customFormat="1" ht="15" customHeight="1" thickBot="1">
      <c r="A14" s="124"/>
      <c r="B14" s="1754"/>
      <c r="C14" s="1790"/>
      <c r="D14" s="2331"/>
      <c r="E14" s="1790"/>
      <c r="F14" s="1801"/>
      <c r="G14" s="1802" t="s">
        <v>3</v>
      </c>
      <c r="H14" s="475" t="e">
        <f>AVERAGE(BE14,AK14,AC14,Q14,Y14,CK14,CG14,AG14,AW14,M14,BQ14,BU14,BM14,BA14,AO14,AS14,#REF!,BI14,BY14,CC14,CO14,CS14,DA14)</f>
        <v>#REF!</v>
      </c>
      <c r="I14" s="379" t="e">
        <f>AVERAGE(BF14,AL14,AD14,R14,Z14,CL14,CH14,AH14,AX14,N14,BR14,BV14,BN14,BB14,AP14,AT14,#REF!,BJ14,BZ14,CD14,CP14,CT14,DB14)</f>
        <v>#REF!</v>
      </c>
      <c r="J14" s="664" t="e">
        <f>AVERAGE(BG14,AM14,AE14,S14,AA14,CM14,CI14,AI14,AY14,O14,BS14,BW14,BO14,BC14,AQ14,AU14,#REF!,BK14,CA14,CE14,CQ14,CU14,DC14)</f>
        <v>#REF!</v>
      </c>
      <c r="K14" s="1324" t="e">
        <f>SUM(H14:J14)</f>
        <v>#REF!</v>
      </c>
      <c r="L14" s="1754"/>
      <c r="M14" s="65"/>
      <c r="N14" s="65"/>
      <c r="O14" s="65"/>
      <c r="P14" s="218"/>
      <c r="Q14" s="2511"/>
      <c r="R14" s="97"/>
      <c r="S14" s="98"/>
      <c r="T14" s="2512"/>
      <c r="U14" s="105"/>
      <c r="V14" s="105"/>
      <c r="W14" s="105"/>
      <c r="X14" s="106"/>
      <c r="Y14" s="101"/>
      <c r="Z14" s="101"/>
      <c r="AA14" s="101"/>
      <c r="AB14" s="102"/>
      <c r="AC14" s="41"/>
      <c r="AD14" s="41"/>
      <c r="AE14" s="41"/>
      <c r="AF14" s="100"/>
      <c r="AG14" s="28"/>
      <c r="AH14" s="38"/>
      <c r="AI14" s="29"/>
      <c r="AJ14" s="38"/>
      <c r="AK14" s="207"/>
      <c r="AL14" s="208"/>
      <c r="AM14" s="208"/>
      <c r="AN14" s="362"/>
      <c r="AO14" s="1133">
        <f>(16+16)/40*6</f>
        <v>4.8000000000000007</v>
      </c>
      <c r="AP14" s="1133">
        <f>17/20*6</f>
        <v>5.0999999999999996</v>
      </c>
      <c r="AQ14" s="1133">
        <f>15/20*8</f>
        <v>6</v>
      </c>
      <c r="AR14" s="1134">
        <f>AQ14+AP14+AO14</f>
        <v>15.9</v>
      </c>
      <c r="AS14" s="358"/>
      <c r="AT14" s="358"/>
      <c r="AU14" s="359"/>
      <c r="AV14" s="724"/>
      <c r="AW14" s="1962"/>
      <c r="AX14" s="364"/>
      <c r="AY14" s="365"/>
      <c r="AZ14" s="1963"/>
      <c r="BA14" s="366"/>
      <c r="BB14" s="366"/>
      <c r="BC14" s="366"/>
      <c r="BD14" s="367"/>
      <c r="BE14" s="2418"/>
      <c r="BF14" s="378"/>
      <c r="BG14" s="2448"/>
      <c r="BH14" s="470"/>
      <c r="BI14" s="371"/>
      <c r="BJ14" s="371"/>
      <c r="BK14" s="371"/>
      <c r="BL14" s="372"/>
      <c r="BM14" s="358"/>
      <c r="BN14" s="358"/>
      <c r="BO14" s="358"/>
      <c r="BP14" s="363"/>
      <c r="BQ14" s="373"/>
      <c r="BR14" s="373"/>
      <c r="BS14" s="373"/>
      <c r="BT14" s="704"/>
      <c r="BU14" s="1869">
        <f>BX14*6/20</f>
        <v>4.8</v>
      </c>
      <c r="BV14" s="374">
        <f>BX14*6/20</f>
        <v>4.8</v>
      </c>
      <c r="BW14" s="374">
        <f>BX14*8/20</f>
        <v>6.4</v>
      </c>
      <c r="BX14" s="1902">
        <v>16</v>
      </c>
      <c r="BY14" s="462">
        <f>(16.5+16.5)/40*6</f>
        <v>4.9499999999999993</v>
      </c>
      <c r="BZ14" s="462">
        <f>16/20*6</f>
        <v>4.8000000000000007</v>
      </c>
      <c r="CA14" s="462">
        <f>15/20*8</f>
        <v>6</v>
      </c>
      <c r="CB14" s="375">
        <f>CA14+BZ14+BY14</f>
        <v>15.75</v>
      </c>
      <c r="CC14" s="355"/>
      <c r="CD14" s="355"/>
      <c r="CE14" s="355"/>
      <c r="CF14" s="356"/>
      <c r="CG14" s="463"/>
      <c r="CH14" s="463"/>
      <c r="CI14" s="463"/>
      <c r="CJ14" s="464"/>
      <c r="CK14" s="383"/>
      <c r="CL14" s="383"/>
      <c r="CM14" s="383"/>
      <c r="CN14" s="488"/>
      <c r="CO14" s="2005"/>
      <c r="CP14" s="376"/>
      <c r="CQ14" s="465"/>
      <c r="CR14" s="2006"/>
      <c r="CS14" s="368">
        <f>(16+16)/40*6</f>
        <v>4.8000000000000007</v>
      </c>
      <c r="CT14" s="368">
        <f>16/20*6</f>
        <v>4.8000000000000007</v>
      </c>
      <c r="CU14" s="368">
        <f>16/20*8</f>
        <v>6.4</v>
      </c>
      <c r="CV14" s="460">
        <f>CU14+CT14+CS14</f>
        <v>16</v>
      </c>
      <c r="CW14" s="466"/>
      <c r="CX14" s="467"/>
      <c r="CY14" s="468"/>
      <c r="CZ14" s="468"/>
      <c r="DA14" s="469"/>
      <c r="DB14" s="378"/>
      <c r="DC14" s="470"/>
      <c r="DD14" s="470"/>
      <c r="DE14" s="471"/>
      <c r="DF14" s="472"/>
      <c r="DG14" s="473"/>
      <c r="DH14" s="219"/>
      <c r="DI14" s="220"/>
      <c r="DJ14" s="221"/>
      <c r="DK14" s="222"/>
      <c r="DL14" s="222"/>
      <c r="DM14" s="474"/>
      <c r="DN14" s="474"/>
      <c r="DO14" s="474"/>
      <c r="DP14" s="103"/>
      <c r="DQ14" s="2"/>
      <c r="DS14" s="3"/>
      <c r="DT14" s="121"/>
      <c r="DU14" s="275"/>
      <c r="DV14" s="276"/>
      <c r="DW14" s="277"/>
      <c r="DX14" s="278"/>
      <c r="DY14" s="224"/>
      <c r="DZ14" s="225"/>
      <c r="EA14" s="226"/>
      <c r="EB14" s="227"/>
      <c r="EC14" s="2"/>
      <c r="EE14" s="3"/>
      <c r="EF14" s="121"/>
      <c r="EG14" s="228"/>
      <c r="EH14" s="229"/>
      <c r="EI14" s="230"/>
      <c r="EJ14" s="231"/>
      <c r="EK14" s="938"/>
      <c r="EL14" s="939"/>
      <c r="EM14" s="940"/>
      <c r="EN14" s="941"/>
      <c r="EO14" s="1011"/>
      <c r="EP14" s="1012"/>
      <c r="EQ14" s="1013"/>
      <c r="ER14" s="1014"/>
      <c r="ES14" s="1070"/>
      <c r="ET14" s="1071"/>
      <c r="EU14" s="1072"/>
      <c r="EV14" s="1073"/>
      <c r="EW14" s="1351"/>
      <c r="EX14" s="1352"/>
      <c r="EY14" s="1353"/>
      <c r="EZ14" s="1354"/>
      <c r="FA14" s="1450"/>
      <c r="FB14" s="1451"/>
      <c r="FC14" s="1452"/>
      <c r="FD14" s="1453"/>
      <c r="FE14" s="1606"/>
      <c r="FF14" s="1607"/>
      <c r="FG14" s="1608"/>
      <c r="FH14" s="1609"/>
      <c r="FL14" s="2252"/>
      <c r="FP14" s="2252"/>
      <c r="FQ14" s="1858"/>
      <c r="FT14" s="2252"/>
      <c r="FX14" s="2252"/>
      <c r="GB14" s="2252"/>
      <c r="GF14" s="2252"/>
      <c r="GG14" s="1858"/>
      <c r="GJ14" s="2252"/>
      <c r="GN14" s="2252"/>
      <c r="GR14" s="2252"/>
      <c r="GV14" s="1858"/>
      <c r="GW14" s="1858"/>
      <c r="GZ14" s="2252"/>
      <c r="HA14" s="1858"/>
      <c r="HD14" s="2252"/>
      <c r="HE14" s="1858"/>
      <c r="HH14" s="2252"/>
      <c r="HI14" s="1858"/>
      <c r="HL14" s="2252"/>
      <c r="HM14" s="1858"/>
      <c r="HP14" s="2252"/>
      <c r="HQ14" s="1858"/>
      <c r="HT14" s="2252"/>
      <c r="HU14" s="1858"/>
      <c r="HX14" s="2252"/>
      <c r="HY14" s="1858"/>
      <c r="IB14" s="2252"/>
      <c r="IC14" s="1858"/>
      <c r="IF14" s="2252"/>
      <c r="IG14" s="1858"/>
      <c r="IJ14" s="2252"/>
      <c r="IK14" s="1858"/>
      <c r="IN14" s="2252"/>
      <c r="IO14" s="1858"/>
      <c r="IR14" s="2252"/>
      <c r="IS14" s="1858"/>
      <c r="IV14" s="1858"/>
      <c r="IW14" s="1858"/>
      <c r="IZ14" s="2252"/>
      <c r="JA14" s="1858"/>
      <c r="JD14" s="2252"/>
      <c r="JE14" s="1858"/>
      <c r="JH14" s="2252"/>
      <c r="JI14" s="1858"/>
      <c r="JL14" s="2252"/>
      <c r="JM14" s="1858"/>
      <c r="JP14" s="2252"/>
      <c r="JQ14" s="1858"/>
      <c r="JT14" s="2252"/>
      <c r="JU14" s="1858"/>
      <c r="JX14" s="2252"/>
      <c r="JY14" s="1858"/>
      <c r="KB14" s="2252"/>
      <c r="KC14" s="1858"/>
      <c r="KF14" s="2252"/>
      <c r="KG14" s="1858"/>
      <c r="KJ14" s="2252"/>
      <c r="KK14" s="1858"/>
      <c r="KN14" s="2252"/>
      <c r="KO14" s="1858"/>
      <c r="KR14" s="2252"/>
      <c r="KS14" s="1858"/>
      <c r="KV14" s="2252"/>
      <c r="KW14" s="1858"/>
      <c r="KZ14" s="2252"/>
      <c r="LA14" s="1858"/>
      <c r="LD14" s="2252"/>
      <c r="LE14" s="1858"/>
      <c r="LH14" s="2252"/>
      <c r="LI14" s="1858"/>
      <c r="LL14" s="2252"/>
      <c r="LM14" s="1858"/>
      <c r="LP14" s="2252"/>
      <c r="LQ14" s="1858"/>
      <c r="LT14" s="2252"/>
      <c r="LU14" s="1858"/>
      <c r="LX14" s="2252"/>
      <c r="LY14" s="1858"/>
      <c r="MB14" s="2252"/>
      <c r="MC14" s="1858"/>
      <c r="MF14" s="2252"/>
      <c r="MG14" s="1858"/>
      <c r="MJ14" s="2252"/>
      <c r="MK14" s="1858"/>
      <c r="MN14" s="2252"/>
      <c r="MO14" s="1858"/>
      <c r="MR14" s="2252"/>
      <c r="MS14" s="1858"/>
      <c r="MV14" s="2252"/>
      <c r="MW14" s="1858"/>
      <c r="MZ14" s="2252"/>
      <c r="NA14" s="1858"/>
      <c r="ND14" s="2252"/>
    </row>
    <row r="15" spans="1:368" s="78" customFormat="1" ht="15" customHeight="1" thickBot="1">
      <c r="A15" s="124"/>
      <c r="B15" s="1754"/>
      <c r="C15" s="1790"/>
      <c r="D15" s="2331"/>
      <c r="E15" s="1790"/>
      <c r="F15" s="1801"/>
      <c r="G15" s="1802" t="s">
        <v>100</v>
      </c>
      <c r="H15" s="538" t="e">
        <f>AVERAGE(BE15,AK15,AC15,Q15,Y15,CK15,CG15,AG15,AW15,M15,BQ15,BU15,BM15,BA15,AO15,AS15,#REF!,BI15,BY15,CC15,CO15,CS15,DA15)</f>
        <v>#REF!</v>
      </c>
      <c r="I15" s="477" t="e">
        <f>AVERAGE(BF15,AL15,AD15,R15,Z15,CL15,CH15,AH15,AX15,N15,BR15,BV15,BN15,BB15,AP15,AT15,#REF!,BJ15,BZ15,CD15,CP15,CT15,DB15)</f>
        <v>#REF!</v>
      </c>
      <c r="J15" s="2039" t="e">
        <f>AVERAGE(BG15,AM15,AE15,S15,AA15,CM15,CI15,AI15,AY15,O15,BS15,BW15,BO15,BC15,AQ15,AU15,#REF!,BK15,CA15,CE15,CQ15,CU15,DC15)</f>
        <v>#REF!</v>
      </c>
      <c r="K15" s="2041" t="e">
        <f>SUM(H15:J15)</f>
        <v>#REF!</v>
      </c>
      <c r="L15" s="1754"/>
      <c r="M15" s="65"/>
      <c r="N15" s="65"/>
      <c r="O15" s="65"/>
      <c r="P15" s="218"/>
      <c r="Q15" s="2511"/>
      <c r="R15" s="97"/>
      <c r="S15" s="98"/>
      <c r="T15" s="2512"/>
      <c r="U15" s="105"/>
      <c r="V15" s="105"/>
      <c r="W15" s="105"/>
      <c r="X15" s="106"/>
      <c r="Y15" s="101"/>
      <c r="Z15" s="101"/>
      <c r="AA15" s="101"/>
      <c r="AB15" s="102"/>
      <c r="AC15" s="41"/>
      <c r="AD15" s="41"/>
      <c r="AE15" s="41"/>
      <c r="AF15" s="100"/>
      <c r="AG15" s="28"/>
      <c r="AH15" s="38"/>
      <c r="AI15" s="29"/>
      <c r="AJ15" s="38"/>
      <c r="AK15" s="207"/>
      <c r="AL15" s="208"/>
      <c r="AM15" s="208"/>
      <c r="AN15" s="362"/>
      <c r="AO15" s="1133">
        <f>(17+16)/40*6</f>
        <v>4.9499999999999993</v>
      </c>
      <c r="AP15" s="1133">
        <f>18/20*6</f>
        <v>5.4</v>
      </c>
      <c r="AQ15" s="1133">
        <f>16.5/20*8</f>
        <v>6.6</v>
      </c>
      <c r="AR15" s="1134">
        <f>AQ15+AP15+AO15</f>
        <v>16.95</v>
      </c>
      <c r="AS15" s="358"/>
      <c r="AT15" s="358"/>
      <c r="AU15" s="359"/>
      <c r="AV15" s="724"/>
      <c r="AW15" s="1962"/>
      <c r="AX15" s="364"/>
      <c r="AY15" s="365"/>
      <c r="AZ15" s="1963"/>
      <c r="BA15" s="366"/>
      <c r="BB15" s="366"/>
      <c r="BC15" s="366"/>
      <c r="BD15" s="367"/>
      <c r="BE15" s="2418"/>
      <c r="BF15" s="378"/>
      <c r="BG15" s="2448"/>
      <c r="BH15" s="470"/>
      <c r="BI15" s="371"/>
      <c r="BJ15" s="371"/>
      <c r="BK15" s="371"/>
      <c r="BL15" s="372"/>
      <c r="BM15" s="358"/>
      <c r="BN15" s="358"/>
      <c r="BO15" s="358"/>
      <c r="BP15" s="363"/>
      <c r="BQ15" s="373"/>
      <c r="BR15" s="373"/>
      <c r="BS15" s="373"/>
      <c r="BT15" s="704"/>
      <c r="BU15" s="1869">
        <f>BX15*6/20</f>
        <v>4.6500000000000004</v>
      </c>
      <c r="BV15" s="374">
        <f>BX15*6/20</f>
        <v>4.6500000000000004</v>
      </c>
      <c r="BW15" s="374">
        <f>BX15*8/20</f>
        <v>6.2</v>
      </c>
      <c r="BX15" s="1902">
        <v>15.5</v>
      </c>
      <c r="BY15" s="462">
        <f>(17+16)/40*6</f>
        <v>4.9499999999999993</v>
      </c>
      <c r="BZ15" s="462">
        <f>17/20*6</f>
        <v>5.0999999999999996</v>
      </c>
      <c r="CA15" s="462">
        <f>15/20*8</f>
        <v>6</v>
      </c>
      <c r="CB15" s="375">
        <f>CA15+BZ15+BY15</f>
        <v>16.049999999999997</v>
      </c>
      <c r="CC15" s="355"/>
      <c r="CD15" s="355"/>
      <c r="CE15" s="355"/>
      <c r="CF15" s="356"/>
      <c r="CG15" s="463"/>
      <c r="CH15" s="463"/>
      <c r="CI15" s="463"/>
      <c r="CJ15" s="464"/>
      <c r="CK15" s="383"/>
      <c r="CL15" s="383"/>
      <c r="CM15" s="383"/>
      <c r="CN15" s="488"/>
      <c r="CO15" s="2005"/>
      <c r="CP15" s="376"/>
      <c r="CQ15" s="465"/>
      <c r="CR15" s="2006"/>
      <c r="CS15" s="368"/>
      <c r="CT15" s="368"/>
      <c r="CU15" s="368"/>
      <c r="CV15" s="460"/>
      <c r="CW15" s="466"/>
      <c r="CX15" s="467"/>
      <c r="CY15" s="468"/>
      <c r="CZ15" s="468"/>
      <c r="DA15" s="469"/>
      <c r="DB15" s="378"/>
      <c r="DC15" s="470"/>
      <c r="DD15" s="470"/>
      <c r="DE15" s="471"/>
      <c r="DF15" s="472"/>
      <c r="DG15" s="473"/>
      <c r="DH15" s="219"/>
      <c r="DI15" s="220"/>
      <c r="DJ15" s="221"/>
      <c r="DK15" s="222"/>
      <c r="DL15" s="222"/>
      <c r="DM15" s="474"/>
      <c r="DN15" s="474"/>
      <c r="DO15" s="474"/>
      <c r="DP15" s="103"/>
      <c r="DQ15" s="2"/>
      <c r="DS15" s="3"/>
      <c r="DT15" s="121"/>
      <c r="DU15" s="275"/>
      <c r="DV15" s="276"/>
      <c r="DW15" s="277"/>
      <c r="DX15" s="278"/>
      <c r="DY15" s="224"/>
      <c r="DZ15" s="225"/>
      <c r="EA15" s="226"/>
      <c r="EB15" s="227"/>
      <c r="EC15" s="2"/>
      <c r="EE15" s="3"/>
      <c r="EF15" s="121"/>
      <c r="EG15" s="228"/>
      <c r="EH15" s="229"/>
      <c r="EI15" s="230"/>
      <c r="EJ15" s="231"/>
      <c r="EK15" s="938"/>
      <c r="EL15" s="939"/>
      <c r="EM15" s="940"/>
      <c r="EN15" s="941"/>
      <c r="EO15" s="1011"/>
      <c r="EP15" s="1012"/>
      <c r="EQ15" s="1013"/>
      <c r="ER15" s="1014"/>
      <c r="ES15" s="1070"/>
      <c r="ET15" s="1071"/>
      <c r="EU15" s="1072"/>
      <c r="EV15" s="1073"/>
      <c r="EW15" s="1351"/>
      <c r="EX15" s="1352"/>
      <c r="EY15" s="1353"/>
      <c r="EZ15" s="1354"/>
      <c r="FA15" s="1450"/>
      <c r="FB15" s="1451"/>
      <c r="FC15" s="1452"/>
      <c r="FD15" s="1453"/>
      <c r="FE15" s="1606"/>
      <c r="FF15" s="1607"/>
      <c r="FG15" s="1608"/>
      <c r="FH15" s="1609"/>
      <c r="FL15" s="2252"/>
      <c r="FP15" s="2252"/>
      <c r="FQ15" s="1858"/>
      <c r="FT15" s="2252"/>
      <c r="FX15" s="2252"/>
      <c r="GB15" s="2252"/>
      <c r="GF15" s="2252"/>
      <c r="GG15" s="1858"/>
      <c r="GJ15" s="2252"/>
      <c r="GN15" s="2252"/>
      <c r="GR15" s="2252"/>
      <c r="GV15" s="1858"/>
      <c r="GW15" s="1858"/>
      <c r="GZ15" s="2252"/>
      <c r="HA15" s="1858"/>
      <c r="HD15" s="2252"/>
      <c r="HE15" s="1858"/>
      <c r="HH15" s="2252"/>
      <c r="HI15" s="1858"/>
      <c r="HL15" s="2252"/>
      <c r="HM15" s="1858"/>
      <c r="HP15" s="2252"/>
      <c r="HQ15" s="1858"/>
      <c r="HT15" s="2252"/>
      <c r="HU15" s="1858"/>
      <c r="HX15" s="2252"/>
      <c r="HY15" s="1858"/>
      <c r="IB15" s="2252"/>
      <c r="IC15" s="1858"/>
      <c r="IF15" s="2252"/>
      <c r="IG15" s="1858"/>
      <c r="IJ15" s="2252"/>
      <c r="IK15" s="1858"/>
      <c r="IN15" s="2252"/>
      <c r="IO15" s="1858"/>
      <c r="IR15" s="2252"/>
      <c r="IS15" s="1858"/>
      <c r="IV15" s="1858"/>
      <c r="IW15" s="1858"/>
      <c r="IZ15" s="2252"/>
      <c r="JA15" s="1858"/>
      <c r="JD15" s="2252"/>
      <c r="JE15" s="1858"/>
      <c r="JH15" s="2252"/>
      <c r="JI15" s="1858"/>
      <c r="JL15" s="2252"/>
      <c r="JM15" s="1858"/>
      <c r="JP15" s="2252"/>
      <c r="JQ15" s="1858"/>
      <c r="JT15" s="2252"/>
      <c r="JU15" s="1858"/>
      <c r="JX15" s="2252"/>
      <c r="JY15" s="1858"/>
      <c r="KB15" s="2252"/>
      <c r="KC15" s="1858"/>
      <c r="KF15" s="2252"/>
      <c r="KG15" s="1858"/>
      <c r="KJ15" s="2252"/>
      <c r="KK15" s="1858"/>
      <c r="KN15" s="2252"/>
      <c r="KO15" s="1858"/>
      <c r="KR15" s="2252"/>
      <c r="KS15" s="1858"/>
      <c r="KV15" s="2252"/>
      <c r="KW15" s="1858"/>
      <c r="KZ15" s="2252"/>
      <c r="LA15" s="1858"/>
      <c r="LD15" s="2252"/>
      <c r="LE15" s="1858"/>
      <c r="LH15" s="2252"/>
      <c r="LI15" s="1858"/>
      <c r="LL15" s="2252"/>
      <c r="LM15" s="1858"/>
      <c r="LP15" s="2252"/>
      <c r="LQ15" s="1858"/>
      <c r="LT15" s="2252"/>
      <c r="LU15" s="1858"/>
      <c r="LX15" s="2252"/>
      <c r="LY15" s="1858"/>
      <c r="MB15" s="2252"/>
      <c r="MC15" s="1858"/>
      <c r="MF15" s="2252"/>
      <c r="MG15" s="1858"/>
      <c r="MJ15" s="2252"/>
      <c r="MK15" s="1858"/>
      <c r="MN15" s="2252"/>
      <c r="MO15" s="1858"/>
      <c r="MR15" s="2252"/>
      <c r="MS15" s="1858"/>
      <c r="MV15" s="2252"/>
      <c r="MW15" s="1858"/>
      <c r="MZ15" s="2252"/>
      <c r="NA15" s="1858"/>
      <c r="ND15" s="2252"/>
    </row>
    <row r="16" spans="1:368" s="411" customFormat="1" ht="15" customHeight="1" thickBot="1">
      <c r="A16" s="385"/>
      <c r="B16" s="1757"/>
      <c r="C16" s="1790">
        <v>2007</v>
      </c>
      <c r="D16" s="2331" t="s">
        <v>500</v>
      </c>
      <c r="E16" s="1790">
        <v>11</v>
      </c>
      <c r="F16" s="1805" t="s">
        <v>124</v>
      </c>
      <c r="G16" s="547"/>
      <c r="H16" s="2274"/>
      <c r="I16" s="2274"/>
      <c r="J16" s="2274"/>
      <c r="K16" s="2275"/>
      <c r="L16" s="1757"/>
      <c r="M16" s="386"/>
      <c r="N16" s="386"/>
      <c r="O16" s="386"/>
      <c r="P16" s="414"/>
      <c r="Q16" s="2517"/>
      <c r="R16" s="387"/>
      <c r="S16" s="388"/>
      <c r="T16" s="2518"/>
      <c r="U16" s="389"/>
      <c r="V16" s="389"/>
      <c r="W16" s="389"/>
      <c r="X16" s="390"/>
      <c r="Y16" s="478"/>
      <c r="Z16" s="478"/>
      <c r="AA16" s="478"/>
      <c r="AB16" s="479"/>
      <c r="AC16" s="391"/>
      <c r="AD16" s="391"/>
      <c r="AE16" s="391"/>
      <c r="AF16" s="392"/>
      <c r="AG16" s="31"/>
      <c r="AH16" s="393"/>
      <c r="AI16" s="32"/>
      <c r="AJ16" s="393"/>
      <c r="AK16" s="394"/>
      <c r="AL16" s="395"/>
      <c r="AM16" s="395"/>
      <c r="AN16" s="396"/>
      <c r="AO16" s="2597">
        <f>STDEV(AR12:AR15)</f>
        <v>1.0004165798972608</v>
      </c>
      <c r="AP16" s="2597"/>
      <c r="AQ16" s="2598">
        <f>AVERAGE(AR12:AR15)</f>
        <v>16.916666666666668</v>
      </c>
      <c r="AR16" s="2598"/>
      <c r="AS16" s="393"/>
      <c r="AT16" s="393"/>
      <c r="AU16" s="32"/>
      <c r="AV16" s="1944"/>
      <c r="AW16" s="1964"/>
      <c r="AX16" s="398"/>
      <c r="AY16" s="399"/>
      <c r="AZ16" s="1965"/>
      <c r="BA16" s="400"/>
      <c r="BB16" s="400"/>
      <c r="BC16" s="400"/>
      <c r="BD16" s="401"/>
      <c r="BE16" s="2456"/>
      <c r="BF16" s="408"/>
      <c r="BG16" s="2457"/>
      <c r="BH16" s="413"/>
      <c r="BI16" s="402"/>
      <c r="BJ16" s="402"/>
      <c r="BK16" s="402"/>
      <c r="BL16" s="403"/>
      <c r="BM16" s="393"/>
      <c r="BN16" s="393"/>
      <c r="BO16" s="393"/>
      <c r="BP16" s="397"/>
      <c r="BQ16" s="404"/>
      <c r="BR16" s="404"/>
      <c r="BS16" s="404"/>
      <c r="BT16" s="707"/>
      <c r="BU16" s="2596">
        <f>STDEV(BX12:BX15)</f>
        <v>0.6454972243679028</v>
      </c>
      <c r="BV16" s="2597"/>
      <c r="BW16" s="2598">
        <f>AVERAGE(BX12:BX15)</f>
        <v>16.25</v>
      </c>
      <c r="BX16" s="2599"/>
      <c r="BY16" s="2597">
        <f>STDEV(CB12:CB15)</f>
        <v>0.27537852736438628</v>
      </c>
      <c r="BZ16" s="2597"/>
      <c r="CA16" s="2598">
        <f>AVERAGE(CB12:CB15)</f>
        <v>16.033333333333331</v>
      </c>
      <c r="CB16" s="2598"/>
      <c r="CC16" s="391"/>
      <c r="CD16" s="391"/>
      <c r="CE16" s="391"/>
      <c r="CF16" s="392"/>
      <c r="CG16" s="389"/>
      <c r="CH16" s="389"/>
      <c r="CI16" s="389"/>
      <c r="CJ16" s="390"/>
      <c r="CK16" s="417"/>
      <c r="CL16" s="417"/>
      <c r="CM16" s="417"/>
      <c r="CN16" s="416"/>
      <c r="CO16" s="2007"/>
      <c r="CP16" s="407"/>
      <c r="CQ16" s="480"/>
      <c r="CR16" s="2008"/>
      <c r="CS16" s="2597">
        <f>STDEV(CV12:CV15)</f>
        <v>0.5008326400438331</v>
      </c>
      <c r="CT16" s="2597"/>
      <c r="CU16" s="2598">
        <f>AVERAGE(CV12:CV15)</f>
        <v>16.483333333333334</v>
      </c>
      <c r="CV16" s="2598"/>
      <c r="CW16" s="410"/>
      <c r="CY16" s="40"/>
      <c r="CZ16" s="40"/>
      <c r="DA16" s="412"/>
      <c r="DB16" s="408"/>
      <c r="DC16" s="413"/>
      <c r="DD16" s="413"/>
      <c r="DE16" s="414"/>
      <c r="DF16" s="386"/>
      <c r="DG16" s="415"/>
      <c r="DH16" s="415"/>
      <c r="DI16" s="416"/>
      <c r="DJ16" s="417"/>
      <c r="DK16" s="418"/>
      <c r="DL16" s="418"/>
      <c r="DM16" s="2597"/>
      <c r="DN16" s="2597"/>
      <c r="DO16" s="2598"/>
      <c r="DP16" s="2598"/>
      <c r="DQ16" s="410"/>
      <c r="DS16" s="40"/>
      <c r="DT16" s="420"/>
      <c r="DU16" s="421"/>
      <c r="DV16" s="422"/>
      <c r="DW16" s="423"/>
      <c r="DX16" s="424"/>
      <c r="DY16" s="425"/>
      <c r="DZ16" s="426"/>
      <c r="EA16" s="427"/>
      <c r="EB16" s="428"/>
      <c r="EC16" s="410"/>
      <c r="EE16" s="40"/>
      <c r="EF16" s="420"/>
      <c r="EG16" s="429"/>
      <c r="EH16" s="430"/>
      <c r="EI16" s="431"/>
      <c r="EJ16" s="432"/>
      <c r="EK16" s="954"/>
      <c r="EL16" s="955"/>
      <c r="EM16" s="956"/>
      <c r="EN16" s="957"/>
      <c r="EO16" s="1019"/>
      <c r="EP16" s="1020"/>
      <c r="EQ16" s="1021"/>
      <c r="ER16" s="1022"/>
      <c r="ES16" s="1078"/>
      <c r="ET16" s="1079"/>
      <c r="EU16" s="1080"/>
      <c r="EV16" s="1081"/>
      <c r="EW16" s="1359"/>
      <c r="EX16" s="1360"/>
      <c r="EY16" s="1361"/>
      <c r="EZ16" s="1362"/>
      <c r="FA16" s="1480"/>
      <c r="FB16" s="1481"/>
      <c r="FC16" s="1482"/>
      <c r="FD16" s="1483"/>
      <c r="FE16" s="1622"/>
      <c r="FF16" s="1623"/>
      <c r="FG16" s="1624"/>
      <c r="FH16" s="1625"/>
      <c r="FL16" s="2255"/>
      <c r="FP16" s="2255"/>
      <c r="FQ16" s="1862"/>
      <c r="FT16" s="2255"/>
      <c r="FX16" s="2255"/>
      <c r="GB16" s="2255"/>
      <c r="GF16" s="2255"/>
      <c r="GG16" s="1862"/>
      <c r="GJ16" s="2255"/>
      <c r="GN16" s="2255"/>
      <c r="GR16" s="2255"/>
      <c r="GV16" s="1862"/>
      <c r="GW16" s="1862"/>
      <c r="GZ16" s="2255"/>
      <c r="HA16" s="1862"/>
      <c r="HD16" s="2255"/>
      <c r="HE16" s="1862"/>
      <c r="HH16" s="2255"/>
      <c r="HI16" s="1862"/>
      <c r="HL16" s="2255"/>
      <c r="HM16" s="1862"/>
      <c r="HP16" s="2255"/>
      <c r="HQ16" s="1862"/>
      <c r="HT16" s="2255"/>
      <c r="HU16" s="1862"/>
      <c r="HX16" s="2255"/>
      <c r="HY16" s="1862"/>
      <c r="IB16" s="2255"/>
      <c r="IC16" s="1862"/>
      <c r="IF16" s="2255"/>
      <c r="IG16" s="1862"/>
      <c r="IJ16" s="2255"/>
      <c r="IK16" s="1862"/>
      <c r="IN16" s="2255"/>
      <c r="IO16" s="1862"/>
      <c r="IR16" s="2255"/>
      <c r="IS16" s="1862"/>
      <c r="IV16" s="1862"/>
      <c r="IW16" s="1862"/>
      <c r="IZ16" s="2255"/>
      <c r="JA16" s="1862"/>
      <c r="JD16" s="2255"/>
      <c r="JE16" s="1862"/>
      <c r="JH16" s="2255"/>
      <c r="JI16" s="1862"/>
      <c r="JL16" s="2255"/>
      <c r="JM16" s="1862"/>
      <c r="JP16" s="2255"/>
      <c r="JQ16" s="1862"/>
      <c r="JT16" s="2255"/>
      <c r="JU16" s="1862"/>
      <c r="JX16" s="2255"/>
      <c r="JY16" s="1862"/>
      <c r="KB16" s="2255"/>
      <c r="KC16" s="1862"/>
      <c r="KF16" s="2255"/>
      <c r="KG16" s="1862"/>
      <c r="KJ16" s="2255"/>
      <c r="KK16" s="1862"/>
      <c r="KN16" s="2255"/>
      <c r="KO16" s="1862"/>
      <c r="KR16" s="2255"/>
      <c r="KS16" s="1862"/>
      <c r="KV16" s="2255"/>
      <c r="KW16" s="1862"/>
      <c r="KZ16" s="2255"/>
      <c r="LA16" s="1862"/>
      <c r="LD16" s="2255"/>
      <c r="LE16" s="1862"/>
      <c r="LH16" s="2255"/>
      <c r="LI16" s="1862"/>
      <c r="LL16" s="2255"/>
      <c r="LM16" s="1862"/>
      <c r="LP16" s="2255"/>
      <c r="LQ16" s="1862"/>
      <c r="LT16" s="2255"/>
      <c r="LU16" s="1862"/>
      <c r="LX16" s="2255"/>
      <c r="LY16" s="1862"/>
      <c r="MB16" s="2255"/>
      <c r="MC16" s="1862"/>
      <c r="MF16" s="2255"/>
      <c r="MG16" s="1862"/>
      <c r="MJ16" s="2255"/>
      <c r="MK16" s="1862"/>
      <c r="MN16" s="2255"/>
      <c r="MO16" s="1862"/>
      <c r="MR16" s="2255"/>
      <c r="MS16" s="1862"/>
      <c r="MV16" s="2255"/>
      <c r="MW16" s="1862"/>
      <c r="MZ16" s="2255"/>
      <c r="NA16" s="1862"/>
      <c r="ND16" s="2255"/>
    </row>
    <row r="17" spans="1:368" s="325" customFormat="1" ht="15" customHeight="1" thickBot="1">
      <c r="A17" s="125"/>
      <c r="B17" s="1756"/>
      <c r="C17" s="1790"/>
      <c r="D17" s="2331"/>
      <c r="E17" s="1790"/>
      <c r="F17" s="1803" t="s">
        <v>118</v>
      </c>
      <c r="G17" s="1804" t="s">
        <v>119</v>
      </c>
      <c r="H17" s="2036" t="e">
        <f>AVERAGE(BE17,AK17,AC17,Q17,Y17,CK17,CG17,AG17,AW17,M17,BQ17,BU17,BM17,BA17,AO17,AS17,#REF!,BI17,BY17,CC17,CO17,CS17,DA17)</f>
        <v>#REF!</v>
      </c>
      <c r="I17" s="657" t="e">
        <f>AVERAGE(BF17,AL17,AD17,R17,Z17,CL17,CH17,AH17,AX17,N17,BR17,BV17,BN17,BB17,AP17,AT17,#REF!,BJ17,BZ17,CD17,CP17,CT17,DB17)</f>
        <v>#REF!</v>
      </c>
      <c r="J17" s="2037" t="e">
        <f>AVERAGE(BG17,AM17,AE17,S17,AA17,CM17,CI17,AI17,AY17,O17,BS17,BW17,BO17,BC17,AQ17,AU17,#REF!,BK17,CA17,CE17,CQ17,CU17,DC17)</f>
        <v>#REF!</v>
      </c>
      <c r="K17" s="1323" t="e">
        <f>SUM(H17:J17)</f>
        <v>#REF!</v>
      </c>
      <c r="L17" s="1756"/>
      <c r="M17" s="281"/>
      <c r="N17" s="281"/>
      <c r="O17" s="281"/>
      <c r="P17" s="329"/>
      <c r="Q17" s="2515"/>
      <c r="R17" s="282"/>
      <c r="S17" s="283"/>
      <c r="T17" s="2516"/>
      <c r="U17" s="284"/>
      <c r="V17" s="284"/>
      <c r="W17" s="284"/>
      <c r="X17" s="285"/>
      <c r="Y17" s="286">
        <f>(4+5)/10*6</f>
        <v>5.4</v>
      </c>
      <c r="Z17" s="287">
        <f>4*6/5</f>
        <v>4.8</v>
      </c>
      <c r="AA17" s="288">
        <f>5*8/5</f>
        <v>8</v>
      </c>
      <c r="AB17" s="289">
        <f>AA17+Z17+Y17</f>
        <v>18.200000000000003</v>
      </c>
      <c r="AC17" s="290"/>
      <c r="AD17" s="290"/>
      <c r="AE17" s="290"/>
      <c r="AF17" s="291"/>
      <c r="AG17" s="292"/>
      <c r="AH17" s="293"/>
      <c r="AI17" s="294"/>
      <c r="AJ17" s="293"/>
      <c r="AK17" s="295"/>
      <c r="AL17" s="296"/>
      <c r="AM17" s="296"/>
      <c r="AN17" s="297"/>
      <c r="AO17" s="1125"/>
      <c r="AP17" s="1125"/>
      <c r="AQ17" s="1125"/>
      <c r="AR17" s="1126"/>
      <c r="AS17" s="293"/>
      <c r="AT17" s="293"/>
      <c r="AU17" s="294"/>
      <c r="AV17" s="1943"/>
      <c r="AW17" s="1960"/>
      <c r="AX17" s="299"/>
      <c r="AY17" s="300"/>
      <c r="AZ17" s="1961"/>
      <c r="BA17" s="301"/>
      <c r="BB17" s="301"/>
      <c r="BC17" s="301"/>
      <c r="BD17" s="302"/>
      <c r="BE17" s="2458">
        <f>(4+4)/10*6</f>
        <v>4.8000000000000007</v>
      </c>
      <c r="BF17" s="303">
        <f>4*6/5</f>
        <v>4.8</v>
      </c>
      <c r="BG17" s="2459">
        <f>5*8/5</f>
        <v>8</v>
      </c>
      <c r="BH17" s="304">
        <f>BG17+BF17+BE17</f>
        <v>17.600000000000001</v>
      </c>
      <c r="BI17" s="305"/>
      <c r="BJ17" s="305"/>
      <c r="BK17" s="305"/>
      <c r="BL17" s="306"/>
      <c r="BM17" s="293"/>
      <c r="BN17" s="293"/>
      <c r="BO17" s="293"/>
      <c r="BP17" s="298"/>
      <c r="BQ17" s="307"/>
      <c r="BR17" s="307"/>
      <c r="BS17" s="307"/>
      <c r="BT17" s="700"/>
      <c r="BU17" s="1897"/>
      <c r="BV17" s="308"/>
      <c r="BW17" s="308"/>
      <c r="BX17" s="1898"/>
      <c r="BY17" s="308"/>
      <c r="BZ17" s="308"/>
      <c r="CA17" s="308"/>
      <c r="CB17" s="309"/>
      <c r="CC17" s="290"/>
      <c r="CD17" s="290"/>
      <c r="CE17" s="290"/>
      <c r="CF17" s="291"/>
      <c r="CG17" s="312"/>
      <c r="CH17" s="313"/>
      <c r="CI17" s="314"/>
      <c r="CJ17" s="315"/>
      <c r="CK17" s="316">
        <f>(5+4)/10*6</f>
        <v>5.4</v>
      </c>
      <c r="CL17" s="317">
        <f>4*6/5</f>
        <v>4.8</v>
      </c>
      <c r="CM17" s="318">
        <f>4*8/5</f>
        <v>6.4</v>
      </c>
      <c r="CN17" s="1989">
        <f>CM17+CL17+CK17</f>
        <v>16.600000000000001</v>
      </c>
      <c r="CO17" s="2001">
        <f>(4+4)/10*6</f>
        <v>4.8000000000000007</v>
      </c>
      <c r="CP17" s="319">
        <f>4*6/5</f>
        <v>4.8</v>
      </c>
      <c r="CQ17" s="320">
        <f>5*8/5</f>
        <v>8</v>
      </c>
      <c r="CR17" s="2002">
        <f>CQ17+CP17+CO17</f>
        <v>17.600000000000001</v>
      </c>
      <c r="CS17" s="321"/>
      <c r="CT17" s="322"/>
      <c r="CU17" s="322"/>
      <c r="CV17" s="323"/>
      <c r="CW17" s="324"/>
      <c r="CY17" s="326"/>
      <c r="CZ17" s="326"/>
      <c r="DA17" s="327"/>
      <c r="DB17" s="322"/>
      <c r="DC17" s="328"/>
      <c r="DD17" s="328"/>
      <c r="DE17" s="329"/>
      <c r="DF17" s="281"/>
      <c r="DG17" s="330"/>
      <c r="DH17" s="330"/>
      <c r="DI17" s="331"/>
      <c r="DJ17" s="332"/>
      <c r="DK17" s="333"/>
      <c r="DL17" s="333"/>
      <c r="DM17" s="334"/>
      <c r="DN17" s="334"/>
      <c r="DO17" s="334"/>
      <c r="DP17" s="335"/>
      <c r="DQ17" s="324"/>
      <c r="DS17" s="326"/>
      <c r="DT17" s="336"/>
      <c r="DU17" s="337"/>
      <c r="DV17" s="338"/>
      <c r="DW17" s="339"/>
      <c r="DX17" s="340"/>
      <c r="DY17" s="341"/>
      <c r="DZ17" s="342"/>
      <c r="EA17" s="343"/>
      <c r="EB17" s="344"/>
      <c r="EC17" s="324"/>
      <c r="EE17" s="326"/>
      <c r="EF17" s="336"/>
      <c r="EG17" s="345"/>
      <c r="EH17" s="346"/>
      <c r="EI17" s="347"/>
      <c r="EJ17" s="348"/>
      <c r="EK17" s="950"/>
      <c r="EL17" s="951"/>
      <c r="EM17" s="952"/>
      <c r="EN17" s="953"/>
      <c r="EO17" s="1015"/>
      <c r="EP17" s="1016"/>
      <c r="EQ17" s="1017"/>
      <c r="ER17" s="1018"/>
      <c r="ES17" s="1074"/>
      <c r="ET17" s="1075"/>
      <c r="EU17" s="1076"/>
      <c r="EV17" s="1077"/>
      <c r="EW17" s="1355"/>
      <c r="EX17" s="1356"/>
      <c r="EY17" s="1357"/>
      <c r="EZ17" s="1358"/>
      <c r="FA17" s="1476"/>
      <c r="FB17" s="1477"/>
      <c r="FC17" s="1478"/>
      <c r="FD17" s="1479"/>
      <c r="FE17" s="1618"/>
      <c r="FF17" s="1619"/>
      <c r="FG17" s="1620"/>
      <c r="FH17" s="1621"/>
      <c r="FL17" s="2254"/>
      <c r="FP17" s="2254"/>
      <c r="FQ17" s="1861"/>
      <c r="FT17" s="2254"/>
      <c r="FX17" s="2254"/>
      <c r="GB17" s="2254"/>
      <c r="GF17" s="2254"/>
      <c r="GG17" s="1861"/>
      <c r="GJ17" s="2254"/>
      <c r="GN17" s="2254"/>
      <c r="GR17" s="2254"/>
      <c r="GV17" s="1861"/>
      <c r="GW17" s="1861"/>
      <c r="GZ17" s="2254"/>
      <c r="HA17" s="1861"/>
      <c r="HD17" s="2254"/>
      <c r="HE17" s="1861"/>
      <c r="HH17" s="2254"/>
      <c r="HI17" s="1861"/>
      <c r="HL17" s="2254"/>
      <c r="HM17" s="1861"/>
      <c r="HP17" s="2254"/>
      <c r="HQ17" s="1861"/>
      <c r="HT17" s="2254"/>
      <c r="HU17" s="1861"/>
      <c r="HX17" s="2254"/>
      <c r="HY17" s="1861"/>
      <c r="IB17" s="2254"/>
      <c r="IC17" s="1861"/>
      <c r="IF17" s="2254"/>
      <c r="IG17" s="1861"/>
      <c r="IJ17" s="2254"/>
      <c r="IK17" s="1861"/>
      <c r="IN17" s="2254"/>
      <c r="IO17" s="1861"/>
      <c r="IR17" s="2254"/>
      <c r="IS17" s="1861"/>
      <c r="IV17" s="1861"/>
      <c r="IW17" s="1861"/>
      <c r="IZ17" s="2254"/>
      <c r="JA17" s="1861"/>
      <c r="JD17" s="2254"/>
      <c r="JE17" s="1861"/>
      <c r="JH17" s="2254"/>
      <c r="JI17" s="1861"/>
      <c r="JL17" s="2254"/>
      <c r="JM17" s="1861"/>
      <c r="JP17" s="2254"/>
      <c r="JQ17" s="1861"/>
      <c r="JT17" s="2254"/>
      <c r="JU17" s="1861"/>
      <c r="JX17" s="2254"/>
      <c r="JY17" s="1861"/>
      <c r="KB17" s="2254"/>
      <c r="KC17" s="1861"/>
      <c r="KF17" s="2254"/>
      <c r="KG17" s="1861"/>
      <c r="KJ17" s="2254"/>
      <c r="KK17" s="1861"/>
      <c r="KN17" s="2254"/>
      <c r="KO17" s="1861"/>
      <c r="KR17" s="2254"/>
      <c r="KS17" s="1861"/>
      <c r="KV17" s="2254"/>
      <c r="KW17" s="1861"/>
      <c r="KZ17" s="2254"/>
      <c r="LA17" s="1861"/>
      <c r="LD17" s="2254"/>
      <c r="LE17" s="1861"/>
      <c r="LH17" s="2254"/>
      <c r="LI17" s="1861"/>
      <c r="LL17" s="2254"/>
      <c r="LM17" s="1861"/>
      <c r="LP17" s="2254"/>
      <c r="LQ17" s="1861"/>
      <c r="LT17" s="2254"/>
      <c r="LU17" s="1861"/>
      <c r="LX17" s="2254"/>
      <c r="LY17" s="1861"/>
      <c r="MB17" s="2254"/>
      <c r="MC17" s="1861"/>
      <c r="MF17" s="2254"/>
      <c r="MG17" s="1861"/>
      <c r="MJ17" s="2254"/>
      <c r="MK17" s="1861"/>
      <c r="MN17" s="2254"/>
      <c r="MO17" s="1861"/>
      <c r="MR17" s="2254"/>
      <c r="MS17" s="1861"/>
      <c r="MV17" s="2254"/>
      <c r="MW17" s="1861"/>
      <c r="MZ17" s="2254"/>
      <c r="NA17" s="1861"/>
      <c r="ND17" s="2254"/>
    </row>
    <row r="18" spans="1:368" s="78" customFormat="1" ht="15" customHeight="1" thickBot="1">
      <c r="A18" s="124"/>
      <c r="B18" s="1754"/>
      <c r="C18" s="1790"/>
      <c r="D18" s="2331"/>
      <c r="E18" s="1790"/>
      <c r="F18" s="1801" t="s">
        <v>120</v>
      </c>
      <c r="G18" s="1802" t="s">
        <v>1</v>
      </c>
      <c r="H18" s="349" t="e">
        <f>AVERAGE(BE18,AK18,AC18,Q18,Y18,CK18,CG18,AG18,AW18,M18,BQ18,BU18,BM18,BA18,AO18,AS18,#REF!,BI18,BY18,CC18,CO18,CS18,DA18)</f>
        <v>#REF!</v>
      </c>
      <c r="I18" s="350" t="e">
        <f>AVERAGE(BF18,AL18,AD18,R18,Z18,CL18,CH18,AH18,AX18,N18,BR18,BV18,BN18,BB18,AP18,AT18,#REF!,BJ18,BZ18,CD18,CP18,CT18,DB18)</f>
        <v>#REF!</v>
      </c>
      <c r="J18" s="676" t="e">
        <f>AVERAGE(BG18,AM18,AE18,S18,AA18,CM18,CI18,AI18,AY18,O18,BS18,BW18,BO18,BC18,AQ18,AU18,#REF!,BK18,CA18,CE18,CQ18,CU18,DC18)</f>
        <v>#REF!</v>
      </c>
      <c r="K18" s="1325" t="e">
        <f>SUM(H18:J18)</f>
        <v>#REF!</v>
      </c>
      <c r="L18" s="1754"/>
      <c r="M18" s="65"/>
      <c r="N18" s="65"/>
      <c r="O18" s="65"/>
      <c r="P18" s="218"/>
      <c r="Q18" s="2511"/>
      <c r="R18" s="97"/>
      <c r="S18" s="98"/>
      <c r="T18" s="2512"/>
      <c r="U18" s="105"/>
      <c r="V18" s="105"/>
      <c r="W18" s="105"/>
      <c r="X18" s="351"/>
      <c r="Y18" s="352">
        <f>(5+5)/10*6</f>
        <v>6</v>
      </c>
      <c r="Z18" s="353">
        <f>5*6/5</f>
        <v>6</v>
      </c>
      <c r="AA18" s="354">
        <f>5*8/5</f>
        <v>8</v>
      </c>
      <c r="AB18" s="289">
        <f>AA18+Z18+Y18</f>
        <v>20</v>
      </c>
      <c r="AC18" s="355"/>
      <c r="AD18" s="355"/>
      <c r="AE18" s="355"/>
      <c r="AF18" s="356"/>
      <c r="AG18" s="357"/>
      <c r="AH18" s="358"/>
      <c r="AI18" s="359"/>
      <c r="AJ18" s="358"/>
      <c r="AK18" s="360"/>
      <c r="AL18" s="361"/>
      <c r="AM18" s="361"/>
      <c r="AN18" s="362"/>
      <c r="AO18" s="1127"/>
      <c r="AP18" s="1127"/>
      <c r="AQ18" s="1127"/>
      <c r="AR18" s="1128"/>
      <c r="AS18" s="358"/>
      <c r="AT18" s="358"/>
      <c r="AU18" s="359"/>
      <c r="AV18" s="724"/>
      <c r="AW18" s="1962"/>
      <c r="AX18" s="364"/>
      <c r="AY18" s="365"/>
      <c r="AZ18" s="1963"/>
      <c r="BA18" s="366"/>
      <c r="BB18" s="366"/>
      <c r="BC18" s="366"/>
      <c r="BD18" s="367"/>
      <c r="BE18" s="2401"/>
      <c r="BF18" s="368"/>
      <c r="BG18" s="2451"/>
      <c r="BH18" s="370"/>
      <c r="BI18" s="371"/>
      <c r="BJ18" s="371"/>
      <c r="BK18" s="371"/>
      <c r="BL18" s="372"/>
      <c r="BM18" s="358"/>
      <c r="BN18" s="358"/>
      <c r="BO18" s="358"/>
      <c r="BP18" s="363"/>
      <c r="BQ18" s="373"/>
      <c r="BR18" s="373"/>
      <c r="BS18" s="373"/>
      <c r="BT18" s="704"/>
      <c r="BU18" s="1869"/>
      <c r="BV18" s="374"/>
      <c r="BW18" s="374"/>
      <c r="BX18" s="1871"/>
      <c r="BY18" s="374"/>
      <c r="BZ18" s="374"/>
      <c r="CA18" s="374"/>
      <c r="CB18" s="375"/>
      <c r="CC18" s="355"/>
      <c r="CD18" s="355"/>
      <c r="CE18" s="355"/>
      <c r="CF18" s="356"/>
      <c r="CG18" s="312">
        <f>(4+4)/10*6</f>
        <v>4.8000000000000007</v>
      </c>
      <c r="CH18" s="313">
        <f>3.5*6/5</f>
        <v>4.2</v>
      </c>
      <c r="CI18" s="314">
        <f>4*8/5</f>
        <v>6.4</v>
      </c>
      <c r="CJ18" s="315">
        <f>CI18+CH18+CG18</f>
        <v>15.400000000000002</v>
      </c>
      <c r="CK18" s="316">
        <f>(3.5+2.5)/10*6</f>
        <v>3.5999999999999996</v>
      </c>
      <c r="CL18" s="317">
        <f>5*6/5</f>
        <v>6</v>
      </c>
      <c r="CM18" s="318">
        <f>5*8/5</f>
        <v>8</v>
      </c>
      <c r="CN18" s="1989">
        <f>CM18+CL18+CK18</f>
        <v>17.600000000000001</v>
      </c>
      <c r="CO18" s="2001">
        <f>(4.5+5)/10*6</f>
        <v>5.6999999999999993</v>
      </c>
      <c r="CP18" s="319">
        <f>5*6/5</f>
        <v>6</v>
      </c>
      <c r="CQ18" s="320">
        <f>5*8/5</f>
        <v>8</v>
      </c>
      <c r="CR18" s="2002">
        <f>CQ18+CP18+CO18</f>
        <v>19.7</v>
      </c>
      <c r="CS18" s="378"/>
      <c r="CT18" s="214"/>
      <c r="CU18" s="214"/>
      <c r="CV18" s="113"/>
      <c r="CW18" s="2"/>
      <c r="CY18" s="3"/>
      <c r="CZ18" s="3"/>
      <c r="DA18" s="216"/>
      <c r="DB18" s="214"/>
      <c r="DC18" s="217"/>
      <c r="DD18" s="217"/>
      <c r="DE18" s="218"/>
      <c r="DF18" s="65"/>
      <c r="DG18" s="219"/>
      <c r="DH18" s="219"/>
      <c r="DI18" s="220"/>
      <c r="DJ18" s="221"/>
      <c r="DK18" s="222"/>
      <c r="DL18" s="222"/>
      <c r="DM18" s="90"/>
      <c r="DN18" s="90"/>
      <c r="DO18" s="90"/>
      <c r="DP18" s="103"/>
      <c r="DQ18" s="2"/>
      <c r="DS18" s="3"/>
      <c r="DT18" s="121"/>
      <c r="DU18" s="275"/>
      <c r="DV18" s="276"/>
      <c r="DW18" s="277"/>
      <c r="DX18" s="278"/>
      <c r="DY18" s="224"/>
      <c r="DZ18" s="225"/>
      <c r="EA18" s="226"/>
      <c r="EB18" s="227"/>
      <c r="EC18" s="2"/>
      <c r="EE18" s="3"/>
      <c r="EF18" s="121"/>
      <c r="EG18" s="228"/>
      <c r="EH18" s="229"/>
      <c r="EI18" s="230"/>
      <c r="EJ18" s="231"/>
      <c r="EK18" s="938"/>
      <c r="EL18" s="939"/>
      <c r="EM18" s="940"/>
      <c r="EN18" s="941"/>
      <c r="EO18" s="1011"/>
      <c r="EP18" s="1012"/>
      <c r="EQ18" s="1013"/>
      <c r="ER18" s="1014"/>
      <c r="ES18" s="1070"/>
      <c r="ET18" s="1071"/>
      <c r="EU18" s="1072"/>
      <c r="EV18" s="1073"/>
      <c r="EW18" s="1351"/>
      <c r="EX18" s="1352"/>
      <c r="EY18" s="1353"/>
      <c r="EZ18" s="1354"/>
      <c r="FA18" s="1450"/>
      <c r="FB18" s="1451"/>
      <c r="FC18" s="1452"/>
      <c r="FD18" s="1453"/>
      <c r="FE18" s="1606"/>
      <c r="FF18" s="1607"/>
      <c r="FG18" s="1608"/>
      <c r="FH18" s="1609"/>
      <c r="FL18" s="2252"/>
      <c r="FP18" s="2252"/>
      <c r="FQ18" s="1858"/>
      <c r="FT18" s="2252"/>
      <c r="FX18" s="2252"/>
      <c r="GB18" s="2252"/>
      <c r="GF18" s="2252"/>
      <c r="GG18" s="1858"/>
      <c r="GJ18" s="2252"/>
      <c r="GN18" s="2252"/>
      <c r="GR18" s="2252"/>
      <c r="GV18" s="1858"/>
      <c r="GW18" s="1858"/>
      <c r="GZ18" s="2252"/>
      <c r="HA18" s="1858"/>
      <c r="HD18" s="2252"/>
      <c r="HE18" s="1858"/>
      <c r="HH18" s="2252"/>
      <c r="HI18" s="1858"/>
      <c r="HL18" s="2252"/>
      <c r="HM18" s="1858"/>
      <c r="HP18" s="2252"/>
      <c r="HQ18" s="1858"/>
      <c r="HT18" s="2252"/>
      <c r="HU18" s="1858"/>
      <c r="HX18" s="2252"/>
      <c r="HY18" s="1858"/>
      <c r="IB18" s="2252"/>
      <c r="IC18" s="1858"/>
      <c r="IF18" s="2252"/>
      <c r="IG18" s="1858"/>
      <c r="IJ18" s="2252"/>
      <c r="IK18" s="1858"/>
      <c r="IN18" s="2252"/>
      <c r="IO18" s="1858"/>
      <c r="IR18" s="2252"/>
      <c r="IS18" s="1858"/>
      <c r="IV18" s="1858"/>
      <c r="IW18" s="1858"/>
      <c r="IZ18" s="2252"/>
      <c r="JA18" s="1858"/>
      <c r="JD18" s="2252"/>
      <c r="JE18" s="1858"/>
      <c r="JH18" s="2252"/>
      <c r="JI18" s="1858"/>
      <c r="JL18" s="2252"/>
      <c r="JM18" s="1858"/>
      <c r="JP18" s="2252"/>
      <c r="JQ18" s="1858"/>
      <c r="JT18" s="2252"/>
      <c r="JU18" s="1858"/>
      <c r="JX18" s="2252"/>
      <c r="JY18" s="1858"/>
      <c r="KB18" s="2252"/>
      <c r="KC18" s="1858"/>
      <c r="KF18" s="2252"/>
      <c r="KG18" s="1858"/>
      <c r="KJ18" s="2252"/>
      <c r="KK18" s="1858"/>
      <c r="KN18" s="2252"/>
      <c r="KO18" s="1858"/>
      <c r="KR18" s="2252"/>
      <c r="KS18" s="1858"/>
      <c r="KV18" s="2252"/>
      <c r="KW18" s="1858"/>
      <c r="KZ18" s="2252"/>
      <c r="LA18" s="1858"/>
      <c r="LD18" s="2252"/>
      <c r="LE18" s="1858"/>
      <c r="LH18" s="2252"/>
      <c r="LI18" s="1858"/>
      <c r="LL18" s="2252"/>
      <c r="LM18" s="1858"/>
      <c r="LP18" s="2252"/>
      <c r="LQ18" s="1858"/>
      <c r="LT18" s="2252"/>
      <c r="LU18" s="1858"/>
      <c r="LX18" s="2252"/>
      <c r="LY18" s="1858"/>
      <c r="MB18" s="2252"/>
      <c r="MC18" s="1858"/>
      <c r="MF18" s="2252"/>
      <c r="MG18" s="1858"/>
      <c r="MJ18" s="2252"/>
      <c r="MK18" s="1858"/>
      <c r="MN18" s="2252"/>
      <c r="MO18" s="1858"/>
      <c r="MR18" s="2252"/>
      <c r="MS18" s="1858"/>
      <c r="MV18" s="2252"/>
      <c r="MW18" s="1858"/>
      <c r="MZ18" s="2252"/>
      <c r="NA18" s="1858"/>
      <c r="ND18" s="2252"/>
    </row>
    <row r="19" spans="1:368" s="78" customFormat="1" ht="15" customHeight="1" thickBot="1">
      <c r="A19" s="124"/>
      <c r="B19" s="1754"/>
      <c r="C19" s="1790"/>
      <c r="D19" s="2331"/>
      <c r="E19" s="1790"/>
      <c r="F19" s="1801"/>
      <c r="G19" s="1802" t="s">
        <v>121</v>
      </c>
      <c r="H19" s="349" t="e">
        <f>AVERAGE(BE19,AK19,AC19,Q19,Y19,CK19,CG19,AG19,AW19,M19,BQ19,BU19,BM19,BA19,AO19,AS19,#REF!,BI19,BY19,CC19,CO19,CS19,DA19)</f>
        <v>#REF!</v>
      </c>
      <c r="I19" s="669" t="e">
        <f>AVERAGE(BF19,AL19,AD19,R19,Z19,CL19,CH19,AH19,AX19,N19,BR19,BV19,BN19,BB19,AP19,AT19,#REF!,BJ19,BZ19,CD19,CP19,CT19,DB19)</f>
        <v>#REF!</v>
      </c>
      <c r="J19" s="664" t="e">
        <f>AVERAGE(BG19,AM19,AE19,S19,AA19,CM19,CI19,AI19,AY19,O19,BS19,BW19,BO19,BC19,AQ19,AU19,#REF!,BK19,CA19,CE19,CQ19,CU19,DC19)</f>
        <v>#REF!</v>
      </c>
      <c r="K19" s="1326" t="e">
        <f>SUM(H19:J19)</f>
        <v>#REF!</v>
      </c>
      <c r="L19" s="1754"/>
      <c r="M19" s="65"/>
      <c r="N19" s="65"/>
      <c r="O19" s="65"/>
      <c r="P19" s="218"/>
      <c r="Q19" s="2511"/>
      <c r="R19" s="97"/>
      <c r="S19" s="98"/>
      <c r="T19" s="2512"/>
      <c r="U19" s="105"/>
      <c r="V19" s="105"/>
      <c r="W19" s="105"/>
      <c r="X19" s="351"/>
      <c r="Y19" s="380">
        <f>(4.5+4.5)/10*6</f>
        <v>5.4</v>
      </c>
      <c r="Z19" s="381">
        <f>4*6/5</f>
        <v>4.8</v>
      </c>
      <c r="AA19" s="382">
        <f>4*8/5</f>
        <v>6.4</v>
      </c>
      <c r="AB19" s="289">
        <f>AA19+Z19+Y19</f>
        <v>16.600000000000001</v>
      </c>
      <c r="AC19" s="355"/>
      <c r="AD19" s="355"/>
      <c r="AE19" s="355"/>
      <c r="AF19" s="356"/>
      <c r="AG19" s="357"/>
      <c r="AH19" s="358"/>
      <c r="AI19" s="359"/>
      <c r="AJ19" s="358"/>
      <c r="AK19" s="360"/>
      <c r="AL19" s="361"/>
      <c r="AM19" s="361"/>
      <c r="AN19" s="362"/>
      <c r="AO19" s="1127"/>
      <c r="AP19" s="1127"/>
      <c r="AQ19" s="1127"/>
      <c r="AR19" s="1128"/>
      <c r="AS19" s="358"/>
      <c r="AT19" s="358"/>
      <c r="AU19" s="359"/>
      <c r="AV19" s="724"/>
      <c r="AW19" s="1962"/>
      <c r="AX19" s="364"/>
      <c r="AY19" s="365"/>
      <c r="AZ19" s="1963"/>
      <c r="BA19" s="366"/>
      <c r="BB19" s="366"/>
      <c r="BC19" s="366"/>
      <c r="BD19" s="367"/>
      <c r="BE19" s="2401">
        <f>(3+4)/10*6</f>
        <v>4.1999999999999993</v>
      </c>
      <c r="BF19" s="368">
        <f>4*6/5</f>
        <v>4.8</v>
      </c>
      <c r="BG19" s="2451">
        <f>5*8/5</f>
        <v>8</v>
      </c>
      <c r="BH19" s="370">
        <f>BG19+BF19+BE19</f>
        <v>17</v>
      </c>
      <c r="BI19" s="371"/>
      <c r="BJ19" s="371"/>
      <c r="BK19" s="371"/>
      <c r="BL19" s="372"/>
      <c r="BM19" s="358"/>
      <c r="BN19" s="358"/>
      <c r="BO19" s="358"/>
      <c r="BP19" s="363"/>
      <c r="BQ19" s="373"/>
      <c r="BR19" s="373"/>
      <c r="BS19" s="373"/>
      <c r="BT19" s="704"/>
      <c r="BU19" s="1869"/>
      <c r="BV19" s="374"/>
      <c r="BW19" s="374"/>
      <c r="BX19" s="1871"/>
      <c r="BY19" s="374"/>
      <c r="BZ19" s="374"/>
      <c r="CA19" s="374"/>
      <c r="CB19" s="375"/>
      <c r="CC19" s="355"/>
      <c r="CD19" s="355"/>
      <c r="CE19" s="355"/>
      <c r="CF19" s="356"/>
      <c r="CG19" s="312">
        <f>(4+4)/10*6</f>
        <v>4.8000000000000007</v>
      </c>
      <c r="CH19" s="313">
        <f>3.5*6/5</f>
        <v>4.2</v>
      </c>
      <c r="CI19" s="314">
        <f>4.5*8/5</f>
        <v>7.2</v>
      </c>
      <c r="CJ19" s="315">
        <f>CI19+CH19+CG19</f>
        <v>16.200000000000003</v>
      </c>
      <c r="CK19" s="383"/>
      <c r="CL19" s="383"/>
      <c r="CM19" s="383"/>
      <c r="CN19" s="488"/>
      <c r="CO19" s="2001">
        <f>(3.5+5)/10*6</f>
        <v>5.0999999999999996</v>
      </c>
      <c r="CP19" s="319">
        <f>4.5*6/5</f>
        <v>5.4</v>
      </c>
      <c r="CQ19" s="320">
        <f>4.5*8/5</f>
        <v>7.2</v>
      </c>
      <c r="CR19" s="2002">
        <f>CQ19+CP19+CO19</f>
        <v>17.700000000000003</v>
      </c>
      <c r="CS19" s="378"/>
      <c r="CT19" s="214"/>
      <c r="CU19" s="214"/>
      <c r="CV19" s="113"/>
      <c r="CW19" s="2"/>
      <c r="CY19" s="3"/>
      <c r="CZ19" s="3"/>
      <c r="DA19" s="216"/>
      <c r="DB19" s="214"/>
      <c r="DC19" s="217"/>
      <c r="DD19" s="217"/>
      <c r="DE19" s="218"/>
      <c r="DF19" s="65"/>
      <c r="DG19" s="219"/>
      <c r="DH19" s="219"/>
      <c r="DI19" s="220"/>
      <c r="DJ19" s="221"/>
      <c r="DK19" s="222"/>
      <c r="DL19" s="222"/>
      <c r="DM19" s="90"/>
      <c r="DN19" s="90"/>
      <c r="DO19" s="90"/>
      <c r="DP19" s="103"/>
      <c r="DQ19" s="2"/>
      <c r="DS19" s="3"/>
      <c r="DT19" s="121"/>
      <c r="DU19" s="275"/>
      <c r="DV19" s="276"/>
      <c r="DW19" s="277"/>
      <c r="DX19" s="278"/>
      <c r="DY19" s="224"/>
      <c r="DZ19" s="225"/>
      <c r="EA19" s="226"/>
      <c r="EB19" s="227"/>
      <c r="EC19" s="2"/>
      <c r="EE19" s="3"/>
      <c r="EF19" s="121"/>
      <c r="EG19" s="228"/>
      <c r="EH19" s="229"/>
      <c r="EI19" s="230"/>
      <c r="EJ19" s="231"/>
      <c r="EK19" s="938"/>
      <c r="EL19" s="939"/>
      <c r="EM19" s="940"/>
      <c r="EN19" s="941"/>
      <c r="EO19" s="1011"/>
      <c r="EP19" s="1012"/>
      <c r="EQ19" s="1013"/>
      <c r="ER19" s="1014"/>
      <c r="ES19" s="1070"/>
      <c r="ET19" s="1071"/>
      <c r="EU19" s="1072"/>
      <c r="EV19" s="1073"/>
      <c r="EW19" s="1351"/>
      <c r="EX19" s="1352"/>
      <c r="EY19" s="1353"/>
      <c r="EZ19" s="1354"/>
      <c r="FA19" s="1450"/>
      <c r="FB19" s="1451"/>
      <c r="FC19" s="1452"/>
      <c r="FD19" s="1453"/>
      <c r="FE19" s="1606"/>
      <c r="FF19" s="1607"/>
      <c r="FG19" s="1608"/>
      <c r="FH19" s="1609"/>
      <c r="FL19" s="2252"/>
      <c r="FP19" s="2252"/>
      <c r="FQ19" s="1858"/>
      <c r="FT19" s="2252"/>
      <c r="FX19" s="2252"/>
      <c r="GB19" s="2252"/>
      <c r="GF19" s="2252"/>
      <c r="GG19" s="1858"/>
      <c r="GJ19" s="2252"/>
      <c r="GN19" s="2252"/>
      <c r="GR19" s="2252"/>
      <c r="GV19" s="1858"/>
      <c r="GW19" s="1858"/>
      <c r="GZ19" s="2252"/>
      <c r="HA19" s="1858"/>
      <c r="HD19" s="2252"/>
      <c r="HE19" s="1858"/>
      <c r="HH19" s="2252"/>
      <c r="HI19" s="1858"/>
      <c r="HL19" s="2252"/>
      <c r="HM19" s="1858"/>
      <c r="HP19" s="2252"/>
      <c r="HQ19" s="1858"/>
      <c r="HT19" s="2252"/>
      <c r="HU19" s="1858"/>
      <c r="HX19" s="2252"/>
      <c r="HY19" s="1858"/>
      <c r="IB19" s="2252"/>
      <c r="IC19" s="1858"/>
      <c r="IF19" s="2252"/>
      <c r="IG19" s="1858"/>
      <c r="IJ19" s="2252"/>
      <c r="IK19" s="1858"/>
      <c r="IN19" s="2252"/>
      <c r="IO19" s="1858"/>
      <c r="IR19" s="2252"/>
      <c r="IS19" s="1858"/>
      <c r="IV19" s="1858"/>
      <c r="IW19" s="1858"/>
      <c r="IZ19" s="2252"/>
      <c r="JA19" s="1858"/>
      <c r="JD19" s="2252"/>
      <c r="JE19" s="1858"/>
      <c r="JH19" s="2252"/>
      <c r="JI19" s="1858"/>
      <c r="JL19" s="2252"/>
      <c r="JM19" s="1858"/>
      <c r="JP19" s="2252"/>
      <c r="JQ19" s="1858"/>
      <c r="JT19" s="2252"/>
      <c r="JU19" s="1858"/>
      <c r="JX19" s="2252"/>
      <c r="JY19" s="1858"/>
      <c r="KB19" s="2252"/>
      <c r="KC19" s="1858"/>
      <c r="KF19" s="2252"/>
      <c r="KG19" s="1858"/>
      <c r="KJ19" s="2252"/>
      <c r="KK19" s="1858"/>
      <c r="KN19" s="2252"/>
      <c r="KO19" s="1858"/>
      <c r="KR19" s="2252"/>
      <c r="KS19" s="1858"/>
      <c r="KV19" s="2252"/>
      <c r="KW19" s="1858"/>
      <c r="KZ19" s="2252"/>
      <c r="LA19" s="1858"/>
      <c r="LD19" s="2252"/>
      <c r="LE19" s="1858"/>
      <c r="LH19" s="2252"/>
      <c r="LI19" s="1858"/>
      <c r="LL19" s="2252"/>
      <c r="LM19" s="1858"/>
      <c r="LP19" s="2252"/>
      <c r="LQ19" s="1858"/>
      <c r="LT19" s="2252"/>
      <c r="LU19" s="1858"/>
      <c r="LX19" s="2252"/>
      <c r="LY19" s="1858"/>
      <c r="MB19" s="2252"/>
      <c r="MC19" s="1858"/>
      <c r="MF19" s="2252"/>
      <c r="MG19" s="1858"/>
      <c r="MJ19" s="2252"/>
      <c r="MK19" s="1858"/>
      <c r="MN19" s="2252"/>
      <c r="MO19" s="1858"/>
      <c r="MR19" s="2252"/>
      <c r="MS19" s="1858"/>
      <c r="MV19" s="2252"/>
      <c r="MW19" s="1858"/>
      <c r="MZ19" s="2252"/>
      <c r="NA19" s="1858"/>
      <c r="ND19" s="2252"/>
    </row>
    <row r="20" spans="1:368" s="411" customFormat="1" ht="15" customHeight="1" thickBot="1">
      <c r="A20" s="385"/>
      <c r="B20" s="1757"/>
      <c r="C20" s="1790">
        <v>2007</v>
      </c>
      <c r="D20" s="2331" t="s">
        <v>499</v>
      </c>
      <c r="E20" s="1790">
        <v>12</v>
      </c>
      <c r="F20" s="1805" t="s">
        <v>539</v>
      </c>
      <c r="G20" s="1806"/>
      <c r="H20" s="2274"/>
      <c r="I20" s="2274"/>
      <c r="J20" s="2274"/>
      <c r="K20" s="2275"/>
      <c r="L20" s="1757"/>
      <c r="M20" s="386"/>
      <c r="N20" s="386"/>
      <c r="O20" s="386"/>
      <c r="P20" s="414"/>
      <c r="Q20" s="2517"/>
      <c r="R20" s="387"/>
      <c r="S20" s="388"/>
      <c r="T20" s="2518"/>
      <c r="U20" s="389"/>
      <c r="V20" s="389"/>
      <c r="W20" s="389"/>
      <c r="X20" s="390"/>
      <c r="Y20" s="2618">
        <f>STDEV(AB17:AB19)</f>
        <v>1.7009801096230883</v>
      </c>
      <c r="Z20" s="2618"/>
      <c r="AA20" s="2619">
        <f>AVERAGE(AB17:AB19)</f>
        <v>18.266666666666669</v>
      </c>
      <c r="AB20" s="2619"/>
      <c r="AC20" s="391"/>
      <c r="AD20" s="391"/>
      <c r="AE20" s="391"/>
      <c r="AF20" s="392"/>
      <c r="AG20" s="31"/>
      <c r="AH20" s="393"/>
      <c r="AI20" s="32"/>
      <c r="AJ20" s="393"/>
      <c r="AK20" s="394"/>
      <c r="AL20" s="395"/>
      <c r="AM20" s="395"/>
      <c r="AN20" s="396"/>
      <c r="AO20" s="1129"/>
      <c r="AP20" s="1129"/>
      <c r="AQ20" s="1129"/>
      <c r="AR20" s="1130"/>
      <c r="AS20" s="393"/>
      <c r="AT20" s="393"/>
      <c r="AU20" s="32"/>
      <c r="AV20" s="1944"/>
      <c r="AW20" s="1964"/>
      <c r="AX20" s="398"/>
      <c r="AY20" s="399"/>
      <c r="AZ20" s="1965"/>
      <c r="BA20" s="400"/>
      <c r="BB20" s="400"/>
      <c r="BC20" s="400"/>
      <c r="BD20" s="401"/>
      <c r="BE20" s="2596">
        <f>STDEV(BH17:BH19)</f>
        <v>0.42426406871186956</v>
      </c>
      <c r="BF20" s="2597"/>
      <c r="BG20" s="2598">
        <f>AVERAGE(BH17:BH19)</f>
        <v>17.3</v>
      </c>
      <c r="BH20" s="2598"/>
      <c r="BI20" s="402"/>
      <c r="BJ20" s="402"/>
      <c r="BK20" s="402"/>
      <c r="BL20" s="403"/>
      <c r="BM20" s="393"/>
      <c r="BN20" s="393"/>
      <c r="BO20" s="393"/>
      <c r="BP20" s="397"/>
      <c r="BQ20" s="404"/>
      <c r="BR20" s="404"/>
      <c r="BS20" s="404"/>
      <c r="BT20" s="707"/>
      <c r="BU20" s="1899"/>
      <c r="BV20" s="405"/>
      <c r="BW20" s="405"/>
      <c r="BX20" s="1900"/>
      <c r="BY20" s="405"/>
      <c r="BZ20" s="405"/>
      <c r="CA20" s="405"/>
      <c r="CB20" s="406"/>
      <c r="CC20" s="391"/>
      <c r="CD20" s="391"/>
      <c r="CE20" s="391"/>
      <c r="CF20" s="392"/>
      <c r="CG20" s="2597">
        <f>STDEV(CJ17:CJ19)</f>
        <v>0.56568542494923202</v>
      </c>
      <c r="CH20" s="2597"/>
      <c r="CI20" s="2598">
        <f>AVERAGE(CJ17:CJ19)</f>
        <v>15.800000000000002</v>
      </c>
      <c r="CJ20" s="2598"/>
      <c r="CK20" s="2597">
        <f>STDEV(CN17:CN19)</f>
        <v>0.70710678118662795</v>
      </c>
      <c r="CL20" s="2597"/>
      <c r="CM20" s="2598">
        <f>AVERAGE(CN17:CN19)</f>
        <v>17.100000000000001</v>
      </c>
      <c r="CN20" s="2598"/>
      <c r="CO20" s="2596">
        <f>STDEV(CR17:CR19)</f>
        <v>1.1846237095944705</v>
      </c>
      <c r="CP20" s="2597"/>
      <c r="CQ20" s="2598">
        <f>AVERAGE(CR17:CR19)</f>
        <v>18.333333333333332</v>
      </c>
      <c r="CR20" s="2599"/>
      <c r="CS20" s="408"/>
      <c r="CT20" s="408"/>
      <c r="CU20" s="408"/>
      <c r="CV20" s="409"/>
      <c r="CW20" s="410"/>
      <c r="CY20" s="40"/>
      <c r="CZ20" s="40"/>
      <c r="DA20" s="412"/>
      <c r="DB20" s="408"/>
      <c r="DC20" s="413"/>
      <c r="DD20" s="413"/>
      <c r="DE20" s="414"/>
      <c r="DF20" s="386"/>
      <c r="DG20" s="415"/>
      <c r="DH20" s="415"/>
      <c r="DI20" s="416"/>
      <c r="DJ20" s="417"/>
      <c r="DK20" s="418"/>
      <c r="DL20" s="418"/>
      <c r="DM20" s="405"/>
      <c r="DN20" s="405"/>
      <c r="DO20" s="405"/>
      <c r="DP20" s="419"/>
      <c r="DQ20" s="410"/>
      <c r="DS20" s="40"/>
      <c r="DT20" s="420"/>
      <c r="DU20" s="421"/>
      <c r="DV20" s="422"/>
      <c r="DW20" s="423"/>
      <c r="DX20" s="424"/>
      <c r="DY20" s="425"/>
      <c r="DZ20" s="426"/>
      <c r="EA20" s="427"/>
      <c r="EB20" s="428"/>
      <c r="EC20" s="410"/>
      <c r="EE20" s="40"/>
      <c r="EF20" s="420"/>
      <c r="EG20" s="429"/>
      <c r="EH20" s="430"/>
      <c r="EI20" s="431"/>
      <c r="EJ20" s="432"/>
      <c r="EK20" s="954"/>
      <c r="EL20" s="955"/>
      <c r="EM20" s="956"/>
      <c r="EN20" s="957"/>
      <c r="EO20" s="1019"/>
      <c r="EP20" s="1020"/>
      <c r="EQ20" s="1021"/>
      <c r="ER20" s="1022"/>
      <c r="ES20" s="1078"/>
      <c r="ET20" s="1079"/>
      <c r="EU20" s="1080"/>
      <c r="EV20" s="1081"/>
      <c r="EW20" s="1359"/>
      <c r="EX20" s="1360"/>
      <c r="EY20" s="1361"/>
      <c r="EZ20" s="1362"/>
      <c r="FA20" s="1480"/>
      <c r="FB20" s="1481"/>
      <c r="FC20" s="1482"/>
      <c r="FD20" s="1483"/>
      <c r="FE20" s="1622"/>
      <c r="FF20" s="1623"/>
      <c r="FG20" s="1624"/>
      <c r="FH20" s="1625"/>
      <c r="FL20" s="2255"/>
      <c r="FP20" s="2255"/>
      <c r="FQ20" s="1862"/>
      <c r="FT20" s="2255"/>
      <c r="FX20" s="2255"/>
      <c r="GB20" s="2255"/>
      <c r="GF20" s="2255"/>
      <c r="GG20" s="1862"/>
      <c r="GJ20" s="2255"/>
      <c r="GN20" s="2255"/>
      <c r="GR20" s="2255"/>
      <c r="GV20" s="1862"/>
      <c r="GW20" s="1862"/>
      <c r="GZ20" s="2255"/>
      <c r="HA20" s="1862"/>
      <c r="HD20" s="2255"/>
      <c r="HE20" s="1862"/>
      <c r="HH20" s="2255"/>
      <c r="HI20" s="1862"/>
      <c r="HL20" s="2255"/>
      <c r="HM20" s="1862"/>
      <c r="HP20" s="2255"/>
      <c r="HQ20" s="1862"/>
      <c r="HT20" s="2255"/>
      <c r="HU20" s="1862"/>
      <c r="HX20" s="2255"/>
      <c r="HY20" s="1862"/>
      <c r="IB20" s="2255"/>
      <c r="IC20" s="1862"/>
      <c r="IF20" s="2255"/>
      <c r="IG20" s="1862"/>
      <c r="IJ20" s="2255"/>
      <c r="IK20" s="1862"/>
      <c r="IN20" s="2255"/>
      <c r="IO20" s="1862"/>
      <c r="IR20" s="2255"/>
      <c r="IS20" s="1862"/>
      <c r="IV20" s="1862"/>
      <c r="IW20" s="1862"/>
      <c r="IZ20" s="2255"/>
      <c r="JA20" s="1862"/>
      <c r="JD20" s="2255"/>
      <c r="JE20" s="1862"/>
      <c r="JH20" s="2255"/>
      <c r="JI20" s="1862"/>
      <c r="JL20" s="2255"/>
      <c r="JM20" s="1862"/>
      <c r="JP20" s="2255"/>
      <c r="JQ20" s="1862"/>
      <c r="JT20" s="2255"/>
      <c r="JU20" s="1862"/>
      <c r="JX20" s="2255"/>
      <c r="JY20" s="1862"/>
      <c r="KB20" s="2255"/>
      <c r="KC20" s="1862"/>
      <c r="KF20" s="2255"/>
      <c r="KG20" s="1862"/>
      <c r="KJ20" s="2255"/>
      <c r="KK20" s="1862"/>
      <c r="KN20" s="2255"/>
      <c r="KO20" s="1862"/>
      <c r="KR20" s="2255"/>
      <c r="KS20" s="1862"/>
      <c r="KV20" s="2255"/>
      <c r="KW20" s="1862"/>
      <c r="KZ20" s="2255"/>
      <c r="LA20" s="1862"/>
      <c r="LD20" s="2255"/>
      <c r="LE20" s="1862"/>
      <c r="LH20" s="2255"/>
      <c r="LI20" s="1862"/>
      <c r="LL20" s="2255"/>
      <c r="LM20" s="1862"/>
      <c r="LP20" s="2255"/>
      <c r="LQ20" s="1862"/>
      <c r="LT20" s="2255"/>
      <c r="LU20" s="1862"/>
      <c r="LX20" s="2255"/>
      <c r="LY20" s="1862"/>
      <c r="MB20" s="2255"/>
      <c r="MC20" s="1862"/>
      <c r="MF20" s="2255"/>
      <c r="MG20" s="1862"/>
      <c r="MJ20" s="2255"/>
      <c r="MK20" s="1862"/>
      <c r="MN20" s="2255"/>
      <c r="MO20" s="1862"/>
      <c r="MR20" s="2255"/>
      <c r="MS20" s="1862"/>
      <c r="MV20" s="2255"/>
      <c r="MW20" s="1862"/>
      <c r="MZ20" s="2255"/>
      <c r="NA20" s="1862"/>
      <c r="ND20" s="2255"/>
    </row>
    <row r="21" spans="1:368" s="38" customFormat="1" thickBot="1">
      <c r="A21" s="124"/>
      <c r="B21" s="1754"/>
      <c r="C21" s="1790"/>
      <c r="D21" s="2331"/>
      <c r="E21" s="1790"/>
      <c r="F21" s="1801" t="s">
        <v>125</v>
      </c>
      <c r="G21" s="1802" t="s">
        <v>121</v>
      </c>
      <c r="H21" s="2280" t="e">
        <f>AVERAGE(BE21,AK21,AC21,Q21,Y21,CK21,CG21,AG21,AW21,M21,BQ21,BM21,BA21,AO21,#REF!,BI21,BY21,CC21,CO21,CR21,DA21)</f>
        <v>#REF!</v>
      </c>
      <c r="I21" s="433" t="e">
        <f>AVERAGE(BF21,AL21,AD21,R21,Z21,CL21,CH21,AH21,AX21,N21,BR21,BN21,BB21,AP21,#REF!,BJ21,BZ21,CD21,CP21,CS21,DB21)</f>
        <v>#REF!</v>
      </c>
      <c r="J21" s="592" t="e">
        <f>AVERAGE(BG21,AM21,AE21,S21,AA21,CM21,CI21,AI21,AY21,O21,BS21,BO21,BC21,AQ21,#REF!,BK21,CA21,CE21,CQ21,CV21,DC21)</f>
        <v>#REF!</v>
      </c>
      <c r="K21" s="2040" t="e">
        <f>SUM(H21:J21)</f>
        <v>#REF!</v>
      </c>
      <c r="L21" s="1754"/>
      <c r="M21" s="65"/>
      <c r="N21" s="65"/>
      <c r="O21" s="65"/>
      <c r="P21" s="218"/>
      <c r="Q21" s="2511"/>
      <c r="R21" s="97"/>
      <c r="S21" s="98"/>
      <c r="T21" s="2512"/>
      <c r="U21" s="166"/>
      <c r="V21" s="166"/>
      <c r="W21" s="481"/>
      <c r="X21" s="464"/>
      <c r="Y21" s="482">
        <f>AB21*6/20</f>
        <v>5.0999999999999996</v>
      </c>
      <c r="Z21" s="482">
        <f>AB21*6/20</f>
        <v>5.0999999999999996</v>
      </c>
      <c r="AA21" s="482">
        <f>AB21*8/20</f>
        <v>6.8</v>
      </c>
      <c r="AB21" s="483">
        <v>17</v>
      </c>
      <c r="AC21" s="484">
        <v>4</v>
      </c>
      <c r="AD21" s="484">
        <v>5</v>
      </c>
      <c r="AE21" s="484">
        <v>7</v>
      </c>
      <c r="AF21" s="356">
        <f>AE21+AD21+AC21</f>
        <v>16</v>
      </c>
      <c r="AG21" s="357"/>
      <c r="AH21" s="358"/>
      <c r="AI21" s="359"/>
      <c r="AJ21" s="358"/>
      <c r="AK21" s="485">
        <v>5</v>
      </c>
      <c r="AL21" s="486">
        <v>6</v>
      </c>
      <c r="AM21" s="486">
        <v>6.5</v>
      </c>
      <c r="AN21" s="362">
        <f>AM21+AL21+AK21</f>
        <v>17.5</v>
      </c>
      <c r="AO21" s="1127"/>
      <c r="AP21" s="1127"/>
      <c r="AQ21" s="1127"/>
      <c r="AR21" s="1128"/>
      <c r="AS21" s="358"/>
      <c r="AT21" s="358"/>
      <c r="AU21" s="359"/>
      <c r="AV21" s="724"/>
      <c r="AW21" s="1962"/>
      <c r="AX21" s="364"/>
      <c r="AY21" s="365"/>
      <c r="AZ21" s="1963"/>
      <c r="BA21" s="366"/>
      <c r="BB21" s="366"/>
      <c r="BC21" s="366"/>
      <c r="BD21" s="367"/>
      <c r="BE21" s="2401">
        <v>5</v>
      </c>
      <c r="BF21" s="368">
        <v>5</v>
      </c>
      <c r="BG21" s="2451">
        <v>7</v>
      </c>
      <c r="BH21" s="470">
        <f>BG21+BF21+BE21</f>
        <v>17</v>
      </c>
      <c r="BI21" s="371"/>
      <c r="BJ21" s="371"/>
      <c r="BK21" s="371"/>
      <c r="BL21" s="372"/>
      <c r="BM21" s="358">
        <f>BP21*6/20</f>
        <v>4.6259999999999994</v>
      </c>
      <c r="BN21" s="358">
        <f>BP21*6/20</f>
        <v>4.6259999999999994</v>
      </c>
      <c r="BO21" s="358">
        <f>BP21*8/20</f>
        <v>6.1680000000000001</v>
      </c>
      <c r="BP21" s="363">
        <f>BP25-BN25/BO25</f>
        <v>15.42</v>
      </c>
      <c r="BQ21" s="373"/>
      <c r="BR21" s="373"/>
      <c r="BS21" s="373"/>
      <c r="BT21" s="704"/>
      <c r="BU21" s="1869"/>
      <c r="BV21" s="374"/>
      <c r="BW21" s="374"/>
      <c r="BX21" s="1871"/>
      <c r="BY21" s="374">
        <f>CB21*6/20</f>
        <v>4.95</v>
      </c>
      <c r="BZ21" s="374">
        <f>CB21*6/20</f>
        <v>4.95</v>
      </c>
      <c r="CA21" s="374">
        <f>CB21*8/20</f>
        <v>6.6</v>
      </c>
      <c r="CB21" s="461">
        <v>16.5</v>
      </c>
      <c r="CC21" s="355"/>
      <c r="CD21" s="355"/>
      <c r="CE21" s="355"/>
      <c r="CF21" s="356"/>
      <c r="CG21" s="463"/>
      <c r="CH21" s="463"/>
      <c r="CI21" s="463"/>
      <c r="CJ21" s="464"/>
      <c r="CK21" s="383"/>
      <c r="CL21" s="383"/>
      <c r="CM21" s="383"/>
      <c r="CN21" s="709"/>
      <c r="CO21" s="2005"/>
      <c r="CP21" s="376"/>
      <c r="CQ21" s="465"/>
      <c r="CR21" s="2006"/>
      <c r="CS21" s="368"/>
      <c r="CT21" s="368"/>
      <c r="CU21" s="368"/>
      <c r="CV21" s="460"/>
      <c r="CW21" s="357"/>
      <c r="CX21" s="358"/>
      <c r="CY21" s="359"/>
      <c r="CZ21" s="359"/>
      <c r="DA21" s="469"/>
      <c r="DB21" s="378"/>
      <c r="DC21" s="470"/>
      <c r="DD21" s="470"/>
      <c r="DE21" s="471"/>
      <c r="DF21" s="472"/>
      <c r="DG21" s="473"/>
      <c r="DH21" s="473"/>
      <c r="DI21" s="488"/>
      <c r="DJ21" s="383"/>
      <c r="DK21" s="489"/>
      <c r="DL21" s="489"/>
      <c r="DM21" s="374"/>
      <c r="DN21" s="374"/>
      <c r="DO21" s="374"/>
      <c r="DP21" s="490"/>
      <c r="DQ21" s="357"/>
      <c r="DR21" s="358"/>
      <c r="DS21" s="359"/>
      <c r="DT21" s="363"/>
      <c r="DU21" s="491"/>
      <c r="DV21" s="492"/>
      <c r="DW21" s="493"/>
      <c r="DX21" s="494"/>
      <c r="DY21" s="495"/>
      <c r="DZ21" s="496"/>
      <c r="EA21" s="497"/>
      <c r="EB21" s="227"/>
      <c r="EC21" s="28"/>
      <c r="EE21" s="29"/>
      <c r="EF21" s="117"/>
      <c r="EG21" s="498"/>
      <c r="EH21" s="229"/>
      <c r="EI21" s="499"/>
      <c r="EJ21" s="231"/>
      <c r="EK21" s="958"/>
      <c r="EL21" s="939"/>
      <c r="EM21" s="959"/>
      <c r="EN21" s="941"/>
      <c r="EO21" s="1023"/>
      <c r="EP21" s="1012"/>
      <c r="EQ21" s="1024"/>
      <c r="ER21" s="1014"/>
      <c r="ES21" s="1082"/>
      <c r="ET21" s="1071"/>
      <c r="EU21" s="1083"/>
      <c r="EV21" s="1073"/>
      <c r="EW21" s="1363"/>
      <c r="EX21" s="1352"/>
      <c r="EY21" s="1364"/>
      <c r="EZ21" s="1354"/>
      <c r="FA21" s="1484"/>
      <c r="FB21" s="1451"/>
      <c r="FC21" s="1485"/>
      <c r="FD21" s="1453"/>
      <c r="FE21" s="1626"/>
      <c r="FF21" s="1607"/>
      <c r="FG21" s="1627"/>
      <c r="FH21" s="1609"/>
      <c r="FL21" s="2256"/>
      <c r="FP21" s="2256"/>
      <c r="FQ21" s="1863"/>
      <c r="FT21" s="2256"/>
      <c r="FX21" s="2256"/>
      <c r="GB21" s="2256"/>
      <c r="GF21" s="2256"/>
      <c r="GG21" s="1863"/>
      <c r="GJ21" s="2256"/>
      <c r="GN21" s="2256"/>
      <c r="GR21" s="2256"/>
      <c r="GV21" s="1863"/>
      <c r="GW21" s="1863"/>
      <c r="GZ21" s="2256"/>
      <c r="HA21" s="1863"/>
      <c r="HD21" s="2256"/>
      <c r="HE21" s="1863"/>
      <c r="HH21" s="2256"/>
      <c r="HI21" s="1863"/>
      <c r="HL21" s="2256"/>
      <c r="HM21" s="1863"/>
      <c r="HP21" s="2256"/>
      <c r="HQ21" s="1863"/>
      <c r="HT21" s="2256"/>
      <c r="HU21" s="1863"/>
      <c r="HX21" s="2256"/>
      <c r="HY21" s="1863"/>
      <c r="IB21" s="2256"/>
      <c r="IC21" s="1863"/>
      <c r="IF21" s="2256"/>
      <c r="IG21" s="1863"/>
      <c r="IJ21" s="2256"/>
      <c r="IK21" s="1863"/>
      <c r="IN21" s="2256"/>
      <c r="IO21" s="1863"/>
      <c r="IR21" s="2256"/>
      <c r="IS21" s="1863"/>
      <c r="IV21" s="1863"/>
      <c r="IW21" s="1863"/>
      <c r="IZ21" s="2256"/>
      <c r="JA21" s="1863"/>
      <c r="JD21" s="2256"/>
      <c r="JE21" s="1863"/>
      <c r="JH21" s="2256"/>
      <c r="JI21" s="1863"/>
      <c r="JL21" s="2256"/>
      <c r="JM21" s="1863"/>
      <c r="JP21" s="2256"/>
      <c r="JQ21" s="1863"/>
      <c r="JT21" s="2256"/>
      <c r="JU21" s="1863"/>
      <c r="JX21" s="2256"/>
      <c r="JY21" s="1863"/>
      <c r="KB21" s="2256"/>
      <c r="KC21" s="1863"/>
      <c r="KF21" s="2256"/>
      <c r="KG21" s="1863"/>
      <c r="KJ21" s="2256"/>
      <c r="KK21" s="1863"/>
      <c r="KN21" s="2256"/>
      <c r="KO21" s="1863"/>
      <c r="KR21" s="2256"/>
      <c r="KS21" s="1863"/>
      <c r="KV21" s="2256"/>
      <c r="KW21" s="1863"/>
      <c r="KZ21" s="2256"/>
      <c r="LA21" s="1863"/>
      <c r="LD21" s="2256"/>
      <c r="LE21" s="1863"/>
      <c r="LH21" s="2256"/>
      <c r="LI21" s="1863"/>
      <c r="LL21" s="2256"/>
      <c r="LM21" s="1863"/>
      <c r="LP21" s="2256"/>
      <c r="LQ21" s="1863"/>
      <c r="LT21" s="2256"/>
      <c r="LU21" s="1863"/>
      <c r="LX21" s="2256"/>
      <c r="LY21" s="1863"/>
      <c r="MB21" s="2256"/>
      <c r="MC21" s="1863"/>
      <c r="MF21" s="2256"/>
      <c r="MG21" s="1863"/>
      <c r="MJ21" s="2256"/>
      <c r="MK21" s="1863"/>
      <c r="MN21" s="2256"/>
      <c r="MO21" s="1863"/>
      <c r="MR21" s="2256"/>
      <c r="MS21" s="1863"/>
      <c r="MV21" s="2256"/>
      <c r="MW21" s="1863"/>
      <c r="MZ21" s="2256"/>
      <c r="NA21" s="1863"/>
      <c r="ND21" s="2256"/>
    </row>
    <row r="22" spans="1:368" s="38" customFormat="1" thickBot="1">
      <c r="A22" s="124"/>
      <c r="B22" s="1754"/>
      <c r="C22" s="1790"/>
      <c r="D22" s="2331"/>
      <c r="E22" s="1790"/>
      <c r="F22" s="1801" t="s">
        <v>126</v>
      </c>
      <c r="G22" s="1802" t="s">
        <v>1</v>
      </c>
      <c r="H22" s="458" t="e">
        <f>AVERAGE(BE22,AK22,AC22,Q22,Y22,CK22,CG22,AG22,AW22,M22,BQ22,BM22,BA22,AO22,#REF!,BI22,BY22,CC22,CO22,CR22,DA22)</f>
        <v>#REF!</v>
      </c>
      <c r="I22" s="459" t="e">
        <f>AVERAGE(BF22,AL22,AD22,R22,Z22,CL22,CH22,AH22,AX22,N22,BR22,BN22,BB22,AP22,#REF!,BJ22,BZ22,CD22,CP22,CS22,DB22)</f>
        <v>#REF!</v>
      </c>
      <c r="J22" s="670" t="e">
        <f>AVERAGE(BG22,AM22,AE22,S22,AA22,CM22,CI22,AI22,AY22,O22,BS22,BO22,BC22,AQ22,#REF!,BK22,CA22,CE22,CQ22,CV22,DC22)</f>
        <v>#REF!</v>
      </c>
      <c r="K22" s="1324" t="e">
        <f>SUM(H22:J22)</f>
        <v>#REF!</v>
      </c>
      <c r="L22" s="1754"/>
      <c r="M22" s="65"/>
      <c r="N22" s="65"/>
      <c r="O22" s="65"/>
      <c r="P22" s="218"/>
      <c r="Q22" s="2511"/>
      <c r="R22" s="97"/>
      <c r="S22" s="98"/>
      <c r="T22" s="2512"/>
      <c r="U22" s="166"/>
      <c r="V22" s="166"/>
      <c r="W22" s="481"/>
      <c r="X22" s="464"/>
      <c r="Y22" s="482">
        <f>AB22*6/20</f>
        <v>5.4</v>
      </c>
      <c r="Z22" s="482">
        <f>AB22*6/20</f>
        <v>5.4</v>
      </c>
      <c r="AA22" s="482">
        <f>AB22*8/20</f>
        <v>7.2</v>
      </c>
      <c r="AB22" s="483">
        <v>18</v>
      </c>
      <c r="AC22" s="484">
        <v>4</v>
      </c>
      <c r="AD22" s="484">
        <v>5</v>
      </c>
      <c r="AE22" s="484">
        <v>5</v>
      </c>
      <c r="AF22" s="356">
        <f>AE22+AD22+AC22</f>
        <v>14</v>
      </c>
      <c r="AG22" s="357"/>
      <c r="AH22" s="358"/>
      <c r="AI22" s="359"/>
      <c r="AJ22" s="358"/>
      <c r="AK22" s="485">
        <v>6</v>
      </c>
      <c r="AL22" s="486">
        <v>5</v>
      </c>
      <c r="AM22" s="486">
        <v>6</v>
      </c>
      <c r="AN22" s="362">
        <f>AM22+AL22+AK22</f>
        <v>17</v>
      </c>
      <c r="AO22" s="1127"/>
      <c r="AP22" s="1127"/>
      <c r="AQ22" s="1127"/>
      <c r="AR22" s="1128"/>
      <c r="AS22" s="358"/>
      <c r="AT22" s="358"/>
      <c r="AU22" s="359"/>
      <c r="AV22" s="724"/>
      <c r="AW22" s="1962"/>
      <c r="AX22" s="364"/>
      <c r="AY22" s="365"/>
      <c r="AZ22" s="1963"/>
      <c r="BA22" s="366"/>
      <c r="BB22" s="366"/>
      <c r="BC22" s="366"/>
      <c r="BD22" s="367"/>
      <c r="BE22" s="2401"/>
      <c r="BF22" s="368"/>
      <c r="BG22" s="2451"/>
      <c r="BH22" s="470"/>
      <c r="BI22" s="371"/>
      <c r="BJ22" s="371"/>
      <c r="BK22" s="371"/>
      <c r="BL22" s="372"/>
      <c r="BM22" s="358">
        <f>BP22*6/20</f>
        <v>4.6259999999999994</v>
      </c>
      <c r="BN22" s="358">
        <f>BP22*6/20</f>
        <v>4.6259999999999994</v>
      </c>
      <c r="BO22" s="358">
        <f>BP22*8/20</f>
        <v>6.1680000000000001</v>
      </c>
      <c r="BP22" s="298">
        <f>BP25-BN25/BO25</f>
        <v>15.42</v>
      </c>
      <c r="BQ22" s="373"/>
      <c r="BR22" s="373"/>
      <c r="BS22" s="373"/>
      <c r="BT22" s="704"/>
      <c r="BU22" s="1869"/>
      <c r="BV22" s="374"/>
      <c r="BW22" s="374"/>
      <c r="BX22" s="1871"/>
      <c r="BY22" s="374">
        <f>CB22*6/20</f>
        <v>5.0999999999999996</v>
      </c>
      <c r="BZ22" s="374">
        <f>CB22*6/20</f>
        <v>5.0999999999999996</v>
      </c>
      <c r="CA22" s="374">
        <f>CB22*8/20</f>
        <v>6.8</v>
      </c>
      <c r="CB22" s="461">
        <v>17</v>
      </c>
      <c r="CC22" s="355"/>
      <c r="CD22" s="355"/>
      <c r="CE22" s="355"/>
      <c r="CF22" s="356"/>
      <c r="CG22" s="463"/>
      <c r="CH22" s="463"/>
      <c r="CI22" s="463"/>
      <c r="CJ22" s="464"/>
      <c r="CK22" s="383">
        <f>CN22*6/20</f>
        <v>5.0999999999999996</v>
      </c>
      <c r="CL22" s="383">
        <f>CN22*6/20</f>
        <v>5.0999999999999996</v>
      </c>
      <c r="CM22" s="383">
        <f>CN22*8/20</f>
        <v>6.8</v>
      </c>
      <c r="CN22" s="709">
        <v>17</v>
      </c>
      <c r="CO22" s="2005"/>
      <c r="CP22" s="376"/>
      <c r="CQ22" s="465"/>
      <c r="CR22" s="2006"/>
      <c r="CS22" s="368"/>
      <c r="CT22" s="368"/>
      <c r="CU22" s="368"/>
      <c r="CV22" s="460"/>
      <c r="CW22" s="357"/>
      <c r="CX22" s="358"/>
      <c r="CY22" s="359"/>
      <c r="CZ22" s="359"/>
      <c r="DA22" s="469"/>
      <c r="DB22" s="378"/>
      <c r="DC22" s="470"/>
      <c r="DD22" s="470"/>
      <c r="DE22" s="471"/>
      <c r="DF22" s="472"/>
      <c r="DG22" s="473"/>
      <c r="DH22" s="473"/>
      <c r="DI22" s="488"/>
      <c r="DJ22" s="383"/>
      <c r="DK22" s="489"/>
      <c r="DL22" s="489"/>
      <c r="DM22" s="374"/>
      <c r="DN22" s="374"/>
      <c r="DO22" s="374"/>
      <c r="DP22" s="490"/>
      <c r="DQ22" s="357"/>
      <c r="DR22" s="358"/>
      <c r="DS22" s="359"/>
      <c r="DT22" s="363"/>
      <c r="DU22" s="491"/>
      <c r="DV22" s="492"/>
      <c r="DW22" s="493"/>
      <c r="DX22" s="494"/>
      <c r="DY22" s="495"/>
      <c r="DZ22" s="496"/>
      <c r="EA22" s="497"/>
      <c r="EB22" s="227"/>
      <c r="EC22" s="28"/>
      <c r="EE22" s="29"/>
      <c r="EF22" s="117"/>
      <c r="EG22" s="498"/>
      <c r="EH22" s="229"/>
      <c r="EI22" s="499"/>
      <c r="EJ22" s="231"/>
      <c r="EK22" s="958"/>
      <c r="EL22" s="939"/>
      <c r="EM22" s="959"/>
      <c r="EN22" s="941"/>
      <c r="EO22" s="1023"/>
      <c r="EP22" s="1012"/>
      <c r="EQ22" s="1024"/>
      <c r="ER22" s="1014"/>
      <c r="ES22" s="1082"/>
      <c r="ET22" s="1071"/>
      <c r="EU22" s="1083"/>
      <c r="EV22" s="1073"/>
      <c r="EW22" s="1363"/>
      <c r="EX22" s="1352"/>
      <c r="EY22" s="1364"/>
      <c r="EZ22" s="1354"/>
      <c r="FA22" s="1484"/>
      <c r="FB22" s="1451"/>
      <c r="FC22" s="1485"/>
      <c r="FD22" s="1453"/>
      <c r="FE22" s="1626"/>
      <c r="FF22" s="1607"/>
      <c r="FG22" s="1627"/>
      <c r="FH22" s="1609"/>
      <c r="FL22" s="2256"/>
      <c r="FP22" s="2256"/>
      <c r="FQ22" s="1863"/>
      <c r="FT22" s="2256"/>
      <c r="FX22" s="2256"/>
      <c r="GB22" s="2256"/>
      <c r="GF22" s="2256"/>
      <c r="GG22" s="1863"/>
      <c r="GJ22" s="2256"/>
      <c r="GN22" s="2256"/>
      <c r="GR22" s="2256"/>
      <c r="GV22" s="1863"/>
      <c r="GW22" s="1863"/>
      <c r="GZ22" s="2256"/>
      <c r="HA22" s="1863"/>
      <c r="HD22" s="2256"/>
      <c r="HE22" s="1863"/>
      <c r="HH22" s="2256"/>
      <c r="HI22" s="1863"/>
      <c r="HL22" s="2256"/>
      <c r="HM22" s="1863"/>
      <c r="HP22" s="2256"/>
      <c r="HQ22" s="1863"/>
      <c r="HT22" s="2256"/>
      <c r="HU22" s="1863"/>
      <c r="HX22" s="2256"/>
      <c r="HY22" s="1863"/>
      <c r="IB22" s="2256"/>
      <c r="IC22" s="1863"/>
      <c r="IF22" s="2256"/>
      <c r="IG22" s="1863"/>
      <c r="IJ22" s="2256"/>
      <c r="IK22" s="1863"/>
      <c r="IN22" s="2256"/>
      <c r="IO22" s="1863"/>
      <c r="IR22" s="2256"/>
      <c r="IS22" s="1863"/>
      <c r="IV22" s="1863"/>
      <c r="IW22" s="1863"/>
      <c r="IZ22" s="2256"/>
      <c r="JA22" s="1863"/>
      <c r="JD22" s="2256"/>
      <c r="JE22" s="1863"/>
      <c r="JH22" s="2256"/>
      <c r="JI22" s="1863"/>
      <c r="JL22" s="2256"/>
      <c r="JM22" s="1863"/>
      <c r="JP22" s="2256"/>
      <c r="JQ22" s="1863"/>
      <c r="JT22" s="2256"/>
      <c r="JU22" s="1863"/>
      <c r="JX22" s="2256"/>
      <c r="JY22" s="1863"/>
      <c r="KB22" s="2256"/>
      <c r="KC22" s="1863"/>
      <c r="KF22" s="2256"/>
      <c r="KG22" s="1863"/>
      <c r="KJ22" s="2256"/>
      <c r="KK22" s="1863"/>
      <c r="KN22" s="2256"/>
      <c r="KO22" s="1863"/>
      <c r="KR22" s="2256"/>
      <c r="KS22" s="1863"/>
      <c r="KV22" s="2256"/>
      <c r="KW22" s="1863"/>
      <c r="KZ22" s="2256"/>
      <c r="LA22" s="1863"/>
      <c r="LD22" s="2256"/>
      <c r="LE22" s="1863"/>
      <c r="LH22" s="2256"/>
      <c r="LI22" s="1863"/>
      <c r="LL22" s="2256"/>
      <c r="LM22" s="1863"/>
      <c r="LP22" s="2256"/>
      <c r="LQ22" s="1863"/>
      <c r="LT22" s="2256"/>
      <c r="LU22" s="1863"/>
      <c r="LX22" s="2256"/>
      <c r="LY22" s="1863"/>
      <c r="MB22" s="2256"/>
      <c r="MC22" s="1863"/>
      <c r="MF22" s="2256"/>
      <c r="MG22" s="1863"/>
      <c r="MJ22" s="2256"/>
      <c r="MK22" s="1863"/>
      <c r="MN22" s="2256"/>
      <c r="MO22" s="1863"/>
      <c r="MR22" s="2256"/>
      <c r="MS22" s="1863"/>
      <c r="MV22" s="2256"/>
      <c r="MW22" s="1863"/>
      <c r="MZ22" s="2256"/>
      <c r="NA22" s="1863"/>
      <c r="ND22" s="2256"/>
    </row>
    <row r="23" spans="1:368" s="38" customFormat="1" thickBot="1">
      <c r="A23" s="124"/>
      <c r="B23" s="1754"/>
      <c r="C23" s="1790"/>
      <c r="D23" s="2331"/>
      <c r="E23" s="1790"/>
      <c r="F23" s="1801"/>
      <c r="G23" s="1802" t="s">
        <v>95</v>
      </c>
      <c r="H23" s="349" t="e">
        <f>AVERAGE(BE23,AK23,AC23,Q23,Y23,CK23,CG23,AG23,AW23,M23,BQ23,BM23,BA23,AO23,#REF!,BI23,BY23,CC23,CO23,CR23,DA23)</f>
        <v>#REF!</v>
      </c>
      <c r="I23" s="379" t="e">
        <f>AVERAGE(BF23,AL23,AD23,R23,Z23,CL23,CH23,AH23,AX23,N23,BR23,BN23,BB23,AP23,#REF!,BJ23,BZ23,CD23,CP23,CS23,DB23)</f>
        <v>#REF!</v>
      </c>
      <c r="J23" s="664" t="e">
        <f>AVERAGE(BG23,AM23,AE23,S23,AA23,CM23,CI23,AI23,AY23,O23,BS23,BO23,BC23,AQ23,#REF!,BK23,CA23,CE23,CQ23,CV23,DC23)</f>
        <v>#REF!</v>
      </c>
      <c r="K23" s="1326" t="e">
        <f>SUM(H23:J23)</f>
        <v>#REF!</v>
      </c>
      <c r="L23" s="1754"/>
      <c r="M23" s="65"/>
      <c r="N23" s="65"/>
      <c r="O23" s="65"/>
      <c r="P23" s="218"/>
      <c r="Q23" s="2511"/>
      <c r="R23" s="97"/>
      <c r="S23" s="98"/>
      <c r="T23" s="2512"/>
      <c r="U23" s="166"/>
      <c r="V23" s="166"/>
      <c r="W23" s="481"/>
      <c r="X23" s="464"/>
      <c r="Y23" s="482"/>
      <c r="Z23" s="482"/>
      <c r="AA23" s="482"/>
      <c r="AB23" s="483"/>
      <c r="AC23" s="484">
        <v>5</v>
      </c>
      <c r="AD23" s="484">
        <v>4</v>
      </c>
      <c r="AE23" s="484">
        <v>4</v>
      </c>
      <c r="AF23" s="356">
        <f>AE23+AD23+AC23</f>
        <v>13</v>
      </c>
      <c r="AG23" s="357"/>
      <c r="AH23" s="358"/>
      <c r="AI23" s="359"/>
      <c r="AJ23" s="358"/>
      <c r="AK23" s="485">
        <v>4</v>
      </c>
      <c r="AL23" s="486">
        <v>4</v>
      </c>
      <c r="AM23" s="486">
        <v>6</v>
      </c>
      <c r="AN23" s="362">
        <f>AM23+AL23+AK23</f>
        <v>14</v>
      </c>
      <c r="AO23" s="1127"/>
      <c r="AP23" s="1127"/>
      <c r="AQ23" s="1127"/>
      <c r="AR23" s="1128"/>
      <c r="AS23" s="358"/>
      <c r="AT23" s="358"/>
      <c r="AU23" s="359"/>
      <c r="AV23" s="724"/>
      <c r="AW23" s="1962"/>
      <c r="AX23" s="364"/>
      <c r="AY23" s="365"/>
      <c r="AZ23" s="1963"/>
      <c r="BA23" s="366"/>
      <c r="BB23" s="366"/>
      <c r="BC23" s="366"/>
      <c r="BD23" s="367"/>
      <c r="BE23" s="2401">
        <v>5</v>
      </c>
      <c r="BF23" s="368">
        <v>4</v>
      </c>
      <c r="BG23" s="2451">
        <v>3</v>
      </c>
      <c r="BH23" s="470">
        <f>BG23+BF23+BE23</f>
        <v>12</v>
      </c>
      <c r="BI23" s="371"/>
      <c r="BJ23" s="371"/>
      <c r="BK23" s="371"/>
      <c r="BL23" s="372"/>
      <c r="BM23" s="358">
        <f>BP23*6/20</f>
        <v>4.6259999999999994</v>
      </c>
      <c r="BN23" s="358">
        <f>BP23*6/20</f>
        <v>4.6259999999999994</v>
      </c>
      <c r="BO23" s="358">
        <f>BP23*8/20</f>
        <v>6.1680000000000001</v>
      </c>
      <c r="BP23" s="363">
        <f>BP25-BN25/BO25</f>
        <v>15.42</v>
      </c>
      <c r="BQ23" s="373"/>
      <c r="BR23" s="373"/>
      <c r="BS23" s="373"/>
      <c r="BT23" s="704"/>
      <c r="BU23" s="1869"/>
      <c r="BV23" s="374"/>
      <c r="BW23" s="374"/>
      <c r="BX23" s="1871"/>
      <c r="BY23" s="374"/>
      <c r="BZ23" s="374"/>
      <c r="CA23" s="374"/>
      <c r="CB23" s="461"/>
      <c r="CC23" s="355"/>
      <c r="CD23" s="355"/>
      <c r="CE23" s="355"/>
      <c r="CF23" s="356"/>
      <c r="CG23" s="463"/>
      <c r="CH23" s="463"/>
      <c r="CI23" s="463"/>
      <c r="CJ23" s="464"/>
      <c r="CK23" s="383">
        <f>CN23*6/20</f>
        <v>4.8</v>
      </c>
      <c r="CL23" s="383">
        <f>CN23*6/20</f>
        <v>4.8</v>
      </c>
      <c r="CM23" s="383">
        <f>CN23*8/20</f>
        <v>6.4</v>
      </c>
      <c r="CN23" s="709">
        <v>16</v>
      </c>
      <c r="CO23" s="2005"/>
      <c r="CP23" s="376"/>
      <c r="CQ23" s="465"/>
      <c r="CR23" s="2006"/>
      <c r="CS23" s="368"/>
      <c r="CT23" s="368"/>
      <c r="CU23" s="368"/>
      <c r="CV23" s="460"/>
      <c r="CW23" s="357"/>
      <c r="CX23" s="358"/>
      <c r="CY23" s="359"/>
      <c r="CZ23" s="359"/>
      <c r="DA23" s="469"/>
      <c r="DB23" s="378"/>
      <c r="DC23" s="470"/>
      <c r="DD23" s="470"/>
      <c r="DE23" s="471"/>
      <c r="DF23" s="472"/>
      <c r="DG23" s="473"/>
      <c r="DH23" s="473"/>
      <c r="DI23" s="488"/>
      <c r="DJ23" s="383"/>
      <c r="DK23" s="489"/>
      <c r="DL23" s="489"/>
      <c r="DM23" s="374"/>
      <c r="DN23" s="374"/>
      <c r="DO23" s="374"/>
      <c r="DP23" s="490"/>
      <c r="DQ23" s="357"/>
      <c r="DR23" s="358"/>
      <c r="DS23" s="359"/>
      <c r="DT23" s="363"/>
      <c r="DU23" s="491"/>
      <c r="DV23" s="492"/>
      <c r="DW23" s="493"/>
      <c r="DX23" s="494"/>
      <c r="DY23" s="495"/>
      <c r="DZ23" s="496"/>
      <c r="EA23" s="497"/>
      <c r="EB23" s="227"/>
      <c r="EC23" s="28"/>
      <c r="EE23" s="29"/>
      <c r="EF23" s="117"/>
      <c r="EG23" s="498"/>
      <c r="EH23" s="229"/>
      <c r="EI23" s="499"/>
      <c r="EJ23" s="231"/>
      <c r="EK23" s="958"/>
      <c r="EL23" s="939"/>
      <c r="EM23" s="959"/>
      <c r="EN23" s="941"/>
      <c r="EO23" s="1023"/>
      <c r="EP23" s="1012"/>
      <c r="EQ23" s="1024"/>
      <c r="ER23" s="1014"/>
      <c r="ES23" s="1082"/>
      <c r="ET23" s="1071"/>
      <c r="EU23" s="1083"/>
      <c r="EV23" s="1073"/>
      <c r="EW23" s="1363"/>
      <c r="EX23" s="1352"/>
      <c r="EY23" s="1364"/>
      <c r="EZ23" s="1354"/>
      <c r="FA23" s="1484"/>
      <c r="FB23" s="1451"/>
      <c r="FC23" s="1485"/>
      <c r="FD23" s="1453"/>
      <c r="FE23" s="1626"/>
      <c r="FF23" s="1607"/>
      <c r="FG23" s="1627"/>
      <c r="FH23" s="1609"/>
      <c r="FL23" s="2256"/>
      <c r="FP23" s="2256"/>
      <c r="FQ23" s="1863"/>
      <c r="FT23" s="2256"/>
      <c r="FX23" s="2256"/>
      <c r="GB23" s="2256"/>
      <c r="GF23" s="2256"/>
      <c r="GG23" s="1863"/>
      <c r="GJ23" s="2256"/>
      <c r="GN23" s="2256"/>
      <c r="GR23" s="2256"/>
      <c r="GV23" s="1863"/>
      <c r="GW23" s="1863"/>
      <c r="GZ23" s="2256"/>
      <c r="HA23" s="1863"/>
      <c r="HD23" s="2256"/>
      <c r="HE23" s="1863"/>
      <c r="HH23" s="2256"/>
      <c r="HI23" s="1863"/>
      <c r="HL23" s="2256"/>
      <c r="HM23" s="1863"/>
      <c r="HP23" s="2256"/>
      <c r="HQ23" s="1863"/>
      <c r="HT23" s="2256"/>
      <c r="HU23" s="1863"/>
      <c r="HX23" s="2256"/>
      <c r="HY23" s="1863"/>
      <c r="IB23" s="2256"/>
      <c r="IC23" s="1863"/>
      <c r="IF23" s="2256"/>
      <c r="IG23" s="1863"/>
      <c r="IJ23" s="2256"/>
      <c r="IK23" s="1863"/>
      <c r="IN23" s="2256"/>
      <c r="IO23" s="1863"/>
      <c r="IR23" s="2256"/>
      <c r="IS23" s="1863"/>
      <c r="IV23" s="1863"/>
      <c r="IW23" s="1863"/>
      <c r="IZ23" s="2256"/>
      <c r="JA23" s="1863"/>
      <c r="JD23" s="2256"/>
      <c r="JE23" s="1863"/>
      <c r="JH23" s="2256"/>
      <c r="JI23" s="1863"/>
      <c r="JL23" s="2256"/>
      <c r="JM23" s="1863"/>
      <c r="JP23" s="2256"/>
      <c r="JQ23" s="1863"/>
      <c r="JT23" s="2256"/>
      <c r="JU23" s="1863"/>
      <c r="JX23" s="2256"/>
      <c r="JY23" s="1863"/>
      <c r="KB23" s="2256"/>
      <c r="KC23" s="1863"/>
      <c r="KF23" s="2256"/>
      <c r="KG23" s="1863"/>
      <c r="KJ23" s="2256"/>
      <c r="KK23" s="1863"/>
      <c r="KN23" s="2256"/>
      <c r="KO23" s="1863"/>
      <c r="KR23" s="2256"/>
      <c r="KS23" s="1863"/>
      <c r="KV23" s="2256"/>
      <c r="KW23" s="1863"/>
      <c r="KZ23" s="2256"/>
      <c r="LA23" s="1863"/>
      <c r="LD23" s="2256"/>
      <c r="LE23" s="1863"/>
      <c r="LH23" s="2256"/>
      <c r="LI23" s="1863"/>
      <c r="LL23" s="2256"/>
      <c r="LM23" s="1863"/>
      <c r="LP23" s="2256"/>
      <c r="LQ23" s="1863"/>
      <c r="LT23" s="2256"/>
      <c r="LU23" s="1863"/>
      <c r="LX23" s="2256"/>
      <c r="LY23" s="1863"/>
      <c r="MB23" s="2256"/>
      <c r="MC23" s="1863"/>
      <c r="MF23" s="2256"/>
      <c r="MG23" s="1863"/>
      <c r="MJ23" s="2256"/>
      <c r="MK23" s="1863"/>
      <c r="MN23" s="2256"/>
      <c r="MO23" s="1863"/>
      <c r="MR23" s="2256"/>
      <c r="MS23" s="1863"/>
      <c r="MV23" s="2256"/>
      <c r="MW23" s="1863"/>
      <c r="MZ23" s="2256"/>
      <c r="NA23" s="1863"/>
      <c r="ND23" s="2256"/>
    </row>
    <row r="24" spans="1:368" s="38" customFormat="1" thickBot="1">
      <c r="A24" s="124"/>
      <c r="B24" s="1754"/>
      <c r="C24" s="1790"/>
      <c r="D24" s="2331"/>
      <c r="E24" s="1790"/>
      <c r="F24" s="1801"/>
      <c r="G24" s="1802" t="s">
        <v>60</v>
      </c>
      <c r="H24" s="476" t="e">
        <f>AVERAGE(BE24,AK24,AC24,Q24,Y24,CK24,CG24,AG24,AW24,M24,BQ24,BM24,BA24,AO24,#REF!,BI24,BY24,CC24,CO24,CR24,DA24)</f>
        <v>#REF!</v>
      </c>
      <c r="I24" s="477" t="e">
        <f>AVERAGE(BF24,AL24,AD24,R24,Z24,CL24,CH24,AH24,AX24,N24,BR24,BN24,BB24,AP24,#REF!,BJ24,BZ24,CD24,CP24,CS24,DB24)</f>
        <v>#REF!</v>
      </c>
      <c r="J24" s="2042" t="e">
        <f>AVERAGE(BG24,AM24,AE24,S24,AA24,CM24,CI24,AI24,AY24,O24,BS24,BO24,BC24,AQ24,#REF!,BK24,CA24,CE24,CQ24,CV24,DC24)</f>
        <v>#REF!</v>
      </c>
      <c r="K24" s="2043" t="e">
        <f>SUM(H24:J24)</f>
        <v>#REF!</v>
      </c>
      <c r="L24" s="1754"/>
      <c r="M24" s="65"/>
      <c r="N24" s="65"/>
      <c r="O24" s="65"/>
      <c r="P24" s="218"/>
      <c r="Q24" s="2511"/>
      <c r="R24" s="97"/>
      <c r="S24" s="98"/>
      <c r="T24" s="2512"/>
      <c r="U24" s="166"/>
      <c r="V24" s="166"/>
      <c r="W24" s="481"/>
      <c r="X24" s="464"/>
      <c r="Y24" s="482">
        <f>AB24*6/20</f>
        <v>5.0999999999999996</v>
      </c>
      <c r="Z24" s="482">
        <f>AB24*6/20</f>
        <v>5.0999999999999996</v>
      </c>
      <c r="AA24" s="482">
        <f>AB24*8/20</f>
        <v>6.8</v>
      </c>
      <c r="AB24" s="483">
        <v>17</v>
      </c>
      <c r="AC24" s="484">
        <v>4</v>
      </c>
      <c r="AD24" s="484">
        <v>5</v>
      </c>
      <c r="AE24" s="484">
        <v>7</v>
      </c>
      <c r="AF24" s="356">
        <f>AE24+AD24+AC24</f>
        <v>16</v>
      </c>
      <c r="AG24" s="357"/>
      <c r="AH24" s="358"/>
      <c r="AI24" s="359"/>
      <c r="AJ24" s="358"/>
      <c r="AK24" s="485">
        <v>4</v>
      </c>
      <c r="AL24" s="486">
        <v>5</v>
      </c>
      <c r="AM24" s="486">
        <v>7</v>
      </c>
      <c r="AN24" s="362">
        <f>AM24+AL24+AK24</f>
        <v>16</v>
      </c>
      <c r="AO24" s="1127"/>
      <c r="AP24" s="1127"/>
      <c r="AQ24" s="1127"/>
      <c r="AR24" s="1128"/>
      <c r="AS24" s="358"/>
      <c r="AT24" s="358"/>
      <c r="AU24" s="359"/>
      <c r="AV24" s="724"/>
      <c r="AW24" s="1962"/>
      <c r="AX24" s="364"/>
      <c r="AY24" s="365"/>
      <c r="AZ24" s="1963"/>
      <c r="BA24" s="366"/>
      <c r="BB24" s="366"/>
      <c r="BC24" s="366"/>
      <c r="BD24" s="367"/>
      <c r="BE24" s="2401">
        <v>5</v>
      </c>
      <c r="BF24" s="368">
        <v>5</v>
      </c>
      <c r="BG24" s="2451">
        <v>5</v>
      </c>
      <c r="BH24" s="470">
        <f>BG24+BF24+BE24</f>
        <v>15</v>
      </c>
      <c r="BI24" s="371"/>
      <c r="BJ24" s="371"/>
      <c r="BK24" s="371"/>
      <c r="BL24" s="372"/>
      <c r="BM24" s="358">
        <f>BP24*6/20</f>
        <v>5.2260000000000009</v>
      </c>
      <c r="BN24" s="358">
        <f>BP24*6/20</f>
        <v>5.2260000000000009</v>
      </c>
      <c r="BO24" s="358">
        <f>BP24*8/20</f>
        <v>6.9680000000000009</v>
      </c>
      <c r="BP24" s="500">
        <f>BP25+BN25*(BO25-1)/BO25</f>
        <v>17.420000000000002</v>
      </c>
      <c r="BQ24" s="373"/>
      <c r="BR24" s="373"/>
      <c r="BS24" s="373"/>
      <c r="BT24" s="704"/>
      <c r="BU24" s="1869"/>
      <c r="BV24" s="374"/>
      <c r="BW24" s="374"/>
      <c r="BX24" s="1871"/>
      <c r="BY24" s="374">
        <f>CB24*6/20</f>
        <v>5.4</v>
      </c>
      <c r="BZ24" s="374">
        <f>CB24*6/20</f>
        <v>5.4</v>
      </c>
      <c r="CA24" s="374">
        <f>CB24*8/20</f>
        <v>7.2</v>
      </c>
      <c r="CB24" s="461">
        <v>18</v>
      </c>
      <c r="CC24" s="355"/>
      <c r="CD24" s="355"/>
      <c r="CE24" s="355"/>
      <c r="CF24" s="356"/>
      <c r="CG24" s="463"/>
      <c r="CH24" s="463"/>
      <c r="CI24" s="463"/>
      <c r="CJ24" s="464"/>
      <c r="CK24" s="383">
        <f>CN24*6/20</f>
        <v>5.0999999999999996</v>
      </c>
      <c r="CL24" s="383">
        <f>CN24*6/20</f>
        <v>5.0999999999999996</v>
      </c>
      <c r="CM24" s="383">
        <f>CN24*8/20</f>
        <v>6.8</v>
      </c>
      <c r="CN24" s="709">
        <v>17</v>
      </c>
      <c r="CO24" s="2005"/>
      <c r="CP24" s="376"/>
      <c r="CQ24" s="465"/>
      <c r="CR24" s="2006"/>
      <c r="CS24" s="368"/>
      <c r="CT24" s="368"/>
      <c r="CU24" s="368"/>
      <c r="CV24" s="460"/>
      <c r="CW24" s="357"/>
      <c r="CX24" s="358"/>
      <c r="CY24" s="359"/>
      <c r="CZ24" s="359"/>
      <c r="DA24" s="469"/>
      <c r="DB24" s="378"/>
      <c r="DC24" s="470"/>
      <c r="DD24" s="470"/>
      <c r="DE24" s="471"/>
      <c r="DF24" s="472"/>
      <c r="DG24" s="473"/>
      <c r="DH24" s="473"/>
      <c r="DI24" s="488"/>
      <c r="DJ24" s="383"/>
      <c r="DK24" s="489"/>
      <c r="DL24" s="489"/>
      <c r="DM24" s="374"/>
      <c r="DN24" s="374"/>
      <c r="DO24" s="374"/>
      <c r="DP24" s="490"/>
      <c r="DQ24" s="357"/>
      <c r="DR24" s="358"/>
      <c r="DS24" s="359"/>
      <c r="DT24" s="363"/>
      <c r="DU24" s="491"/>
      <c r="DV24" s="492"/>
      <c r="DW24" s="493"/>
      <c r="DX24" s="494"/>
      <c r="DY24" s="495"/>
      <c r="DZ24" s="496"/>
      <c r="EA24" s="497"/>
      <c r="EB24" s="227"/>
      <c r="EC24" s="28"/>
      <c r="EE24" s="29"/>
      <c r="EF24" s="117"/>
      <c r="EG24" s="498"/>
      <c r="EH24" s="229"/>
      <c r="EI24" s="499"/>
      <c r="EJ24" s="231"/>
      <c r="EK24" s="958"/>
      <c r="EL24" s="939"/>
      <c r="EM24" s="959"/>
      <c r="EN24" s="941"/>
      <c r="EO24" s="1023"/>
      <c r="EP24" s="1012"/>
      <c r="EQ24" s="1024"/>
      <c r="ER24" s="1014"/>
      <c r="ES24" s="1082"/>
      <c r="ET24" s="1071"/>
      <c r="EU24" s="1083"/>
      <c r="EV24" s="1073"/>
      <c r="EW24" s="1363"/>
      <c r="EX24" s="1352"/>
      <c r="EY24" s="1364"/>
      <c r="EZ24" s="1354"/>
      <c r="FA24" s="1484"/>
      <c r="FB24" s="1451"/>
      <c r="FC24" s="1485"/>
      <c r="FD24" s="1453"/>
      <c r="FE24" s="1626"/>
      <c r="FF24" s="1607"/>
      <c r="FG24" s="1627"/>
      <c r="FH24" s="1609"/>
      <c r="FL24" s="2256"/>
      <c r="FP24" s="2256"/>
      <c r="FQ24" s="1863"/>
      <c r="FT24" s="2256"/>
      <c r="FX24" s="2256"/>
      <c r="GB24" s="2256"/>
      <c r="GF24" s="2256"/>
      <c r="GG24" s="1863"/>
      <c r="GJ24" s="2256"/>
      <c r="GN24" s="2256"/>
      <c r="GR24" s="2256"/>
      <c r="GV24" s="1863"/>
      <c r="GW24" s="1863"/>
      <c r="GZ24" s="2256"/>
      <c r="HA24" s="1863"/>
      <c r="HD24" s="2256"/>
      <c r="HE24" s="1863"/>
      <c r="HH24" s="2256"/>
      <c r="HI24" s="1863"/>
      <c r="HL24" s="2256"/>
      <c r="HM24" s="1863"/>
      <c r="HP24" s="2256"/>
      <c r="HQ24" s="1863"/>
      <c r="HT24" s="2256"/>
      <c r="HU24" s="1863"/>
      <c r="HX24" s="2256"/>
      <c r="HY24" s="1863"/>
      <c r="IB24" s="2256"/>
      <c r="IC24" s="1863"/>
      <c r="IF24" s="2256"/>
      <c r="IG24" s="1863"/>
      <c r="IJ24" s="2256"/>
      <c r="IK24" s="1863"/>
      <c r="IN24" s="2256"/>
      <c r="IO24" s="1863"/>
      <c r="IR24" s="2256"/>
      <c r="IS24" s="1863"/>
      <c r="IV24" s="1863"/>
      <c r="IW24" s="1863"/>
      <c r="IZ24" s="2256"/>
      <c r="JA24" s="1863"/>
      <c r="JD24" s="2256"/>
      <c r="JE24" s="1863"/>
      <c r="JH24" s="2256"/>
      <c r="JI24" s="1863"/>
      <c r="JL24" s="2256"/>
      <c r="JM24" s="1863"/>
      <c r="JP24" s="2256"/>
      <c r="JQ24" s="1863"/>
      <c r="JT24" s="2256"/>
      <c r="JU24" s="1863"/>
      <c r="JX24" s="2256"/>
      <c r="JY24" s="1863"/>
      <c r="KB24" s="2256"/>
      <c r="KC24" s="1863"/>
      <c r="KF24" s="2256"/>
      <c r="KG24" s="1863"/>
      <c r="KJ24" s="2256"/>
      <c r="KK24" s="1863"/>
      <c r="KN24" s="2256"/>
      <c r="KO24" s="1863"/>
      <c r="KR24" s="2256"/>
      <c r="KS24" s="1863"/>
      <c r="KV24" s="2256"/>
      <c r="KW24" s="1863"/>
      <c r="KZ24" s="2256"/>
      <c r="LA24" s="1863"/>
      <c r="LD24" s="2256"/>
      <c r="LE24" s="1863"/>
      <c r="LH24" s="2256"/>
      <c r="LI24" s="1863"/>
      <c r="LL24" s="2256"/>
      <c r="LM24" s="1863"/>
      <c r="LP24" s="2256"/>
      <c r="LQ24" s="1863"/>
      <c r="LT24" s="2256"/>
      <c r="LU24" s="1863"/>
      <c r="LX24" s="2256"/>
      <c r="LY24" s="1863"/>
      <c r="MB24" s="2256"/>
      <c r="MC24" s="1863"/>
      <c r="MF24" s="2256"/>
      <c r="MG24" s="1863"/>
      <c r="MJ24" s="2256"/>
      <c r="MK24" s="1863"/>
      <c r="MN24" s="2256"/>
      <c r="MO24" s="1863"/>
      <c r="MR24" s="2256"/>
      <c r="MS24" s="1863"/>
      <c r="MV24" s="2256"/>
      <c r="MW24" s="1863"/>
      <c r="MZ24" s="2256"/>
      <c r="NA24" s="1863"/>
      <c r="ND24" s="2256"/>
    </row>
    <row r="25" spans="1:368" s="38" customFormat="1" thickBot="1">
      <c r="A25" s="124"/>
      <c r="B25" s="1754"/>
      <c r="C25" s="1790">
        <v>2007</v>
      </c>
      <c r="D25" s="2331" t="s">
        <v>499</v>
      </c>
      <c r="E25" s="1790">
        <v>26</v>
      </c>
      <c r="F25" s="1807" t="s">
        <v>538</v>
      </c>
      <c r="G25" s="1802"/>
      <c r="H25" s="2274"/>
      <c r="I25" s="2274"/>
      <c r="J25" s="2274"/>
      <c r="K25" s="2275"/>
      <c r="L25" s="1754"/>
      <c r="M25" s="65"/>
      <c r="N25" s="65"/>
      <c r="O25" s="65"/>
      <c r="P25" s="218"/>
      <c r="Q25" s="2511"/>
      <c r="R25" s="97"/>
      <c r="S25" s="98"/>
      <c r="T25" s="2512"/>
      <c r="U25" s="105"/>
      <c r="V25" s="105"/>
      <c r="W25" s="105"/>
      <c r="X25" s="106"/>
      <c r="Y25" s="2597">
        <f>STDEV(AB21:AB24)</f>
        <v>0.5773502691896093</v>
      </c>
      <c r="Z25" s="2597"/>
      <c r="AA25" s="2598">
        <f>AVERAGE(AB21:AB24)</f>
        <v>17.333333333333332</v>
      </c>
      <c r="AB25" s="2598"/>
      <c r="AC25" s="2597">
        <f>STDEV(AF21:AF24)</f>
        <v>1.5</v>
      </c>
      <c r="AD25" s="2597"/>
      <c r="AE25" s="2598">
        <f>AVERAGE(AF21:AF24)</f>
        <v>14.75</v>
      </c>
      <c r="AF25" s="2598"/>
      <c r="AG25" s="28"/>
      <c r="AI25" s="29"/>
      <c r="AK25" s="2597">
        <f>STDEV(AN21:AN24)</f>
        <v>1.5478479684172259</v>
      </c>
      <c r="AL25" s="2597"/>
      <c r="AM25" s="2598">
        <f>AVERAGE(AN21:AN24)</f>
        <v>16.125</v>
      </c>
      <c r="AN25" s="2598"/>
      <c r="AO25" s="1135"/>
      <c r="AP25" s="1135"/>
      <c r="AQ25" s="1135"/>
      <c r="AR25" s="1124"/>
      <c r="AU25" s="29"/>
      <c r="AV25" s="1942"/>
      <c r="AW25" s="1956"/>
      <c r="AX25" s="111"/>
      <c r="AY25" s="112"/>
      <c r="AZ25" s="1957"/>
      <c r="BA25" s="4"/>
      <c r="BB25" s="4"/>
      <c r="BC25" s="4"/>
      <c r="BD25" s="2395"/>
      <c r="BE25" s="2596">
        <f>STDEV(BH21:BH24)</f>
        <v>2.5166114784235796</v>
      </c>
      <c r="BF25" s="2597"/>
      <c r="BG25" s="2598">
        <f>AVERAGE(BH21:BH24)</f>
        <v>14.666666666666666</v>
      </c>
      <c r="BH25" s="2598"/>
      <c r="BI25" s="501"/>
      <c r="BJ25" s="501"/>
      <c r="BK25" s="501"/>
      <c r="BL25" s="211"/>
      <c r="BM25" s="502" t="s">
        <v>127</v>
      </c>
      <c r="BN25" s="150">
        <v>2</v>
      </c>
      <c r="BO25" s="503">
        <v>4</v>
      </c>
      <c r="BP25" s="117">
        <v>15.92</v>
      </c>
      <c r="BQ25" s="109"/>
      <c r="BR25" s="109"/>
      <c r="BS25" s="109"/>
      <c r="BT25" s="608"/>
      <c r="BU25" s="1893"/>
      <c r="BV25" s="90"/>
      <c r="BW25" s="90"/>
      <c r="BX25" s="1894"/>
      <c r="BY25" s="2597">
        <f>STDEV(CB21:CB24)</f>
        <v>0.76376261582596094</v>
      </c>
      <c r="BZ25" s="2597"/>
      <c r="CA25" s="2598">
        <f>AVERAGE(CB21:CB24)</f>
        <v>17.166666666666668</v>
      </c>
      <c r="CB25" s="2598"/>
      <c r="CC25" s="41"/>
      <c r="CD25" s="41"/>
      <c r="CE25" s="41"/>
      <c r="CF25" s="100"/>
      <c r="CG25" s="105"/>
      <c r="CH25" s="105"/>
      <c r="CI25" s="105"/>
      <c r="CJ25" s="106"/>
      <c r="CK25" s="2597">
        <f>STDEV(CN21:CN24)</f>
        <v>0.5773502691896093</v>
      </c>
      <c r="CL25" s="2597"/>
      <c r="CM25" s="2598">
        <f>AVERAGE(CN21:CN24)</f>
        <v>16.666666666666668</v>
      </c>
      <c r="CN25" s="2598"/>
      <c r="CO25" s="1997"/>
      <c r="CP25" s="212"/>
      <c r="CQ25" s="213"/>
      <c r="CR25" s="1998"/>
      <c r="CS25" s="214"/>
      <c r="CT25" s="214"/>
      <c r="CU25" s="214"/>
      <c r="CV25" s="113"/>
      <c r="CW25" s="28"/>
      <c r="CY25" s="29"/>
      <c r="CZ25" s="29"/>
      <c r="DA25" s="216"/>
      <c r="DB25" s="214"/>
      <c r="DC25" s="217"/>
      <c r="DD25" s="217"/>
      <c r="DE25" s="218"/>
      <c r="DF25" s="65"/>
      <c r="DG25" s="219"/>
      <c r="DH25" s="219"/>
      <c r="DI25" s="220"/>
      <c r="DJ25" s="221"/>
      <c r="DK25" s="222"/>
      <c r="DL25" s="222"/>
      <c r="DM25" s="2597"/>
      <c r="DN25" s="2597"/>
      <c r="DO25" s="2598"/>
      <c r="DP25" s="2598"/>
      <c r="DQ25" s="28"/>
      <c r="DS25" s="29"/>
      <c r="DT25" s="117"/>
      <c r="DU25" s="275"/>
      <c r="DV25" s="276"/>
      <c r="DW25" s="277"/>
      <c r="DX25" s="278"/>
      <c r="DY25" s="224"/>
      <c r="DZ25" s="225"/>
      <c r="EA25" s="226"/>
      <c r="EB25" s="227"/>
      <c r="EC25" s="28"/>
      <c r="EE25" s="29"/>
      <c r="EF25" s="117"/>
      <c r="EG25" s="498"/>
      <c r="EH25" s="229"/>
      <c r="EI25" s="499"/>
      <c r="EJ25" s="231"/>
      <c r="EK25" s="958"/>
      <c r="EL25" s="939"/>
      <c r="EM25" s="959"/>
      <c r="EN25" s="941"/>
      <c r="EO25" s="1023"/>
      <c r="EP25" s="1012"/>
      <c r="EQ25" s="1024"/>
      <c r="ER25" s="1014"/>
      <c r="ES25" s="1082"/>
      <c r="ET25" s="1071"/>
      <c r="EU25" s="1083"/>
      <c r="EV25" s="1073"/>
      <c r="EW25" s="1363"/>
      <c r="EX25" s="1352"/>
      <c r="EY25" s="1364"/>
      <c r="EZ25" s="1354"/>
      <c r="FA25" s="1484"/>
      <c r="FB25" s="1451"/>
      <c r="FC25" s="1485"/>
      <c r="FD25" s="1453"/>
      <c r="FE25" s="1626"/>
      <c r="FF25" s="1607"/>
      <c r="FG25" s="1627"/>
      <c r="FH25" s="1609"/>
      <c r="FL25" s="2256"/>
      <c r="FP25" s="2256"/>
      <c r="FQ25" s="1863"/>
      <c r="FT25" s="2256"/>
      <c r="FX25" s="2256"/>
      <c r="GB25" s="2256"/>
      <c r="GF25" s="2256"/>
      <c r="GG25" s="1863"/>
      <c r="GJ25" s="2256"/>
      <c r="GN25" s="2256"/>
      <c r="GR25" s="2256"/>
      <c r="GV25" s="1863"/>
      <c r="GW25" s="1863"/>
      <c r="GZ25" s="2256"/>
      <c r="HA25" s="1863"/>
      <c r="HD25" s="2256"/>
      <c r="HE25" s="1863"/>
      <c r="HH25" s="2256"/>
      <c r="HI25" s="1863"/>
      <c r="HL25" s="2256"/>
      <c r="HM25" s="1863"/>
      <c r="HP25" s="2256"/>
      <c r="HQ25" s="1863"/>
      <c r="HT25" s="2256"/>
      <c r="HU25" s="1863"/>
      <c r="HX25" s="2256"/>
      <c r="HY25" s="1863"/>
      <c r="IB25" s="2256"/>
      <c r="IC25" s="1863"/>
      <c r="IF25" s="2256"/>
      <c r="IG25" s="1863"/>
      <c r="IJ25" s="2256"/>
      <c r="IK25" s="1863"/>
      <c r="IN25" s="2256"/>
      <c r="IO25" s="1863"/>
      <c r="IR25" s="2256"/>
      <c r="IS25" s="1863"/>
      <c r="IV25" s="1863"/>
      <c r="IW25" s="1863"/>
      <c r="IZ25" s="2256"/>
      <c r="JA25" s="1863"/>
      <c r="JD25" s="2256"/>
      <c r="JE25" s="1863"/>
      <c r="JH25" s="2256"/>
      <c r="JI25" s="1863"/>
      <c r="JL25" s="2256"/>
      <c r="JM25" s="1863"/>
      <c r="JP25" s="2256"/>
      <c r="JQ25" s="1863"/>
      <c r="JT25" s="2256"/>
      <c r="JU25" s="1863"/>
      <c r="JX25" s="2256"/>
      <c r="JY25" s="1863"/>
      <c r="KB25" s="2256"/>
      <c r="KC25" s="1863"/>
      <c r="KF25" s="2256"/>
      <c r="KG25" s="1863"/>
      <c r="KJ25" s="2256"/>
      <c r="KK25" s="1863"/>
      <c r="KN25" s="2256"/>
      <c r="KO25" s="1863"/>
      <c r="KR25" s="2256"/>
      <c r="KS25" s="1863"/>
      <c r="KV25" s="2256"/>
      <c r="KW25" s="1863"/>
      <c r="KZ25" s="2256"/>
      <c r="LA25" s="1863"/>
      <c r="LD25" s="2256"/>
      <c r="LE25" s="1863"/>
      <c r="LH25" s="2256"/>
      <c r="LI25" s="1863"/>
      <c r="LL25" s="2256"/>
      <c r="LM25" s="1863"/>
      <c r="LP25" s="2256"/>
      <c r="LQ25" s="1863"/>
      <c r="LT25" s="2256"/>
      <c r="LU25" s="1863"/>
      <c r="LX25" s="2256"/>
      <c r="LY25" s="1863"/>
      <c r="MB25" s="2256"/>
      <c r="MC25" s="1863"/>
      <c r="MF25" s="2256"/>
      <c r="MG25" s="1863"/>
      <c r="MJ25" s="2256"/>
      <c r="MK25" s="1863"/>
      <c r="MN25" s="2256"/>
      <c r="MO25" s="1863"/>
      <c r="MR25" s="2256"/>
      <c r="MS25" s="1863"/>
      <c r="MV25" s="2256"/>
      <c r="MW25" s="1863"/>
      <c r="MZ25" s="2256"/>
      <c r="NA25" s="1863"/>
      <c r="ND25" s="2256"/>
    </row>
    <row r="26" spans="1:368" s="325" customFormat="1" thickBot="1">
      <c r="A26" s="125"/>
      <c r="B26" s="1756"/>
      <c r="C26" s="1790"/>
      <c r="D26" s="2331"/>
      <c r="E26" s="1790"/>
      <c r="F26" s="1803" t="s">
        <v>128</v>
      </c>
      <c r="G26" s="1804" t="s">
        <v>96</v>
      </c>
      <c r="H26" s="504" t="e">
        <f>AVERAGE(BE26,AK26,AC26,Q26,Y26,CK26,CG26,AG26,AW26,M26,BQ26,BM26,BA26,AO26,#REF!,BI26,BY26,CC26,CO26,CR26,DA26)</f>
        <v>#REF!</v>
      </c>
      <c r="I26" s="280" t="e">
        <f>AVERAGE(BF26,AL26,AD26,R26,Z26,CL26,CH26,AH26,AX26,N26,BR26,BN26,BB26,AP26,#REF!,BJ26,BZ26,CD26,CP26,CS26,DB26)</f>
        <v>#REF!</v>
      </c>
      <c r="J26" s="2044" t="e">
        <f>AVERAGE(BG26,AM26,AE26,S26,AA26,CM26,CI26,AI26,AY26,O26,BS26,BO26,BC26,AQ26,#REF!,BK26,CA26,CE26,CQ26,CV26,DC26)</f>
        <v>#REF!</v>
      </c>
      <c r="K26" s="1323" t="e">
        <f>SUM(H26:J26)</f>
        <v>#REF!</v>
      </c>
      <c r="L26" s="1756"/>
      <c r="M26" s="281"/>
      <c r="N26" s="281"/>
      <c r="O26" s="281"/>
      <c r="P26" s="329"/>
      <c r="Q26" s="2515"/>
      <c r="R26" s="282"/>
      <c r="S26" s="283"/>
      <c r="T26" s="2516"/>
      <c r="U26" s="506"/>
      <c r="V26" s="506"/>
      <c r="W26" s="506"/>
      <c r="X26" s="434"/>
      <c r="Y26" s="435"/>
      <c r="Z26" s="435"/>
      <c r="AA26" s="435"/>
      <c r="AB26" s="436"/>
      <c r="AC26" s="507">
        <v>3</v>
      </c>
      <c r="AD26" s="507">
        <v>4</v>
      </c>
      <c r="AE26" s="507">
        <v>4</v>
      </c>
      <c r="AF26" s="438">
        <f>AE26+AD26+AC26</f>
        <v>11</v>
      </c>
      <c r="AG26" s="36"/>
      <c r="AH26" s="439"/>
      <c r="AI26" s="37"/>
      <c r="AJ26" s="439"/>
      <c r="AK26" s="440"/>
      <c r="AL26" s="441"/>
      <c r="AM26" s="441"/>
      <c r="AN26" s="508"/>
      <c r="AO26" s="1136">
        <v>3</v>
      </c>
      <c r="AP26" s="1136">
        <v>4</v>
      </c>
      <c r="AQ26" s="1136">
        <v>3</v>
      </c>
      <c r="AR26" s="1137">
        <f>AQ26+AP26+AO26</f>
        <v>10</v>
      </c>
      <c r="AS26" s="439"/>
      <c r="AT26" s="439"/>
      <c r="AU26" s="37"/>
      <c r="AV26" s="1945"/>
      <c r="AW26" s="1966"/>
      <c r="AX26" s="510"/>
      <c r="AY26" s="511"/>
      <c r="AZ26" s="1967"/>
      <c r="BA26" s="512"/>
      <c r="BB26" s="512"/>
      <c r="BC26" s="512"/>
      <c r="BD26" s="2428"/>
      <c r="BE26" s="2460">
        <v>4</v>
      </c>
      <c r="BF26" s="513">
        <v>4</v>
      </c>
      <c r="BG26" s="2461">
        <v>4</v>
      </c>
      <c r="BH26" s="328">
        <f>BG26+BF26+BE26</f>
        <v>12</v>
      </c>
      <c r="BI26" s="514"/>
      <c r="BJ26" s="514"/>
      <c r="BK26" s="514"/>
      <c r="BL26" s="515"/>
      <c r="BM26" s="439"/>
      <c r="BN26" s="439"/>
      <c r="BO26" s="439"/>
      <c r="BP26" s="509"/>
      <c r="BQ26" s="516"/>
      <c r="BR26" s="516"/>
      <c r="BS26" s="516"/>
      <c r="BT26" s="715"/>
      <c r="BU26" s="1903"/>
      <c r="BV26" s="334"/>
      <c r="BW26" s="334"/>
      <c r="BX26" s="1904"/>
      <c r="BY26" s="334"/>
      <c r="BZ26" s="334"/>
      <c r="CA26" s="334"/>
      <c r="CB26" s="517"/>
      <c r="CC26" s="290"/>
      <c r="CD26" s="290"/>
      <c r="CE26" s="290"/>
      <c r="CF26" s="291"/>
      <c r="CG26" s="444"/>
      <c r="CH26" s="444"/>
      <c r="CI26" s="444"/>
      <c r="CJ26" s="445"/>
      <c r="CK26" s="317">
        <f>4.25/5*6</f>
        <v>5.0999999999999996</v>
      </c>
      <c r="CL26" s="317">
        <f>4.5/5*6</f>
        <v>5.4</v>
      </c>
      <c r="CM26" s="317">
        <f>3/5*8</f>
        <v>4.8</v>
      </c>
      <c r="CN26" s="532">
        <f>CM26+CL26+CK26</f>
        <v>15.299999999999999</v>
      </c>
      <c r="CO26" s="2009"/>
      <c r="CP26" s="518"/>
      <c r="CQ26" s="519"/>
      <c r="CR26" s="2010"/>
      <c r="CS26" s="322"/>
      <c r="CT26" s="322"/>
      <c r="CU26" s="322"/>
      <c r="CV26" s="323"/>
      <c r="CW26" s="324"/>
      <c r="CY26" s="326"/>
      <c r="CZ26" s="326"/>
      <c r="DA26" s="327"/>
      <c r="DB26" s="322"/>
      <c r="DC26" s="328"/>
      <c r="DD26" s="328"/>
      <c r="DE26" s="329"/>
      <c r="DF26" s="281"/>
      <c r="DG26" s="330"/>
      <c r="DH26" s="330"/>
      <c r="DI26" s="331"/>
      <c r="DJ26" s="332"/>
      <c r="DK26" s="333"/>
      <c r="DL26" s="333"/>
      <c r="DM26" s="334"/>
      <c r="DN26" s="334"/>
      <c r="DO26" s="334"/>
      <c r="DP26" s="335"/>
      <c r="DQ26" s="324"/>
      <c r="DS26" s="326"/>
      <c r="DT26" s="336"/>
      <c r="DU26" s="337"/>
      <c r="DV26" s="338"/>
      <c r="DW26" s="339"/>
      <c r="DX26" s="340"/>
      <c r="DY26" s="341"/>
      <c r="DZ26" s="342"/>
      <c r="EA26" s="343"/>
      <c r="EB26" s="344"/>
      <c r="EC26" s="324"/>
      <c r="EE26" s="326"/>
      <c r="EF26" s="336"/>
      <c r="EG26" s="345"/>
      <c r="EH26" s="346"/>
      <c r="EI26" s="347"/>
      <c r="EJ26" s="348"/>
      <c r="EK26" s="950"/>
      <c r="EL26" s="951"/>
      <c r="EM26" s="952"/>
      <c r="EN26" s="953"/>
      <c r="EO26" s="1015"/>
      <c r="EP26" s="1016"/>
      <c r="EQ26" s="1017"/>
      <c r="ER26" s="1018"/>
      <c r="ES26" s="1074"/>
      <c r="ET26" s="1075"/>
      <c r="EU26" s="1076"/>
      <c r="EV26" s="1077"/>
      <c r="EW26" s="1355"/>
      <c r="EX26" s="1356"/>
      <c r="EY26" s="1357"/>
      <c r="EZ26" s="1358"/>
      <c r="FA26" s="1476"/>
      <c r="FB26" s="1477"/>
      <c r="FC26" s="1478"/>
      <c r="FD26" s="1479"/>
      <c r="FE26" s="1618"/>
      <c r="FF26" s="1619"/>
      <c r="FG26" s="1620"/>
      <c r="FH26" s="1621"/>
      <c r="FL26" s="2254"/>
      <c r="FP26" s="2254"/>
      <c r="FQ26" s="1861"/>
      <c r="FT26" s="2254"/>
      <c r="FX26" s="2254"/>
      <c r="GB26" s="2254"/>
      <c r="GF26" s="2254"/>
      <c r="GG26" s="1861"/>
      <c r="GJ26" s="2254"/>
      <c r="GN26" s="2254"/>
      <c r="GR26" s="2254"/>
      <c r="GV26" s="1861"/>
      <c r="GW26" s="1861"/>
      <c r="GZ26" s="2254"/>
      <c r="HA26" s="1861"/>
      <c r="HD26" s="2254"/>
      <c r="HE26" s="1861"/>
      <c r="HH26" s="2254"/>
      <c r="HI26" s="1861"/>
      <c r="HL26" s="2254"/>
      <c r="HM26" s="1861"/>
      <c r="HP26" s="2254"/>
      <c r="HQ26" s="1861"/>
      <c r="HT26" s="2254"/>
      <c r="HU26" s="1861"/>
      <c r="HX26" s="2254"/>
      <c r="HY26" s="1861"/>
      <c r="IB26" s="2254"/>
      <c r="IC26" s="1861"/>
      <c r="IF26" s="2254"/>
      <c r="IG26" s="1861"/>
      <c r="IJ26" s="2254"/>
      <c r="IK26" s="1861"/>
      <c r="IN26" s="2254"/>
      <c r="IO26" s="1861"/>
      <c r="IR26" s="2254"/>
      <c r="IS26" s="1861"/>
      <c r="IV26" s="1861"/>
      <c r="IW26" s="1861"/>
      <c r="IZ26" s="2254"/>
      <c r="JA26" s="1861"/>
      <c r="JD26" s="2254"/>
      <c r="JE26" s="1861"/>
      <c r="JH26" s="2254"/>
      <c r="JI26" s="1861"/>
      <c r="JL26" s="2254"/>
      <c r="JM26" s="1861"/>
      <c r="JP26" s="2254"/>
      <c r="JQ26" s="1861"/>
      <c r="JT26" s="2254"/>
      <c r="JU26" s="1861"/>
      <c r="JX26" s="2254"/>
      <c r="JY26" s="1861"/>
      <c r="KB26" s="2254"/>
      <c r="KC26" s="1861"/>
      <c r="KF26" s="2254"/>
      <c r="KG26" s="1861"/>
      <c r="KJ26" s="2254"/>
      <c r="KK26" s="1861"/>
      <c r="KN26" s="2254"/>
      <c r="KO26" s="1861"/>
      <c r="KR26" s="2254"/>
      <c r="KS26" s="1861"/>
      <c r="KV26" s="2254"/>
      <c r="KW26" s="1861"/>
      <c r="KZ26" s="2254"/>
      <c r="LA26" s="1861"/>
      <c r="LD26" s="2254"/>
      <c r="LE26" s="1861"/>
      <c r="LH26" s="2254"/>
      <c r="LI26" s="1861"/>
      <c r="LL26" s="2254"/>
      <c r="LM26" s="1861"/>
      <c r="LP26" s="2254"/>
      <c r="LQ26" s="1861"/>
      <c r="LT26" s="2254"/>
      <c r="LU26" s="1861"/>
      <c r="LX26" s="2254"/>
      <c r="LY26" s="1861"/>
      <c r="MB26" s="2254"/>
      <c r="MC26" s="1861"/>
      <c r="MF26" s="2254"/>
      <c r="MG26" s="1861"/>
      <c r="MJ26" s="2254"/>
      <c r="MK26" s="1861"/>
      <c r="MN26" s="2254"/>
      <c r="MO26" s="1861"/>
      <c r="MR26" s="2254"/>
      <c r="MS26" s="1861"/>
      <c r="MV26" s="2254"/>
      <c r="MW26" s="1861"/>
      <c r="MZ26" s="2254"/>
      <c r="NA26" s="1861"/>
      <c r="ND26" s="2254"/>
    </row>
    <row r="27" spans="1:368" s="78" customFormat="1" thickBot="1">
      <c r="A27" s="124"/>
      <c r="B27" s="1754"/>
      <c r="C27" s="1790"/>
      <c r="D27" s="2331"/>
      <c r="E27" s="1790"/>
      <c r="F27" s="1801" t="s">
        <v>129</v>
      </c>
      <c r="G27" s="1802" t="s">
        <v>121</v>
      </c>
      <c r="H27" s="520" t="e">
        <f>AVERAGE(BE27,AK27,AC27,Q27,Y27,CK27,CG27,AG27,AW27,M27,BQ27,BM27,BA27,AO27,#REF!,BI27,BY27,CC27,CO27,CR27,DA27)</f>
        <v>#REF!</v>
      </c>
      <c r="I27" s="477" t="e">
        <f>AVERAGE(BF27,AL27,AD27,R27,Z27,CL27,CH27,AH27,AX27,N27,BR27,BN27,BB27,AP27,#REF!,BJ27,BZ27,CD27,CP27,CS27,DB27)</f>
        <v>#REF!</v>
      </c>
      <c r="J27" s="2042" t="e">
        <f>AVERAGE(BG27,AM27,AE27,S27,AA27,CM27,CI27,AI27,AY27,O27,BS27,BO27,BC27,AQ27,#REF!,BK27,CA27,CE27,CQ27,CV27,DC27)</f>
        <v>#REF!</v>
      </c>
      <c r="K27" s="2043" t="e">
        <f>SUM(H27:J27)</f>
        <v>#REF!</v>
      </c>
      <c r="L27" s="1754"/>
      <c r="M27" s="65"/>
      <c r="N27" s="65"/>
      <c r="O27" s="65"/>
      <c r="P27" s="218"/>
      <c r="Q27" s="2511"/>
      <c r="R27" s="97"/>
      <c r="S27" s="98"/>
      <c r="T27" s="2512"/>
      <c r="U27" s="166"/>
      <c r="V27" s="166"/>
      <c r="W27" s="166"/>
      <c r="X27" s="106"/>
      <c r="Y27" s="101"/>
      <c r="Z27" s="101"/>
      <c r="AA27" s="101"/>
      <c r="AB27" s="102"/>
      <c r="AC27" s="521">
        <v>5</v>
      </c>
      <c r="AD27" s="521">
        <v>5</v>
      </c>
      <c r="AE27" s="521">
        <v>7</v>
      </c>
      <c r="AF27" s="100">
        <f>AE27+AD27+AC27</f>
        <v>17</v>
      </c>
      <c r="AG27" s="28"/>
      <c r="AH27" s="38"/>
      <c r="AI27" s="29"/>
      <c r="AJ27" s="38"/>
      <c r="AK27" s="207"/>
      <c r="AL27" s="208"/>
      <c r="AM27" s="208"/>
      <c r="AN27" s="209"/>
      <c r="AO27" s="1138">
        <v>5</v>
      </c>
      <c r="AP27" s="1138">
        <v>5</v>
      </c>
      <c r="AQ27" s="1138">
        <v>8</v>
      </c>
      <c r="AR27" s="1139">
        <f>AQ27+AP27+AO27</f>
        <v>18</v>
      </c>
      <c r="AS27" s="38"/>
      <c r="AT27" s="38"/>
      <c r="AU27" s="29"/>
      <c r="AV27" s="1942"/>
      <c r="AW27" s="1956"/>
      <c r="AX27" s="111"/>
      <c r="AY27" s="157"/>
      <c r="AZ27" s="1957"/>
      <c r="BA27" s="4"/>
      <c r="BB27" s="4"/>
      <c r="BC27" s="4"/>
      <c r="BD27" s="2395"/>
      <c r="BE27" s="2453">
        <v>5</v>
      </c>
      <c r="BF27" s="170">
        <v>4</v>
      </c>
      <c r="BG27" s="2454">
        <v>6</v>
      </c>
      <c r="BH27" s="217">
        <f>BG27+BF27+BE27</f>
        <v>15</v>
      </c>
      <c r="BI27" s="501"/>
      <c r="BJ27" s="501"/>
      <c r="BK27" s="501"/>
      <c r="BL27" s="211"/>
      <c r="BM27" s="38"/>
      <c r="BN27" s="38"/>
      <c r="BO27" s="38"/>
      <c r="BP27" s="117"/>
      <c r="BQ27" s="109"/>
      <c r="BR27" s="109"/>
      <c r="BS27" s="109"/>
      <c r="BT27" s="608"/>
      <c r="BU27" s="1893"/>
      <c r="BV27" s="90"/>
      <c r="BW27" s="90"/>
      <c r="BX27" s="1894"/>
      <c r="BY27" s="90"/>
      <c r="BZ27" s="90"/>
      <c r="CA27" s="90"/>
      <c r="CB27" s="120"/>
      <c r="CC27" s="484">
        <f>17.5/20*6</f>
        <v>5.25</v>
      </c>
      <c r="CD27" s="484">
        <f>17/20*6</f>
        <v>5.0999999999999996</v>
      </c>
      <c r="CE27" s="484">
        <f>16/20*8</f>
        <v>6.4</v>
      </c>
      <c r="CF27" s="356">
        <f>CE27+CD27+CC27</f>
        <v>16.75</v>
      </c>
      <c r="CG27" s="463"/>
      <c r="CH27" s="463"/>
      <c r="CI27" s="463"/>
      <c r="CJ27" s="464"/>
      <c r="CK27" s="383"/>
      <c r="CL27" s="383"/>
      <c r="CM27" s="383"/>
      <c r="CN27" s="488"/>
      <c r="CO27" s="1997"/>
      <c r="CP27" s="212"/>
      <c r="CQ27" s="213"/>
      <c r="CR27" s="1998"/>
      <c r="CS27" s="214"/>
      <c r="CT27" s="214"/>
      <c r="CU27" s="214"/>
      <c r="CV27" s="113"/>
      <c r="CW27" s="2"/>
      <c r="CY27" s="3"/>
      <c r="CZ27" s="3"/>
      <c r="DA27" s="216"/>
      <c r="DB27" s="214"/>
      <c r="DC27" s="217"/>
      <c r="DD27" s="217"/>
      <c r="DE27" s="218"/>
      <c r="DF27" s="65"/>
      <c r="DG27" s="219"/>
      <c r="DH27" s="219"/>
      <c r="DI27" s="220"/>
      <c r="DJ27" s="221"/>
      <c r="DK27" s="222"/>
      <c r="DL27" s="222"/>
      <c r="DM27" s="90"/>
      <c r="DN27" s="90"/>
      <c r="DO27" s="90"/>
      <c r="DP27" s="103"/>
      <c r="DQ27" s="2"/>
      <c r="DS27" s="3"/>
      <c r="DT27" s="121"/>
      <c r="DU27" s="275"/>
      <c r="DV27" s="276"/>
      <c r="DW27" s="277"/>
      <c r="DX27" s="278"/>
      <c r="DY27" s="224"/>
      <c r="DZ27" s="225"/>
      <c r="EA27" s="226"/>
      <c r="EB27" s="227"/>
      <c r="EC27" s="2"/>
      <c r="EE27" s="3"/>
      <c r="EF27" s="121"/>
      <c r="EG27" s="228"/>
      <c r="EH27" s="229"/>
      <c r="EI27" s="230"/>
      <c r="EJ27" s="231"/>
      <c r="EK27" s="938"/>
      <c r="EL27" s="939"/>
      <c r="EM27" s="940"/>
      <c r="EN27" s="941"/>
      <c r="EO27" s="1011"/>
      <c r="EP27" s="1012"/>
      <c r="EQ27" s="1013"/>
      <c r="ER27" s="1014"/>
      <c r="ES27" s="1070"/>
      <c r="ET27" s="1071"/>
      <c r="EU27" s="1072"/>
      <c r="EV27" s="1073"/>
      <c r="EW27" s="1351"/>
      <c r="EX27" s="1352"/>
      <c r="EY27" s="1353"/>
      <c r="EZ27" s="1354"/>
      <c r="FA27" s="1450"/>
      <c r="FB27" s="1451"/>
      <c r="FC27" s="1452"/>
      <c r="FD27" s="1453"/>
      <c r="FE27" s="1606"/>
      <c r="FF27" s="1607"/>
      <c r="FG27" s="1608"/>
      <c r="FH27" s="1609"/>
      <c r="FL27" s="2252"/>
      <c r="FP27" s="2252"/>
      <c r="FQ27" s="1858"/>
      <c r="FT27" s="2252"/>
      <c r="FX27" s="2252"/>
      <c r="GB27" s="2252"/>
      <c r="GF27" s="2252"/>
      <c r="GG27" s="1858"/>
      <c r="GJ27" s="2252"/>
      <c r="GN27" s="2252"/>
      <c r="GR27" s="2252"/>
      <c r="GV27" s="1858"/>
      <c r="GW27" s="1858"/>
      <c r="GZ27" s="2252"/>
      <c r="HA27" s="1858"/>
      <c r="HD27" s="2252"/>
      <c r="HE27" s="1858"/>
      <c r="HH27" s="2252"/>
      <c r="HI27" s="1858"/>
      <c r="HL27" s="2252"/>
      <c r="HM27" s="1858"/>
      <c r="HP27" s="2252"/>
      <c r="HQ27" s="1858"/>
      <c r="HT27" s="2252"/>
      <c r="HU27" s="1858"/>
      <c r="HX27" s="2252"/>
      <c r="HY27" s="1858"/>
      <c r="IB27" s="2252"/>
      <c r="IC27" s="1858"/>
      <c r="IF27" s="2252"/>
      <c r="IG27" s="1858"/>
      <c r="IJ27" s="2252"/>
      <c r="IK27" s="1858"/>
      <c r="IN27" s="2252"/>
      <c r="IO27" s="1858"/>
      <c r="IR27" s="2252"/>
      <c r="IS27" s="1858"/>
      <c r="IV27" s="1858"/>
      <c r="IW27" s="1858"/>
      <c r="IZ27" s="2252"/>
      <c r="JA27" s="1858"/>
      <c r="JD27" s="2252"/>
      <c r="JE27" s="1858"/>
      <c r="JH27" s="2252"/>
      <c r="JI27" s="1858"/>
      <c r="JL27" s="2252"/>
      <c r="JM27" s="1858"/>
      <c r="JP27" s="2252"/>
      <c r="JQ27" s="1858"/>
      <c r="JT27" s="2252"/>
      <c r="JU27" s="1858"/>
      <c r="JX27" s="2252"/>
      <c r="JY27" s="1858"/>
      <c r="KB27" s="2252"/>
      <c r="KC27" s="1858"/>
      <c r="KF27" s="2252"/>
      <c r="KG27" s="1858"/>
      <c r="KJ27" s="2252"/>
      <c r="KK27" s="1858"/>
      <c r="KN27" s="2252"/>
      <c r="KO27" s="1858"/>
      <c r="KR27" s="2252"/>
      <c r="KS27" s="1858"/>
      <c r="KV27" s="2252"/>
      <c r="KW27" s="1858"/>
      <c r="KZ27" s="2252"/>
      <c r="LA27" s="1858"/>
      <c r="LD27" s="2252"/>
      <c r="LE27" s="1858"/>
      <c r="LH27" s="2252"/>
      <c r="LI27" s="1858"/>
      <c r="LL27" s="2252"/>
      <c r="LM27" s="1858"/>
      <c r="LP27" s="2252"/>
      <c r="LQ27" s="1858"/>
      <c r="LT27" s="2252"/>
      <c r="LU27" s="1858"/>
      <c r="LX27" s="2252"/>
      <c r="LY27" s="1858"/>
      <c r="MB27" s="2252"/>
      <c r="MC27" s="1858"/>
      <c r="MF27" s="2252"/>
      <c r="MG27" s="1858"/>
      <c r="MJ27" s="2252"/>
      <c r="MK27" s="1858"/>
      <c r="MN27" s="2252"/>
      <c r="MO27" s="1858"/>
      <c r="MR27" s="2252"/>
      <c r="MS27" s="1858"/>
      <c r="MV27" s="2252"/>
      <c r="MW27" s="1858"/>
      <c r="MZ27" s="2252"/>
      <c r="NA27" s="1858"/>
      <c r="ND27" s="2252"/>
    </row>
    <row r="28" spans="1:368" s="411" customFormat="1" thickBot="1">
      <c r="A28" s="385"/>
      <c r="B28" s="1757"/>
      <c r="C28" s="1790">
        <v>2007</v>
      </c>
      <c r="D28" s="2331" t="s">
        <v>501</v>
      </c>
      <c r="E28" s="1790">
        <v>9</v>
      </c>
      <c r="F28" s="1805" t="s">
        <v>537</v>
      </c>
      <c r="G28" s="1806"/>
      <c r="H28" s="2274"/>
      <c r="I28" s="2274"/>
      <c r="J28" s="2274"/>
      <c r="K28" s="2275"/>
      <c r="L28" s="1757"/>
      <c r="M28" s="386"/>
      <c r="N28" s="386"/>
      <c r="O28" s="386"/>
      <c r="P28" s="414"/>
      <c r="Q28" s="2517"/>
      <c r="R28" s="387"/>
      <c r="S28" s="388"/>
      <c r="T28" s="2518"/>
      <c r="U28" s="389"/>
      <c r="V28" s="389"/>
      <c r="W28" s="389"/>
      <c r="X28" s="390"/>
      <c r="Y28" s="478"/>
      <c r="Z28" s="478"/>
      <c r="AA28" s="478"/>
      <c r="AB28" s="479"/>
      <c r="AC28" s="2597">
        <f>STDEV(AF26:AF27)</f>
        <v>4.2426406871192848</v>
      </c>
      <c r="AD28" s="2597"/>
      <c r="AE28" s="2598">
        <f>AVERAGE(AF26:AF27)</f>
        <v>14</v>
      </c>
      <c r="AF28" s="2598"/>
      <c r="AG28" s="31"/>
      <c r="AH28" s="393"/>
      <c r="AI28" s="32"/>
      <c r="AJ28" s="393"/>
      <c r="AK28" s="394"/>
      <c r="AL28" s="395"/>
      <c r="AM28" s="395"/>
      <c r="AN28" s="396"/>
      <c r="AO28" s="2597">
        <f>STDEV(AR26:AR27)</f>
        <v>5.6568542494923806</v>
      </c>
      <c r="AP28" s="2597"/>
      <c r="AQ28" s="2598">
        <f>AVERAGE(AR26:AR27)</f>
        <v>14</v>
      </c>
      <c r="AR28" s="2598"/>
      <c r="AS28" s="393"/>
      <c r="AT28" s="393"/>
      <c r="AU28" s="32"/>
      <c r="AV28" s="1944"/>
      <c r="AW28" s="1964"/>
      <c r="AX28" s="398"/>
      <c r="AY28" s="399"/>
      <c r="AZ28" s="1965"/>
      <c r="BA28" s="400"/>
      <c r="BB28" s="400"/>
      <c r="BC28" s="400"/>
      <c r="BD28" s="401"/>
      <c r="BE28" s="2596">
        <f>STDEV(BH26:BH27)</f>
        <v>2.1213203435596424</v>
      </c>
      <c r="BF28" s="2597"/>
      <c r="BG28" s="2598">
        <f>AVERAGE(BH26:BH27)</f>
        <v>13.5</v>
      </c>
      <c r="BH28" s="2598"/>
      <c r="BI28" s="402"/>
      <c r="BJ28" s="402"/>
      <c r="BK28" s="402"/>
      <c r="BL28" s="403"/>
      <c r="BM28" s="393"/>
      <c r="BN28" s="393"/>
      <c r="BO28" s="393"/>
      <c r="BP28" s="397"/>
      <c r="BQ28" s="404"/>
      <c r="BR28" s="404"/>
      <c r="BS28" s="404"/>
      <c r="BT28" s="707"/>
      <c r="BU28" s="1899"/>
      <c r="BV28" s="405"/>
      <c r="BW28" s="405"/>
      <c r="BX28" s="1900"/>
      <c r="BY28" s="405"/>
      <c r="BZ28" s="405"/>
      <c r="CA28" s="405"/>
      <c r="CB28" s="406"/>
      <c r="CC28" s="2597"/>
      <c r="CD28" s="2597"/>
      <c r="CE28" s="2598">
        <f>AVERAGE(CF26:CF27)</f>
        <v>16.75</v>
      </c>
      <c r="CF28" s="2598"/>
      <c r="CG28" s="389"/>
      <c r="CH28" s="389"/>
      <c r="CI28" s="389"/>
      <c r="CJ28" s="390"/>
      <c r="CK28" s="2597"/>
      <c r="CL28" s="2597"/>
      <c r="CM28" s="2598">
        <f>AVERAGE(CN26:CN27)</f>
        <v>15.299999999999999</v>
      </c>
      <c r="CN28" s="2598"/>
      <c r="CO28" s="2007"/>
      <c r="CP28" s="407"/>
      <c r="CQ28" s="480"/>
      <c r="CR28" s="2008"/>
      <c r="CS28" s="408"/>
      <c r="CT28" s="408"/>
      <c r="CU28" s="408"/>
      <c r="CV28" s="409"/>
      <c r="CW28" s="410"/>
      <c r="CY28" s="40"/>
      <c r="CZ28" s="40"/>
      <c r="DA28" s="412"/>
      <c r="DB28" s="408"/>
      <c r="DC28" s="413"/>
      <c r="DD28" s="413"/>
      <c r="DE28" s="414"/>
      <c r="DF28" s="386"/>
      <c r="DG28" s="415"/>
      <c r="DH28" s="415"/>
      <c r="DI28" s="416"/>
      <c r="DJ28" s="417"/>
      <c r="DK28" s="418"/>
      <c r="DL28" s="418"/>
      <c r="DM28" s="405"/>
      <c r="DN28" s="405"/>
      <c r="DO28" s="405"/>
      <c r="DP28" s="419"/>
      <c r="DQ28" s="410"/>
      <c r="DS28" s="40"/>
      <c r="DT28" s="420"/>
      <c r="DU28" s="421"/>
      <c r="DV28" s="422"/>
      <c r="DW28" s="423"/>
      <c r="DX28" s="424"/>
      <c r="DY28" s="425"/>
      <c r="DZ28" s="426"/>
      <c r="EA28" s="427"/>
      <c r="EB28" s="428"/>
      <c r="EC28" s="410"/>
      <c r="EE28" s="40"/>
      <c r="EF28" s="420"/>
      <c r="EG28" s="429"/>
      <c r="EH28" s="430"/>
      <c r="EI28" s="431"/>
      <c r="EJ28" s="432"/>
      <c r="EK28" s="954"/>
      <c r="EL28" s="955"/>
      <c r="EM28" s="956"/>
      <c r="EN28" s="957"/>
      <c r="EO28" s="1019"/>
      <c r="EP28" s="1020"/>
      <c r="EQ28" s="1021"/>
      <c r="ER28" s="1022"/>
      <c r="ES28" s="1078"/>
      <c r="ET28" s="1079"/>
      <c r="EU28" s="1080"/>
      <c r="EV28" s="1081"/>
      <c r="EW28" s="1359"/>
      <c r="EX28" s="1360"/>
      <c r="EY28" s="1361"/>
      <c r="EZ28" s="1362"/>
      <c r="FA28" s="1480"/>
      <c r="FB28" s="1481"/>
      <c r="FC28" s="1482"/>
      <c r="FD28" s="1483"/>
      <c r="FE28" s="1622"/>
      <c r="FF28" s="1623"/>
      <c r="FG28" s="1624"/>
      <c r="FH28" s="1625"/>
      <c r="FL28" s="2255"/>
      <c r="FP28" s="2255"/>
      <c r="FQ28" s="1862"/>
      <c r="FT28" s="2255"/>
      <c r="FX28" s="2255"/>
      <c r="GB28" s="2255"/>
      <c r="GF28" s="2255"/>
      <c r="GG28" s="1862"/>
      <c r="GJ28" s="2255"/>
      <c r="GN28" s="2255"/>
      <c r="GR28" s="2255"/>
      <c r="GV28" s="1862"/>
      <c r="GW28" s="1862"/>
      <c r="GZ28" s="2255"/>
      <c r="HA28" s="1862"/>
      <c r="HD28" s="2255"/>
      <c r="HE28" s="1862"/>
      <c r="HH28" s="2255"/>
      <c r="HI28" s="1862"/>
      <c r="HL28" s="2255"/>
      <c r="HM28" s="1862"/>
      <c r="HP28" s="2255"/>
      <c r="HQ28" s="1862"/>
      <c r="HT28" s="2255"/>
      <c r="HU28" s="1862"/>
      <c r="HX28" s="2255"/>
      <c r="HY28" s="1862"/>
      <c r="IB28" s="2255"/>
      <c r="IC28" s="1862"/>
      <c r="IF28" s="2255"/>
      <c r="IG28" s="1862"/>
      <c r="IJ28" s="2255"/>
      <c r="IK28" s="1862"/>
      <c r="IN28" s="2255"/>
      <c r="IO28" s="1862"/>
      <c r="IR28" s="2255"/>
      <c r="IS28" s="1862"/>
      <c r="IV28" s="1862"/>
      <c r="IW28" s="1862"/>
      <c r="IZ28" s="2255"/>
      <c r="JA28" s="1862"/>
      <c r="JD28" s="2255"/>
      <c r="JE28" s="1862"/>
      <c r="JH28" s="2255"/>
      <c r="JI28" s="1862"/>
      <c r="JL28" s="2255"/>
      <c r="JM28" s="1862"/>
      <c r="JP28" s="2255"/>
      <c r="JQ28" s="1862"/>
      <c r="JT28" s="2255"/>
      <c r="JU28" s="1862"/>
      <c r="JX28" s="2255"/>
      <c r="JY28" s="1862"/>
      <c r="KB28" s="2255"/>
      <c r="KC28" s="1862"/>
      <c r="KF28" s="2255"/>
      <c r="KG28" s="1862"/>
      <c r="KJ28" s="2255"/>
      <c r="KK28" s="1862"/>
      <c r="KN28" s="2255"/>
      <c r="KO28" s="1862"/>
      <c r="KR28" s="2255"/>
      <c r="KS28" s="1862"/>
      <c r="KV28" s="2255"/>
      <c r="KW28" s="1862"/>
      <c r="KZ28" s="2255"/>
      <c r="LA28" s="1862"/>
      <c r="LD28" s="2255"/>
      <c r="LE28" s="1862"/>
      <c r="LH28" s="2255"/>
      <c r="LI28" s="1862"/>
      <c r="LL28" s="2255"/>
      <c r="LM28" s="1862"/>
      <c r="LP28" s="2255"/>
      <c r="LQ28" s="1862"/>
      <c r="LT28" s="2255"/>
      <c r="LU28" s="1862"/>
      <c r="LX28" s="2255"/>
      <c r="LY28" s="1862"/>
      <c r="MB28" s="2255"/>
      <c r="MC28" s="1862"/>
      <c r="MF28" s="2255"/>
      <c r="MG28" s="1862"/>
      <c r="MJ28" s="2255"/>
      <c r="MK28" s="1862"/>
      <c r="MN28" s="2255"/>
      <c r="MO28" s="1862"/>
      <c r="MR28" s="2255"/>
      <c r="MS28" s="1862"/>
      <c r="MV28" s="2255"/>
      <c r="MW28" s="1862"/>
      <c r="MZ28" s="2255"/>
      <c r="NA28" s="1862"/>
      <c r="ND28" s="2255"/>
    </row>
    <row r="29" spans="1:368" s="325" customFormat="1" thickBot="1">
      <c r="A29" s="125"/>
      <c r="B29" s="1756"/>
      <c r="C29" s="1790"/>
      <c r="D29" s="2331"/>
      <c r="E29" s="1790"/>
      <c r="F29" s="1803" t="s">
        <v>130</v>
      </c>
      <c r="G29" s="1804" t="s">
        <v>131</v>
      </c>
      <c r="H29" s="522" t="e">
        <f>AVERAGE(BE29,AK29,AC29,Q29,Y29,CK29,CG29,AG29,AW29,M29,BQ29,BU29,BM29,BA29,AO29,AS29,#REF!,BI29,BY29,CC29,CO29,CS29,DA29)</f>
        <v>#REF!</v>
      </c>
      <c r="I29" s="523" t="e">
        <f>AVERAGE(BF29,AL29,AD29,R29,Z29,CL29,CH29,AH29,AX29,N29,BR29,BV29,BN29,BB29,AP29,AT29,#REF!,BJ29,BZ29,CD29,CP29,CT29,DB29)</f>
        <v>#REF!</v>
      </c>
      <c r="J29" s="599" t="e">
        <f>AVERAGE(BG29,AM29,AE29,S29,AA29,CM29,CI29,AI29,AY29,O29,BS29,BW29,BO29,BC29,AQ29,AU29,#REF!,BK29,CA29,CE29,CQ29,CU29,DC29)</f>
        <v>#REF!</v>
      </c>
      <c r="K29" s="2047" t="e">
        <f t="shared" ref="K29:K34" si="0">SUM(H29:J29)</f>
        <v>#REF!</v>
      </c>
      <c r="L29" s="1756"/>
      <c r="M29" s="281"/>
      <c r="N29" s="281"/>
      <c r="O29" s="281"/>
      <c r="P29" s="329"/>
      <c r="Q29" s="2515"/>
      <c r="R29" s="282"/>
      <c r="S29" s="283"/>
      <c r="T29" s="2516"/>
      <c r="U29" s="506"/>
      <c r="V29" s="506"/>
      <c r="W29" s="506"/>
      <c r="X29" s="434"/>
      <c r="Y29" s="353">
        <v>5</v>
      </c>
      <c r="Z29" s="353">
        <v>6</v>
      </c>
      <c r="AA29" s="353">
        <v>5</v>
      </c>
      <c r="AB29" s="525">
        <f>AA29+Z29+Y29</f>
        <v>16</v>
      </c>
      <c r="AC29" s="526">
        <v>3.5</v>
      </c>
      <c r="AD29" s="527">
        <v>5</v>
      </c>
      <c r="AE29" s="528">
        <v>5</v>
      </c>
      <c r="AF29" s="291">
        <f t="shared" ref="AF29:AF34" si="1">AE29+AD29+AC29</f>
        <v>13.5</v>
      </c>
      <c r="AG29" s="293"/>
      <c r="AH29" s="293"/>
      <c r="AI29" s="294"/>
      <c r="AJ29" s="293"/>
      <c r="AK29" s="529">
        <v>4</v>
      </c>
      <c r="AL29" s="530">
        <v>6</v>
      </c>
      <c r="AM29" s="530">
        <v>6</v>
      </c>
      <c r="AN29" s="297">
        <f>AM29+AL29+AK29</f>
        <v>16</v>
      </c>
      <c r="AO29" s="1125"/>
      <c r="AP29" s="1125"/>
      <c r="AQ29" s="1125"/>
      <c r="AR29" s="1126"/>
      <c r="AS29" s="293"/>
      <c r="AT29" s="293"/>
      <c r="AU29" s="294"/>
      <c r="AV29" s="1943"/>
      <c r="AW29" s="1960"/>
      <c r="AX29" s="299"/>
      <c r="AY29" s="300"/>
      <c r="AZ29" s="1961"/>
      <c r="BA29" s="301"/>
      <c r="BB29" s="301"/>
      <c r="BC29" s="301"/>
      <c r="BD29" s="302"/>
      <c r="BE29" s="2458">
        <v>4</v>
      </c>
      <c r="BF29" s="303">
        <v>5</v>
      </c>
      <c r="BG29" s="2459">
        <v>6</v>
      </c>
      <c r="BH29" s="453">
        <f>BG29+BF29+BE29</f>
        <v>15</v>
      </c>
      <c r="BI29" s="305"/>
      <c r="BJ29" s="305"/>
      <c r="BK29" s="305"/>
      <c r="BL29" s="306"/>
      <c r="BM29" s="293">
        <f t="shared" ref="BM29:BM34" si="2">BP29*6/20</f>
        <v>4.8</v>
      </c>
      <c r="BN29" s="293">
        <f t="shared" ref="BN29:BN34" si="3">BP29*6/20</f>
        <v>4.8</v>
      </c>
      <c r="BO29" s="293">
        <f t="shared" ref="BO29:BO34" si="4">BP29*8/20</f>
        <v>6.4</v>
      </c>
      <c r="BP29" s="531">
        <v>16</v>
      </c>
      <c r="BQ29" s="307"/>
      <c r="BR29" s="307"/>
      <c r="BS29" s="307"/>
      <c r="BT29" s="700"/>
      <c r="BU29" s="1897"/>
      <c r="BV29" s="308"/>
      <c r="BW29" s="308"/>
      <c r="BX29" s="1898"/>
      <c r="BY29" s="308"/>
      <c r="BZ29" s="308"/>
      <c r="CA29" s="308"/>
      <c r="CB29" s="309"/>
      <c r="CC29" s="527">
        <v>5.5</v>
      </c>
      <c r="CD29" s="527">
        <v>4.5</v>
      </c>
      <c r="CE29" s="527">
        <v>6.5</v>
      </c>
      <c r="CF29" s="291">
        <f t="shared" ref="CF29:CF34" si="5">CE29+CD29+CC29</f>
        <v>16.5</v>
      </c>
      <c r="CG29" s="444"/>
      <c r="CH29" s="444"/>
      <c r="CI29" s="444"/>
      <c r="CJ29" s="445"/>
      <c r="CK29" s="446"/>
      <c r="CL29" s="446"/>
      <c r="CM29" s="446"/>
      <c r="CN29" s="532"/>
      <c r="CO29" s="2001">
        <v>5</v>
      </c>
      <c r="CP29" s="319">
        <v>4</v>
      </c>
      <c r="CQ29" s="319">
        <v>6</v>
      </c>
      <c r="CR29" s="2004">
        <f>CQ29+CP29+CO29</f>
        <v>15</v>
      </c>
      <c r="CS29" s="321"/>
      <c r="CT29" s="321"/>
      <c r="CU29" s="321"/>
      <c r="CV29" s="442"/>
      <c r="CW29" s="449"/>
      <c r="CX29" s="450"/>
      <c r="CY29" s="451"/>
      <c r="CZ29" s="451"/>
      <c r="DA29" s="452"/>
      <c r="DB29" s="321"/>
      <c r="DC29" s="453"/>
      <c r="DD29" s="453"/>
      <c r="DE29" s="454"/>
      <c r="DF29" s="455"/>
      <c r="DG29" s="456"/>
      <c r="DH29" s="456"/>
      <c r="DI29" s="532"/>
      <c r="DJ29" s="446"/>
      <c r="DK29" s="533"/>
      <c r="DL29" s="533"/>
      <c r="DM29" s="308"/>
      <c r="DN29" s="334"/>
      <c r="DO29" s="334"/>
      <c r="DP29" s="335"/>
      <c r="DQ29" s="324"/>
      <c r="DS29" s="326"/>
      <c r="DT29" s="336"/>
      <c r="DU29" s="337"/>
      <c r="DV29" s="338"/>
      <c r="DW29" s="339"/>
      <c r="DX29" s="340"/>
      <c r="DY29" s="341"/>
      <c r="DZ29" s="342"/>
      <c r="EA29" s="343"/>
      <c r="EB29" s="344"/>
      <c r="EC29" s="324"/>
      <c r="EE29" s="326"/>
      <c r="EF29" s="336"/>
      <c r="EG29" s="345"/>
      <c r="EH29" s="346"/>
      <c r="EI29" s="347"/>
      <c r="EJ29" s="348"/>
      <c r="EK29" s="950"/>
      <c r="EL29" s="951"/>
      <c r="EM29" s="952"/>
      <c r="EN29" s="953"/>
      <c r="EO29" s="1015"/>
      <c r="EP29" s="1016"/>
      <c r="EQ29" s="1017"/>
      <c r="ER29" s="1018"/>
      <c r="ES29" s="1074"/>
      <c r="ET29" s="1075"/>
      <c r="EU29" s="1076"/>
      <c r="EV29" s="1077"/>
      <c r="EW29" s="1355"/>
      <c r="EX29" s="1356"/>
      <c r="EY29" s="1357"/>
      <c r="EZ29" s="1358"/>
      <c r="FA29" s="1476"/>
      <c r="FB29" s="1477"/>
      <c r="FC29" s="1478"/>
      <c r="FD29" s="1479"/>
      <c r="FE29" s="1618"/>
      <c r="FF29" s="1619"/>
      <c r="FG29" s="1620"/>
      <c r="FH29" s="1621"/>
      <c r="FL29" s="2254"/>
      <c r="FP29" s="2254"/>
      <c r="FQ29" s="1861"/>
      <c r="FT29" s="2254"/>
      <c r="FX29" s="2254"/>
      <c r="GB29" s="2254"/>
      <c r="GF29" s="2254"/>
      <c r="GG29" s="1861"/>
      <c r="GJ29" s="2254"/>
      <c r="GN29" s="2254"/>
      <c r="GR29" s="2254"/>
      <c r="GV29" s="1861"/>
      <c r="GW29" s="1861"/>
      <c r="GZ29" s="2254"/>
      <c r="HA29" s="1861"/>
      <c r="HD29" s="2254"/>
      <c r="HE29" s="1861"/>
      <c r="HH29" s="2254"/>
      <c r="HI29" s="1861"/>
      <c r="HL29" s="2254"/>
      <c r="HM29" s="1861"/>
      <c r="HP29" s="2254"/>
      <c r="HQ29" s="1861"/>
      <c r="HT29" s="2254"/>
      <c r="HU29" s="1861"/>
      <c r="HX29" s="2254"/>
      <c r="HY29" s="1861"/>
      <c r="IB29" s="2254"/>
      <c r="IC29" s="1861"/>
      <c r="IF29" s="2254"/>
      <c r="IG29" s="1861"/>
      <c r="IJ29" s="2254"/>
      <c r="IK29" s="1861"/>
      <c r="IN29" s="2254"/>
      <c r="IO29" s="1861"/>
      <c r="IR29" s="2254"/>
      <c r="IS29" s="1861"/>
      <c r="IV29" s="1861"/>
      <c r="IW29" s="1861"/>
      <c r="IZ29" s="2254"/>
      <c r="JA29" s="1861"/>
      <c r="JD29" s="2254"/>
      <c r="JE29" s="1861"/>
      <c r="JH29" s="2254"/>
      <c r="JI29" s="1861"/>
      <c r="JL29" s="2254"/>
      <c r="JM29" s="1861"/>
      <c r="JP29" s="2254"/>
      <c r="JQ29" s="1861"/>
      <c r="JT29" s="2254"/>
      <c r="JU29" s="1861"/>
      <c r="JX29" s="2254"/>
      <c r="JY29" s="1861"/>
      <c r="KB29" s="2254"/>
      <c r="KC29" s="1861"/>
      <c r="KF29" s="2254"/>
      <c r="KG29" s="1861"/>
      <c r="KJ29" s="2254"/>
      <c r="KK29" s="1861"/>
      <c r="KN29" s="2254"/>
      <c r="KO29" s="1861"/>
      <c r="KR29" s="2254"/>
      <c r="KS29" s="1861"/>
      <c r="KV29" s="2254"/>
      <c r="KW29" s="1861"/>
      <c r="KZ29" s="2254"/>
      <c r="LA29" s="1861"/>
      <c r="LD29" s="2254"/>
      <c r="LE29" s="1861"/>
      <c r="LH29" s="2254"/>
      <c r="LI29" s="1861"/>
      <c r="LL29" s="2254"/>
      <c r="LM29" s="1861"/>
      <c r="LP29" s="2254"/>
      <c r="LQ29" s="1861"/>
      <c r="LT29" s="2254"/>
      <c r="LU29" s="1861"/>
      <c r="LX29" s="2254"/>
      <c r="LY29" s="1861"/>
      <c r="MB29" s="2254"/>
      <c r="MC29" s="1861"/>
      <c r="MF29" s="2254"/>
      <c r="MG29" s="1861"/>
      <c r="MJ29" s="2254"/>
      <c r="MK29" s="1861"/>
      <c r="MN29" s="2254"/>
      <c r="MO29" s="1861"/>
      <c r="MR29" s="2254"/>
      <c r="MS29" s="1861"/>
      <c r="MV29" s="2254"/>
      <c r="MW29" s="1861"/>
      <c r="MZ29" s="2254"/>
      <c r="NA29" s="1861"/>
      <c r="ND29" s="2254"/>
    </row>
    <row r="30" spans="1:368" s="78" customFormat="1" thickBot="1">
      <c r="A30" s="124"/>
      <c r="B30" s="1754"/>
      <c r="C30" s="1790"/>
      <c r="D30" s="2331"/>
      <c r="E30" s="1790"/>
      <c r="F30" s="1801" t="s">
        <v>132</v>
      </c>
      <c r="G30" s="1802" t="s">
        <v>30</v>
      </c>
      <c r="H30" s="349" t="e">
        <f>AVERAGE(BE30,AK30,AC30,Q30,Y30,CK30,CG30,AG30,AW30,M30,BQ30,BU30,BM30,BA30,AO30,AS30,#REF!,BI30,BY30,CC30,CO30,CS30,DA30)</f>
        <v>#REF!</v>
      </c>
      <c r="I30" s="534" t="e">
        <f>AVERAGE(BF30,AL30,AD30,R30,Z30,CL30,CH30,AH30,AX30,N30,BR30,BV30,BN30,BB30,AP30,AT30,#REF!,BJ30,BZ30,CD30,CP30,CT30,DB30)</f>
        <v>#REF!</v>
      </c>
      <c r="J30" s="664" t="e">
        <f>AVERAGE(BG30,AM30,AE30,S30,AA30,CM30,CI30,AI30,AY30,O30,BS30,BW30,BO30,BC30,AQ30,AU30,#REF!,BK30,CA30,CE30,CQ30,CU30,DC30)</f>
        <v>#REF!</v>
      </c>
      <c r="K30" s="1326" t="e">
        <f t="shared" si="0"/>
        <v>#REF!</v>
      </c>
      <c r="L30" s="1754"/>
      <c r="M30" s="65"/>
      <c r="N30" s="65"/>
      <c r="O30" s="65"/>
      <c r="P30" s="218"/>
      <c r="Q30" s="2511"/>
      <c r="R30" s="97"/>
      <c r="S30" s="98"/>
      <c r="T30" s="2512"/>
      <c r="U30" s="166"/>
      <c r="V30" s="166"/>
      <c r="W30" s="166"/>
      <c r="X30" s="106"/>
      <c r="Y30" s="353">
        <v>4</v>
      </c>
      <c r="Z30" s="353">
        <v>5</v>
      </c>
      <c r="AA30" s="353">
        <v>5</v>
      </c>
      <c r="AB30" s="525">
        <f>AA30+Z30+Y30</f>
        <v>14</v>
      </c>
      <c r="AC30" s="535">
        <v>3.5</v>
      </c>
      <c r="AD30" s="484">
        <v>4</v>
      </c>
      <c r="AE30" s="536">
        <v>4</v>
      </c>
      <c r="AF30" s="356">
        <f t="shared" si="1"/>
        <v>11.5</v>
      </c>
      <c r="AG30" s="358"/>
      <c r="AH30" s="358"/>
      <c r="AI30" s="359"/>
      <c r="AJ30" s="358"/>
      <c r="AK30" s="485">
        <v>4.5</v>
      </c>
      <c r="AL30" s="486">
        <v>5</v>
      </c>
      <c r="AM30" s="486">
        <v>6.5</v>
      </c>
      <c r="AN30" s="362">
        <f>AM30+AL30+AK30</f>
        <v>16</v>
      </c>
      <c r="AO30" s="1127"/>
      <c r="AP30" s="1127"/>
      <c r="AQ30" s="1127"/>
      <c r="AR30" s="1128"/>
      <c r="AS30" s="358"/>
      <c r="AT30" s="358"/>
      <c r="AU30" s="359"/>
      <c r="AV30" s="724"/>
      <c r="AW30" s="1962"/>
      <c r="AX30" s="364"/>
      <c r="AY30" s="365"/>
      <c r="AZ30" s="1963"/>
      <c r="BA30" s="366"/>
      <c r="BB30" s="366"/>
      <c r="BC30" s="366"/>
      <c r="BD30" s="367"/>
      <c r="BE30" s="2401">
        <v>5</v>
      </c>
      <c r="BF30" s="368">
        <v>6</v>
      </c>
      <c r="BG30" s="2451">
        <v>5</v>
      </c>
      <c r="BH30" s="470">
        <f>BG30+BF30+BE30</f>
        <v>16</v>
      </c>
      <c r="BI30" s="371"/>
      <c r="BJ30" s="371"/>
      <c r="BK30" s="371"/>
      <c r="BL30" s="372"/>
      <c r="BM30" s="358">
        <f t="shared" si="2"/>
        <v>4.5</v>
      </c>
      <c r="BN30" s="358">
        <f t="shared" si="3"/>
        <v>4.5</v>
      </c>
      <c r="BO30" s="358">
        <f t="shared" si="4"/>
        <v>6</v>
      </c>
      <c r="BP30" s="500">
        <v>15</v>
      </c>
      <c r="BQ30" s="373"/>
      <c r="BR30" s="373"/>
      <c r="BS30" s="373"/>
      <c r="BT30" s="704"/>
      <c r="BU30" s="1869"/>
      <c r="BV30" s="374"/>
      <c r="BW30" s="374"/>
      <c r="BX30" s="1871"/>
      <c r="BY30" s="374"/>
      <c r="BZ30" s="374"/>
      <c r="CA30" s="374"/>
      <c r="CB30" s="375"/>
      <c r="CC30" s="484">
        <v>4</v>
      </c>
      <c r="CD30" s="484">
        <v>5.5</v>
      </c>
      <c r="CE30" s="484">
        <v>6</v>
      </c>
      <c r="CF30" s="356">
        <f t="shared" si="5"/>
        <v>15.5</v>
      </c>
      <c r="CG30" s="463"/>
      <c r="CH30" s="463"/>
      <c r="CI30" s="463"/>
      <c r="CJ30" s="464"/>
      <c r="CK30" s="383"/>
      <c r="CL30" s="383"/>
      <c r="CM30" s="383"/>
      <c r="CN30" s="488"/>
      <c r="CO30" s="2011">
        <v>5</v>
      </c>
      <c r="CP30" s="537">
        <v>6</v>
      </c>
      <c r="CQ30" s="537">
        <v>5</v>
      </c>
      <c r="CR30" s="2006">
        <f>CQ30+CP30+CO30</f>
        <v>16</v>
      </c>
      <c r="CS30" s="378"/>
      <c r="CT30" s="378"/>
      <c r="CU30" s="378"/>
      <c r="CV30" s="460"/>
      <c r="CW30" s="466"/>
      <c r="CX30" s="467"/>
      <c r="CY30" s="468"/>
      <c r="CZ30" s="468"/>
      <c r="DA30" s="469"/>
      <c r="DB30" s="378"/>
      <c r="DC30" s="470"/>
      <c r="DD30" s="470"/>
      <c r="DE30" s="471"/>
      <c r="DF30" s="472"/>
      <c r="DG30" s="473"/>
      <c r="DH30" s="473"/>
      <c r="DI30" s="488"/>
      <c r="DJ30" s="383"/>
      <c r="DK30" s="489"/>
      <c r="DL30" s="489"/>
      <c r="DM30" s="374"/>
      <c r="DN30" s="90"/>
      <c r="DO30" s="90"/>
      <c r="DP30" s="103"/>
      <c r="DQ30" s="2"/>
      <c r="DS30" s="3"/>
      <c r="DT30" s="121"/>
      <c r="DU30" s="275"/>
      <c r="DV30" s="276"/>
      <c r="DW30" s="277"/>
      <c r="DX30" s="278"/>
      <c r="DY30" s="224"/>
      <c r="DZ30" s="225"/>
      <c r="EA30" s="226"/>
      <c r="EB30" s="227"/>
      <c r="EC30" s="2"/>
      <c r="EE30" s="3"/>
      <c r="EF30" s="121"/>
      <c r="EG30" s="228"/>
      <c r="EH30" s="229"/>
      <c r="EI30" s="230"/>
      <c r="EJ30" s="231"/>
      <c r="EK30" s="938"/>
      <c r="EL30" s="939"/>
      <c r="EM30" s="940"/>
      <c r="EN30" s="941"/>
      <c r="EO30" s="1011"/>
      <c r="EP30" s="1012"/>
      <c r="EQ30" s="1013"/>
      <c r="ER30" s="1014"/>
      <c r="ES30" s="1070"/>
      <c r="ET30" s="1071"/>
      <c r="EU30" s="1072"/>
      <c r="EV30" s="1073"/>
      <c r="EW30" s="1351"/>
      <c r="EX30" s="1352"/>
      <c r="EY30" s="1353"/>
      <c r="EZ30" s="1354"/>
      <c r="FA30" s="1450"/>
      <c r="FB30" s="1451"/>
      <c r="FC30" s="1452"/>
      <c r="FD30" s="1453"/>
      <c r="FE30" s="1606"/>
      <c r="FF30" s="1607"/>
      <c r="FG30" s="1608"/>
      <c r="FH30" s="1609"/>
      <c r="FL30" s="2252"/>
      <c r="FP30" s="2252"/>
      <c r="FQ30" s="1858"/>
      <c r="FT30" s="2252"/>
      <c r="FX30" s="2252"/>
      <c r="GB30" s="2252"/>
      <c r="GF30" s="2252"/>
      <c r="GG30" s="1858"/>
      <c r="GJ30" s="2252"/>
      <c r="GN30" s="2252"/>
      <c r="GR30" s="2252"/>
      <c r="GV30" s="1858"/>
      <c r="GW30" s="1858"/>
      <c r="GZ30" s="2252"/>
      <c r="HA30" s="1858"/>
      <c r="HD30" s="2252"/>
      <c r="HE30" s="1858"/>
      <c r="HH30" s="2252"/>
      <c r="HI30" s="1858"/>
      <c r="HL30" s="2252"/>
      <c r="HM30" s="1858"/>
      <c r="HP30" s="2252"/>
      <c r="HQ30" s="1858"/>
      <c r="HT30" s="2252"/>
      <c r="HU30" s="1858"/>
      <c r="HX30" s="2252"/>
      <c r="HY30" s="1858"/>
      <c r="IB30" s="2252"/>
      <c r="IC30" s="1858"/>
      <c r="IF30" s="2252"/>
      <c r="IG30" s="1858"/>
      <c r="IJ30" s="2252"/>
      <c r="IK30" s="1858"/>
      <c r="IN30" s="2252"/>
      <c r="IO30" s="1858"/>
      <c r="IR30" s="2252"/>
      <c r="IS30" s="1858"/>
      <c r="IV30" s="1858"/>
      <c r="IW30" s="1858"/>
      <c r="IZ30" s="2252"/>
      <c r="JA30" s="1858"/>
      <c r="JD30" s="2252"/>
      <c r="JE30" s="1858"/>
      <c r="JH30" s="2252"/>
      <c r="JI30" s="1858"/>
      <c r="JL30" s="2252"/>
      <c r="JM30" s="1858"/>
      <c r="JP30" s="2252"/>
      <c r="JQ30" s="1858"/>
      <c r="JT30" s="2252"/>
      <c r="JU30" s="1858"/>
      <c r="JX30" s="2252"/>
      <c r="JY30" s="1858"/>
      <c r="KB30" s="2252"/>
      <c r="KC30" s="1858"/>
      <c r="KF30" s="2252"/>
      <c r="KG30" s="1858"/>
      <c r="KJ30" s="2252"/>
      <c r="KK30" s="1858"/>
      <c r="KN30" s="2252"/>
      <c r="KO30" s="1858"/>
      <c r="KR30" s="2252"/>
      <c r="KS30" s="1858"/>
      <c r="KV30" s="2252"/>
      <c r="KW30" s="1858"/>
      <c r="KZ30" s="2252"/>
      <c r="LA30" s="1858"/>
      <c r="LD30" s="2252"/>
      <c r="LE30" s="1858"/>
      <c r="LH30" s="2252"/>
      <c r="LI30" s="1858"/>
      <c r="LL30" s="2252"/>
      <c r="LM30" s="1858"/>
      <c r="LP30" s="2252"/>
      <c r="LQ30" s="1858"/>
      <c r="LT30" s="2252"/>
      <c r="LU30" s="1858"/>
      <c r="LX30" s="2252"/>
      <c r="LY30" s="1858"/>
      <c r="MB30" s="2252"/>
      <c r="MC30" s="1858"/>
      <c r="MF30" s="2252"/>
      <c r="MG30" s="1858"/>
      <c r="MJ30" s="2252"/>
      <c r="MK30" s="1858"/>
      <c r="MN30" s="2252"/>
      <c r="MO30" s="1858"/>
      <c r="MR30" s="2252"/>
      <c r="MS30" s="1858"/>
      <c r="MV30" s="2252"/>
      <c r="MW30" s="1858"/>
      <c r="MZ30" s="2252"/>
      <c r="NA30" s="1858"/>
      <c r="ND30" s="2252"/>
    </row>
    <row r="31" spans="1:368" s="78" customFormat="1" thickBot="1">
      <c r="A31" s="124"/>
      <c r="B31" s="1754"/>
      <c r="C31" s="1790"/>
      <c r="D31" s="2331"/>
      <c r="E31" s="1790"/>
      <c r="F31" s="1801"/>
      <c r="G31" s="1802" t="s">
        <v>5</v>
      </c>
      <c r="H31" s="671" t="e">
        <f>AVERAGE(BE31,AK31,AC31,Q31,Y31,CK31,CG31,AG31,AW31,M31,BQ31,BU31,BM31,BA31,AO31,AS31,#REF!,BI31,BY31,CC31,CO31,CS31,DA31)</f>
        <v>#REF!</v>
      </c>
      <c r="I31" s="379" t="e">
        <f>AVERAGE(BF31,AL31,AD31,R31,Z31,CL31,CH31,AH31,AX31,N31,BR31,BV31,BN31,BB31,AP31,AT31,#REF!,BJ31,BZ31,CD31,CP31,CT31,DB31)</f>
        <v>#REF!</v>
      </c>
      <c r="J31" s="673" t="e">
        <f>AVERAGE(BG31,AM31,AE31,S31,AA31,CM31,CI31,AI31,AY31,O31,BS31,BW31,BO31,BC31,AQ31,AU31,#REF!,BK31,CA31,CE31,CQ31,CU31,DC31)</f>
        <v>#REF!</v>
      </c>
      <c r="K31" s="1327" t="e">
        <f t="shared" si="0"/>
        <v>#REF!</v>
      </c>
      <c r="L31" s="1754"/>
      <c r="M31" s="65"/>
      <c r="N31" s="65"/>
      <c r="O31" s="65"/>
      <c r="P31" s="218"/>
      <c r="Q31" s="2511"/>
      <c r="R31" s="97"/>
      <c r="S31" s="98"/>
      <c r="T31" s="2512"/>
      <c r="U31" s="166"/>
      <c r="V31" s="166"/>
      <c r="W31" s="166"/>
      <c r="X31" s="106"/>
      <c r="Y31" s="353"/>
      <c r="Z31" s="353"/>
      <c r="AA31" s="353"/>
      <c r="AB31" s="525"/>
      <c r="AC31" s="535">
        <v>5.5</v>
      </c>
      <c r="AD31" s="484">
        <v>6</v>
      </c>
      <c r="AE31" s="536">
        <v>7</v>
      </c>
      <c r="AF31" s="356">
        <f t="shared" si="1"/>
        <v>18.5</v>
      </c>
      <c r="AG31" s="358"/>
      <c r="AH31" s="358"/>
      <c r="AI31" s="359"/>
      <c r="AJ31" s="358"/>
      <c r="AK31" s="485">
        <v>5.5</v>
      </c>
      <c r="AL31" s="486">
        <v>4</v>
      </c>
      <c r="AM31" s="486">
        <v>6</v>
      </c>
      <c r="AN31" s="362">
        <f>AM31+AL31+AK31</f>
        <v>15.5</v>
      </c>
      <c r="AO31" s="1127"/>
      <c r="AP31" s="1127"/>
      <c r="AQ31" s="1127"/>
      <c r="AR31" s="1128"/>
      <c r="AS31" s="358"/>
      <c r="AT31" s="358"/>
      <c r="AU31" s="359"/>
      <c r="AV31" s="724"/>
      <c r="AW31" s="1962"/>
      <c r="AX31" s="364"/>
      <c r="AY31" s="365"/>
      <c r="AZ31" s="1963"/>
      <c r="BA31" s="366"/>
      <c r="BB31" s="366"/>
      <c r="BC31" s="366"/>
      <c r="BD31" s="367"/>
      <c r="BE31" s="2401">
        <v>6</v>
      </c>
      <c r="BF31" s="368">
        <v>3</v>
      </c>
      <c r="BG31" s="2451">
        <v>6</v>
      </c>
      <c r="BH31" s="470">
        <f>BG31+BF31+BE31</f>
        <v>15</v>
      </c>
      <c r="BI31" s="371"/>
      <c r="BJ31" s="371"/>
      <c r="BK31" s="371"/>
      <c r="BL31" s="372"/>
      <c r="BM31" s="358">
        <f t="shared" si="2"/>
        <v>5.0999999999999996</v>
      </c>
      <c r="BN31" s="358">
        <f t="shared" si="3"/>
        <v>5.0999999999999996</v>
      </c>
      <c r="BO31" s="358">
        <f t="shared" si="4"/>
        <v>6.8</v>
      </c>
      <c r="BP31" s="500">
        <v>17</v>
      </c>
      <c r="BQ31" s="373"/>
      <c r="BR31" s="373"/>
      <c r="BS31" s="373"/>
      <c r="BT31" s="704"/>
      <c r="BU31" s="1869"/>
      <c r="BV31" s="374"/>
      <c r="BW31" s="374"/>
      <c r="BX31" s="1871"/>
      <c r="BY31" s="374"/>
      <c r="BZ31" s="374"/>
      <c r="CA31" s="374"/>
      <c r="CB31" s="375"/>
      <c r="CC31" s="484">
        <v>5.5</v>
      </c>
      <c r="CD31" s="484">
        <v>6</v>
      </c>
      <c r="CE31" s="484">
        <v>7.5</v>
      </c>
      <c r="CF31" s="356">
        <f t="shared" si="5"/>
        <v>19</v>
      </c>
      <c r="CG31" s="463"/>
      <c r="CH31" s="463"/>
      <c r="CI31" s="463"/>
      <c r="CJ31" s="464"/>
      <c r="CK31" s="383"/>
      <c r="CL31" s="383"/>
      <c r="CM31" s="383"/>
      <c r="CN31" s="488"/>
      <c r="CO31" s="2011">
        <v>6</v>
      </c>
      <c r="CP31" s="537">
        <v>5.5</v>
      </c>
      <c r="CQ31" s="537">
        <v>5</v>
      </c>
      <c r="CR31" s="2006">
        <f>CQ31+CP31+CO31</f>
        <v>16.5</v>
      </c>
      <c r="CS31" s="378"/>
      <c r="CT31" s="378"/>
      <c r="CU31" s="378"/>
      <c r="CV31" s="460"/>
      <c r="CW31" s="466"/>
      <c r="CX31" s="467"/>
      <c r="CY31" s="468"/>
      <c r="CZ31" s="468"/>
      <c r="DA31" s="469"/>
      <c r="DB31" s="378"/>
      <c r="DC31" s="470"/>
      <c r="DD31" s="470"/>
      <c r="DE31" s="471"/>
      <c r="DF31" s="472"/>
      <c r="DG31" s="473"/>
      <c r="DH31" s="473"/>
      <c r="DI31" s="488"/>
      <c r="DJ31" s="383"/>
      <c r="DK31" s="489"/>
      <c r="DL31" s="489"/>
      <c r="DM31" s="374"/>
      <c r="DN31" s="90"/>
      <c r="DO31" s="90"/>
      <c r="DP31" s="103"/>
      <c r="DQ31" s="2"/>
      <c r="DS31" s="3"/>
      <c r="DT31" s="121"/>
      <c r="DU31" s="275"/>
      <c r="DV31" s="276"/>
      <c r="DW31" s="277"/>
      <c r="DX31" s="278"/>
      <c r="DY31" s="224"/>
      <c r="DZ31" s="225"/>
      <c r="EA31" s="226"/>
      <c r="EB31" s="227"/>
      <c r="EC31" s="2"/>
      <c r="EE31" s="3"/>
      <c r="EF31" s="121"/>
      <c r="EG31" s="228"/>
      <c r="EH31" s="229"/>
      <c r="EI31" s="230"/>
      <c r="EJ31" s="231"/>
      <c r="EK31" s="938"/>
      <c r="EL31" s="939"/>
      <c r="EM31" s="940"/>
      <c r="EN31" s="941"/>
      <c r="EO31" s="1011"/>
      <c r="EP31" s="1012"/>
      <c r="EQ31" s="1013"/>
      <c r="ER31" s="1014"/>
      <c r="ES31" s="1070"/>
      <c r="ET31" s="1071"/>
      <c r="EU31" s="1072"/>
      <c r="EV31" s="1073"/>
      <c r="EW31" s="1351"/>
      <c r="EX31" s="1352"/>
      <c r="EY31" s="1353"/>
      <c r="EZ31" s="1354"/>
      <c r="FA31" s="1450"/>
      <c r="FB31" s="1451"/>
      <c r="FC31" s="1452"/>
      <c r="FD31" s="1453"/>
      <c r="FE31" s="1606"/>
      <c r="FF31" s="1607"/>
      <c r="FG31" s="1608"/>
      <c r="FH31" s="1609"/>
      <c r="FL31" s="2252"/>
      <c r="FP31" s="2252"/>
      <c r="FQ31" s="1858"/>
      <c r="FT31" s="2252"/>
      <c r="FX31" s="2252"/>
      <c r="GB31" s="2252"/>
      <c r="GF31" s="2252"/>
      <c r="GG31" s="1858"/>
      <c r="GJ31" s="2252"/>
      <c r="GN31" s="2252"/>
      <c r="GR31" s="2252"/>
      <c r="GV31" s="1858"/>
      <c r="GW31" s="1858"/>
      <c r="GZ31" s="2252"/>
      <c r="HA31" s="1858"/>
      <c r="HD31" s="2252"/>
      <c r="HE31" s="1858"/>
      <c r="HH31" s="2252"/>
      <c r="HI31" s="1858"/>
      <c r="HL31" s="2252"/>
      <c r="HM31" s="1858"/>
      <c r="HP31" s="2252"/>
      <c r="HQ31" s="1858"/>
      <c r="HT31" s="2252"/>
      <c r="HU31" s="1858"/>
      <c r="HX31" s="2252"/>
      <c r="HY31" s="1858"/>
      <c r="IB31" s="2252"/>
      <c r="IC31" s="1858"/>
      <c r="IF31" s="2252"/>
      <c r="IG31" s="1858"/>
      <c r="IJ31" s="2252"/>
      <c r="IK31" s="1858"/>
      <c r="IN31" s="2252"/>
      <c r="IO31" s="1858"/>
      <c r="IR31" s="2252"/>
      <c r="IS31" s="1858"/>
      <c r="IV31" s="1858"/>
      <c r="IW31" s="1858"/>
      <c r="IZ31" s="2252"/>
      <c r="JA31" s="1858"/>
      <c r="JD31" s="2252"/>
      <c r="JE31" s="1858"/>
      <c r="JH31" s="2252"/>
      <c r="JI31" s="1858"/>
      <c r="JL31" s="2252"/>
      <c r="JM31" s="1858"/>
      <c r="JP31" s="2252"/>
      <c r="JQ31" s="1858"/>
      <c r="JT31" s="2252"/>
      <c r="JU31" s="1858"/>
      <c r="JX31" s="2252"/>
      <c r="JY31" s="1858"/>
      <c r="KB31" s="2252"/>
      <c r="KC31" s="1858"/>
      <c r="KF31" s="2252"/>
      <c r="KG31" s="1858"/>
      <c r="KJ31" s="2252"/>
      <c r="KK31" s="1858"/>
      <c r="KN31" s="2252"/>
      <c r="KO31" s="1858"/>
      <c r="KR31" s="2252"/>
      <c r="KS31" s="1858"/>
      <c r="KV31" s="2252"/>
      <c r="KW31" s="1858"/>
      <c r="KZ31" s="2252"/>
      <c r="LA31" s="1858"/>
      <c r="LD31" s="2252"/>
      <c r="LE31" s="1858"/>
      <c r="LH31" s="2252"/>
      <c r="LI31" s="1858"/>
      <c r="LL31" s="2252"/>
      <c r="LM31" s="1858"/>
      <c r="LP31" s="2252"/>
      <c r="LQ31" s="1858"/>
      <c r="LT31" s="2252"/>
      <c r="LU31" s="1858"/>
      <c r="LX31" s="2252"/>
      <c r="LY31" s="1858"/>
      <c r="MB31" s="2252"/>
      <c r="MC31" s="1858"/>
      <c r="MF31" s="2252"/>
      <c r="MG31" s="1858"/>
      <c r="MJ31" s="2252"/>
      <c r="MK31" s="1858"/>
      <c r="MN31" s="2252"/>
      <c r="MO31" s="1858"/>
      <c r="MR31" s="2252"/>
      <c r="MS31" s="1858"/>
      <c r="MV31" s="2252"/>
      <c r="MW31" s="1858"/>
      <c r="MZ31" s="2252"/>
      <c r="NA31" s="1858"/>
      <c r="ND31" s="2252"/>
    </row>
    <row r="32" spans="1:368" s="78" customFormat="1" thickBot="1">
      <c r="A32" s="124"/>
      <c r="B32" s="1754"/>
      <c r="C32" s="1790"/>
      <c r="D32" s="2331"/>
      <c r="E32" s="1790"/>
      <c r="F32" s="1801"/>
      <c r="G32" s="1802" t="s">
        <v>1</v>
      </c>
      <c r="H32" s="349" t="e">
        <f>AVERAGE(BE32,AK32,AC32,Q32,Y32,CK32,CG32,AG32,AW32,M32,BQ32,BU32,BM32,BA32,AO32,AS32,#REF!,BI32,BY32,CC32,CO32,CS32,DA32)</f>
        <v>#REF!</v>
      </c>
      <c r="I32" s="379" t="e">
        <f>AVERAGE(BF32,AL32,AD32,R32,Z32,CL32,CH32,AH32,AX32,N32,BR32,BV32,BN32,BB32,AP32,AT32,#REF!,BJ32,BZ32,CD32,CP32,CT32,DB32)</f>
        <v>#REF!</v>
      </c>
      <c r="J32" s="664" t="e">
        <f>AVERAGE(BG32,AM32,AE32,S32,AA32,CM32,CI32,AI32,AY32,O32,BS32,BW32,BO32,BC32,AQ32,AU32,#REF!,BK32,CA32,CE32,CQ32,CU32,DC32)</f>
        <v>#REF!</v>
      </c>
      <c r="K32" s="1326" t="e">
        <f t="shared" si="0"/>
        <v>#REF!</v>
      </c>
      <c r="L32" s="1754"/>
      <c r="M32" s="65"/>
      <c r="N32" s="65"/>
      <c r="O32" s="65"/>
      <c r="P32" s="218"/>
      <c r="Q32" s="2511"/>
      <c r="R32" s="97"/>
      <c r="S32" s="98"/>
      <c r="T32" s="2512"/>
      <c r="U32" s="166"/>
      <c r="V32" s="166"/>
      <c r="W32" s="166"/>
      <c r="X32" s="106"/>
      <c r="Y32" s="353">
        <v>4</v>
      </c>
      <c r="Z32" s="353">
        <v>5</v>
      </c>
      <c r="AA32" s="353">
        <v>5</v>
      </c>
      <c r="AB32" s="525">
        <f>AA32+Z32+Y32</f>
        <v>14</v>
      </c>
      <c r="AC32" s="535">
        <v>3.5</v>
      </c>
      <c r="AD32" s="484">
        <v>3</v>
      </c>
      <c r="AE32" s="536">
        <v>5</v>
      </c>
      <c r="AF32" s="356">
        <f t="shared" si="1"/>
        <v>11.5</v>
      </c>
      <c r="AG32" s="358"/>
      <c r="AH32" s="358"/>
      <c r="AI32" s="359"/>
      <c r="AJ32" s="358"/>
      <c r="AK32" s="485">
        <v>4</v>
      </c>
      <c r="AL32" s="486">
        <v>4</v>
      </c>
      <c r="AM32" s="486">
        <v>7</v>
      </c>
      <c r="AN32" s="362">
        <f>AM32+AL32+AK32</f>
        <v>15</v>
      </c>
      <c r="AO32" s="1127"/>
      <c r="AP32" s="1127"/>
      <c r="AQ32" s="1127"/>
      <c r="AR32" s="1128"/>
      <c r="AS32" s="358"/>
      <c r="AT32" s="358"/>
      <c r="AU32" s="359"/>
      <c r="AV32" s="724"/>
      <c r="AW32" s="1962"/>
      <c r="AX32" s="364"/>
      <c r="AY32" s="365"/>
      <c r="AZ32" s="1963"/>
      <c r="BA32" s="366"/>
      <c r="BB32" s="366"/>
      <c r="BC32" s="366"/>
      <c r="BD32" s="367"/>
      <c r="BE32" s="2401"/>
      <c r="BF32" s="368"/>
      <c r="BG32" s="2451"/>
      <c r="BH32" s="470"/>
      <c r="BI32" s="371"/>
      <c r="BJ32" s="371"/>
      <c r="BK32" s="371"/>
      <c r="BL32" s="372"/>
      <c r="BM32" s="358">
        <f t="shared" si="2"/>
        <v>4.5</v>
      </c>
      <c r="BN32" s="358">
        <f t="shared" si="3"/>
        <v>4.5</v>
      </c>
      <c r="BO32" s="358">
        <f t="shared" si="4"/>
        <v>6</v>
      </c>
      <c r="BP32" s="500">
        <v>15</v>
      </c>
      <c r="BQ32" s="373"/>
      <c r="BR32" s="373"/>
      <c r="BS32" s="373"/>
      <c r="BT32" s="704"/>
      <c r="BU32" s="1869"/>
      <c r="BV32" s="374"/>
      <c r="BW32" s="374"/>
      <c r="BX32" s="1871"/>
      <c r="BY32" s="374"/>
      <c r="BZ32" s="374"/>
      <c r="CA32" s="374"/>
      <c r="CB32" s="375"/>
      <c r="CC32" s="484">
        <v>4</v>
      </c>
      <c r="CD32" s="484">
        <v>5</v>
      </c>
      <c r="CE32" s="484">
        <v>6.5</v>
      </c>
      <c r="CF32" s="356">
        <f t="shared" si="5"/>
        <v>15.5</v>
      </c>
      <c r="CG32" s="463"/>
      <c r="CH32" s="463"/>
      <c r="CI32" s="463"/>
      <c r="CJ32" s="464"/>
      <c r="CK32" s="383"/>
      <c r="CL32" s="383"/>
      <c r="CM32" s="383"/>
      <c r="CN32" s="488"/>
      <c r="CO32" s="2011">
        <v>4.5</v>
      </c>
      <c r="CP32" s="537">
        <v>4.5</v>
      </c>
      <c r="CQ32" s="537">
        <v>6.5</v>
      </c>
      <c r="CR32" s="2006">
        <f>CQ32+CP32+CO32</f>
        <v>15.5</v>
      </c>
      <c r="CS32" s="378"/>
      <c r="CT32" s="378"/>
      <c r="CU32" s="378"/>
      <c r="CV32" s="460"/>
      <c r="CW32" s="466"/>
      <c r="CX32" s="467"/>
      <c r="CY32" s="468"/>
      <c r="CZ32" s="468"/>
      <c r="DA32" s="469"/>
      <c r="DB32" s="378"/>
      <c r="DC32" s="470"/>
      <c r="DD32" s="470"/>
      <c r="DE32" s="471"/>
      <c r="DF32" s="472"/>
      <c r="DG32" s="473"/>
      <c r="DH32" s="473"/>
      <c r="DI32" s="488"/>
      <c r="DJ32" s="383"/>
      <c r="DK32" s="489"/>
      <c r="DL32" s="489"/>
      <c r="DM32" s="374"/>
      <c r="DN32" s="90"/>
      <c r="DO32" s="90"/>
      <c r="DP32" s="103"/>
      <c r="DQ32" s="2"/>
      <c r="DS32" s="3"/>
      <c r="DT32" s="121"/>
      <c r="DU32" s="275"/>
      <c r="DV32" s="276"/>
      <c r="DW32" s="277"/>
      <c r="DX32" s="278"/>
      <c r="DY32" s="224"/>
      <c r="DZ32" s="225"/>
      <c r="EA32" s="226"/>
      <c r="EB32" s="227"/>
      <c r="EC32" s="2"/>
      <c r="EE32" s="3"/>
      <c r="EF32" s="121"/>
      <c r="EG32" s="228"/>
      <c r="EH32" s="229"/>
      <c r="EI32" s="230"/>
      <c r="EJ32" s="231"/>
      <c r="EK32" s="938"/>
      <c r="EL32" s="939"/>
      <c r="EM32" s="940"/>
      <c r="EN32" s="941"/>
      <c r="EO32" s="1011"/>
      <c r="EP32" s="1012"/>
      <c r="EQ32" s="1013"/>
      <c r="ER32" s="1014"/>
      <c r="ES32" s="1070"/>
      <c r="ET32" s="1071"/>
      <c r="EU32" s="1072"/>
      <c r="EV32" s="1073"/>
      <c r="EW32" s="1351"/>
      <c r="EX32" s="1352"/>
      <c r="EY32" s="1353"/>
      <c r="EZ32" s="1354"/>
      <c r="FA32" s="1450"/>
      <c r="FB32" s="1451"/>
      <c r="FC32" s="1452"/>
      <c r="FD32" s="1453"/>
      <c r="FE32" s="1606"/>
      <c r="FF32" s="1607"/>
      <c r="FG32" s="1608"/>
      <c r="FH32" s="1609"/>
      <c r="FL32" s="2252"/>
      <c r="FP32" s="2252"/>
      <c r="FQ32" s="1858"/>
      <c r="FT32" s="2252"/>
      <c r="FX32" s="2252"/>
      <c r="GB32" s="2252"/>
      <c r="GF32" s="2252"/>
      <c r="GG32" s="1858"/>
      <c r="GJ32" s="2252"/>
      <c r="GN32" s="2252"/>
      <c r="GR32" s="2252"/>
      <c r="GV32" s="1858"/>
      <c r="GW32" s="1858"/>
      <c r="GZ32" s="2252"/>
      <c r="HA32" s="1858"/>
      <c r="HD32" s="2252"/>
      <c r="HE32" s="1858"/>
      <c r="HH32" s="2252"/>
      <c r="HI32" s="1858"/>
      <c r="HL32" s="2252"/>
      <c r="HM32" s="1858"/>
      <c r="HP32" s="2252"/>
      <c r="HQ32" s="1858"/>
      <c r="HT32" s="2252"/>
      <c r="HU32" s="1858"/>
      <c r="HX32" s="2252"/>
      <c r="HY32" s="1858"/>
      <c r="IB32" s="2252"/>
      <c r="IC32" s="1858"/>
      <c r="IF32" s="2252"/>
      <c r="IG32" s="1858"/>
      <c r="IJ32" s="2252"/>
      <c r="IK32" s="1858"/>
      <c r="IN32" s="2252"/>
      <c r="IO32" s="1858"/>
      <c r="IR32" s="2252"/>
      <c r="IS32" s="1858"/>
      <c r="IV32" s="1858"/>
      <c r="IW32" s="1858"/>
      <c r="IZ32" s="2252"/>
      <c r="JA32" s="1858"/>
      <c r="JD32" s="2252"/>
      <c r="JE32" s="1858"/>
      <c r="JH32" s="2252"/>
      <c r="JI32" s="1858"/>
      <c r="JL32" s="2252"/>
      <c r="JM32" s="1858"/>
      <c r="JP32" s="2252"/>
      <c r="JQ32" s="1858"/>
      <c r="JT32" s="2252"/>
      <c r="JU32" s="1858"/>
      <c r="JX32" s="2252"/>
      <c r="JY32" s="1858"/>
      <c r="KB32" s="2252"/>
      <c r="KC32" s="1858"/>
      <c r="KF32" s="2252"/>
      <c r="KG32" s="1858"/>
      <c r="KJ32" s="2252"/>
      <c r="KK32" s="1858"/>
      <c r="KN32" s="2252"/>
      <c r="KO32" s="1858"/>
      <c r="KR32" s="2252"/>
      <c r="KS32" s="1858"/>
      <c r="KV32" s="2252"/>
      <c r="KW32" s="1858"/>
      <c r="KZ32" s="2252"/>
      <c r="LA32" s="1858"/>
      <c r="LD32" s="2252"/>
      <c r="LE32" s="1858"/>
      <c r="LH32" s="2252"/>
      <c r="LI32" s="1858"/>
      <c r="LL32" s="2252"/>
      <c r="LM32" s="1858"/>
      <c r="LP32" s="2252"/>
      <c r="LQ32" s="1858"/>
      <c r="LT32" s="2252"/>
      <c r="LU32" s="1858"/>
      <c r="LX32" s="2252"/>
      <c r="LY32" s="1858"/>
      <c r="MB32" s="2252"/>
      <c r="MC32" s="1858"/>
      <c r="MF32" s="2252"/>
      <c r="MG32" s="1858"/>
      <c r="MJ32" s="2252"/>
      <c r="MK32" s="1858"/>
      <c r="MN32" s="2252"/>
      <c r="MO32" s="1858"/>
      <c r="MR32" s="2252"/>
      <c r="MS32" s="1858"/>
      <c r="MV32" s="2252"/>
      <c r="MW32" s="1858"/>
      <c r="MZ32" s="2252"/>
      <c r="NA32" s="1858"/>
      <c r="ND32" s="2252"/>
    </row>
    <row r="33" spans="1:368" s="78" customFormat="1" thickBot="1">
      <c r="A33" s="124"/>
      <c r="B33" s="1754"/>
      <c r="C33" s="1790"/>
      <c r="D33" s="2331"/>
      <c r="E33" s="1790"/>
      <c r="F33" s="1801"/>
      <c r="G33" s="1802" t="s">
        <v>99</v>
      </c>
      <c r="H33" s="475" t="e">
        <f>AVERAGE(BE33,AK33,AC33,Q33,Y33,CK33,CG33,AG33,AW33,M33,BQ33,BU33,BM33,BA33,AO33,AS33,#REF!,BI33,BY33,CC33,CO33,CS33,DA33)</f>
        <v>#REF!</v>
      </c>
      <c r="I33" s="379" t="e">
        <f>AVERAGE(BF33,AL33,AD33,R33,Z33,CL33,CH33,AH33,AX33,N33,BR33,BV33,BN33,BB33,AP33,AT33,#REF!,BJ33,BZ33,CD33,CP33,CT33,DB33)</f>
        <v>#REF!</v>
      </c>
      <c r="J33" s="670" t="e">
        <f>AVERAGE(BG33,AM33,AE33,S33,AA33,CM33,CI33,AI33,AY33,O33,BS33,BW33,BO33,BC33,AQ33,AU33,#REF!,BK33,CA33,CE33,CQ33,CU33,DC33)</f>
        <v>#REF!</v>
      </c>
      <c r="K33" s="1326" t="e">
        <f t="shared" si="0"/>
        <v>#REF!</v>
      </c>
      <c r="L33" s="1754"/>
      <c r="M33" s="65"/>
      <c r="N33" s="65"/>
      <c r="O33" s="65"/>
      <c r="P33" s="218"/>
      <c r="Q33" s="2511"/>
      <c r="R33" s="97"/>
      <c r="S33" s="98"/>
      <c r="T33" s="2512"/>
      <c r="U33" s="166"/>
      <c r="V33" s="166"/>
      <c r="W33" s="166"/>
      <c r="X33" s="106"/>
      <c r="Y33" s="353">
        <v>5</v>
      </c>
      <c r="Z33" s="353">
        <v>4</v>
      </c>
      <c r="AA33" s="353">
        <v>7</v>
      </c>
      <c r="AB33" s="525">
        <f>AA33+Z33+Y33</f>
        <v>16</v>
      </c>
      <c r="AC33" s="535">
        <v>5.5</v>
      </c>
      <c r="AD33" s="484">
        <v>5</v>
      </c>
      <c r="AE33" s="536">
        <v>5.5</v>
      </c>
      <c r="AF33" s="356">
        <f t="shared" si="1"/>
        <v>16</v>
      </c>
      <c r="AG33" s="358"/>
      <c r="AH33" s="358"/>
      <c r="AI33" s="359"/>
      <c r="AJ33" s="358"/>
      <c r="AK33" s="485">
        <v>5</v>
      </c>
      <c r="AL33" s="486">
        <v>5</v>
      </c>
      <c r="AM33" s="486">
        <v>5.5</v>
      </c>
      <c r="AN33" s="362">
        <f>AM33+AL33+AK33</f>
        <v>15.5</v>
      </c>
      <c r="AO33" s="1127"/>
      <c r="AP33" s="1127"/>
      <c r="AQ33" s="1127"/>
      <c r="AR33" s="1128"/>
      <c r="AS33" s="358"/>
      <c r="AT33" s="358"/>
      <c r="AU33" s="359"/>
      <c r="AV33" s="724"/>
      <c r="AW33" s="1962"/>
      <c r="AX33" s="364"/>
      <c r="AY33" s="365"/>
      <c r="AZ33" s="1963"/>
      <c r="BA33" s="366"/>
      <c r="BB33" s="366"/>
      <c r="BC33" s="366"/>
      <c r="BD33" s="367"/>
      <c r="BE33" s="2401">
        <v>5</v>
      </c>
      <c r="BF33" s="368">
        <v>4</v>
      </c>
      <c r="BG33" s="2451">
        <v>6</v>
      </c>
      <c r="BH33" s="470">
        <f>BG33+BF33+BE33</f>
        <v>15</v>
      </c>
      <c r="BI33" s="371"/>
      <c r="BJ33" s="371"/>
      <c r="BK33" s="371"/>
      <c r="BL33" s="372"/>
      <c r="BM33" s="358">
        <f t="shared" si="2"/>
        <v>4.5</v>
      </c>
      <c r="BN33" s="358">
        <f t="shared" si="3"/>
        <v>4.5</v>
      </c>
      <c r="BO33" s="358">
        <f t="shared" si="4"/>
        <v>6</v>
      </c>
      <c r="BP33" s="500">
        <v>15</v>
      </c>
      <c r="BQ33" s="373"/>
      <c r="BR33" s="373"/>
      <c r="BS33" s="373"/>
      <c r="BT33" s="704"/>
      <c r="BU33" s="1869"/>
      <c r="BV33" s="374"/>
      <c r="BW33" s="374"/>
      <c r="BX33" s="1871"/>
      <c r="BY33" s="374"/>
      <c r="BZ33" s="374"/>
      <c r="CA33" s="374"/>
      <c r="CB33" s="375"/>
      <c r="CC33" s="484">
        <v>4</v>
      </c>
      <c r="CD33" s="484">
        <v>4</v>
      </c>
      <c r="CE33" s="484">
        <v>6.5</v>
      </c>
      <c r="CF33" s="356">
        <f t="shared" si="5"/>
        <v>14.5</v>
      </c>
      <c r="CG33" s="463"/>
      <c r="CH33" s="463"/>
      <c r="CI33" s="463"/>
      <c r="CJ33" s="464"/>
      <c r="CK33" s="383"/>
      <c r="CL33" s="383"/>
      <c r="CM33" s="383"/>
      <c r="CN33" s="488"/>
      <c r="CO33" s="2011"/>
      <c r="CP33" s="537"/>
      <c r="CQ33" s="537"/>
      <c r="CR33" s="2006"/>
      <c r="CS33" s="378"/>
      <c r="CT33" s="378"/>
      <c r="CU33" s="378"/>
      <c r="CV33" s="460"/>
      <c r="CW33" s="466"/>
      <c r="CX33" s="467"/>
      <c r="CY33" s="468"/>
      <c r="CZ33" s="468"/>
      <c r="DA33" s="469"/>
      <c r="DB33" s="378"/>
      <c r="DC33" s="470"/>
      <c r="DD33" s="470"/>
      <c r="DE33" s="471"/>
      <c r="DF33" s="472"/>
      <c r="DG33" s="473"/>
      <c r="DH33" s="473"/>
      <c r="DI33" s="488"/>
      <c r="DJ33" s="383"/>
      <c r="DK33" s="489"/>
      <c r="DL33" s="489"/>
      <c r="DM33" s="374"/>
      <c r="DN33" s="90"/>
      <c r="DO33" s="90"/>
      <c r="DP33" s="103"/>
      <c r="DQ33" s="2"/>
      <c r="DS33" s="3"/>
      <c r="DT33" s="121"/>
      <c r="DU33" s="275"/>
      <c r="DV33" s="276"/>
      <c r="DW33" s="277"/>
      <c r="DX33" s="278"/>
      <c r="DY33" s="224"/>
      <c r="DZ33" s="225"/>
      <c r="EA33" s="226"/>
      <c r="EB33" s="227"/>
      <c r="EC33" s="2"/>
      <c r="EE33" s="3"/>
      <c r="EF33" s="121"/>
      <c r="EG33" s="228"/>
      <c r="EH33" s="229"/>
      <c r="EI33" s="230"/>
      <c r="EJ33" s="231"/>
      <c r="EK33" s="938"/>
      <c r="EL33" s="939"/>
      <c r="EM33" s="940"/>
      <c r="EN33" s="941"/>
      <c r="EO33" s="1011"/>
      <c r="EP33" s="1012"/>
      <c r="EQ33" s="1013"/>
      <c r="ER33" s="1014"/>
      <c r="ES33" s="1070"/>
      <c r="ET33" s="1071"/>
      <c r="EU33" s="1072"/>
      <c r="EV33" s="1073"/>
      <c r="EW33" s="1351"/>
      <c r="EX33" s="1352"/>
      <c r="EY33" s="1353"/>
      <c r="EZ33" s="1354"/>
      <c r="FA33" s="1450"/>
      <c r="FB33" s="1451"/>
      <c r="FC33" s="1452"/>
      <c r="FD33" s="1453"/>
      <c r="FE33" s="1606"/>
      <c r="FF33" s="1607"/>
      <c r="FG33" s="1608"/>
      <c r="FH33" s="1609"/>
      <c r="FL33" s="2252"/>
      <c r="FP33" s="2252"/>
      <c r="FQ33" s="1858"/>
      <c r="FT33" s="2252"/>
      <c r="FX33" s="2252"/>
      <c r="GB33" s="2252"/>
      <c r="GF33" s="2252"/>
      <c r="GG33" s="1858"/>
      <c r="GJ33" s="2252"/>
      <c r="GN33" s="2252"/>
      <c r="GR33" s="2252"/>
      <c r="GV33" s="1858"/>
      <c r="GW33" s="1858"/>
      <c r="GZ33" s="2252"/>
      <c r="HA33" s="1858"/>
      <c r="HD33" s="2252"/>
      <c r="HE33" s="1858"/>
      <c r="HH33" s="2252"/>
      <c r="HI33" s="1858"/>
      <c r="HL33" s="2252"/>
      <c r="HM33" s="1858"/>
      <c r="HP33" s="2252"/>
      <c r="HQ33" s="1858"/>
      <c r="HT33" s="2252"/>
      <c r="HU33" s="1858"/>
      <c r="HX33" s="2252"/>
      <c r="HY33" s="1858"/>
      <c r="IB33" s="2252"/>
      <c r="IC33" s="1858"/>
      <c r="IF33" s="2252"/>
      <c r="IG33" s="1858"/>
      <c r="IJ33" s="2252"/>
      <c r="IK33" s="1858"/>
      <c r="IN33" s="2252"/>
      <c r="IO33" s="1858"/>
      <c r="IR33" s="2252"/>
      <c r="IS33" s="1858"/>
      <c r="IV33" s="1858"/>
      <c r="IW33" s="1858"/>
      <c r="IZ33" s="2252"/>
      <c r="JA33" s="1858"/>
      <c r="JD33" s="2252"/>
      <c r="JE33" s="1858"/>
      <c r="JH33" s="2252"/>
      <c r="JI33" s="1858"/>
      <c r="JL33" s="2252"/>
      <c r="JM33" s="1858"/>
      <c r="JP33" s="2252"/>
      <c r="JQ33" s="1858"/>
      <c r="JT33" s="2252"/>
      <c r="JU33" s="1858"/>
      <c r="JX33" s="2252"/>
      <c r="JY33" s="1858"/>
      <c r="KB33" s="2252"/>
      <c r="KC33" s="1858"/>
      <c r="KF33" s="2252"/>
      <c r="KG33" s="1858"/>
      <c r="KJ33" s="2252"/>
      <c r="KK33" s="1858"/>
      <c r="KN33" s="2252"/>
      <c r="KO33" s="1858"/>
      <c r="KR33" s="2252"/>
      <c r="KS33" s="1858"/>
      <c r="KV33" s="2252"/>
      <c r="KW33" s="1858"/>
      <c r="KZ33" s="2252"/>
      <c r="LA33" s="1858"/>
      <c r="LD33" s="2252"/>
      <c r="LE33" s="1858"/>
      <c r="LH33" s="2252"/>
      <c r="LI33" s="1858"/>
      <c r="LL33" s="2252"/>
      <c r="LM33" s="1858"/>
      <c r="LP33" s="2252"/>
      <c r="LQ33" s="1858"/>
      <c r="LT33" s="2252"/>
      <c r="LU33" s="1858"/>
      <c r="LX33" s="2252"/>
      <c r="LY33" s="1858"/>
      <c r="MB33" s="2252"/>
      <c r="MC33" s="1858"/>
      <c r="MF33" s="2252"/>
      <c r="MG33" s="1858"/>
      <c r="MJ33" s="2252"/>
      <c r="MK33" s="1858"/>
      <c r="MN33" s="2252"/>
      <c r="MO33" s="1858"/>
      <c r="MR33" s="2252"/>
      <c r="MS33" s="1858"/>
      <c r="MV33" s="2252"/>
      <c r="MW33" s="1858"/>
      <c r="MZ33" s="2252"/>
      <c r="NA33" s="1858"/>
      <c r="ND33" s="2252"/>
    </row>
    <row r="34" spans="1:368" s="78" customFormat="1" thickBot="1">
      <c r="A34" s="124"/>
      <c r="B34" s="1754"/>
      <c r="C34" s="1790"/>
      <c r="D34" s="2331"/>
      <c r="E34" s="1790"/>
      <c r="F34" s="1801"/>
      <c r="G34" s="1802" t="s">
        <v>2</v>
      </c>
      <c r="H34" s="538" t="e">
        <f>AVERAGE(BE34,AK34,AC34,Q34,Y34,CK34,CG34,AG34,AW34,M34,BQ34,BU34,BM34,BA34,AO34,AS34,#REF!,BI34,BY34,CC34,CO34,CS34,DA34)</f>
        <v>#REF!</v>
      </c>
      <c r="I34" s="539" t="e">
        <f>AVERAGE(BF34,AL34,AD34,R34,Z34,CL34,CH34,AH34,AX34,N34,BR34,BV34,BN34,BB34,AP34,AT34,#REF!,BJ34,BZ34,CD34,CP34,CT34,DB34)</f>
        <v>#REF!</v>
      </c>
      <c r="J34" s="2045" t="e">
        <f>AVERAGE(BG34,AM34,AE34,S34,AA34,CM34,CI34,AI34,AY34,O34,BS34,BW34,BO34,BC34,AQ34,AU34,#REF!,BK34,CA34,CE34,CQ34,CU34,DC34)</f>
        <v>#REF!</v>
      </c>
      <c r="K34" s="2046" t="e">
        <f t="shared" si="0"/>
        <v>#REF!</v>
      </c>
      <c r="L34" s="1754"/>
      <c r="M34" s="65"/>
      <c r="N34" s="65"/>
      <c r="O34" s="65"/>
      <c r="P34" s="218"/>
      <c r="Q34" s="2511"/>
      <c r="R34" s="97"/>
      <c r="S34" s="98"/>
      <c r="T34" s="2512"/>
      <c r="U34" s="166"/>
      <c r="V34" s="166"/>
      <c r="W34" s="166"/>
      <c r="X34" s="106"/>
      <c r="Y34" s="353">
        <v>5</v>
      </c>
      <c r="Z34" s="353">
        <v>6</v>
      </c>
      <c r="AA34" s="353">
        <v>7</v>
      </c>
      <c r="AB34" s="525">
        <f>AA34+Z34+Y34</f>
        <v>18</v>
      </c>
      <c r="AC34" s="535">
        <v>5.5</v>
      </c>
      <c r="AD34" s="484">
        <v>6</v>
      </c>
      <c r="AE34" s="536">
        <v>7</v>
      </c>
      <c r="AF34" s="356">
        <f t="shared" si="1"/>
        <v>18.5</v>
      </c>
      <c r="AG34" s="358"/>
      <c r="AH34" s="358"/>
      <c r="AI34" s="359"/>
      <c r="AJ34" s="358"/>
      <c r="AK34" s="485"/>
      <c r="AL34" s="486"/>
      <c r="AM34" s="486"/>
      <c r="AN34" s="362"/>
      <c r="AO34" s="1127"/>
      <c r="AP34" s="1127"/>
      <c r="AQ34" s="1127"/>
      <c r="AR34" s="1128"/>
      <c r="AS34" s="358"/>
      <c r="AT34" s="358"/>
      <c r="AU34" s="359"/>
      <c r="AV34" s="724"/>
      <c r="AW34" s="1962"/>
      <c r="AX34" s="364"/>
      <c r="AY34" s="365"/>
      <c r="AZ34" s="1963"/>
      <c r="BA34" s="366"/>
      <c r="BB34" s="366"/>
      <c r="BC34" s="366"/>
      <c r="BD34" s="367"/>
      <c r="BE34" s="2401">
        <v>6</v>
      </c>
      <c r="BF34" s="368">
        <v>6</v>
      </c>
      <c r="BG34" s="2451">
        <v>6</v>
      </c>
      <c r="BH34" s="470">
        <f>BG34+BF34+BE34</f>
        <v>18</v>
      </c>
      <c r="BI34" s="371"/>
      <c r="BJ34" s="371"/>
      <c r="BK34" s="371"/>
      <c r="BL34" s="372"/>
      <c r="BM34" s="358">
        <f t="shared" si="2"/>
        <v>4.95</v>
      </c>
      <c r="BN34" s="358">
        <f t="shared" si="3"/>
        <v>4.95</v>
      </c>
      <c r="BO34" s="358">
        <f t="shared" si="4"/>
        <v>6.6</v>
      </c>
      <c r="BP34" s="500">
        <v>16.5</v>
      </c>
      <c r="BQ34" s="373"/>
      <c r="BR34" s="373"/>
      <c r="BS34" s="373"/>
      <c r="BT34" s="704"/>
      <c r="BU34" s="1869"/>
      <c r="BV34" s="374"/>
      <c r="BW34" s="374"/>
      <c r="BX34" s="1871"/>
      <c r="BY34" s="374"/>
      <c r="BZ34" s="374"/>
      <c r="CA34" s="374"/>
      <c r="CB34" s="375"/>
      <c r="CC34" s="484">
        <v>5.5</v>
      </c>
      <c r="CD34" s="484">
        <v>6</v>
      </c>
      <c r="CE34" s="484">
        <v>7.5</v>
      </c>
      <c r="CF34" s="356">
        <f t="shared" si="5"/>
        <v>19</v>
      </c>
      <c r="CG34" s="463"/>
      <c r="CH34" s="463"/>
      <c r="CI34" s="463"/>
      <c r="CJ34" s="464"/>
      <c r="CK34" s="383"/>
      <c r="CL34" s="383"/>
      <c r="CM34" s="383"/>
      <c r="CN34" s="488"/>
      <c r="CO34" s="2011">
        <v>4.5</v>
      </c>
      <c r="CP34" s="537">
        <v>5</v>
      </c>
      <c r="CQ34" s="537">
        <v>6.5</v>
      </c>
      <c r="CR34" s="2006">
        <f>CQ34+CP34+CO34</f>
        <v>16</v>
      </c>
      <c r="CS34" s="378"/>
      <c r="CT34" s="378"/>
      <c r="CU34" s="378"/>
      <c r="CV34" s="460"/>
      <c r="CW34" s="466"/>
      <c r="CX34" s="467"/>
      <c r="CY34" s="468"/>
      <c r="CZ34" s="468"/>
      <c r="DA34" s="469"/>
      <c r="DB34" s="378"/>
      <c r="DC34" s="470"/>
      <c r="DD34" s="470"/>
      <c r="DE34" s="471"/>
      <c r="DF34" s="472"/>
      <c r="DG34" s="473"/>
      <c r="DH34" s="473"/>
      <c r="DI34" s="488"/>
      <c r="DJ34" s="383"/>
      <c r="DK34" s="489"/>
      <c r="DL34" s="489"/>
      <c r="DM34" s="374"/>
      <c r="DN34" s="90"/>
      <c r="DO34" s="90"/>
      <c r="DP34" s="103"/>
      <c r="DQ34" s="2"/>
      <c r="DS34" s="3"/>
      <c r="DT34" s="121"/>
      <c r="DU34" s="275"/>
      <c r="DV34" s="276"/>
      <c r="DW34" s="277"/>
      <c r="DX34" s="278"/>
      <c r="DY34" s="224"/>
      <c r="DZ34" s="225"/>
      <c r="EA34" s="226"/>
      <c r="EB34" s="227"/>
      <c r="EC34" s="2"/>
      <c r="EE34" s="3"/>
      <c r="EF34" s="121"/>
      <c r="EG34" s="228"/>
      <c r="EH34" s="229"/>
      <c r="EI34" s="230"/>
      <c r="EJ34" s="231"/>
      <c r="EK34" s="938"/>
      <c r="EL34" s="939"/>
      <c r="EM34" s="940"/>
      <c r="EN34" s="941"/>
      <c r="EO34" s="1011"/>
      <c r="EP34" s="1012"/>
      <c r="EQ34" s="1013"/>
      <c r="ER34" s="1014"/>
      <c r="ES34" s="1070"/>
      <c r="ET34" s="1071"/>
      <c r="EU34" s="1072"/>
      <c r="EV34" s="1073"/>
      <c r="EW34" s="1351"/>
      <c r="EX34" s="1352"/>
      <c r="EY34" s="1353"/>
      <c r="EZ34" s="1354"/>
      <c r="FA34" s="1450"/>
      <c r="FB34" s="1451"/>
      <c r="FC34" s="1452"/>
      <c r="FD34" s="1453"/>
      <c r="FE34" s="1606"/>
      <c r="FF34" s="1607"/>
      <c r="FG34" s="1608"/>
      <c r="FH34" s="1609"/>
      <c r="FL34" s="2252"/>
      <c r="FP34" s="2252"/>
      <c r="FQ34" s="1858"/>
      <c r="FT34" s="2252"/>
      <c r="FX34" s="2252"/>
      <c r="GB34" s="2252"/>
      <c r="GF34" s="2252"/>
      <c r="GG34" s="1858"/>
      <c r="GJ34" s="2252"/>
      <c r="GN34" s="2252"/>
      <c r="GR34" s="2252"/>
      <c r="GV34" s="1858"/>
      <c r="GW34" s="1858"/>
      <c r="GZ34" s="2252"/>
      <c r="HA34" s="1858"/>
      <c r="HD34" s="2252"/>
      <c r="HE34" s="1858"/>
      <c r="HH34" s="2252"/>
      <c r="HI34" s="1858"/>
      <c r="HL34" s="2252"/>
      <c r="HM34" s="1858"/>
      <c r="HP34" s="2252"/>
      <c r="HQ34" s="1858"/>
      <c r="HT34" s="2252"/>
      <c r="HU34" s="1858"/>
      <c r="HX34" s="2252"/>
      <c r="HY34" s="1858"/>
      <c r="IB34" s="2252"/>
      <c r="IC34" s="1858"/>
      <c r="IF34" s="2252"/>
      <c r="IG34" s="1858"/>
      <c r="IJ34" s="2252"/>
      <c r="IK34" s="1858"/>
      <c r="IN34" s="2252"/>
      <c r="IO34" s="1858"/>
      <c r="IR34" s="2252"/>
      <c r="IS34" s="1858"/>
      <c r="IV34" s="1858"/>
      <c r="IW34" s="1858"/>
      <c r="IZ34" s="2252"/>
      <c r="JA34" s="1858"/>
      <c r="JD34" s="2252"/>
      <c r="JE34" s="1858"/>
      <c r="JH34" s="2252"/>
      <c r="JI34" s="1858"/>
      <c r="JL34" s="2252"/>
      <c r="JM34" s="1858"/>
      <c r="JP34" s="2252"/>
      <c r="JQ34" s="1858"/>
      <c r="JT34" s="2252"/>
      <c r="JU34" s="1858"/>
      <c r="JX34" s="2252"/>
      <c r="JY34" s="1858"/>
      <c r="KB34" s="2252"/>
      <c r="KC34" s="1858"/>
      <c r="KF34" s="2252"/>
      <c r="KG34" s="1858"/>
      <c r="KJ34" s="2252"/>
      <c r="KK34" s="1858"/>
      <c r="KN34" s="2252"/>
      <c r="KO34" s="1858"/>
      <c r="KR34" s="2252"/>
      <c r="KS34" s="1858"/>
      <c r="KV34" s="2252"/>
      <c r="KW34" s="1858"/>
      <c r="KZ34" s="2252"/>
      <c r="LA34" s="1858"/>
      <c r="LD34" s="2252"/>
      <c r="LE34" s="1858"/>
      <c r="LH34" s="2252"/>
      <c r="LI34" s="1858"/>
      <c r="LL34" s="2252"/>
      <c r="LM34" s="1858"/>
      <c r="LP34" s="2252"/>
      <c r="LQ34" s="1858"/>
      <c r="LT34" s="2252"/>
      <c r="LU34" s="1858"/>
      <c r="LX34" s="2252"/>
      <c r="LY34" s="1858"/>
      <c r="MB34" s="2252"/>
      <c r="MC34" s="1858"/>
      <c r="MF34" s="2252"/>
      <c r="MG34" s="1858"/>
      <c r="MJ34" s="2252"/>
      <c r="MK34" s="1858"/>
      <c r="MN34" s="2252"/>
      <c r="MO34" s="1858"/>
      <c r="MR34" s="2252"/>
      <c r="MS34" s="1858"/>
      <c r="MV34" s="2252"/>
      <c r="MW34" s="1858"/>
      <c r="MZ34" s="2252"/>
      <c r="NA34" s="1858"/>
      <c r="ND34" s="2252"/>
    </row>
    <row r="35" spans="1:368" s="411" customFormat="1" thickBot="1">
      <c r="A35" s="385"/>
      <c r="B35" s="1757"/>
      <c r="C35" s="1790">
        <v>2007</v>
      </c>
      <c r="D35" s="2331" t="s">
        <v>501</v>
      </c>
      <c r="E35" s="1790">
        <v>24</v>
      </c>
      <c r="F35" s="1805" t="s">
        <v>536</v>
      </c>
      <c r="G35" s="1806"/>
      <c r="H35" s="2274"/>
      <c r="I35" s="2274"/>
      <c r="J35" s="2274"/>
      <c r="K35" s="2275"/>
      <c r="L35" s="1757"/>
      <c r="M35" s="386"/>
      <c r="N35" s="386"/>
      <c r="O35" s="386"/>
      <c r="P35" s="414"/>
      <c r="Q35" s="2517"/>
      <c r="R35" s="387"/>
      <c r="S35" s="388"/>
      <c r="T35" s="2518"/>
      <c r="U35" s="389"/>
      <c r="V35" s="389"/>
      <c r="W35" s="389"/>
      <c r="X35" s="390"/>
      <c r="Y35" s="2597">
        <f>STDEV(AB29:AB34)</f>
        <v>1.6733200530681545</v>
      </c>
      <c r="Z35" s="2597"/>
      <c r="AA35" s="2598">
        <f>AVERAGE(AB29:AB34)</f>
        <v>15.6</v>
      </c>
      <c r="AB35" s="2598"/>
      <c r="AC35" s="2597">
        <f>STDEV(AF29:AF34)</f>
        <v>3.2313567841800839</v>
      </c>
      <c r="AD35" s="2597"/>
      <c r="AE35" s="2598">
        <f>AVERAGE(AF29:AF34)</f>
        <v>14.916666666666666</v>
      </c>
      <c r="AF35" s="2598"/>
      <c r="AG35" s="393"/>
      <c r="AH35" s="393"/>
      <c r="AI35" s="32"/>
      <c r="AJ35" s="393"/>
      <c r="AK35" s="2597">
        <f>STDEV(AN29:AN34)</f>
        <v>0.41833001326705138</v>
      </c>
      <c r="AL35" s="2597"/>
      <c r="AM35" s="2598">
        <f>AVERAGE(AN29:AN34)</f>
        <v>15.6</v>
      </c>
      <c r="AN35" s="2598"/>
      <c r="AO35" s="1129"/>
      <c r="AP35" s="1129"/>
      <c r="AQ35" s="1129"/>
      <c r="AR35" s="1130"/>
      <c r="AS35" s="393"/>
      <c r="AT35" s="393"/>
      <c r="AU35" s="32"/>
      <c r="AV35" s="1944"/>
      <c r="AW35" s="1964"/>
      <c r="AX35" s="398"/>
      <c r="AY35" s="399"/>
      <c r="AZ35" s="1965"/>
      <c r="BA35" s="400"/>
      <c r="BB35" s="400"/>
      <c r="BC35" s="400"/>
      <c r="BD35" s="401"/>
      <c r="BE35" s="2596">
        <f>STDEV(BH29:BH34)</f>
        <v>1.3038404810405253</v>
      </c>
      <c r="BF35" s="2597"/>
      <c r="BG35" s="2598">
        <f>AVERAGE(BH29:BH34)</f>
        <v>15.8</v>
      </c>
      <c r="BH35" s="2598"/>
      <c r="BI35" s="402"/>
      <c r="BJ35" s="402"/>
      <c r="BK35" s="402"/>
      <c r="BL35" s="403"/>
      <c r="BM35" s="2597">
        <f>STDEV(BP29:BP34)</f>
        <v>0.88034084308295046</v>
      </c>
      <c r="BN35" s="2597"/>
      <c r="BO35" s="2598">
        <f>AVERAGE(BP29:BP34)</f>
        <v>15.75</v>
      </c>
      <c r="BP35" s="2598"/>
      <c r="BQ35" s="404"/>
      <c r="BR35" s="404"/>
      <c r="BS35" s="404"/>
      <c r="BT35" s="707"/>
      <c r="BU35" s="1899"/>
      <c r="BV35" s="405"/>
      <c r="BW35" s="405"/>
      <c r="BX35" s="1900"/>
      <c r="BY35" s="405"/>
      <c r="BZ35" s="405"/>
      <c r="CA35" s="405"/>
      <c r="CB35" s="406"/>
      <c r="CC35" s="2597">
        <f>STDEV(CF29:CF34)</f>
        <v>1.9148542155126722</v>
      </c>
      <c r="CD35" s="2597"/>
      <c r="CE35" s="2598">
        <f>AVERAGE(CF29:CF34)</f>
        <v>16.666666666666668</v>
      </c>
      <c r="CF35" s="2598"/>
      <c r="CG35" s="389"/>
      <c r="CH35" s="389"/>
      <c r="CI35" s="389"/>
      <c r="CJ35" s="390"/>
      <c r="CK35" s="417"/>
      <c r="CL35" s="417"/>
      <c r="CM35" s="417"/>
      <c r="CN35" s="416"/>
      <c r="CO35" s="2596">
        <f>STDEV(CR29:CR34)</f>
        <v>0.57008771254955903</v>
      </c>
      <c r="CP35" s="2597"/>
      <c r="CQ35" s="2598">
        <f>AVERAGE(CR29:CR34)</f>
        <v>15.8</v>
      </c>
      <c r="CR35" s="2599"/>
      <c r="CS35" s="408"/>
      <c r="CT35" s="408"/>
      <c r="CU35" s="408"/>
      <c r="CV35" s="409"/>
      <c r="CW35" s="410"/>
      <c r="CY35" s="40"/>
      <c r="CZ35" s="40"/>
      <c r="DA35" s="412"/>
      <c r="DB35" s="408"/>
      <c r="DC35" s="413"/>
      <c r="DD35" s="413"/>
      <c r="DE35" s="414"/>
      <c r="DF35" s="386"/>
      <c r="DG35" s="415"/>
      <c r="DH35" s="415"/>
      <c r="DI35" s="416"/>
      <c r="DJ35" s="417"/>
      <c r="DK35" s="418"/>
      <c r="DL35" s="418"/>
      <c r="DM35" s="405"/>
      <c r="DN35" s="405"/>
      <c r="DO35" s="405"/>
      <c r="DP35" s="419"/>
      <c r="DQ35" s="410"/>
      <c r="DS35" s="40"/>
      <c r="DT35" s="420"/>
      <c r="DU35" s="421"/>
      <c r="DV35" s="422"/>
      <c r="DW35" s="423"/>
      <c r="DX35" s="424"/>
      <c r="DY35" s="425"/>
      <c r="DZ35" s="426"/>
      <c r="EA35" s="427"/>
      <c r="EB35" s="428"/>
      <c r="EC35" s="410"/>
      <c r="EE35" s="40"/>
      <c r="EF35" s="420"/>
      <c r="EG35" s="429"/>
      <c r="EH35" s="430"/>
      <c r="EI35" s="431"/>
      <c r="EJ35" s="432"/>
      <c r="EK35" s="954"/>
      <c r="EL35" s="955"/>
      <c r="EM35" s="956"/>
      <c r="EN35" s="957"/>
      <c r="EO35" s="1019"/>
      <c r="EP35" s="1020"/>
      <c r="EQ35" s="1021"/>
      <c r="ER35" s="1022"/>
      <c r="ES35" s="1078"/>
      <c r="ET35" s="1079"/>
      <c r="EU35" s="1080"/>
      <c r="EV35" s="1081"/>
      <c r="EW35" s="1359"/>
      <c r="EX35" s="1360"/>
      <c r="EY35" s="1361"/>
      <c r="EZ35" s="1362"/>
      <c r="FA35" s="1480"/>
      <c r="FB35" s="1481"/>
      <c r="FC35" s="1482"/>
      <c r="FD35" s="1483"/>
      <c r="FE35" s="1622"/>
      <c r="FF35" s="1623"/>
      <c r="FG35" s="1624"/>
      <c r="FH35" s="1625"/>
      <c r="FL35" s="2255"/>
      <c r="FP35" s="2255"/>
      <c r="FQ35" s="1862"/>
      <c r="FT35" s="2255"/>
      <c r="FX35" s="2255"/>
      <c r="GB35" s="2255"/>
      <c r="GF35" s="2255"/>
      <c r="GG35" s="1862"/>
      <c r="GJ35" s="2255"/>
      <c r="GN35" s="2255"/>
      <c r="GR35" s="2255"/>
      <c r="GV35" s="1862"/>
      <c r="GW35" s="1862"/>
      <c r="GZ35" s="2255"/>
      <c r="HA35" s="1862"/>
      <c r="HD35" s="2255"/>
      <c r="HE35" s="1862"/>
      <c r="HH35" s="2255"/>
      <c r="HI35" s="1862"/>
      <c r="HL35" s="2255"/>
      <c r="HM35" s="1862"/>
      <c r="HP35" s="2255"/>
      <c r="HQ35" s="1862"/>
      <c r="HT35" s="2255"/>
      <c r="HU35" s="1862"/>
      <c r="HX35" s="2255"/>
      <c r="HY35" s="1862"/>
      <c r="IB35" s="2255"/>
      <c r="IC35" s="1862"/>
      <c r="IF35" s="2255"/>
      <c r="IG35" s="1862"/>
      <c r="IJ35" s="2255"/>
      <c r="IK35" s="1862"/>
      <c r="IN35" s="2255"/>
      <c r="IO35" s="1862"/>
      <c r="IR35" s="2255"/>
      <c r="IS35" s="1862"/>
      <c r="IV35" s="1862"/>
      <c r="IW35" s="1862"/>
      <c r="IZ35" s="2255"/>
      <c r="JA35" s="1862"/>
      <c r="JD35" s="2255"/>
      <c r="JE35" s="1862"/>
      <c r="JH35" s="2255"/>
      <c r="JI35" s="1862"/>
      <c r="JL35" s="2255"/>
      <c r="JM35" s="1862"/>
      <c r="JP35" s="2255"/>
      <c r="JQ35" s="1862"/>
      <c r="JT35" s="2255"/>
      <c r="JU35" s="1862"/>
      <c r="JX35" s="2255"/>
      <c r="JY35" s="1862"/>
      <c r="KB35" s="2255"/>
      <c r="KC35" s="1862"/>
      <c r="KF35" s="2255"/>
      <c r="KG35" s="1862"/>
      <c r="KJ35" s="2255"/>
      <c r="KK35" s="1862"/>
      <c r="KN35" s="2255"/>
      <c r="KO35" s="1862"/>
      <c r="KR35" s="2255"/>
      <c r="KS35" s="1862"/>
      <c r="KV35" s="2255"/>
      <c r="KW35" s="1862"/>
      <c r="KZ35" s="2255"/>
      <c r="LA35" s="1862"/>
      <c r="LD35" s="2255"/>
      <c r="LE35" s="1862"/>
      <c r="LH35" s="2255"/>
      <c r="LI35" s="1862"/>
      <c r="LL35" s="2255"/>
      <c r="LM35" s="1862"/>
      <c r="LP35" s="2255"/>
      <c r="LQ35" s="1862"/>
      <c r="LT35" s="2255"/>
      <c r="LU35" s="1862"/>
      <c r="LX35" s="2255"/>
      <c r="LY35" s="1862"/>
      <c r="MB35" s="2255"/>
      <c r="MC35" s="1862"/>
      <c r="MF35" s="2255"/>
      <c r="MG35" s="1862"/>
      <c r="MJ35" s="2255"/>
      <c r="MK35" s="1862"/>
      <c r="MN35" s="2255"/>
      <c r="MO35" s="1862"/>
      <c r="MR35" s="2255"/>
      <c r="MS35" s="1862"/>
      <c r="MV35" s="2255"/>
      <c r="MW35" s="1862"/>
      <c r="MZ35" s="2255"/>
      <c r="NA35" s="1862"/>
      <c r="ND35" s="2255"/>
    </row>
    <row r="36" spans="1:368" s="325" customFormat="1" thickBot="1">
      <c r="A36" s="125"/>
      <c r="B36" s="1756"/>
      <c r="C36" s="1790"/>
      <c r="D36" s="2331"/>
      <c r="E36" s="1790"/>
      <c r="F36" s="1803" t="s">
        <v>133</v>
      </c>
      <c r="G36" s="1804" t="s">
        <v>9</v>
      </c>
      <c r="H36" s="540" t="e">
        <f>AVERAGE(BE36,AK36,AC36,Q36,Y36,CK36,CG36,AG36,AW36,M36,BQ36,BU36,BM36,BA36,AO36,AS36,#REF!,BI36,BY36,CC36,CO36,CS36,DA36)</f>
        <v>#REF!</v>
      </c>
      <c r="I36" s="523" t="e">
        <f>AVERAGE(BF36,AL36,AD36,R36,Z36,CL36,CH36,AH36,AX36,N36,BR36,BV36,BN36,BB36,AP36,AT36,#REF!,BJ36,BZ36,CD36,CP36,CT36,DB36)</f>
        <v>#REF!</v>
      </c>
      <c r="J36" s="601" t="e">
        <f>AVERAGE(BG36,AM36,AE36,S36,AA36,CM36,CI36,AI36,AY36,O36,BS36,BW36,BO36,BC36,AQ36,AU36,#REF!,BK36,CA36,CE36,CQ36,CU36,DC36)</f>
        <v>#REF!</v>
      </c>
      <c r="K36" s="2047" t="e">
        <f>SUM(H36:J36)</f>
        <v>#REF!</v>
      </c>
      <c r="L36" s="1756"/>
      <c r="M36" s="281"/>
      <c r="N36" s="281"/>
      <c r="O36" s="281"/>
      <c r="P36" s="329"/>
      <c r="Q36" s="2515"/>
      <c r="R36" s="282"/>
      <c r="S36" s="283"/>
      <c r="T36" s="2516"/>
      <c r="U36" s="506"/>
      <c r="V36" s="506"/>
      <c r="W36" s="506"/>
      <c r="X36" s="434"/>
      <c r="Y36" s="435"/>
      <c r="Z36" s="435"/>
      <c r="AA36" s="435"/>
      <c r="AB36" s="436"/>
      <c r="AC36" s="484">
        <v>4</v>
      </c>
      <c r="AD36" s="484">
        <v>5</v>
      </c>
      <c r="AE36" s="484">
        <v>5</v>
      </c>
      <c r="AF36" s="356">
        <f>AE36+AD36+AC36</f>
        <v>14</v>
      </c>
      <c r="AG36" s="293">
        <f>AJ36*6/20</f>
        <v>4.8</v>
      </c>
      <c r="AH36" s="293">
        <f>AJ36*6/20</f>
        <v>4.8</v>
      </c>
      <c r="AI36" s="293">
        <f>AJ36*8/20</f>
        <v>6.4</v>
      </c>
      <c r="AJ36" s="542">
        <v>16</v>
      </c>
      <c r="AK36" s="295"/>
      <c r="AL36" s="296"/>
      <c r="AM36" s="296"/>
      <c r="AN36" s="297"/>
      <c r="AO36" s="1125"/>
      <c r="AP36" s="1125"/>
      <c r="AQ36" s="1125"/>
      <c r="AR36" s="1126"/>
      <c r="AS36" s="293">
        <f>AV36*6/20</f>
        <v>4.452</v>
      </c>
      <c r="AT36" s="293">
        <f>AV36*6/20</f>
        <v>4.452</v>
      </c>
      <c r="AU36" s="293">
        <f>AV36*8/20</f>
        <v>5.9359999999999999</v>
      </c>
      <c r="AV36" s="1943">
        <f>AU41-AT41/AS41</f>
        <v>14.84</v>
      </c>
      <c r="AW36" s="1960"/>
      <c r="AX36" s="299"/>
      <c r="AY36" s="300"/>
      <c r="AZ36" s="1961"/>
      <c r="BA36" s="301">
        <f>BD36*6/20</f>
        <v>4.2</v>
      </c>
      <c r="BB36" s="301">
        <f>BD36*6/20</f>
        <v>4.2</v>
      </c>
      <c r="BC36" s="301">
        <f>BD36*8/20</f>
        <v>5.6</v>
      </c>
      <c r="BD36" s="2429">
        <v>14</v>
      </c>
      <c r="BE36" s="2462"/>
      <c r="BF36" s="321"/>
      <c r="BG36" s="2463"/>
      <c r="BH36" s="453"/>
      <c r="BI36" s="305"/>
      <c r="BJ36" s="305"/>
      <c r="BK36" s="305"/>
      <c r="BL36" s="306"/>
      <c r="BM36" s="293"/>
      <c r="BN36" s="293"/>
      <c r="BO36" s="293"/>
      <c r="BP36" s="531"/>
      <c r="BQ36" s="307"/>
      <c r="BR36" s="307"/>
      <c r="BS36" s="307"/>
      <c r="BT36" s="700"/>
      <c r="BU36" s="1897">
        <f>BX36*6/20</f>
        <v>5.0999999999999996</v>
      </c>
      <c r="BV36" s="308">
        <f>BX36*6/20</f>
        <v>5.0999999999999996</v>
      </c>
      <c r="BW36" s="308">
        <f>BX36*8/20</f>
        <v>6.8</v>
      </c>
      <c r="BX36" s="1901">
        <v>17</v>
      </c>
      <c r="BY36" s="308"/>
      <c r="BZ36" s="308"/>
      <c r="CA36" s="308"/>
      <c r="CB36" s="309"/>
      <c r="CC36" s="290"/>
      <c r="CD36" s="290"/>
      <c r="CE36" s="290"/>
      <c r="CF36" s="291"/>
      <c r="CG36" s="444"/>
      <c r="CH36" s="444"/>
      <c r="CI36" s="444"/>
      <c r="CJ36" s="445"/>
      <c r="CK36" s="446"/>
      <c r="CL36" s="446"/>
      <c r="CM36" s="446"/>
      <c r="CN36" s="532"/>
      <c r="CO36" s="2003"/>
      <c r="CP36" s="310"/>
      <c r="CQ36" s="448"/>
      <c r="CR36" s="2004"/>
      <c r="CS36" s="321"/>
      <c r="CT36" s="321"/>
      <c r="CU36" s="321"/>
      <c r="CV36" s="442"/>
      <c r="CW36" s="449"/>
      <c r="CX36" s="450"/>
      <c r="CY36" s="451"/>
      <c r="CZ36" s="326"/>
      <c r="DA36" s="327"/>
      <c r="DB36" s="322"/>
      <c r="DC36" s="328"/>
      <c r="DD36" s="328"/>
      <c r="DE36" s="329"/>
      <c r="DF36" s="281"/>
      <c r="DG36" s="330"/>
      <c r="DH36" s="330"/>
      <c r="DI36" s="331"/>
      <c r="DJ36" s="332"/>
      <c r="DK36" s="333"/>
      <c r="DL36" s="333"/>
      <c r="DM36" s="334"/>
      <c r="DN36" s="334"/>
      <c r="DO36" s="334"/>
      <c r="DP36" s="335"/>
      <c r="DQ36" s="324"/>
      <c r="DS36" s="326"/>
      <c r="DT36" s="336"/>
      <c r="DU36" s="337"/>
      <c r="DV36" s="338"/>
      <c r="DW36" s="339"/>
      <c r="DX36" s="340"/>
      <c r="DY36" s="341"/>
      <c r="DZ36" s="342"/>
      <c r="EA36" s="343"/>
      <c r="EB36" s="344"/>
      <c r="EC36" s="324"/>
      <c r="EE36" s="326"/>
      <c r="EF36" s="336"/>
      <c r="EG36" s="345"/>
      <c r="EH36" s="346"/>
      <c r="EI36" s="347"/>
      <c r="EJ36" s="348"/>
      <c r="EK36" s="950"/>
      <c r="EL36" s="951"/>
      <c r="EM36" s="952"/>
      <c r="EN36" s="953"/>
      <c r="EO36" s="1015"/>
      <c r="EP36" s="1016"/>
      <c r="EQ36" s="1017"/>
      <c r="ER36" s="1018"/>
      <c r="ES36" s="1074"/>
      <c r="ET36" s="1075"/>
      <c r="EU36" s="1076"/>
      <c r="EV36" s="1077"/>
      <c r="EW36" s="1355"/>
      <c r="EX36" s="1356"/>
      <c r="EY36" s="1357"/>
      <c r="EZ36" s="1358"/>
      <c r="FA36" s="1476"/>
      <c r="FB36" s="1477"/>
      <c r="FC36" s="1478"/>
      <c r="FD36" s="1479"/>
      <c r="FE36" s="1618"/>
      <c r="FF36" s="1619"/>
      <c r="FG36" s="1620"/>
      <c r="FH36" s="1621"/>
      <c r="FL36" s="2254"/>
      <c r="FP36" s="2254"/>
      <c r="FQ36" s="1861"/>
      <c r="FT36" s="2254"/>
      <c r="FX36" s="2254"/>
      <c r="GB36" s="2254"/>
      <c r="GF36" s="2254"/>
      <c r="GG36" s="1861"/>
      <c r="GJ36" s="2254"/>
      <c r="GN36" s="2254"/>
      <c r="GR36" s="2254"/>
      <c r="GV36" s="1861"/>
      <c r="GW36" s="1861"/>
      <c r="GZ36" s="2254"/>
      <c r="HA36" s="1861"/>
      <c r="HD36" s="2254"/>
      <c r="HE36" s="1861"/>
      <c r="HH36" s="2254"/>
      <c r="HI36" s="1861"/>
      <c r="HL36" s="2254"/>
      <c r="HM36" s="1861"/>
      <c r="HP36" s="2254"/>
      <c r="HQ36" s="1861"/>
      <c r="HT36" s="2254"/>
      <c r="HU36" s="1861"/>
      <c r="HX36" s="2254"/>
      <c r="HY36" s="1861"/>
      <c r="IB36" s="2254"/>
      <c r="IC36" s="1861"/>
      <c r="IF36" s="2254"/>
      <c r="IG36" s="1861"/>
      <c r="IJ36" s="2254"/>
      <c r="IK36" s="1861"/>
      <c r="IN36" s="2254"/>
      <c r="IO36" s="1861"/>
      <c r="IR36" s="2254"/>
      <c r="IS36" s="1861"/>
      <c r="IV36" s="1861"/>
      <c r="IW36" s="1861"/>
      <c r="IZ36" s="2254"/>
      <c r="JA36" s="1861"/>
      <c r="JD36" s="2254"/>
      <c r="JE36" s="1861"/>
      <c r="JH36" s="2254"/>
      <c r="JI36" s="1861"/>
      <c r="JL36" s="2254"/>
      <c r="JM36" s="1861"/>
      <c r="JP36" s="2254"/>
      <c r="JQ36" s="1861"/>
      <c r="JT36" s="2254"/>
      <c r="JU36" s="1861"/>
      <c r="JX36" s="2254"/>
      <c r="JY36" s="1861"/>
      <c r="KB36" s="2254"/>
      <c r="KC36" s="1861"/>
      <c r="KF36" s="2254"/>
      <c r="KG36" s="1861"/>
      <c r="KJ36" s="2254"/>
      <c r="KK36" s="1861"/>
      <c r="KN36" s="2254"/>
      <c r="KO36" s="1861"/>
      <c r="KR36" s="2254"/>
      <c r="KS36" s="1861"/>
      <c r="KV36" s="2254"/>
      <c r="KW36" s="1861"/>
      <c r="KZ36" s="2254"/>
      <c r="LA36" s="1861"/>
      <c r="LD36" s="2254"/>
      <c r="LE36" s="1861"/>
      <c r="LH36" s="2254"/>
      <c r="LI36" s="1861"/>
      <c r="LL36" s="2254"/>
      <c r="LM36" s="1861"/>
      <c r="LP36" s="2254"/>
      <c r="LQ36" s="1861"/>
      <c r="LT36" s="2254"/>
      <c r="LU36" s="1861"/>
      <c r="LX36" s="2254"/>
      <c r="LY36" s="1861"/>
      <c r="MB36" s="2254"/>
      <c r="MC36" s="1861"/>
      <c r="MF36" s="2254"/>
      <c r="MG36" s="1861"/>
      <c r="MJ36" s="2254"/>
      <c r="MK36" s="1861"/>
      <c r="MN36" s="2254"/>
      <c r="MO36" s="1861"/>
      <c r="MR36" s="2254"/>
      <c r="MS36" s="1861"/>
      <c r="MV36" s="2254"/>
      <c r="MW36" s="1861"/>
      <c r="MZ36" s="2254"/>
      <c r="NA36" s="1861"/>
      <c r="ND36" s="2254"/>
    </row>
    <row r="37" spans="1:368" s="78" customFormat="1" thickBot="1">
      <c r="A37" s="124"/>
      <c r="B37" s="1754"/>
      <c r="C37" s="1790"/>
      <c r="D37" s="2331"/>
      <c r="E37" s="1790"/>
      <c r="F37" s="1801" t="s">
        <v>134</v>
      </c>
      <c r="G37" s="1802" t="s">
        <v>94</v>
      </c>
      <c r="H37" s="458" t="e">
        <f>AVERAGE(BE37,AK37,AC37,Q37,Y37,CK37,CG37,AG37,AW37,M37,BQ37,BU37,BM37,BA37,AO37,AS37,#REF!,BI37,BY37,CC37,CO37,CS37,DA37)</f>
        <v>#REF!</v>
      </c>
      <c r="I37" s="350" t="e">
        <f>AVERAGE(BF37,AL37,AD37,R37,Z37,CL37,CH37,AH37,AX37,N37,BR37,BV37,BN37,BB37,AP37,AT37,#REF!,BJ37,BZ37,CD37,CP37,CT37,DB37)</f>
        <v>#REF!</v>
      </c>
      <c r="J37" s="676" t="e">
        <f>AVERAGE(BG37,AM37,AE37,S37,AA37,CM37,CI37,AI37,AY37,O37,BS37,BW37,BO37,BC37,AQ37,AU37,#REF!,BK37,CA37,CE37,CQ37,CU37,DC37)</f>
        <v>#REF!</v>
      </c>
      <c r="K37" s="1325" t="e">
        <f>SUM(H37:J37)</f>
        <v>#REF!</v>
      </c>
      <c r="L37" s="1754"/>
      <c r="M37" s="65"/>
      <c r="N37" s="65"/>
      <c r="O37" s="65"/>
      <c r="P37" s="218"/>
      <c r="Q37" s="2511"/>
      <c r="R37" s="97"/>
      <c r="S37" s="98"/>
      <c r="T37" s="2512"/>
      <c r="U37" s="166"/>
      <c r="V37" s="166"/>
      <c r="W37" s="166"/>
      <c r="X37" s="106"/>
      <c r="Y37" s="101"/>
      <c r="Z37" s="101"/>
      <c r="AA37" s="101"/>
      <c r="AB37" s="102"/>
      <c r="AC37" s="484">
        <v>5</v>
      </c>
      <c r="AD37" s="484">
        <v>5</v>
      </c>
      <c r="AE37" s="484">
        <v>6</v>
      </c>
      <c r="AF37" s="356">
        <f>AE37+AD37+AC37</f>
        <v>16</v>
      </c>
      <c r="AG37" s="358">
        <f>AJ37*6/20</f>
        <v>4.2</v>
      </c>
      <c r="AH37" s="358">
        <f>AJ37*6/20</f>
        <v>4.2</v>
      </c>
      <c r="AI37" s="358">
        <f>AJ37*8/20</f>
        <v>5.6</v>
      </c>
      <c r="AJ37" s="543">
        <v>14</v>
      </c>
      <c r="AK37" s="360"/>
      <c r="AL37" s="361"/>
      <c r="AM37" s="361"/>
      <c r="AN37" s="362"/>
      <c r="AO37" s="1127"/>
      <c r="AP37" s="1127"/>
      <c r="AQ37" s="1127"/>
      <c r="AR37" s="1128"/>
      <c r="AS37" s="358">
        <f>AV37*6/20</f>
        <v>5.0519999999999996</v>
      </c>
      <c r="AT37" s="358">
        <f>AV37*6/20</f>
        <v>5.0519999999999996</v>
      </c>
      <c r="AU37" s="358">
        <f>AV37*8/20</f>
        <v>6.7359999999999998</v>
      </c>
      <c r="AV37" s="543">
        <f>AU41+AT41*(AS41-1)/AS41</f>
        <v>16.84</v>
      </c>
      <c r="AW37" s="1962"/>
      <c r="AX37" s="364"/>
      <c r="AY37" s="365"/>
      <c r="AZ37" s="1963"/>
      <c r="BA37" s="366">
        <f>BD37*6/20</f>
        <v>6</v>
      </c>
      <c r="BB37" s="366">
        <f>BD37*6/20</f>
        <v>6</v>
      </c>
      <c r="BC37" s="366">
        <f>BD37*8/20</f>
        <v>8</v>
      </c>
      <c r="BD37" s="2430">
        <v>20</v>
      </c>
      <c r="BE37" s="2418"/>
      <c r="BF37" s="378"/>
      <c r="BG37" s="2448"/>
      <c r="BH37" s="470"/>
      <c r="BI37" s="371"/>
      <c r="BJ37" s="371"/>
      <c r="BK37" s="371"/>
      <c r="BL37" s="372"/>
      <c r="BM37" s="358">
        <f>BP37*6/20</f>
        <v>4.8</v>
      </c>
      <c r="BN37" s="358">
        <f>BP37*6/20</f>
        <v>4.8</v>
      </c>
      <c r="BO37" s="358">
        <f>BP37*8/20</f>
        <v>6.4</v>
      </c>
      <c r="BP37" s="500">
        <v>16</v>
      </c>
      <c r="BQ37" s="373"/>
      <c r="BR37" s="373"/>
      <c r="BS37" s="373"/>
      <c r="BT37" s="704"/>
      <c r="BU37" s="1869"/>
      <c r="BV37" s="374"/>
      <c r="BW37" s="374"/>
      <c r="BX37" s="1902"/>
      <c r="BY37" s="374"/>
      <c r="BZ37" s="374"/>
      <c r="CA37" s="374"/>
      <c r="CB37" s="375"/>
      <c r="CC37" s="355"/>
      <c r="CD37" s="355"/>
      <c r="CE37" s="355"/>
      <c r="CF37" s="356"/>
      <c r="CG37" s="463"/>
      <c r="CH37" s="463"/>
      <c r="CI37" s="463"/>
      <c r="CJ37" s="464"/>
      <c r="CK37" s="383"/>
      <c r="CL37" s="383"/>
      <c r="CM37" s="383"/>
      <c r="CN37" s="488"/>
      <c r="CO37" s="2005"/>
      <c r="CP37" s="376"/>
      <c r="CQ37" s="465"/>
      <c r="CR37" s="2006"/>
      <c r="CS37" s="378"/>
      <c r="CT37" s="378"/>
      <c r="CU37" s="378"/>
      <c r="CV37" s="460"/>
      <c r="CW37" s="466"/>
      <c r="CX37" s="467"/>
      <c r="CY37" s="468"/>
      <c r="CZ37" s="3"/>
      <c r="DA37" s="216"/>
      <c r="DB37" s="214"/>
      <c r="DC37" s="217"/>
      <c r="DD37" s="217"/>
      <c r="DE37" s="218"/>
      <c r="DF37" s="65"/>
      <c r="DG37" s="219"/>
      <c r="DH37" s="219"/>
      <c r="DI37" s="220"/>
      <c r="DJ37" s="221"/>
      <c r="DK37" s="222"/>
      <c r="DL37" s="222"/>
      <c r="DM37" s="90"/>
      <c r="DN37" s="90"/>
      <c r="DO37" s="90"/>
      <c r="DP37" s="103"/>
      <c r="DQ37" s="2"/>
      <c r="DS37" s="3"/>
      <c r="DT37" s="121"/>
      <c r="DU37" s="275"/>
      <c r="DV37" s="276"/>
      <c r="DW37" s="277"/>
      <c r="DX37" s="278"/>
      <c r="DY37" s="224"/>
      <c r="DZ37" s="225"/>
      <c r="EA37" s="226"/>
      <c r="EB37" s="227"/>
      <c r="EC37" s="2"/>
      <c r="EE37" s="3"/>
      <c r="EF37" s="121"/>
      <c r="EG37" s="228"/>
      <c r="EH37" s="229"/>
      <c r="EI37" s="230"/>
      <c r="EJ37" s="231"/>
      <c r="EK37" s="938"/>
      <c r="EL37" s="939"/>
      <c r="EM37" s="940"/>
      <c r="EN37" s="941"/>
      <c r="EO37" s="1011"/>
      <c r="EP37" s="1012"/>
      <c r="EQ37" s="1013"/>
      <c r="ER37" s="1014"/>
      <c r="ES37" s="1070"/>
      <c r="ET37" s="1071"/>
      <c r="EU37" s="1072"/>
      <c r="EV37" s="1073"/>
      <c r="EW37" s="1351"/>
      <c r="EX37" s="1352"/>
      <c r="EY37" s="1353"/>
      <c r="EZ37" s="1354"/>
      <c r="FA37" s="1450"/>
      <c r="FB37" s="1451"/>
      <c r="FC37" s="1452"/>
      <c r="FD37" s="1453"/>
      <c r="FE37" s="1606"/>
      <c r="FF37" s="1607"/>
      <c r="FG37" s="1608"/>
      <c r="FH37" s="1609"/>
      <c r="FL37" s="2252"/>
      <c r="FP37" s="2252"/>
      <c r="FQ37" s="1858"/>
      <c r="FT37" s="2252"/>
      <c r="FX37" s="2252"/>
      <c r="GB37" s="2252"/>
      <c r="GF37" s="2252"/>
      <c r="GG37" s="1858"/>
      <c r="GJ37" s="2252"/>
      <c r="GN37" s="2252"/>
      <c r="GR37" s="2252"/>
      <c r="GV37" s="1858"/>
      <c r="GW37" s="1858"/>
      <c r="GZ37" s="2252"/>
      <c r="HA37" s="1858"/>
      <c r="HD37" s="2252"/>
      <c r="HE37" s="1858"/>
      <c r="HH37" s="2252"/>
      <c r="HI37" s="1858"/>
      <c r="HL37" s="2252"/>
      <c r="HM37" s="1858"/>
      <c r="HP37" s="2252"/>
      <c r="HQ37" s="1858"/>
      <c r="HT37" s="2252"/>
      <c r="HU37" s="1858"/>
      <c r="HX37" s="2252"/>
      <c r="HY37" s="1858"/>
      <c r="IB37" s="2252"/>
      <c r="IC37" s="1858"/>
      <c r="IF37" s="2252"/>
      <c r="IG37" s="1858"/>
      <c r="IJ37" s="2252"/>
      <c r="IK37" s="1858"/>
      <c r="IN37" s="2252"/>
      <c r="IO37" s="1858"/>
      <c r="IR37" s="2252"/>
      <c r="IS37" s="1858"/>
      <c r="IV37" s="1858"/>
      <c r="IW37" s="1858"/>
      <c r="IZ37" s="2252"/>
      <c r="JA37" s="1858"/>
      <c r="JD37" s="2252"/>
      <c r="JE37" s="1858"/>
      <c r="JH37" s="2252"/>
      <c r="JI37" s="1858"/>
      <c r="JL37" s="2252"/>
      <c r="JM37" s="1858"/>
      <c r="JP37" s="2252"/>
      <c r="JQ37" s="1858"/>
      <c r="JT37" s="2252"/>
      <c r="JU37" s="1858"/>
      <c r="JX37" s="2252"/>
      <c r="JY37" s="1858"/>
      <c r="KB37" s="2252"/>
      <c r="KC37" s="1858"/>
      <c r="KF37" s="2252"/>
      <c r="KG37" s="1858"/>
      <c r="KJ37" s="2252"/>
      <c r="KK37" s="1858"/>
      <c r="KN37" s="2252"/>
      <c r="KO37" s="1858"/>
      <c r="KR37" s="2252"/>
      <c r="KS37" s="1858"/>
      <c r="KV37" s="2252"/>
      <c r="KW37" s="1858"/>
      <c r="KZ37" s="2252"/>
      <c r="LA37" s="1858"/>
      <c r="LD37" s="2252"/>
      <c r="LE37" s="1858"/>
      <c r="LH37" s="2252"/>
      <c r="LI37" s="1858"/>
      <c r="LL37" s="2252"/>
      <c r="LM37" s="1858"/>
      <c r="LP37" s="2252"/>
      <c r="LQ37" s="1858"/>
      <c r="LT37" s="2252"/>
      <c r="LU37" s="1858"/>
      <c r="LX37" s="2252"/>
      <c r="LY37" s="1858"/>
      <c r="MB37" s="2252"/>
      <c r="MC37" s="1858"/>
      <c r="MF37" s="2252"/>
      <c r="MG37" s="1858"/>
      <c r="MJ37" s="2252"/>
      <c r="MK37" s="1858"/>
      <c r="MN37" s="2252"/>
      <c r="MO37" s="1858"/>
      <c r="MR37" s="2252"/>
      <c r="MS37" s="1858"/>
      <c r="MV37" s="2252"/>
      <c r="MW37" s="1858"/>
      <c r="MZ37" s="2252"/>
      <c r="NA37" s="1858"/>
      <c r="ND37" s="2252"/>
    </row>
    <row r="38" spans="1:368" s="78" customFormat="1" thickBot="1">
      <c r="A38" s="124"/>
      <c r="B38" s="1754"/>
      <c r="C38" s="1790"/>
      <c r="D38" s="2331"/>
      <c r="E38" s="1790"/>
      <c r="F38" s="1801"/>
      <c r="G38" s="1802" t="s">
        <v>99</v>
      </c>
      <c r="H38" s="475" t="e">
        <f>AVERAGE(BE38,AK38,AC38,Q38,Y38,CK38,CG38,AG38,AW38,M38,BQ38,BU38,BM38,BA38,AO38,AS38,#REF!,BI38,BY38,CC38,CO38,CS38,DA38)</f>
        <v>#REF!</v>
      </c>
      <c r="I38" s="534" t="e">
        <f>AVERAGE(BF38,AL38,AD38,R38,Z38,CL38,CH38,AH38,AX38,N38,BR38,BV38,BN38,BB38,AP38,AT38,#REF!,BJ38,BZ38,CD38,CP38,CT38,DB38)</f>
        <v>#REF!</v>
      </c>
      <c r="J38" s="673" t="e">
        <f>AVERAGE(BG38,AM38,AE38,S38,AA38,CM38,CI38,AI38,AY38,O38,BS38,BW38,BO38,BC38,AQ38,AU38,#REF!,BK38,CA38,CE38,CQ38,CU38,DC38)</f>
        <v>#REF!</v>
      </c>
      <c r="K38" s="1327" t="e">
        <f>SUM(H38:J38)</f>
        <v>#REF!</v>
      </c>
      <c r="L38" s="1754"/>
      <c r="M38" s="65"/>
      <c r="N38" s="65"/>
      <c r="O38" s="65"/>
      <c r="P38" s="218"/>
      <c r="Q38" s="2511"/>
      <c r="R38" s="97"/>
      <c r="S38" s="98"/>
      <c r="T38" s="2512"/>
      <c r="U38" s="166"/>
      <c r="V38" s="166"/>
      <c r="W38" s="166"/>
      <c r="X38" s="106"/>
      <c r="Y38" s="101"/>
      <c r="Z38" s="101"/>
      <c r="AA38" s="101"/>
      <c r="AB38" s="102"/>
      <c r="AC38" s="484">
        <v>3</v>
      </c>
      <c r="AD38" s="484">
        <v>5</v>
      </c>
      <c r="AE38" s="484">
        <v>6.5</v>
      </c>
      <c r="AF38" s="356">
        <f>AE38+AD38+AC38</f>
        <v>14.5</v>
      </c>
      <c r="AG38" s="358">
        <f>AJ38*6/20</f>
        <v>4.8</v>
      </c>
      <c r="AH38" s="358">
        <f>AJ38*6/20</f>
        <v>4.8</v>
      </c>
      <c r="AI38" s="358">
        <f>AJ38*8/20</f>
        <v>6.4</v>
      </c>
      <c r="AJ38" s="543">
        <v>16</v>
      </c>
      <c r="AK38" s="360"/>
      <c r="AL38" s="361"/>
      <c r="AM38" s="361"/>
      <c r="AN38" s="362"/>
      <c r="AO38" s="1127"/>
      <c r="AP38" s="1127"/>
      <c r="AQ38" s="1127"/>
      <c r="AR38" s="1128"/>
      <c r="AS38" s="358">
        <f>AV38*6/20</f>
        <v>4.452</v>
      </c>
      <c r="AT38" s="358">
        <f>AV38*6/20</f>
        <v>4.452</v>
      </c>
      <c r="AU38" s="358">
        <f>AV38*8/20</f>
        <v>5.9359999999999999</v>
      </c>
      <c r="AV38" s="1943">
        <f>AU41-AT41/AS41</f>
        <v>14.84</v>
      </c>
      <c r="AW38" s="1962"/>
      <c r="AX38" s="364"/>
      <c r="AY38" s="365"/>
      <c r="AZ38" s="1963"/>
      <c r="BA38" s="366">
        <f>BD38*6/20</f>
        <v>5.4</v>
      </c>
      <c r="BB38" s="366">
        <f>BD38*6/20</f>
        <v>5.4</v>
      </c>
      <c r="BC38" s="366">
        <f>BD38*8/20</f>
        <v>7.2</v>
      </c>
      <c r="BD38" s="2430">
        <v>18</v>
      </c>
      <c r="BE38" s="2418"/>
      <c r="BF38" s="378"/>
      <c r="BG38" s="2448"/>
      <c r="BH38" s="470"/>
      <c r="BI38" s="371"/>
      <c r="BJ38" s="371"/>
      <c r="BK38" s="371"/>
      <c r="BL38" s="372"/>
      <c r="BM38" s="358">
        <f>BP38*6/20</f>
        <v>4.5</v>
      </c>
      <c r="BN38" s="358">
        <f>BP38*6/20</f>
        <v>4.5</v>
      </c>
      <c r="BO38" s="358">
        <f>BP38*8/20</f>
        <v>6</v>
      </c>
      <c r="BP38" s="500">
        <v>15</v>
      </c>
      <c r="BQ38" s="373"/>
      <c r="BR38" s="373"/>
      <c r="BS38" s="373"/>
      <c r="BT38" s="704"/>
      <c r="BU38" s="1869">
        <f>BX38*6/20</f>
        <v>4.8</v>
      </c>
      <c r="BV38" s="374">
        <f>BX38*6/20</f>
        <v>4.8</v>
      </c>
      <c r="BW38" s="374">
        <f>BX38*8/20</f>
        <v>6.4</v>
      </c>
      <c r="BX38" s="1902">
        <v>16</v>
      </c>
      <c r="BY38" s="374"/>
      <c r="BZ38" s="374"/>
      <c r="CA38" s="374"/>
      <c r="CB38" s="375"/>
      <c r="CC38" s="355"/>
      <c r="CD38" s="355"/>
      <c r="CE38" s="355"/>
      <c r="CF38" s="356"/>
      <c r="CG38" s="463"/>
      <c r="CH38" s="463"/>
      <c r="CI38" s="463"/>
      <c r="CJ38" s="464"/>
      <c r="CK38" s="383"/>
      <c r="CL38" s="383"/>
      <c r="CM38" s="383"/>
      <c r="CN38" s="488"/>
      <c r="CO38" s="2005"/>
      <c r="CP38" s="376"/>
      <c r="CQ38" s="465"/>
      <c r="CR38" s="2006"/>
      <c r="CS38" s="378"/>
      <c r="CT38" s="378"/>
      <c r="CU38" s="378"/>
      <c r="CV38" s="460"/>
      <c r="CW38" s="466"/>
      <c r="CX38" s="467"/>
      <c r="CY38" s="468"/>
      <c r="CZ38" s="3"/>
      <c r="DA38" s="216"/>
      <c r="DB38" s="214"/>
      <c r="DC38" s="217"/>
      <c r="DD38" s="217"/>
      <c r="DE38" s="218"/>
      <c r="DF38" s="65"/>
      <c r="DG38" s="219"/>
      <c r="DH38" s="219"/>
      <c r="DI38" s="220"/>
      <c r="DJ38" s="221"/>
      <c r="DK38" s="222"/>
      <c r="DL38" s="222"/>
      <c r="DM38" s="90"/>
      <c r="DN38" s="90"/>
      <c r="DO38" s="90"/>
      <c r="DP38" s="103"/>
      <c r="DQ38" s="2"/>
      <c r="DS38" s="3"/>
      <c r="DT38" s="121"/>
      <c r="DU38" s="275"/>
      <c r="DV38" s="276"/>
      <c r="DW38" s="277"/>
      <c r="DX38" s="278"/>
      <c r="DY38" s="224"/>
      <c r="DZ38" s="225"/>
      <c r="EA38" s="226"/>
      <c r="EB38" s="227"/>
      <c r="EC38" s="2"/>
      <c r="EE38" s="3"/>
      <c r="EF38" s="121"/>
      <c r="EG38" s="228"/>
      <c r="EH38" s="229"/>
      <c r="EI38" s="230"/>
      <c r="EJ38" s="231"/>
      <c r="EK38" s="938"/>
      <c r="EL38" s="939"/>
      <c r="EM38" s="940"/>
      <c r="EN38" s="941"/>
      <c r="EO38" s="1011"/>
      <c r="EP38" s="1012"/>
      <c r="EQ38" s="1013"/>
      <c r="ER38" s="1014"/>
      <c r="ES38" s="1070"/>
      <c r="ET38" s="1071"/>
      <c r="EU38" s="1072"/>
      <c r="EV38" s="1073"/>
      <c r="EW38" s="1351"/>
      <c r="EX38" s="1352"/>
      <c r="EY38" s="1353"/>
      <c r="EZ38" s="1354"/>
      <c r="FA38" s="1450"/>
      <c r="FB38" s="1451"/>
      <c r="FC38" s="1452"/>
      <c r="FD38" s="1453"/>
      <c r="FE38" s="1606"/>
      <c r="FF38" s="1607"/>
      <c r="FG38" s="1608"/>
      <c r="FH38" s="1609"/>
      <c r="FL38" s="2252"/>
      <c r="FP38" s="2252"/>
      <c r="FQ38" s="1858"/>
      <c r="FT38" s="2252"/>
      <c r="FX38" s="2252"/>
      <c r="GB38" s="2252"/>
      <c r="GF38" s="2252"/>
      <c r="GG38" s="1858"/>
      <c r="GJ38" s="2252"/>
      <c r="GN38" s="2252"/>
      <c r="GR38" s="2252"/>
      <c r="GV38" s="1858"/>
      <c r="GW38" s="1858"/>
      <c r="GZ38" s="2252"/>
      <c r="HA38" s="1858"/>
      <c r="HD38" s="2252"/>
      <c r="HE38" s="1858"/>
      <c r="HH38" s="2252"/>
      <c r="HI38" s="1858"/>
      <c r="HL38" s="2252"/>
      <c r="HM38" s="1858"/>
      <c r="HP38" s="2252"/>
      <c r="HQ38" s="1858"/>
      <c r="HT38" s="2252"/>
      <c r="HU38" s="1858"/>
      <c r="HX38" s="2252"/>
      <c r="HY38" s="1858"/>
      <c r="IB38" s="2252"/>
      <c r="IC38" s="1858"/>
      <c r="IF38" s="2252"/>
      <c r="IG38" s="1858"/>
      <c r="IJ38" s="2252"/>
      <c r="IK38" s="1858"/>
      <c r="IN38" s="2252"/>
      <c r="IO38" s="1858"/>
      <c r="IR38" s="2252"/>
      <c r="IS38" s="1858"/>
      <c r="IV38" s="1858"/>
      <c r="IW38" s="1858"/>
      <c r="IZ38" s="2252"/>
      <c r="JA38" s="1858"/>
      <c r="JD38" s="2252"/>
      <c r="JE38" s="1858"/>
      <c r="JH38" s="2252"/>
      <c r="JI38" s="1858"/>
      <c r="JL38" s="2252"/>
      <c r="JM38" s="1858"/>
      <c r="JP38" s="2252"/>
      <c r="JQ38" s="1858"/>
      <c r="JT38" s="2252"/>
      <c r="JU38" s="1858"/>
      <c r="JX38" s="2252"/>
      <c r="JY38" s="1858"/>
      <c r="KB38" s="2252"/>
      <c r="KC38" s="1858"/>
      <c r="KF38" s="2252"/>
      <c r="KG38" s="1858"/>
      <c r="KJ38" s="2252"/>
      <c r="KK38" s="1858"/>
      <c r="KN38" s="2252"/>
      <c r="KO38" s="1858"/>
      <c r="KR38" s="2252"/>
      <c r="KS38" s="1858"/>
      <c r="KV38" s="2252"/>
      <c r="KW38" s="1858"/>
      <c r="KZ38" s="2252"/>
      <c r="LA38" s="1858"/>
      <c r="LD38" s="2252"/>
      <c r="LE38" s="1858"/>
      <c r="LH38" s="2252"/>
      <c r="LI38" s="1858"/>
      <c r="LL38" s="2252"/>
      <c r="LM38" s="1858"/>
      <c r="LP38" s="2252"/>
      <c r="LQ38" s="1858"/>
      <c r="LT38" s="2252"/>
      <c r="LU38" s="1858"/>
      <c r="LX38" s="2252"/>
      <c r="LY38" s="1858"/>
      <c r="MB38" s="2252"/>
      <c r="MC38" s="1858"/>
      <c r="MF38" s="2252"/>
      <c r="MG38" s="1858"/>
      <c r="MJ38" s="2252"/>
      <c r="MK38" s="1858"/>
      <c r="MN38" s="2252"/>
      <c r="MO38" s="1858"/>
      <c r="MR38" s="2252"/>
      <c r="MS38" s="1858"/>
      <c r="MV38" s="2252"/>
      <c r="MW38" s="1858"/>
      <c r="MZ38" s="2252"/>
      <c r="NA38" s="1858"/>
      <c r="ND38" s="2252"/>
    </row>
    <row r="39" spans="1:368" s="78" customFormat="1" thickBot="1">
      <c r="A39" s="124"/>
      <c r="B39" s="1754"/>
      <c r="C39" s="1790"/>
      <c r="D39" s="2331"/>
      <c r="E39" s="1790"/>
      <c r="F39" s="1801"/>
      <c r="G39" s="1802" t="s">
        <v>3</v>
      </c>
      <c r="H39" s="349" t="e">
        <f>AVERAGE(BE39,AK39,AC39,Q39,Y39,CK39,CG39,AG39,AW39,M39,BQ39,BU39,BM39,BA39,AO39,AS39,#REF!,BI39,BY39,CC39,CO39,CS39,DA39)</f>
        <v>#REF!</v>
      </c>
      <c r="I39" s="379" t="e">
        <f>AVERAGE(BF39,AL39,AD39,R39,Z39,CL39,CH39,AH39,AX39,N39,BR39,BV39,BN39,BB39,AP39,AT39,#REF!,BJ39,BZ39,CD39,CP39,CT39,DB39)</f>
        <v>#REF!</v>
      </c>
      <c r="J39" s="664" t="e">
        <f>AVERAGE(BG39,AM39,AE39,S39,AA39,CM39,CI39,AI39,AY39,O39,BS39,BW39,BO39,BC39,AQ39,AU39,#REF!,BK39,CA39,CE39,CQ39,CU39,DC39)</f>
        <v>#REF!</v>
      </c>
      <c r="K39" s="1326" t="e">
        <f>SUM(H39:J39)</f>
        <v>#REF!</v>
      </c>
      <c r="L39" s="1754"/>
      <c r="M39" s="65"/>
      <c r="N39" s="65"/>
      <c r="O39" s="65"/>
      <c r="P39" s="218"/>
      <c r="Q39" s="2511"/>
      <c r="R39" s="97"/>
      <c r="S39" s="98"/>
      <c r="T39" s="2512"/>
      <c r="U39" s="166"/>
      <c r="V39" s="166"/>
      <c r="W39" s="166"/>
      <c r="X39" s="106"/>
      <c r="Y39" s="101"/>
      <c r="Z39" s="101"/>
      <c r="AA39" s="101"/>
      <c r="AB39" s="102"/>
      <c r="AC39" s="484"/>
      <c r="AD39" s="484"/>
      <c r="AE39" s="484"/>
      <c r="AF39" s="356"/>
      <c r="AG39" s="358">
        <f>AJ39*6/20</f>
        <v>5.0999999999999996</v>
      </c>
      <c r="AH39" s="358">
        <f>AJ39*6/20</f>
        <v>5.0999999999999996</v>
      </c>
      <c r="AI39" s="358">
        <f>AJ39*8/20</f>
        <v>6.8</v>
      </c>
      <c r="AJ39" s="543">
        <v>17</v>
      </c>
      <c r="AK39" s="360"/>
      <c r="AL39" s="361"/>
      <c r="AM39" s="361"/>
      <c r="AN39" s="362"/>
      <c r="AO39" s="1127"/>
      <c r="AP39" s="1127"/>
      <c r="AQ39" s="1127"/>
      <c r="AR39" s="1128"/>
      <c r="AS39" s="358">
        <f>AV39*6/20</f>
        <v>4.452</v>
      </c>
      <c r="AT39" s="358">
        <f>AV39*6/20</f>
        <v>4.452</v>
      </c>
      <c r="AU39" s="358">
        <f>AV39*8/20</f>
        <v>5.9359999999999999</v>
      </c>
      <c r="AV39" s="724">
        <f>AU41-AT41/AS41</f>
        <v>14.84</v>
      </c>
      <c r="AW39" s="1962"/>
      <c r="AX39" s="364"/>
      <c r="AY39" s="365"/>
      <c r="AZ39" s="1963"/>
      <c r="BA39" s="366">
        <f>BD39*6/20</f>
        <v>3.6</v>
      </c>
      <c r="BB39" s="366">
        <f>BD39*6/20</f>
        <v>3.6</v>
      </c>
      <c r="BC39" s="366">
        <f>BD39*8/20</f>
        <v>4.8</v>
      </c>
      <c r="BD39" s="2430">
        <v>12</v>
      </c>
      <c r="BE39" s="2418"/>
      <c r="BF39" s="378"/>
      <c r="BG39" s="2448"/>
      <c r="BH39" s="470"/>
      <c r="BI39" s="371"/>
      <c r="BJ39" s="371"/>
      <c r="BK39" s="371"/>
      <c r="BL39" s="372"/>
      <c r="BM39" s="358">
        <f>BP39*6/20</f>
        <v>4.2</v>
      </c>
      <c r="BN39" s="358">
        <f>BP39*6/20</f>
        <v>4.2</v>
      </c>
      <c r="BO39" s="358">
        <f>BP39*8/20</f>
        <v>5.6</v>
      </c>
      <c r="BP39" s="500">
        <v>14</v>
      </c>
      <c r="BQ39" s="373"/>
      <c r="BR39" s="373"/>
      <c r="BS39" s="373"/>
      <c r="BT39" s="704"/>
      <c r="BU39" s="1869">
        <f>BX39*6/20</f>
        <v>4.8029999999999999</v>
      </c>
      <c r="BV39" s="374">
        <f>BX39*6/20</f>
        <v>4.8029999999999999</v>
      </c>
      <c r="BW39" s="374">
        <f>BX39*8/20</f>
        <v>6.4040000000000008</v>
      </c>
      <c r="BX39" s="1902">
        <v>16.010000000000002</v>
      </c>
      <c r="BY39" s="374"/>
      <c r="BZ39" s="374"/>
      <c r="CA39" s="374"/>
      <c r="CB39" s="375"/>
      <c r="CC39" s="355"/>
      <c r="CD39" s="355"/>
      <c r="CE39" s="355"/>
      <c r="CF39" s="356"/>
      <c r="CG39" s="463"/>
      <c r="CH39" s="463"/>
      <c r="CI39" s="463"/>
      <c r="CJ39" s="464"/>
      <c r="CK39" s="383"/>
      <c r="CL39" s="383"/>
      <c r="CM39" s="383"/>
      <c r="CN39" s="488"/>
      <c r="CO39" s="2005"/>
      <c r="CP39" s="376"/>
      <c r="CQ39" s="465"/>
      <c r="CR39" s="2006"/>
      <c r="CS39" s="378"/>
      <c r="CT39" s="378"/>
      <c r="CU39" s="378"/>
      <c r="CV39" s="460"/>
      <c r="CW39" s="466"/>
      <c r="CX39" s="467"/>
      <c r="CY39" s="468"/>
      <c r="CZ39" s="3"/>
      <c r="DA39" s="216"/>
      <c r="DB39" s="214"/>
      <c r="DC39" s="217"/>
      <c r="DD39" s="217"/>
      <c r="DE39" s="218"/>
      <c r="DF39" s="65"/>
      <c r="DG39" s="219"/>
      <c r="DH39" s="219"/>
      <c r="DI39" s="220"/>
      <c r="DJ39" s="221"/>
      <c r="DK39" s="222"/>
      <c r="DL39" s="222"/>
      <c r="DM39" s="90"/>
      <c r="DN39" s="90"/>
      <c r="DO39" s="90"/>
      <c r="DP39" s="103"/>
      <c r="DQ39" s="2"/>
      <c r="DS39" s="3"/>
      <c r="DT39" s="121"/>
      <c r="DU39" s="275"/>
      <c r="DV39" s="276"/>
      <c r="DW39" s="277"/>
      <c r="DX39" s="278"/>
      <c r="DY39" s="224"/>
      <c r="DZ39" s="225"/>
      <c r="EA39" s="226"/>
      <c r="EB39" s="227"/>
      <c r="EC39" s="2"/>
      <c r="EE39" s="3"/>
      <c r="EF39" s="121"/>
      <c r="EG39" s="228"/>
      <c r="EH39" s="229"/>
      <c r="EI39" s="230"/>
      <c r="EJ39" s="231"/>
      <c r="EK39" s="938"/>
      <c r="EL39" s="939"/>
      <c r="EM39" s="940"/>
      <c r="EN39" s="941"/>
      <c r="EO39" s="1011"/>
      <c r="EP39" s="1012"/>
      <c r="EQ39" s="1013"/>
      <c r="ER39" s="1014"/>
      <c r="ES39" s="1070"/>
      <c r="ET39" s="1071"/>
      <c r="EU39" s="1072"/>
      <c r="EV39" s="1073"/>
      <c r="EW39" s="1351"/>
      <c r="EX39" s="1352"/>
      <c r="EY39" s="1353"/>
      <c r="EZ39" s="1354"/>
      <c r="FA39" s="1450"/>
      <c r="FB39" s="1451"/>
      <c r="FC39" s="1452"/>
      <c r="FD39" s="1453"/>
      <c r="FE39" s="1606"/>
      <c r="FF39" s="1607"/>
      <c r="FG39" s="1608"/>
      <c r="FH39" s="1609"/>
      <c r="FL39" s="2252"/>
      <c r="FP39" s="2252"/>
      <c r="FQ39" s="1858"/>
      <c r="FT39" s="2252"/>
      <c r="FX39" s="2252"/>
      <c r="GB39" s="2252"/>
      <c r="GF39" s="2252"/>
      <c r="GG39" s="1858"/>
      <c r="GJ39" s="2252"/>
      <c r="GN39" s="2252"/>
      <c r="GR39" s="2252"/>
      <c r="GV39" s="1858"/>
      <c r="GW39" s="1858"/>
      <c r="GZ39" s="2252"/>
      <c r="HA39" s="1858"/>
      <c r="HD39" s="2252"/>
      <c r="HE39" s="1858"/>
      <c r="HH39" s="2252"/>
      <c r="HI39" s="1858"/>
      <c r="HL39" s="2252"/>
      <c r="HM39" s="1858"/>
      <c r="HP39" s="2252"/>
      <c r="HQ39" s="1858"/>
      <c r="HT39" s="2252"/>
      <c r="HU39" s="1858"/>
      <c r="HX39" s="2252"/>
      <c r="HY39" s="1858"/>
      <c r="IB39" s="2252"/>
      <c r="IC39" s="1858"/>
      <c r="IF39" s="2252"/>
      <c r="IG39" s="1858"/>
      <c r="IJ39" s="2252"/>
      <c r="IK39" s="1858"/>
      <c r="IN39" s="2252"/>
      <c r="IO39" s="1858"/>
      <c r="IR39" s="2252"/>
      <c r="IS39" s="1858"/>
      <c r="IV39" s="1858"/>
      <c r="IW39" s="1858"/>
      <c r="IZ39" s="2252"/>
      <c r="JA39" s="1858"/>
      <c r="JD39" s="2252"/>
      <c r="JE39" s="1858"/>
      <c r="JH39" s="2252"/>
      <c r="JI39" s="1858"/>
      <c r="JL39" s="2252"/>
      <c r="JM39" s="1858"/>
      <c r="JP39" s="2252"/>
      <c r="JQ39" s="1858"/>
      <c r="JT39" s="2252"/>
      <c r="JU39" s="1858"/>
      <c r="JX39" s="2252"/>
      <c r="JY39" s="1858"/>
      <c r="KB39" s="2252"/>
      <c r="KC39" s="1858"/>
      <c r="KF39" s="2252"/>
      <c r="KG39" s="1858"/>
      <c r="KJ39" s="2252"/>
      <c r="KK39" s="1858"/>
      <c r="KN39" s="2252"/>
      <c r="KO39" s="1858"/>
      <c r="KR39" s="2252"/>
      <c r="KS39" s="1858"/>
      <c r="KV39" s="2252"/>
      <c r="KW39" s="1858"/>
      <c r="KZ39" s="2252"/>
      <c r="LA39" s="1858"/>
      <c r="LD39" s="2252"/>
      <c r="LE39" s="1858"/>
      <c r="LH39" s="2252"/>
      <c r="LI39" s="1858"/>
      <c r="LL39" s="2252"/>
      <c r="LM39" s="1858"/>
      <c r="LP39" s="2252"/>
      <c r="LQ39" s="1858"/>
      <c r="LT39" s="2252"/>
      <c r="LU39" s="1858"/>
      <c r="LX39" s="2252"/>
      <c r="LY39" s="1858"/>
      <c r="MB39" s="2252"/>
      <c r="MC39" s="1858"/>
      <c r="MF39" s="2252"/>
      <c r="MG39" s="1858"/>
      <c r="MJ39" s="2252"/>
      <c r="MK39" s="1858"/>
      <c r="MN39" s="2252"/>
      <c r="MO39" s="1858"/>
      <c r="MR39" s="2252"/>
      <c r="MS39" s="1858"/>
      <c r="MV39" s="2252"/>
      <c r="MW39" s="1858"/>
      <c r="MZ39" s="2252"/>
      <c r="NA39" s="1858"/>
      <c r="ND39" s="2252"/>
    </row>
    <row r="40" spans="1:368" s="78" customFormat="1" thickBot="1">
      <c r="A40" s="124"/>
      <c r="B40" s="1754"/>
      <c r="C40" s="1790"/>
      <c r="D40" s="2331"/>
      <c r="E40" s="1790"/>
      <c r="F40" s="1801"/>
      <c r="G40" s="1802" t="s">
        <v>60</v>
      </c>
      <c r="H40" s="544" t="e">
        <f>AVERAGE(BE40,AK40,AC40,Q40,Y40,CK40,CG40,AG40,AW40,M40,BQ40,BU40,BM40,BA40,AO40,AS40,#REF!,BI40,BY40,CC40,CO40,CS40,DA40)</f>
        <v>#REF!</v>
      </c>
      <c r="I40" s="545" t="e">
        <f>AVERAGE(BF40,AL40,AD40,R40,Z40,CL40,CH40,AH40,AX40,N40,BR40,BV40,BN40,BB40,AP40,AT40,#REF!,BJ40,BZ40,CD40,CP40,CT40,DB40)</f>
        <v>#REF!</v>
      </c>
      <c r="J40" s="679" t="e">
        <f>AVERAGE(BG40,AM40,AE40,S40,AA40,CM40,CI40,AI40,AY40,O40,BS40,BW40,BO40,BC40,AQ40,AU40,#REF!,BK40,CA40,CE40,CQ40,CU40,DC40)</f>
        <v>#REF!</v>
      </c>
      <c r="K40" s="1328" t="e">
        <f>SUM(H40:J40)</f>
        <v>#REF!</v>
      </c>
      <c r="L40" s="1754"/>
      <c r="M40" s="65"/>
      <c r="N40" s="65"/>
      <c r="O40" s="65"/>
      <c r="P40" s="218"/>
      <c r="Q40" s="2511"/>
      <c r="R40" s="97"/>
      <c r="S40" s="98"/>
      <c r="T40" s="2512"/>
      <c r="U40" s="166"/>
      <c r="V40" s="166"/>
      <c r="W40" s="166"/>
      <c r="X40" s="106"/>
      <c r="Y40" s="101"/>
      <c r="Z40" s="101"/>
      <c r="AA40" s="101"/>
      <c r="AB40" s="102"/>
      <c r="AC40" s="484"/>
      <c r="AD40" s="484"/>
      <c r="AE40" s="484"/>
      <c r="AF40" s="356"/>
      <c r="AG40" s="357">
        <f>AJ40*6/20</f>
        <v>4.5</v>
      </c>
      <c r="AH40" s="358">
        <f>AJ40*6/20</f>
        <v>4.5</v>
      </c>
      <c r="AI40" s="359">
        <f>AJ40*8/20</f>
        <v>6</v>
      </c>
      <c r="AJ40" s="546">
        <v>15</v>
      </c>
      <c r="AK40" s="360"/>
      <c r="AL40" s="361"/>
      <c r="AM40" s="361"/>
      <c r="AN40" s="362"/>
      <c r="AO40" s="1127"/>
      <c r="AP40" s="1127"/>
      <c r="AQ40" s="1127"/>
      <c r="AR40" s="1128"/>
      <c r="AS40" s="358">
        <f>AV40*6/20</f>
        <v>4.452</v>
      </c>
      <c r="AT40" s="358">
        <f>AV40*6/20</f>
        <v>4.452</v>
      </c>
      <c r="AU40" s="358">
        <f>AV40*8/20</f>
        <v>5.9359999999999999</v>
      </c>
      <c r="AV40" s="1943">
        <f>AU41-AT41/AS41</f>
        <v>14.84</v>
      </c>
      <c r="AW40" s="1962"/>
      <c r="AX40" s="364"/>
      <c r="AY40" s="365"/>
      <c r="AZ40" s="1963"/>
      <c r="BA40" s="366">
        <f>BD40*6/20</f>
        <v>3.6</v>
      </c>
      <c r="BB40" s="366">
        <f>BD40*6/20</f>
        <v>3.6</v>
      </c>
      <c r="BC40" s="366">
        <f>BD40*8/20</f>
        <v>4.8</v>
      </c>
      <c r="BD40" s="2430">
        <v>12</v>
      </c>
      <c r="BE40" s="2418"/>
      <c r="BF40" s="378"/>
      <c r="BG40" s="2448"/>
      <c r="BH40" s="470"/>
      <c r="BI40" s="371"/>
      <c r="BJ40" s="371"/>
      <c r="BK40" s="371"/>
      <c r="BL40" s="372"/>
      <c r="BM40" s="358">
        <f>BP40*6/20</f>
        <v>4.2</v>
      </c>
      <c r="BN40" s="358">
        <f>BP40*6/20</f>
        <v>4.2</v>
      </c>
      <c r="BO40" s="358">
        <f>BP40*8/20</f>
        <v>5.6</v>
      </c>
      <c r="BP40" s="500">
        <v>14</v>
      </c>
      <c r="BQ40" s="373"/>
      <c r="BR40" s="373"/>
      <c r="BS40" s="373"/>
      <c r="BT40" s="704"/>
      <c r="BU40" s="1869"/>
      <c r="BV40" s="374"/>
      <c r="BW40" s="374"/>
      <c r="BX40" s="1902"/>
      <c r="BY40" s="374"/>
      <c r="BZ40" s="374"/>
      <c r="CA40" s="374"/>
      <c r="CB40" s="375"/>
      <c r="CC40" s="355"/>
      <c r="CD40" s="355"/>
      <c r="CE40" s="355"/>
      <c r="CF40" s="356"/>
      <c r="CG40" s="463"/>
      <c r="CH40" s="463"/>
      <c r="CI40" s="463"/>
      <c r="CJ40" s="464"/>
      <c r="CK40" s="383"/>
      <c r="CL40" s="383"/>
      <c r="CM40" s="383"/>
      <c r="CN40" s="488"/>
      <c r="CO40" s="2005"/>
      <c r="CP40" s="376"/>
      <c r="CQ40" s="465"/>
      <c r="CR40" s="2006"/>
      <c r="CS40" s="378"/>
      <c r="CT40" s="378"/>
      <c r="CU40" s="378"/>
      <c r="CV40" s="460"/>
      <c r="CW40" s="466"/>
      <c r="CX40" s="467"/>
      <c r="CY40" s="468"/>
      <c r="CZ40" s="3"/>
      <c r="DA40" s="216"/>
      <c r="DB40" s="214"/>
      <c r="DC40" s="217"/>
      <c r="DD40" s="217"/>
      <c r="DE40" s="218"/>
      <c r="DF40" s="65"/>
      <c r="DG40" s="219"/>
      <c r="DH40" s="219"/>
      <c r="DI40" s="220"/>
      <c r="DJ40" s="221"/>
      <c r="DK40" s="222"/>
      <c r="DL40" s="222"/>
      <c r="DM40" s="90"/>
      <c r="DN40" s="90"/>
      <c r="DO40" s="90"/>
      <c r="DP40" s="103"/>
      <c r="DQ40" s="2"/>
      <c r="DS40" s="3"/>
      <c r="DT40" s="121"/>
      <c r="DU40" s="275"/>
      <c r="DV40" s="276"/>
      <c r="DW40" s="277"/>
      <c r="DX40" s="278"/>
      <c r="DY40" s="224"/>
      <c r="DZ40" s="225"/>
      <c r="EA40" s="226"/>
      <c r="EB40" s="227"/>
      <c r="EC40" s="2"/>
      <c r="EE40" s="3"/>
      <c r="EF40" s="121"/>
      <c r="EG40" s="228"/>
      <c r="EH40" s="229"/>
      <c r="EI40" s="230"/>
      <c r="EJ40" s="231"/>
      <c r="EK40" s="938"/>
      <c r="EL40" s="939"/>
      <c r="EM40" s="940"/>
      <c r="EN40" s="941"/>
      <c r="EO40" s="1011"/>
      <c r="EP40" s="1012"/>
      <c r="EQ40" s="1013"/>
      <c r="ER40" s="1014"/>
      <c r="ES40" s="1070"/>
      <c r="ET40" s="1071"/>
      <c r="EU40" s="1072"/>
      <c r="EV40" s="1073"/>
      <c r="EW40" s="1351"/>
      <c r="EX40" s="1352"/>
      <c r="EY40" s="1353"/>
      <c r="EZ40" s="1354"/>
      <c r="FA40" s="1450"/>
      <c r="FB40" s="1451"/>
      <c r="FC40" s="1452"/>
      <c r="FD40" s="1453"/>
      <c r="FE40" s="1606"/>
      <c r="FF40" s="1607"/>
      <c r="FG40" s="1608"/>
      <c r="FH40" s="1609"/>
      <c r="FL40" s="2252"/>
      <c r="FP40" s="2252"/>
      <c r="FQ40" s="1858"/>
      <c r="FT40" s="2252"/>
      <c r="FX40" s="2252"/>
      <c r="GB40" s="2252"/>
      <c r="GF40" s="2252"/>
      <c r="GG40" s="1858"/>
      <c r="GJ40" s="2252"/>
      <c r="GN40" s="2252"/>
      <c r="GR40" s="2252"/>
      <c r="GV40" s="1858"/>
      <c r="GW40" s="1858"/>
      <c r="GZ40" s="2252"/>
      <c r="HA40" s="1858"/>
      <c r="HD40" s="2252"/>
      <c r="HE40" s="1858"/>
      <c r="HH40" s="2252"/>
      <c r="HI40" s="1858"/>
      <c r="HL40" s="2252"/>
      <c r="HM40" s="1858"/>
      <c r="HP40" s="2252"/>
      <c r="HQ40" s="1858"/>
      <c r="HT40" s="2252"/>
      <c r="HU40" s="1858"/>
      <c r="HX40" s="2252"/>
      <c r="HY40" s="1858"/>
      <c r="IB40" s="2252"/>
      <c r="IC40" s="1858"/>
      <c r="IF40" s="2252"/>
      <c r="IG40" s="1858"/>
      <c r="IJ40" s="2252"/>
      <c r="IK40" s="1858"/>
      <c r="IN40" s="2252"/>
      <c r="IO40" s="1858"/>
      <c r="IR40" s="2252"/>
      <c r="IS40" s="1858"/>
      <c r="IV40" s="1858"/>
      <c r="IW40" s="1858"/>
      <c r="IZ40" s="2252"/>
      <c r="JA40" s="1858"/>
      <c r="JD40" s="2252"/>
      <c r="JE40" s="1858"/>
      <c r="JH40" s="2252"/>
      <c r="JI40" s="1858"/>
      <c r="JL40" s="2252"/>
      <c r="JM40" s="1858"/>
      <c r="JP40" s="2252"/>
      <c r="JQ40" s="1858"/>
      <c r="JT40" s="2252"/>
      <c r="JU40" s="1858"/>
      <c r="JX40" s="2252"/>
      <c r="JY40" s="1858"/>
      <c r="KB40" s="2252"/>
      <c r="KC40" s="1858"/>
      <c r="KF40" s="2252"/>
      <c r="KG40" s="1858"/>
      <c r="KJ40" s="2252"/>
      <c r="KK40" s="1858"/>
      <c r="KN40" s="2252"/>
      <c r="KO40" s="1858"/>
      <c r="KR40" s="2252"/>
      <c r="KS40" s="1858"/>
      <c r="KV40" s="2252"/>
      <c r="KW40" s="1858"/>
      <c r="KZ40" s="2252"/>
      <c r="LA40" s="1858"/>
      <c r="LD40" s="2252"/>
      <c r="LE40" s="1858"/>
      <c r="LH40" s="2252"/>
      <c r="LI40" s="1858"/>
      <c r="LL40" s="2252"/>
      <c r="LM40" s="1858"/>
      <c r="LP40" s="2252"/>
      <c r="LQ40" s="1858"/>
      <c r="LT40" s="2252"/>
      <c r="LU40" s="1858"/>
      <c r="LX40" s="2252"/>
      <c r="LY40" s="1858"/>
      <c r="MB40" s="2252"/>
      <c r="MC40" s="1858"/>
      <c r="MF40" s="2252"/>
      <c r="MG40" s="1858"/>
      <c r="MJ40" s="2252"/>
      <c r="MK40" s="1858"/>
      <c r="MN40" s="2252"/>
      <c r="MO40" s="1858"/>
      <c r="MR40" s="2252"/>
      <c r="MS40" s="1858"/>
      <c r="MV40" s="2252"/>
      <c r="MW40" s="1858"/>
      <c r="MZ40" s="2252"/>
      <c r="NA40" s="1858"/>
      <c r="ND40" s="2252"/>
    </row>
    <row r="41" spans="1:368" s="411" customFormat="1" thickBot="1">
      <c r="A41" s="385"/>
      <c r="B41" s="1757"/>
      <c r="C41" s="1790">
        <v>2007</v>
      </c>
      <c r="D41" s="2331" t="s">
        <v>502</v>
      </c>
      <c r="E41" s="1790">
        <v>7</v>
      </c>
      <c r="F41" s="1805" t="s">
        <v>535</v>
      </c>
      <c r="G41" s="1806"/>
      <c r="H41" s="2274"/>
      <c r="I41" s="2274"/>
      <c r="J41" s="2274"/>
      <c r="K41" s="2275"/>
      <c r="L41" s="1757"/>
      <c r="M41" s="386"/>
      <c r="N41" s="386"/>
      <c r="O41" s="386"/>
      <c r="P41" s="414"/>
      <c r="Q41" s="2517"/>
      <c r="R41" s="387"/>
      <c r="S41" s="388"/>
      <c r="T41" s="2518"/>
      <c r="U41" s="389"/>
      <c r="V41" s="389"/>
      <c r="W41" s="389"/>
      <c r="X41" s="390"/>
      <c r="Y41" s="478"/>
      <c r="Z41" s="478"/>
      <c r="AA41" s="478"/>
      <c r="AB41" s="479"/>
      <c r="AC41" s="2597">
        <f>STDEV(AF36:AF40)</f>
        <v>1.0408329997330572</v>
      </c>
      <c r="AD41" s="2597"/>
      <c r="AE41" s="2598">
        <f>AVERAGE(AF28:AF40)</f>
        <v>14.888888888888889</v>
      </c>
      <c r="AF41" s="2598"/>
      <c r="AG41" s="2597">
        <f>STDEV(AJ36:AJ40)</f>
        <v>1.1401754250991429</v>
      </c>
      <c r="AH41" s="2597"/>
      <c r="AI41" s="2598">
        <f>AVERAGE(AJ28:AJ40)</f>
        <v>15.6</v>
      </c>
      <c r="AJ41" s="2598"/>
      <c r="AK41" s="394"/>
      <c r="AL41" s="395"/>
      <c r="AM41" s="395"/>
      <c r="AN41" s="396"/>
      <c r="AO41" s="1129"/>
      <c r="AP41" s="1129"/>
      <c r="AQ41" s="1129"/>
      <c r="AR41" s="1130"/>
      <c r="AS41" s="547">
        <v>5</v>
      </c>
      <c r="AT41" s="548">
        <v>2</v>
      </c>
      <c r="AU41" s="2619">
        <v>15.24</v>
      </c>
      <c r="AV41" s="2619"/>
      <c r="AW41" s="1964"/>
      <c r="AX41" s="398"/>
      <c r="AY41" s="399"/>
      <c r="AZ41" s="1965"/>
      <c r="BA41" s="2597">
        <f>STDEV(BD36:BD40)</f>
        <v>3.6331804249169886</v>
      </c>
      <c r="BB41" s="2597"/>
      <c r="BC41" s="2598">
        <f>AVERAGE(BD28:BD40)</f>
        <v>15.2</v>
      </c>
      <c r="BD41" s="2598"/>
      <c r="BE41" s="2456"/>
      <c r="BF41" s="408"/>
      <c r="BG41" s="2457"/>
      <c r="BH41" s="413"/>
      <c r="BI41" s="402"/>
      <c r="BJ41" s="402"/>
      <c r="BK41" s="402"/>
      <c r="BL41" s="403"/>
      <c r="BM41" s="2597">
        <f>STDEV(BP36:BP40)</f>
        <v>0.9574271077563381</v>
      </c>
      <c r="BN41" s="2597"/>
      <c r="BO41" s="2598">
        <f>AVERAGE(BP28:BP40)</f>
        <v>15.35</v>
      </c>
      <c r="BP41" s="2598"/>
      <c r="BQ41" s="404"/>
      <c r="BR41" s="404"/>
      <c r="BS41" s="404"/>
      <c r="BT41" s="707"/>
      <c r="BU41" s="2596">
        <f>STDEV(BX36:BX40)</f>
        <v>0.57448527686376194</v>
      </c>
      <c r="BV41" s="2597"/>
      <c r="BW41" s="2598">
        <f>AVERAGE(BX28:BX40)</f>
        <v>16.33666666666667</v>
      </c>
      <c r="BX41" s="2599"/>
      <c r="BY41" s="405"/>
      <c r="BZ41" s="405"/>
      <c r="CA41" s="405"/>
      <c r="CB41" s="406"/>
      <c r="CC41" s="391"/>
      <c r="CD41" s="391"/>
      <c r="CE41" s="391"/>
      <c r="CF41" s="392"/>
      <c r="CG41" s="389"/>
      <c r="CH41" s="389"/>
      <c r="CI41" s="389"/>
      <c r="CJ41" s="390"/>
      <c r="CK41" s="417"/>
      <c r="CL41" s="417"/>
      <c r="CM41" s="417"/>
      <c r="CN41" s="416"/>
      <c r="CO41" s="2007"/>
      <c r="CP41" s="407"/>
      <c r="CQ41" s="480"/>
      <c r="CR41" s="2008"/>
      <c r="CS41" s="408"/>
      <c r="CT41" s="408"/>
      <c r="CU41" s="408"/>
      <c r="CV41" s="409"/>
      <c r="CW41" s="410"/>
      <c r="CY41" s="40"/>
      <c r="CZ41" s="40"/>
      <c r="DA41" s="412"/>
      <c r="DB41" s="408"/>
      <c r="DC41" s="413"/>
      <c r="DD41" s="413"/>
      <c r="DE41" s="414"/>
      <c r="DF41" s="386"/>
      <c r="DG41" s="415"/>
      <c r="DH41" s="415"/>
      <c r="DI41" s="416"/>
      <c r="DJ41" s="417"/>
      <c r="DK41" s="418"/>
      <c r="DL41" s="418"/>
      <c r="DM41" s="405"/>
      <c r="DN41" s="405"/>
      <c r="DO41" s="405"/>
      <c r="DP41" s="419"/>
      <c r="DQ41" s="410"/>
      <c r="DS41" s="40"/>
      <c r="DT41" s="420"/>
      <c r="DU41" s="421"/>
      <c r="DV41" s="422"/>
      <c r="DW41" s="423"/>
      <c r="DX41" s="424"/>
      <c r="DY41" s="425"/>
      <c r="DZ41" s="426"/>
      <c r="EA41" s="427"/>
      <c r="EB41" s="428"/>
      <c r="EC41" s="410"/>
      <c r="EE41" s="40"/>
      <c r="EF41" s="420"/>
      <c r="EG41" s="429"/>
      <c r="EH41" s="430"/>
      <c r="EI41" s="431"/>
      <c r="EJ41" s="432"/>
      <c r="EK41" s="954"/>
      <c r="EL41" s="955"/>
      <c r="EM41" s="956"/>
      <c r="EN41" s="957"/>
      <c r="EO41" s="1019"/>
      <c r="EP41" s="1020"/>
      <c r="EQ41" s="1021"/>
      <c r="ER41" s="1022"/>
      <c r="ES41" s="1078"/>
      <c r="ET41" s="1079"/>
      <c r="EU41" s="1080"/>
      <c r="EV41" s="1081"/>
      <c r="EW41" s="1359"/>
      <c r="EX41" s="1360"/>
      <c r="EY41" s="1361"/>
      <c r="EZ41" s="1362"/>
      <c r="FA41" s="1480"/>
      <c r="FB41" s="1481"/>
      <c r="FC41" s="1482"/>
      <c r="FD41" s="1483"/>
      <c r="FE41" s="1622"/>
      <c r="FF41" s="1623"/>
      <c r="FG41" s="1624"/>
      <c r="FH41" s="1625"/>
      <c r="FL41" s="2255"/>
      <c r="FP41" s="2255"/>
      <c r="FQ41" s="1862"/>
      <c r="FT41" s="2255"/>
      <c r="FX41" s="2255"/>
      <c r="GB41" s="2255"/>
      <c r="GF41" s="2255"/>
      <c r="GG41" s="1862"/>
      <c r="GJ41" s="2255"/>
      <c r="GN41" s="2255"/>
      <c r="GR41" s="2255"/>
      <c r="GV41" s="1862"/>
      <c r="GW41" s="1862"/>
      <c r="GZ41" s="2255"/>
      <c r="HA41" s="1862"/>
      <c r="HD41" s="2255"/>
      <c r="HE41" s="1862"/>
      <c r="HH41" s="2255"/>
      <c r="HI41" s="1862"/>
      <c r="HL41" s="2255"/>
      <c r="HM41" s="1862"/>
      <c r="HP41" s="2255"/>
      <c r="HQ41" s="1862"/>
      <c r="HT41" s="2255"/>
      <c r="HU41" s="1862"/>
      <c r="HX41" s="2255"/>
      <c r="HY41" s="1862"/>
      <c r="IB41" s="2255"/>
      <c r="IC41" s="1862"/>
      <c r="IF41" s="2255"/>
      <c r="IG41" s="1862"/>
      <c r="IJ41" s="2255"/>
      <c r="IK41" s="1862"/>
      <c r="IN41" s="2255"/>
      <c r="IO41" s="1862"/>
      <c r="IR41" s="2255"/>
      <c r="IS41" s="1862"/>
      <c r="IV41" s="1862"/>
      <c r="IW41" s="1862"/>
      <c r="IZ41" s="2255"/>
      <c r="JA41" s="1862"/>
      <c r="JD41" s="2255"/>
      <c r="JE41" s="1862"/>
      <c r="JH41" s="2255"/>
      <c r="JI41" s="1862"/>
      <c r="JL41" s="2255"/>
      <c r="JM41" s="1862"/>
      <c r="JP41" s="2255"/>
      <c r="JQ41" s="1862"/>
      <c r="JT41" s="2255"/>
      <c r="JU41" s="1862"/>
      <c r="JX41" s="2255"/>
      <c r="JY41" s="1862"/>
      <c r="KB41" s="2255"/>
      <c r="KC41" s="1862"/>
      <c r="KF41" s="2255"/>
      <c r="KG41" s="1862"/>
      <c r="KJ41" s="2255"/>
      <c r="KK41" s="1862"/>
      <c r="KN41" s="2255"/>
      <c r="KO41" s="1862"/>
      <c r="KR41" s="2255"/>
      <c r="KS41" s="1862"/>
      <c r="KV41" s="2255"/>
      <c r="KW41" s="1862"/>
      <c r="KZ41" s="2255"/>
      <c r="LA41" s="1862"/>
      <c r="LD41" s="2255"/>
      <c r="LE41" s="1862"/>
      <c r="LH41" s="2255"/>
      <c r="LI41" s="1862"/>
      <c r="LL41" s="2255"/>
      <c r="LM41" s="1862"/>
      <c r="LP41" s="2255"/>
      <c r="LQ41" s="1862"/>
      <c r="LT41" s="2255"/>
      <c r="LU41" s="1862"/>
      <c r="LX41" s="2255"/>
      <c r="LY41" s="1862"/>
      <c r="MB41" s="2255"/>
      <c r="MC41" s="1862"/>
      <c r="MF41" s="2255"/>
      <c r="MG41" s="1862"/>
      <c r="MJ41" s="2255"/>
      <c r="MK41" s="1862"/>
      <c r="MN41" s="2255"/>
      <c r="MO41" s="1862"/>
      <c r="MR41" s="2255"/>
      <c r="MS41" s="1862"/>
      <c r="MV41" s="2255"/>
      <c r="MW41" s="1862"/>
      <c r="MZ41" s="2255"/>
      <c r="NA41" s="1862"/>
      <c r="ND41" s="2255"/>
    </row>
    <row r="42" spans="1:368" s="325" customFormat="1" thickBot="1">
      <c r="A42" s="125"/>
      <c r="B42" s="1756"/>
      <c r="C42" s="1790"/>
      <c r="D42" s="2331"/>
      <c r="E42" s="1790"/>
      <c r="F42" s="1803" t="s">
        <v>135</v>
      </c>
      <c r="G42" s="1804" t="s">
        <v>94</v>
      </c>
      <c r="H42" s="549" t="e">
        <f>AVERAGE(BE42,AK42,AC42,Q42,U42,Y42,CK42,CG42,AG42,AW42,M42,BQ42,BU42,BM42,BA42,AO42,AS42,#REF!,BI42,BY42,CC42,CO42,CS42,DA42)</f>
        <v>#REF!</v>
      </c>
      <c r="I42" s="505" t="e">
        <f>AVERAGE(BF42,AL42,AD42,R42,V42,Z42,CL42,CH42,AH42,AX42,N42,BR42,BV42,BN42,BB42,AP42,AT42,#REF!,BJ42,BZ42,CD42,CP42,CT42,DB42)</f>
        <v>#REF!</v>
      </c>
      <c r="J42" s="591" t="e">
        <f>AVERAGE(BG42,AM42,AE42,S42,W42,AA42,CM42,CI42,AI42,AY42,O42,BS42,BW42,BO42,BC42,AQ42,AU42,#REF!,BK42,CA42,CE42,CQ42,CU42,DC42)</f>
        <v>#REF!</v>
      </c>
      <c r="K42" s="2048" t="e">
        <f t="shared" ref="K42:K48" si="6">SUM(H42:J42)</f>
        <v>#REF!</v>
      </c>
      <c r="L42" s="1756"/>
      <c r="M42" s="550">
        <v>5</v>
      </c>
      <c r="N42" s="550">
        <v>4</v>
      </c>
      <c r="O42" s="550">
        <v>4</v>
      </c>
      <c r="P42" s="471">
        <f>O42+N42+M42</f>
        <v>13</v>
      </c>
      <c r="Q42" s="2519"/>
      <c r="R42" s="552"/>
      <c r="S42" s="553"/>
      <c r="T42" s="2520"/>
      <c r="U42" s="481">
        <v>6</v>
      </c>
      <c r="V42" s="481">
        <v>5</v>
      </c>
      <c r="W42" s="481">
        <v>4</v>
      </c>
      <c r="X42" s="464">
        <f>W42+V42+U42</f>
        <v>15</v>
      </c>
      <c r="Y42" s="554"/>
      <c r="Z42" s="554"/>
      <c r="AA42" s="554"/>
      <c r="AB42" s="555"/>
      <c r="AC42" s="484">
        <v>6</v>
      </c>
      <c r="AD42" s="484">
        <v>5</v>
      </c>
      <c r="AE42" s="484">
        <v>5</v>
      </c>
      <c r="AF42" s="356">
        <f>AE42+AD42+AC42</f>
        <v>16</v>
      </c>
      <c r="AG42" s="292"/>
      <c r="AH42" s="293"/>
      <c r="AI42" s="294"/>
      <c r="AJ42" s="293"/>
      <c r="AK42" s="485">
        <v>5</v>
      </c>
      <c r="AL42" s="486">
        <v>4</v>
      </c>
      <c r="AM42" s="486">
        <v>4</v>
      </c>
      <c r="AN42" s="362">
        <f t="shared" ref="AN42:AN48" si="7">AM42+AL42+AK42</f>
        <v>13</v>
      </c>
      <c r="AO42" s="1125"/>
      <c r="AP42" s="1125"/>
      <c r="AQ42" s="1125"/>
      <c r="AR42" s="1126"/>
      <c r="AS42" s="293"/>
      <c r="AT42" s="293"/>
      <c r="AU42" s="294"/>
      <c r="AV42" s="1943"/>
      <c r="AW42" s="1960"/>
      <c r="AX42" s="299"/>
      <c r="AY42" s="300"/>
      <c r="AZ42" s="1961"/>
      <c r="BA42" s="301"/>
      <c r="BB42" s="301"/>
      <c r="BC42" s="301"/>
      <c r="BD42" s="302"/>
      <c r="BE42" s="2401">
        <v>6</v>
      </c>
      <c r="BF42" s="368">
        <v>4</v>
      </c>
      <c r="BG42" s="2451">
        <v>5</v>
      </c>
      <c r="BH42" s="470">
        <f>BG42+BF42+BE42</f>
        <v>15</v>
      </c>
      <c r="BI42" s="305"/>
      <c r="BJ42" s="305"/>
      <c r="BK42" s="305"/>
      <c r="BL42" s="372"/>
      <c r="BM42" s="358">
        <f t="shared" ref="BM42:BM47" si="8">BP42*6/20</f>
        <v>4.8</v>
      </c>
      <c r="BN42" s="358">
        <f t="shared" ref="BN42:BN47" si="9">BP42*6/20</f>
        <v>4.8</v>
      </c>
      <c r="BO42" s="358">
        <f t="shared" ref="BO42:BO47" si="10">BP42*8/20</f>
        <v>6.4</v>
      </c>
      <c r="BP42" s="500">
        <v>16</v>
      </c>
      <c r="BQ42" s="307"/>
      <c r="BR42" s="307"/>
      <c r="BS42" s="307"/>
      <c r="BT42" s="700"/>
      <c r="BU42" s="1897"/>
      <c r="BV42" s="308"/>
      <c r="BW42" s="308"/>
      <c r="BX42" s="1898"/>
      <c r="BY42" s="308"/>
      <c r="BZ42" s="308"/>
      <c r="CA42" s="308"/>
      <c r="CB42" s="309"/>
      <c r="CC42" s="290"/>
      <c r="CD42" s="290"/>
      <c r="CE42" s="290"/>
      <c r="CF42" s="291"/>
      <c r="CG42" s="444"/>
      <c r="CH42" s="444"/>
      <c r="CI42" s="444"/>
      <c r="CJ42" s="445"/>
      <c r="CK42" s="446"/>
      <c r="CL42" s="446"/>
      <c r="CM42" s="446"/>
      <c r="CN42" s="532"/>
      <c r="CO42" s="2003"/>
      <c r="CP42" s="310"/>
      <c r="CQ42" s="448"/>
      <c r="CR42" s="2004"/>
      <c r="CS42" s="321"/>
      <c r="CT42" s="321"/>
      <c r="CU42" s="321"/>
      <c r="CV42" s="442"/>
      <c r="CW42" s="449"/>
      <c r="CX42" s="450"/>
      <c r="CY42" s="451"/>
      <c r="CZ42" s="451"/>
      <c r="DA42" s="452"/>
      <c r="DB42" s="321"/>
      <c r="DC42" s="453"/>
      <c r="DD42" s="453"/>
      <c r="DE42" s="454"/>
      <c r="DF42" s="455"/>
      <c r="DG42" s="456"/>
      <c r="DH42" s="456"/>
      <c r="DI42" s="532"/>
      <c r="DJ42" s="446"/>
      <c r="DK42" s="533"/>
      <c r="DL42" s="533"/>
      <c r="DM42" s="308"/>
      <c r="DN42" s="308"/>
      <c r="DO42" s="308"/>
      <c r="DP42" s="556"/>
      <c r="DQ42" s="449"/>
      <c r="DR42" s="450"/>
      <c r="DS42" s="451"/>
      <c r="DT42" s="557"/>
      <c r="DU42" s="558"/>
      <c r="DV42" s="559"/>
      <c r="DW42" s="560"/>
      <c r="DX42" s="561"/>
      <c r="DY42" s="562"/>
      <c r="DZ42" s="563"/>
      <c r="EA42" s="564"/>
      <c r="EB42" s="565"/>
      <c r="EC42" s="449"/>
      <c r="ED42" s="450"/>
      <c r="EE42" s="451"/>
      <c r="EF42" s="557"/>
      <c r="EG42" s="566"/>
      <c r="EH42" s="567"/>
      <c r="EI42" s="568"/>
      <c r="EJ42" s="569"/>
      <c r="EK42" s="960"/>
      <c r="EL42" s="961"/>
      <c r="EM42" s="962"/>
      <c r="EN42" s="963"/>
      <c r="EO42" s="1025"/>
      <c r="EP42" s="1026"/>
      <c r="EQ42" s="1027"/>
      <c r="ER42" s="1028"/>
      <c r="ES42" s="1084"/>
      <c r="ET42" s="1085"/>
      <c r="EU42" s="1086"/>
      <c r="EV42" s="1087"/>
      <c r="EW42" s="1365"/>
      <c r="EX42" s="1366"/>
      <c r="EY42" s="1367"/>
      <c r="EZ42" s="1368"/>
      <c r="FA42" s="1486"/>
      <c r="FB42" s="1487"/>
      <c r="FC42" s="1488"/>
      <c r="FD42" s="1489"/>
      <c r="FE42" s="1628"/>
      <c r="FF42" s="1629"/>
      <c r="FG42" s="1630"/>
      <c r="FH42" s="1631"/>
      <c r="FL42" s="2254"/>
      <c r="FP42" s="2254"/>
      <c r="FQ42" s="1861"/>
      <c r="FT42" s="2254"/>
      <c r="FX42" s="2254"/>
      <c r="GB42" s="2254"/>
      <c r="GF42" s="2254"/>
      <c r="GG42" s="1861"/>
      <c r="GJ42" s="2254"/>
      <c r="GN42" s="2254"/>
      <c r="GR42" s="2254"/>
      <c r="GV42" s="1861"/>
      <c r="GW42" s="1861"/>
      <c r="GZ42" s="2254"/>
      <c r="HA42" s="1861"/>
      <c r="HD42" s="2254"/>
      <c r="HE42" s="1861"/>
      <c r="HH42" s="2254"/>
      <c r="HI42" s="1861"/>
      <c r="HL42" s="2254"/>
      <c r="HM42" s="1861"/>
      <c r="HP42" s="2254"/>
      <c r="HQ42" s="1861"/>
      <c r="HT42" s="2254"/>
      <c r="HU42" s="1861"/>
      <c r="HX42" s="2254"/>
      <c r="HY42" s="1861"/>
      <c r="IB42" s="2254"/>
      <c r="IC42" s="1861"/>
      <c r="IF42" s="2254"/>
      <c r="IG42" s="1861"/>
      <c r="IJ42" s="2254"/>
      <c r="IK42" s="1861"/>
      <c r="IN42" s="2254"/>
      <c r="IO42" s="1861"/>
      <c r="IR42" s="2254"/>
      <c r="IS42" s="1861"/>
      <c r="IV42" s="1861"/>
      <c r="IW42" s="1861"/>
      <c r="IZ42" s="2254"/>
      <c r="JA42" s="1861"/>
      <c r="JD42" s="2254"/>
      <c r="JE42" s="1861"/>
      <c r="JH42" s="2254"/>
      <c r="JI42" s="1861"/>
      <c r="JL42" s="2254"/>
      <c r="JM42" s="1861"/>
      <c r="JP42" s="2254"/>
      <c r="JQ42" s="1861"/>
      <c r="JT42" s="2254"/>
      <c r="JU42" s="1861"/>
      <c r="JX42" s="2254"/>
      <c r="JY42" s="1861"/>
      <c r="KB42" s="2254"/>
      <c r="KC42" s="1861"/>
      <c r="KF42" s="2254"/>
      <c r="KG42" s="1861"/>
      <c r="KJ42" s="2254"/>
      <c r="KK42" s="1861"/>
      <c r="KN42" s="2254"/>
      <c r="KO42" s="1861"/>
      <c r="KR42" s="2254"/>
      <c r="KS42" s="1861"/>
      <c r="KV42" s="2254"/>
      <c r="KW42" s="1861"/>
      <c r="KZ42" s="2254"/>
      <c r="LA42" s="1861"/>
      <c r="LD42" s="2254"/>
      <c r="LE42" s="1861"/>
      <c r="LH42" s="2254"/>
      <c r="LI42" s="1861"/>
      <c r="LL42" s="2254"/>
      <c r="LM42" s="1861"/>
      <c r="LP42" s="2254"/>
      <c r="LQ42" s="1861"/>
      <c r="LT42" s="2254"/>
      <c r="LU42" s="1861"/>
      <c r="LX42" s="2254"/>
      <c r="LY42" s="1861"/>
      <c r="MB42" s="2254"/>
      <c r="MC42" s="1861"/>
      <c r="MF42" s="2254"/>
      <c r="MG42" s="1861"/>
      <c r="MJ42" s="2254"/>
      <c r="MK42" s="1861"/>
      <c r="MN42" s="2254"/>
      <c r="MO42" s="1861"/>
      <c r="MR42" s="2254"/>
      <c r="MS42" s="1861"/>
      <c r="MV42" s="2254"/>
      <c r="MW42" s="1861"/>
      <c r="MZ42" s="2254"/>
      <c r="NA42" s="1861"/>
      <c r="ND42" s="2254"/>
    </row>
    <row r="43" spans="1:368" s="78" customFormat="1" thickBot="1">
      <c r="A43" s="124"/>
      <c r="B43" s="1754"/>
      <c r="C43" s="1790"/>
      <c r="D43" s="2331"/>
      <c r="E43" s="1790"/>
      <c r="F43" s="1801" t="s">
        <v>136</v>
      </c>
      <c r="G43" s="1802" t="s">
        <v>1</v>
      </c>
      <c r="H43" s="570" t="e">
        <f>AVERAGE(BE43,AK43,AC43,Q43,U43,Y43,CK43,CG43,AG43,AW43,M43,BQ43,BU43,BM43,BA43,AO43,AS43,#REF!,BI43,BY43,CC43,CO43,CS43,DA43)</f>
        <v>#REF!</v>
      </c>
      <c r="I43" s="571" t="e">
        <f>AVERAGE(BF43,AL43,AD43,R43,V43,Z43,CL43,CH43,AH43,AX43,N43,BR43,BV43,BN43,BB43,AP43,AT43,#REF!,BJ43,BZ43,CD43,CP43,CT43,DB43)</f>
        <v>#REF!</v>
      </c>
      <c r="J43" s="598" t="e">
        <f>AVERAGE(BG43,AM43,AE43,S43,W43,AA43,CM43,CI43,AI43,AY43,O43,BS43,BW43,BO43,BC43,AQ43,AU43,#REF!,BK43,CA43,CE43,CQ43,CU43,DC43)</f>
        <v>#REF!</v>
      </c>
      <c r="K43" s="1325" t="e">
        <f t="shared" si="6"/>
        <v>#REF!</v>
      </c>
      <c r="L43" s="1754"/>
      <c r="M43" s="550">
        <v>6</v>
      </c>
      <c r="N43" s="550">
        <v>6</v>
      </c>
      <c r="O43" s="550">
        <v>4</v>
      </c>
      <c r="P43" s="471">
        <f>O43+N43+M43</f>
        <v>16</v>
      </c>
      <c r="Q43" s="2521"/>
      <c r="R43" s="572"/>
      <c r="S43" s="573"/>
      <c r="T43" s="2520"/>
      <c r="U43" s="481">
        <v>4.5</v>
      </c>
      <c r="V43" s="481">
        <v>5</v>
      </c>
      <c r="W43" s="481">
        <v>7</v>
      </c>
      <c r="X43" s="464">
        <f>W43+V43+U43</f>
        <v>16.5</v>
      </c>
      <c r="Y43" s="482"/>
      <c r="Z43" s="482"/>
      <c r="AA43" s="482"/>
      <c r="AB43" s="525"/>
      <c r="AC43" s="484">
        <v>6</v>
      </c>
      <c r="AD43" s="484">
        <v>4</v>
      </c>
      <c r="AE43" s="484">
        <v>7</v>
      </c>
      <c r="AF43" s="356">
        <f>AE43+AD43+AC43</f>
        <v>17</v>
      </c>
      <c r="AG43" s="357"/>
      <c r="AH43" s="358"/>
      <c r="AI43" s="359"/>
      <c r="AJ43" s="358"/>
      <c r="AK43" s="485">
        <v>5.5</v>
      </c>
      <c r="AL43" s="486">
        <v>6</v>
      </c>
      <c r="AM43" s="486">
        <v>7</v>
      </c>
      <c r="AN43" s="362">
        <f t="shared" si="7"/>
        <v>18.5</v>
      </c>
      <c r="AO43" s="1127"/>
      <c r="AP43" s="1127"/>
      <c r="AQ43" s="1127"/>
      <c r="AR43" s="1128"/>
      <c r="AS43" s="358"/>
      <c r="AT43" s="358"/>
      <c r="AU43" s="359"/>
      <c r="AV43" s="724"/>
      <c r="AW43" s="1962"/>
      <c r="AX43" s="364"/>
      <c r="AY43" s="365"/>
      <c r="AZ43" s="1963"/>
      <c r="BA43" s="366"/>
      <c r="BB43" s="366"/>
      <c r="BC43" s="366"/>
      <c r="BD43" s="367"/>
      <c r="BE43" s="2418"/>
      <c r="BF43" s="378"/>
      <c r="BG43" s="2448"/>
      <c r="BH43" s="470"/>
      <c r="BI43" s="371"/>
      <c r="BJ43" s="371"/>
      <c r="BK43" s="371"/>
      <c r="BL43" s="372"/>
      <c r="BM43" s="358">
        <f t="shared" si="8"/>
        <v>5.0999999999999996</v>
      </c>
      <c r="BN43" s="358">
        <f t="shared" si="9"/>
        <v>5.0999999999999996</v>
      </c>
      <c r="BO43" s="358">
        <f t="shared" si="10"/>
        <v>6.8</v>
      </c>
      <c r="BP43" s="500">
        <v>17</v>
      </c>
      <c r="BQ43" s="373"/>
      <c r="BR43" s="373"/>
      <c r="BS43" s="373"/>
      <c r="BT43" s="704"/>
      <c r="BU43" s="1869">
        <f t="shared" ref="BU43:BU48" si="11">BX43*6/20</f>
        <v>5.0999999999999996</v>
      </c>
      <c r="BV43" s="374">
        <f t="shared" ref="BV43:BV48" si="12">BX43*6/20</f>
        <v>5.0999999999999996</v>
      </c>
      <c r="BW43" s="374">
        <f t="shared" ref="BW43:BW48" si="13">BX43*8/20</f>
        <v>6.8</v>
      </c>
      <c r="BX43" s="1902">
        <v>17</v>
      </c>
      <c r="BY43" s="374"/>
      <c r="BZ43" s="374"/>
      <c r="CA43" s="374"/>
      <c r="CB43" s="375"/>
      <c r="CC43" s="355"/>
      <c r="CD43" s="355"/>
      <c r="CE43" s="355"/>
      <c r="CF43" s="356"/>
      <c r="CG43" s="463"/>
      <c r="CH43" s="463"/>
      <c r="CI43" s="463"/>
      <c r="CJ43" s="464"/>
      <c r="CK43" s="383"/>
      <c r="CL43" s="383"/>
      <c r="CM43" s="383"/>
      <c r="CN43" s="488"/>
      <c r="CO43" s="2005"/>
      <c r="CP43" s="376"/>
      <c r="CQ43" s="465"/>
      <c r="CR43" s="2006"/>
      <c r="CS43" s="378"/>
      <c r="CT43" s="378"/>
      <c r="CU43" s="378"/>
      <c r="CV43" s="460"/>
      <c r="CW43" s="466"/>
      <c r="CX43" s="467"/>
      <c r="CY43" s="468"/>
      <c r="CZ43" s="468"/>
      <c r="DA43" s="469"/>
      <c r="DB43" s="378"/>
      <c r="DC43" s="470"/>
      <c r="DD43" s="470"/>
      <c r="DE43" s="471"/>
      <c r="DF43" s="472"/>
      <c r="DG43" s="473"/>
      <c r="DH43" s="473"/>
      <c r="DI43" s="488"/>
      <c r="DJ43" s="383"/>
      <c r="DK43" s="489"/>
      <c r="DL43" s="489"/>
      <c r="DM43" s="374"/>
      <c r="DN43" s="374"/>
      <c r="DO43" s="374"/>
      <c r="DP43" s="574"/>
      <c r="DQ43" s="466"/>
      <c r="DR43" s="467"/>
      <c r="DS43" s="468"/>
      <c r="DT43" s="575"/>
      <c r="DU43" s="491"/>
      <c r="DV43" s="492"/>
      <c r="DW43" s="493"/>
      <c r="DX43" s="494"/>
      <c r="DY43" s="495"/>
      <c r="DZ43" s="496"/>
      <c r="EA43" s="497"/>
      <c r="EB43" s="576"/>
      <c r="EC43" s="466"/>
      <c r="ED43" s="467"/>
      <c r="EE43" s="468"/>
      <c r="EF43" s="575"/>
      <c r="EG43" s="577"/>
      <c r="EH43" s="578"/>
      <c r="EI43" s="579"/>
      <c r="EJ43" s="580"/>
      <c r="EK43" s="964"/>
      <c r="EL43" s="965"/>
      <c r="EM43" s="966"/>
      <c r="EN43" s="967"/>
      <c r="EO43" s="1029"/>
      <c r="EP43" s="1030"/>
      <c r="EQ43" s="1031"/>
      <c r="ER43" s="1032"/>
      <c r="ES43" s="1088"/>
      <c r="ET43" s="1089"/>
      <c r="EU43" s="1090"/>
      <c r="EV43" s="1091"/>
      <c r="EW43" s="1347"/>
      <c r="EX43" s="1348"/>
      <c r="EY43" s="1349"/>
      <c r="EZ43" s="1350"/>
      <c r="FA43" s="1457"/>
      <c r="FB43" s="1458"/>
      <c r="FC43" s="1459"/>
      <c r="FD43" s="1460"/>
      <c r="FE43" s="1632"/>
      <c r="FF43" s="1633"/>
      <c r="FG43" s="1634"/>
      <c r="FH43" s="1635"/>
      <c r="FL43" s="2252"/>
      <c r="FP43" s="2252"/>
      <c r="FQ43" s="1858"/>
      <c r="FT43" s="2252"/>
      <c r="FX43" s="2252"/>
      <c r="GB43" s="2252"/>
      <c r="GF43" s="2252"/>
      <c r="GG43" s="1858"/>
      <c r="GJ43" s="2252"/>
      <c r="GN43" s="2252"/>
      <c r="GR43" s="2252"/>
      <c r="GV43" s="1858"/>
      <c r="GW43" s="1858"/>
      <c r="GZ43" s="2252"/>
      <c r="HA43" s="1858"/>
      <c r="HD43" s="2252"/>
      <c r="HE43" s="1858"/>
      <c r="HH43" s="2252"/>
      <c r="HI43" s="1858"/>
      <c r="HL43" s="2252"/>
      <c r="HM43" s="1858"/>
      <c r="HP43" s="2252"/>
      <c r="HQ43" s="1858"/>
      <c r="HT43" s="2252"/>
      <c r="HU43" s="1858"/>
      <c r="HX43" s="2252"/>
      <c r="HY43" s="1858"/>
      <c r="IB43" s="2252"/>
      <c r="IC43" s="1858"/>
      <c r="IF43" s="2252"/>
      <c r="IG43" s="1858"/>
      <c r="IJ43" s="2252"/>
      <c r="IK43" s="1858"/>
      <c r="IN43" s="2252"/>
      <c r="IO43" s="1858"/>
      <c r="IR43" s="2252"/>
      <c r="IS43" s="1858"/>
      <c r="IV43" s="1858"/>
      <c r="IW43" s="1858"/>
      <c r="IZ43" s="2252"/>
      <c r="JA43" s="1858"/>
      <c r="JD43" s="2252"/>
      <c r="JE43" s="1858"/>
      <c r="JH43" s="2252"/>
      <c r="JI43" s="1858"/>
      <c r="JL43" s="2252"/>
      <c r="JM43" s="1858"/>
      <c r="JP43" s="2252"/>
      <c r="JQ43" s="1858"/>
      <c r="JT43" s="2252"/>
      <c r="JU43" s="1858"/>
      <c r="JX43" s="2252"/>
      <c r="JY43" s="1858"/>
      <c r="KB43" s="2252"/>
      <c r="KC43" s="1858"/>
      <c r="KF43" s="2252"/>
      <c r="KG43" s="1858"/>
      <c r="KJ43" s="2252"/>
      <c r="KK43" s="1858"/>
      <c r="KN43" s="2252"/>
      <c r="KO43" s="1858"/>
      <c r="KR43" s="2252"/>
      <c r="KS43" s="1858"/>
      <c r="KV43" s="2252"/>
      <c r="KW43" s="1858"/>
      <c r="KZ43" s="2252"/>
      <c r="LA43" s="1858"/>
      <c r="LD43" s="2252"/>
      <c r="LE43" s="1858"/>
      <c r="LH43" s="2252"/>
      <c r="LI43" s="1858"/>
      <c r="LL43" s="2252"/>
      <c r="LM43" s="1858"/>
      <c r="LP43" s="2252"/>
      <c r="LQ43" s="1858"/>
      <c r="LT43" s="2252"/>
      <c r="LU43" s="1858"/>
      <c r="LX43" s="2252"/>
      <c r="LY43" s="1858"/>
      <c r="MB43" s="2252"/>
      <c r="MC43" s="1858"/>
      <c r="MF43" s="2252"/>
      <c r="MG43" s="1858"/>
      <c r="MJ43" s="2252"/>
      <c r="MK43" s="1858"/>
      <c r="MN43" s="2252"/>
      <c r="MO43" s="1858"/>
      <c r="MR43" s="2252"/>
      <c r="MS43" s="1858"/>
      <c r="MV43" s="2252"/>
      <c r="MW43" s="1858"/>
      <c r="MZ43" s="2252"/>
      <c r="NA43" s="1858"/>
      <c r="ND43" s="2252"/>
    </row>
    <row r="44" spans="1:368" s="78" customFormat="1" thickBot="1">
      <c r="A44" s="124"/>
      <c r="B44" s="1754"/>
      <c r="C44" s="1790"/>
      <c r="D44" s="2331"/>
      <c r="E44" s="1790"/>
      <c r="F44" s="1801"/>
      <c r="G44" s="1802" t="s">
        <v>30</v>
      </c>
      <c r="H44" s="581" t="e">
        <f>AVERAGE(BE44,AK44,AC44,Q44,U44,Y44,CK44,CG44,AG44,AW44,M44,BQ44,BU44,BM44,BA44,AO44,AS44,#REF!,BI44,BY44,CC44,CO44,CS44,DA44)</f>
        <v>#REF!</v>
      </c>
      <c r="I44" s="582" t="e">
        <f>AVERAGE(BF44,AL44,AD44,R44,V44,Z44,CL44,CH44,AH44,AX44,N44,BR44,BV44,BN44,BB44,AP44,AT44,#REF!,BJ44,BZ44,CD44,CP44,CT44,DB44)</f>
        <v>#REF!</v>
      </c>
      <c r="J44" s="599" t="e">
        <f>AVERAGE(BG44,AM44,AE44,S44,W44,AA44,CM44,CI44,AI44,AY44,O44,BS44,BW44,BO44,BC44,AQ44,AU44,#REF!,BK44,CA44,CE44,CQ44,CU44,DC44)</f>
        <v>#REF!</v>
      </c>
      <c r="K44" s="1326" t="e">
        <f t="shared" si="6"/>
        <v>#REF!</v>
      </c>
      <c r="L44" s="1754"/>
      <c r="M44" s="550">
        <v>4</v>
      </c>
      <c r="N44" s="550">
        <v>5</v>
      </c>
      <c r="O44" s="550">
        <v>4</v>
      </c>
      <c r="P44" s="471">
        <f>O44+N44+M44</f>
        <v>13</v>
      </c>
      <c r="Q44" s="2521"/>
      <c r="R44" s="572"/>
      <c r="S44" s="573"/>
      <c r="T44" s="2520"/>
      <c r="U44" s="481"/>
      <c r="V44" s="481"/>
      <c r="W44" s="481"/>
      <c r="X44" s="464"/>
      <c r="Y44" s="482"/>
      <c r="Z44" s="482"/>
      <c r="AA44" s="482"/>
      <c r="AB44" s="525"/>
      <c r="AC44" s="484">
        <v>3</v>
      </c>
      <c r="AD44" s="484">
        <v>4</v>
      </c>
      <c r="AE44" s="484">
        <v>5</v>
      </c>
      <c r="AF44" s="356">
        <f>AE44+AD44+AC44</f>
        <v>12</v>
      </c>
      <c r="AG44" s="357"/>
      <c r="AH44" s="358"/>
      <c r="AI44" s="359"/>
      <c r="AJ44" s="358"/>
      <c r="AK44" s="485">
        <v>4.5</v>
      </c>
      <c r="AL44" s="486">
        <v>5</v>
      </c>
      <c r="AM44" s="486">
        <v>5</v>
      </c>
      <c r="AN44" s="362">
        <f t="shared" si="7"/>
        <v>14.5</v>
      </c>
      <c r="AO44" s="1127"/>
      <c r="AP44" s="1127"/>
      <c r="AQ44" s="1127"/>
      <c r="AR44" s="1128"/>
      <c r="AS44" s="358"/>
      <c r="AT44" s="358"/>
      <c r="AU44" s="359"/>
      <c r="AV44" s="724"/>
      <c r="AW44" s="1962"/>
      <c r="AX44" s="364"/>
      <c r="AY44" s="365"/>
      <c r="AZ44" s="1963"/>
      <c r="BA44" s="366"/>
      <c r="BB44" s="366"/>
      <c r="BC44" s="366"/>
      <c r="BD44" s="367"/>
      <c r="BE44" s="2401">
        <v>5</v>
      </c>
      <c r="BF44" s="368">
        <v>4</v>
      </c>
      <c r="BG44" s="2451">
        <v>5</v>
      </c>
      <c r="BH44" s="470">
        <f>BG44+BF44+BE44</f>
        <v>14</v>
      </c>
      <c r="BI44" s="371"/>
      <c r="BJ44" s="371"/>
      <c r="BK44" s="371"/>
      <c r="BL44" s="372"/>
      <c r="BM44" s="358">
        <f t="shared" si="8"/>
        <v>4.8</v>
      </c>
      <c r="BN44" s="358">
        <f t="shared" si="9"/>
        <v>4.8</v>
      </c>
      <c r="BO44" s="358">
        <f t="shared" si="10"/>
        <v>6.4</v>
      </c>
      <c r="BP44" s="500">
        <v>16</v>
      </c>
      <c r="BQ44" s="373"/>
      <c r="BR44" s="373"/>
      <c r="BS44" s="373"/>
      <c r="BT44" s="704"/>
      <c r="BU44" s="1869">
        <f t="shared" si="11"/>
        <v>4.6500000000000004</v>
      </c>
      <c r="BV44" s="374">
        <f t="shared" si="12"/>
        <v>4.6500000000000004</v>
      </c>
      <c r="BW44" s="374">
        <f t="shared" si="13"/>
        <v>6.2</v>
      </c>
      <c r="BX44" s="1902">
        <v>15.5</v>
      </c>
      <c r="BY44" s="374"/>
      <c r="BZ44" s="374"/>
      <c r="CA44" s="374"/>
      <c r="CB44" s="375"/>
      <c r="CC44" s="355"/>
      <c r="CD44" s="355"/>
      <c r="CE44" s="355"/>
      <c r="CF44" s="356"/>
      <c r="CG44" s="463"/>
      <c r="CH44" s="463"/>
      <c r="CI44" s="463"/>
      <c r="CJ44" s="464"/>
      <c r="CK44" s="383"/>
      <c r="CL44" s="383"/>
      <c r="CM44" s="383"/>
      <c r="CN44" s="488"/>
      <c r="CO44" s="2005"/>
      <c r="CP44" s="376"/>
      <c r="CQ44" s="465"/>
      <c r="CR44" s="2006"/>
      <c r="CS44" s="378"/>
      <c r="CT44" s="378"/>
      <c r="CU44" s="378"/>
      <c r="CV44" s="460"/>
      <c r="CW44" s="466"/>
      <c r="CX44" s="467"/>
      <c r="CY44" s="468"/>
      <c r="CZ44" s="468"/>
      <c r="DA44" s="469"/>
      <c r="DB44" s="378"/>
      <c r="DC44" s="470"/>
      <c r="DD44" s="470"/>
      <c r="DE44" s="471"/>
      <c r="DF44" s="472"/>
      <c r="DG44" s="473"/>
      <c r="DH44" s="473"/>
      <c r="DI44" s="488"/>
      <c r="DJ44" s="383"/>
      <c r="DK44" s="489"/>
      <c r="DL44" s="489"/>
      <c r="DM44" s="374"/>
      <c r="DN44" s="374"/>
      <c r="DO44" s="374"/>
      <c r="DP44" s="574"/>
      <c r="DQ44" s="466"/>
      <c r="DR44" s="467"/>
      <c r="DS44" s="468"/>
      <c r="DT44" s="575"/>
      <c r="DU44" s="491"/>
      <c r="DV44" s="492"/>
      <c r="DW44" s="493"/>
      <c r="DX44" s="494"/>
      <c r="DY44" s="495"/>
      <c r="DZ44" s="496"/>
      <c r="EA44" s="497"/>
      <c r="EB44" s="576"/>
      <c r="EC44" s="466"/>
      <c r="ED44" s="467"/>
      <c r="EE44" s="468"/>
      <c r="EF44" s="575"/>
      <c r="EG44" s="577"/>
      <c r="EH44" s="578"/>
      <c r="EI44" s="579"/>
      <c r="EJ44" s="580"/>
      <c r="EK44" s="964"/>
      <c r="EL44" s="965"/>
      <c r="EM44" s="966"/>
      <c r="EN44" s="967"/>
      <c r="EO44" s="1029"/>
      <c r="EP44" s="1030"/>
      <c r="EQ44" s="1031"/>
      <c r="ER44" s="1032"/>
      <c r="ES44" s="1088"/>
      <c r="ET44" s="1089"/>
      <c r="EU44" s="1090"/>
      <c r="EV44" s="1091"/>
      <c r="EW44" s="1347"/>
      <c r="EX44" s="1348"/>
      <c r="EY44" s="1349"/>
      <c r="EZ44" s="1350"/>
      <c r="FA44" s="1457"/>
      <c r="FB44" s="1458"/>
      <c r="FC44" s="1459"/>
      <c r="FD44" s="1460"/>
      <c r="FE44" s="1632"/>
      <c r="FF44" s="1633"/>
      <c r="FG44" s="1634"/>
      <c r="FH44" s="1635"/>
      <c r="FL44" s="2252"/>
      <c r="FP44" s="2252"/>
      <c r="FQ44" s="1858"/>
      <c r="FT44" s="2252"/>
      <c r="FX44" s="2252"/>
      <c r="GB44" s="2252"/>
      <c r="GF44" s="2252"/>
      <c r="GG44" s="1858"/>
      <c r="GJ44" s="2252"/>
      <c r="GN44" s="2252"/>
      <c r="GR44" s="2252"/>
      <c r="GV44" s="1858"/>
      <c r="GW44" s="1858"/>
      <c r="GZ44" s="2252"/>
      <c r="HA44" s="1858"/>
      <c r="HD44" s="2252"/>
      <c r="HE44" s="1858"/>
      <c r="HH44" s="2252"/>
      <c r="HI44" s="1858"/>
      <c r="HL44" s="2252"/>
      <c r="HM44" s="1858"/>
      <c r="HP44" s="2252"/>
      <c r="HQ44" s="1858"/>
      <c r="HT44" s="2252"/>
      <c r="HU44" s="1858"/>
      <c r="HX44" s="2252"/>
      <c r="HY44" s="1858"/>
      <c r="IB44" s="2252"/>
      <c r="IC44" s="1858"/>
      <c r="IF44" s="2252"/>
      <c r="IG44" s="1858"/>
      <c r="IJ44" s="2252"/>
      <c r="IK44" s="1858"/>
      <c r="IN44" s="2252"/>
      <c r="IO44" s="1858"/>
      <c r="IR44" s="2252"/>
      <c r="IS44" s="1858"/>
      <c r="IV44" s="1858"/>
      <c r="IW44" s="1858"/>
      <c r="IZ44" s="2252"/>
      <c r="JA44" s="1858"/>
      <c r="JD44" s="2252"/>
      <c r="JE44" s="1858"/>
      <c r="JH44" s="2252"/>
      <c r="JI44" s="1858"/>
      <c r="JL44" s="2252"/>
      <c r="JM44" s="1858"/>
      <c r="JP44" s="2252"/>
      <c r="JQ44" s="1858"/>
      <c r="JT44" s="2252"/>
      <c r="JU44" s="1858"/>
      <c r="JX44" s="2252"/>
      <c r="JY44" s="1858"/>
      <c r="KB44" s="2252"/>
      <c r="KC44" s="1858"/>
      <c r="KF44" s="2252"/>
      <c r="KG44" s="1858"/>
      <c r="KJ44" s="2252"/>
      <c r="KK44" s="1858"/>
      <c r="KN44" s="2252"/>
      <c r="KO44" s="1858"/>
      <c r="KR44" s="2252"/>
      <c r="KS44" s="1858"/>
      <c r="KV44" s="2252"/>
      <c r="KW44" s="1858"/>
      <c r="KZ44" s="2252"/>
      <c r="LA44" s="1858"/>
      <c r="LD44" s="2252"/>
      <c r="LE44" s="1858"/>
      <c r="LH44" s="2252"/>
      <c r="LI44" s="1858"/>
      <c r="LL44" s="2252"/>
      <c r="LM44" s="1858"/>
      <c r="LP44" s="2252"/>
      <c r="LQ44" s="1858"/>
      <c r="LT44" s="2252"/>
      <c r="LU44" s="1858"/>
      <c r="LX44" s="2252"/>
      <c r="LY44" s="1858"/>
      <c r="MB44" s="2252"/>
      <c r="MC44" s="1858"/>
      <c r="MF44" s="2252"/>
      <c r="MG44" s="1858"/>
      <c r="MJ44" s="2252"/>
      <c r="MK44" s="1858"/>
      <c r="MN44" s="2252"/>
      <c r="MO44" s="1858"/>
      <c r="MR44" s="2252"/>
      <c r="MS44" s="1858"/>
      <c r="MV44" s="2252"/>
      <c r="MW44" s="1858"/>
      <c r="MZ44" s="2252"/>
      <c r="NA44" s="1858"/>
      <c r="ND44" s="2252"/>
    </row>
    <row r="45" spans="1:368" s="78" customFormat="1" thickBot="1">
      <c r="A45" s="124"/>
      <c r="B45" s="1754"/>
      <c r="C45" s="1790"/>
      <c r="D45" s="2331"/>
      <c r="E45" s="1790"/>
      <c r="F45" s="1801"/>
      <c r="G45" s="1802" t="s">
        <v>6</v>
      </c>
      <c r="H45" s="581" t="e">
        <f>AVERAGE(BE45,AK45,AC45,Q45,U45,Y45,CK45,CG45,AG45,AW45,M45,BQ45,BU45,BM45,BA45,AO45,AS45,#REF!,BI45,BY45,CC45,CO45,CS45,DA45)</f>
        <v>#REF!</v>
      </c>
      <c r="I45" s="524" t="e">
        <f>AVERAGE(BF45,AL45,AD45,R45,V45,Z45,CL45,CH45,AH45,AX45,N45,BR45,BV45,BN45,BB45,AP45,AT45,#REF!,BJ45,BZ45,CD45,CP45,CT45,DB45)</f>
        <v>#REF!</v>
      </c>
      <c r="J45" s="601" t="e">
        <f>AVERAGE(BG45,AM45,AE45,S45,W45,AA45,CM45,CI45,AI45,AY45,O45,BS45,BW45,BO45,BC45,AQ45,AU45,#REF!,BK45,CA45,CE45,CQ45,CU45,DC45)</f>
        <v>#REF!</v>
      </c>
      <c r="K45" s="1326" t="e">
        <f t="shared" si="6"/>
        <v>#REF!</v>
      </c>
      <c r="L45" s="1754"/>
      <c r="M45" s="550">
        <v>5</v>
      </c>
      <c r="N45" s="550">
        <v>4</v>
      </c>
      <c r="O45" s="550">
        <v>6</v>
      </c>
      <c r="P45" s="471">
        <f>O45+N45+M45</f>
        <v>15</v>
      </c>
      <c r="Q45" s="2521"/>
      <c r="R45" s="572"/>
      <c r="S45" s="573"/>
      <c r="T45" s="2520"/>
      <c r="U45" s="481">
        <v>4</v>
      </c>
      <c r="V45" s="481">
        <v>4.5</v>
      </c>
      <c r="W45" s="481">
        <v>7</v>
      </c>
      <c r="X45" s="464">
        <f>W45+V45+U45</f>
        <v>15.5</v>
      </c>
      <c r="Y45" s="482"/>
      <c r="Z45" s="482"/>
      <c r="AA45" s="482"/>
      <c r="AB45" s="525"/>
      <c r="AC45" s="484">
        <v>3</v>
      </c>
      <c r="AD45" s="484">
        <v>3</v>
      </c>
      <c r="AE45" s="484">
        <v>4</v>
      </c>
      <c r="AF45" s="356">
        <f>AE45+AD45+AC45</f>
        <v>10</v>
      </c>
      <c r="AG45" s="357"/>
      <c r="AH45" s="358"/>
      <c r="AI45" s="359"/>
      <c r="AJ45" s="358"/>
      <c r="AK45" s="485">
        <v>4</v>
      </c>
      <c r="AL45" s="486">
        <v>4</v>
      </c>
      <c r="AM45" s="486">
        <v>5.5</v>
      </c>
      <c r="AN45" s="362">
        <f t="shared" si="7"/>
        <v>13.5</v>
      </c>
      <c r="AO45" s="1127"/>
      <c r="AP45" s="1127"/>
      <c r="AQ45" s="1127"/>
      <c r="AR45" s="1128"/>
      <c r="AS45" s="358"/>
      <c r="AT45" s="358"/>
      <c r="AU45" s="359"/>
      <c r="AV45" s="724"/>
      <c r="AW45" s="1962"/>
      <c r="AX45" s="364"/>
      <c r="AY45" s="365"/>
      <c r="AZ45" s="1963"/>
      <c r="BA45" s="366"/>
      <c r="BB45" s="366"/>
      <c r="BC45" s="366"/>
      <c r="BD45" s="367"/>
      <c r="BE45" s="2401">
        <v>5</v>
      </c>
      <c r="BF45" s="368">
        <v>4</v>
      </c>
      <c r="BG45" s="2451">
        <v>4</v>
      </c>
      <c r="BH45" s="470">
        <f>BG45+BF45+BE45</f>
        <v>13</v>
      </c>
      <c r="BI45" s="371"/>
      <c r="BJ45" s="371"/>
      <c r="BK45" s="371"/>
      <c r="BL45" s="372"/>
      <c r="BM45" s="358">
        <f t="shared" si="8"/>
        <v>4.5</v>
      </c>
      <c r="BN45" s="358">
        <f t="shared" si="9"/>
        <v>4.5</v>
      </c>
      <c r="BO45" s="358">
        <f t="shared" si="10"/>
        <v>6</v>
      </c>
      <c r="BP45" s="500">
        <v>15</v>
      </c>
      <c r="BQ45" s="373"/>
      <c r="BR45" s="373"/>
      <c r="BS45" s="373"/>
      <c r="BT45" s="704"/>
      <c r="BU45" s="1869">
        <f t="shared" si="11"/>
        <v>4.5</v>
      </c>
      <c r="BV45" s="374">
        <f t="shared" si="12"/>
        <v>4.5</v>
      </c>
      <c r="BW45" s="374">
        <f t="shared" si="13"/>
        <v>6</v>
      </c>
      <c r="BX45" s="1902">
        <v>15</v>
      </c>
      <c r="BY45" s="374"/>
      <c r="BZ45" s="374"/>
      <c r="CA45" s="374"/>
      <c r="CB45" s="375"/>
      <c r="CC45" s="355"/>
      <c r="CD45" s="355"/>
      <c r="CE45" s="355"/>
      <c r="CF45" s="356"/>
      <c r="CG45" s="463"/>
      <c r="CH45" s="463"/>
      <c r="CI45" s="463"/>
      <c r="CJ45" s="464"/>
      <c r="CK45" s="383"/>
      <c r="CL45" s="383"/>
      <c r="CM45" s="383"/>
      <c r="CN45" s="488"/>
      <c r="CO45" s="2005"/>
      <c r="CP45" s="376"/>
      <c r="CQ45" s="465"/>
      <c r="CR45" s="2006"/>
      <c r="CS45" s="378"/>
      <c r="CT45" s="378"/>
      <c r="CU45" s="378"/>
      <c r="CV45" s="460"/>
      <c r="CW45" s="466"/>
      <c r="CX45" s="467"/>
      <c r="CY45" s="468"/>
      <c r="CZ45" s="468"/>
      <c r="DA45" s="469"/>
      <c r="DB45" s="378"/>
      <c r="DC45" s="470"/>
      <c r="DD45" s="470"/>
      <c r="DE45" s="471"/>
      <c r="DF45" s="472"/>
      <c r="DG45" s="473"/>
      <c r="DH45" s="473"/>
      <c r="DI45" s="488"/>
      <c r="DJ45" s="383"/>
      <c r="DK45" s="489"/>
      <c r="DL45" s="489"/>
      <c r="DM45" s="374"/>
      <c r="DN45" s="374"/>
      <c r="DO45" s="374"/>
      <c r="DP45" s="574"/>
      <c r="DQ45" s="466"/>
      <c r="DR45" s="467"/>
      <c r="DS45" s="468"/>
      <c r="DT45" s="575"/>
      <c r="DU45" s="491"/>
      <c r="DV45" s="492"/>
      <c r="DW45" s="493"/>
      <c r="DX45" s="494"/>
      <c r="DY45" s="495"/>
      <c r="DZ45" s="496"/>
      <c r="EA45" s="497"/>
      <c r="EB45" s="576"/>
      <c r="EC45" s="466"/>
      <c r="ED45" s="467"/>
      <c r="EE45" s="468"/>
      <c r="EF45" s="575"/>
      <c r="EG45" s="577"/>
      <c r="EH45" s="578"/>
      <c r="EI45" s="579"/>
      <c r="EJ45" s="580"/>
      <c r="EK45" s="964"/>
      <c r="EL45" s="965"/>
      <c r="EM45" s="966"/>
      <c r="EN45" s="967"/>
      <c r="EO45" s="1029"/>
      <c r="EP45" s="1030"/>
      <c r="EQ45" s="1031"/>
      <c r="ER45" s="1032"/>
      <c r="ES45" s="1088"/>
      <c r="ET45" s="1089"/>
      <c r="EU45" s="1090"/>
      <c r="EV45" s="1091"/>
      <c r="EW45" s="1347"/>
      <c r="EX45" s="1348"/>
      <c r="EY45" s="1349"/>
      <c r="EZ45" s="1350"/>
      <c r="FA45" s="1457"/>
      <c r="FB45" s="1458"/>
      <c r="FC45" s="1459"/>
      <c r="FD45" s="1460"/>
      <c r="FE45" s="1632"/>
      <c r="FF45" s="1633"/>
      <c r="FG45" s="1634"/>
      <c r="FH45" s="1635"/>
      <c r="FL45" s="2252"/>
      <c r="FP45" s="2252"/>
      <c r="FQ45" s="1858"/>
      <c r="FT45" s="2252"/>
      <c r="FX45" s="2252"/>
      <c r="GB45" s="2252"/>
      <c r="GF45" s="2252"/>
      <c r="GG45" s="1858"/>
      <c r="GJ45" s="2252"/>
      <c r="GN45" s="2252"/>
      <c r="GR45" s="2252"/>
      <c r="GV45" s="1858"/>
      <c r="GW45" s="1858"/>
      <c r="GZ45" s="2252"/>
      <c r="HA45" s="1858"/>
      <c r="HD45" s="2252"/>
      <c r="HE45" s="1858"/>
      <c r="HH45" s="2252"/>
      <c r="HI45" s="1858"/>
      <c r="HL45" s="2252"/>
      <c r="HM45" s="1858"/>
      <c r="HP45" s="2252"/>
      <c r="HQ45" s="1858"/>
      <c r="HT45" s="2252"/>
      <c r="HU45" s="1858"/>
      <c r="HX45" s="2252"/>
      <c r="HY45" s="1858"/>
      <c r="IB45" s="2252"/>
      <c r="IC45" s="1858"/>
      <c r="IF45" s="2252"/>
      <c r="IG45" s="1858"/>
      <c r="IJ45" s="2252"/>
      <c r="IK45" s="1858"/>
      <c r="IN45" s="2252"/>
      <c r="IO45" s="1858"/>
      <c r="IR45" s="2252"/>
      <c r="IS45" s="1858"/>
      <c r="IV45" s="1858"/>
      <c r="IW45" s="1858"/>
      <c r="IZ45" s="2252"/>
      <c r="JA45" s="1858"/>
      <c r="JD45" s="2252"/>
      <c r="JE45" s="1858"/>
      <c r="JH45" s="2252"/>
      <c r="JI45" s="1858"/>
      <c r="JL45" s="2252"/>
      <c r="JM45" s="1858"/>
      <c r="JP45" s="2252"/>
      <c r="JQ45" s="1858"/>
      <c r="JT45" s="2252"/>
      <c r="JU45" s="1858"/>
      <c r="JX45" s="2252"/>
      <c r="JY45" s="1858"/>
      <c r="KB45" s="2252"/>
      <c r="KC45" s="1858"/>
      <c r="KF45" s="2252"/>
      <c r="KG45" s="1858"/>
      <c r="KJ45" s="2252"/>
      <c r="KK45" s="1858"/>
      <c r="KN45" s="2252"/>
      <c r="KO45" s="1858"/>
      <c r="KR45" s="2252"/>
      <c r="KS45" s="1858"/>
      <c r="KV45" s="2252"/>
      <c r="KW45" s="1858"/>
      <c r="KZ45" s="2252"/>
      <c r="LA45" s="1858"/>
      <c r="LD45" s="2252"/>
      <c r="LE45" s="1858"/>
      <c r="LH45" s="2252"/>
      <c r="LI45" s="1858"/>
      <c r="LL45" s="2252"/>
      <c r="LM45" s="1858"/>
      <c r="LP45" s="2252"/>
      <c r="LQ45" s="1858"/>
      <c r="LT45" s="2252"/>
      <c r="LU45" s="1858"/>
      <c r="LX45" s="2252"/>
      <c r="LY45" s="1858"/>
      <c r="MB45" s="2252"/>
      <c r="MC45" s="1858"/>
      <c r="MF45" s="2252"/>
      <c r="MG45" s="1858"/>
      <c r="MJ45" s="2252"/>
      <c r="MK45" s="1858"/>
      <c r="MN45" s="2252"/>
      <c r="MO45" s="1858"/>
      <c r="MR45" s="2252"/>
      <c r="MS45" s="1858"/>
      <c r="MV45" s="2252"/>
      <c r="MW45" s="1858"/>
      <c r="MZ45" s="2252"/>
      <c r="NA45" s="1858"/>
      <c r="ND45" s="2252"/>
    </row>
    <row r="46" spans="1:368" s="78" customFormat="1" thickBot="1">
      <c r="A46" s="124"/>
      <c r="B46" s="1754"/>
      <c r="C46" s="1790"/>
      <c r="D46" s="2331"/>
      <c r="E46" s="1790"/>
      <c r="F46" s="1801"/>
      <c r="G46" s="1802" t="s">
        <v>91</v>
      </c>
      <c r="H46" s="583" t="e">
        <f>AVERAGE(BE46,AK46,AC46,Q46,U46,Y46,CK46,CG46,AG46,AW46,M46,BQ46,BU46,BM46,BA46,AO46,AS46,#REF!,BI46,BY46,CC46,CO46,CS46,DA46)</f>
        <v>#REF!</v>
      </c>
      <c r="I46" s="541" t="e">
        <f>AVERAGE(BF46,AL46,AD46,R46,V46,Z46,CL46,CH46,AH46,AX46,N46,BR46,BV46,BN46,BB46,AP46,AT46,#REF!,BJ46,BZ46,CD46,CP46,CT46,DB46)</f>
        <v>#REF!</v>
      </c>
      <c r="J46" s="603" t="e">
        <f>AVERAGE(BG46,AM46,AE46,S46,W46,AA46,CM46,CI46,AI46,AY46,O46,BS46,BW46,BO46,BC46,AQ46,AU46,#REF!,BK46,CA46,CE46,CQ46,CU46,DC46)</f>
        <v>#REF!</v>
      </c>
      <c r="K46" s="1327" t="e">
        <f t="shared" si="6"/>
        <v>#REF!</v>
      </c>
      <c r="L46" s="1754"/>
      <c r="M46" s="472"/>
      <c r="N46" s="472"/>
      <c r="O46" s="472"/>
      <c r="P46" s="471"/>
      <c r="Q46" s="2521"/>
      <c r="R46" s="572"/>
      <c r="S46" s="573"/>
      <c r="T46" s="2520"/>
      <c r="U46" s="481">
        <v>5</v>
      </c>
      <c r="V46" s="481">
        <v>4.5</v>
      </c>
      <c r="W46" s="481">
        <v>7.5</v>
      </c>
      <c r="X46" s="464">
        <f>W46+V46+U46</f>
        <v>17</v>
      </c>
      <c r="Y46" s="482"/>
      <c r="Z46" s="482"/>
      <c r="AA46" s="482"/>
      <c r="AB46" s="525"/>
      <c r="AC46" s="484">
        <v>3</v>
      </c>
      <c r="AD46" s="484">
        <v>4</v>
      </c>
      <c r="AE46" s="484">
        <v>4</v>
      </c>
      <c r="AF46" s="356">
        <f>AE46+AD46+AC46</f>
        <v>11</v>
      </c>
      <c r="AG46" s="357"/>
      <c r="AH46" s="358"/>
      <c r="AI46" s="359"/>
      <c r="AJ46" s="358"/>
      <c r="AK46" s="485">
        <v>5.25</v>
      </c>
      <c r="AL46" s="486">
        <v>4.5</v>
      </c>
      <c r="AM46" s="486">
        <v>7.5</v>
      </c>
      <c r="AN46" s="362">
        <f t="shared" si="7"/>
        <v>17.25</v>
      </c>
      <c r="AO46" s="1127"/>
      <c r="AP46" s="1127"/>
      <c r="AQ46" s="1127"/>
      <c r="AR46" s="1128"/>
      <c r="AS46" s="358"/>
      <c r="AT46" s="358"/>
      <c r="AU46" s="359"/>
      <c r="AV46" s="724"/>
      <c r="AW46" s="1962"/>
      <c r="AX46" s="364"/>
      <c r="AY46" s="365"/>
      <c r="AZ46" s="1963"/>
      <c r="BA46" s="366"/>
      <c r="BB46" s="366"/>
      <c r="BC46" s="366"/>
      <c r="BD46" s="367"/>
      <c r="BE46" s="2401">
        <v>6</v>
      </c>
      <c r="BF46" s="368">
        <v>4</v>
      </c>
      <c r="BG46" s="2451">
        <v>4</v>
      </c>
      <c r="BH46" s="470">
        <f>BG46+BF46+BE46</f>
        <v>14</v>
      </c>
      <c r="BI46" s="371"/>
      <c r="BJ46" s="371"/>
      <c r="BK46" s="371"/>
      <c r="BL46" s="372"/>
      <c r="BM46" s="358">
        <f t="shared" si="8"/>
        <v>5.4</v>
      </c>
      <c r="BN46" s="358">
        <f t="shared" si="9"/>
        <v>5.4</v>
      </c>
      <c r="BO46" s="358">
        <f t="shared" si="10"/>
        <v>7.2</v>
      </c>
      <c r="BP46" s="500">
        <v>18</v>
      </c>
      <c r="BQ46" s="373"/>
      <c r="BR46" s="373"/>
      <c r="BS46" s="373"/>
      <c r="BT46" s="704"/>
      <c r="BU46" s="1869">
        <f t="shared" si="11"/>
        <v>4.8</v>
      </c>
      <c r="BV46" s="374">
        <f t="shared" si="12"/>
        <v>4.8</v>
      </c>
      <c r="BW46" s="374">
        <f t="shared" si="13"/>
        <v>6.4</v>
      </c>
      <c r="BX46" s="1902">
        <v>16</v>
      </c>
      <c r="BY46" s="374"/>
      <c r="BZ46" s="374"/>
      <c r="CA46" s="374"/>
      <c r="CB46" s="375"/>
      <c r="CC46" s="355"/>
      <c r="CD46" s="355"/>
      <c r="CE46" s="355"/>
      <c r="CF46" s="356"/>
      <c r="CG46" s="463"/>
      <c r="CH46" s="463"/>
      <c r="CI46" s="463"/>
      <c r="CJ46" s="464"/>
      <c r="CK46" s="383"/>
      <c r="CL46" s="383"/>
      <c r="CM46" s="383"/>
      <c r="CN46" s="488"/>
      <c r="CO46" s="2005"/>
      <c r="CP46" s="376"/>
      <c r="CQ46" s="465"/>
      <c r="CR46" s="2006"/>
      <c r="CS46" s="378"/>
      <c r="CT46" s="378"/>
      <c r="CU46" s="378"/>
      <c r="CV46" s="460"/>
      <c r="CW46" s="466"/>
      <c r="CX46" s="467"/>
      <c r="CY46" s="468"/>
      <c r="CZ46" s="468"/>
      <c r="DA46" s="469"/>
      <c r="DB46" s="378"/>
      <c r="DC46" s="470"/>
      <c r="DD46" s="470"/>
      <c r="DE46" s="471"/>
      <c r="DF46" s="472"/>
      <c r="DG46" s="473"/>
      <c r="DH46" s="473"/>
      <c r="DI46" s="488"/>
      <c r="DJ46" s="383"/>
      <c r="DK46" s="489"/>
      <c r="DL46" s="489"/>
      <c r="DM46" s="374"/>
      <c r="DN46" s="374"/>
      <c r="DO46" s="374"/>
      <c r="DP46" s="574"/>
      <c r="DQ46" s="466"/>
      <c r="DR46" s="467"/>
      <c r="DS46" s="468"/>
      <c r="DT46" s="575"/>
      <c r="DU46" s="491"/>
      <c r="DV46" s="492"/>
      <c r="DW46" s="493"/>
      <c r="DX46" s="494"/>
      <c r="DY46" s="495"/>
      <c r="DZ46" s="496"/>
      <c r="EA46" s="497"/>
      <c r="EB46" s="576"/>
      <c r="EC46" s="466"/>
      <c r="ED46" s="467"/>
      <c r="EE46" s="468"/>
      <c r="EF46" s="575"/>
      <c r="EG46" s="577"/>
      <c r="EH46" s="578"/>
      <c r="EI46" s="579"/>
      <c r="EJ46" s="580"/>
      <c r="EK46" s="964"/>
      <c r="EL46" s="965"/>
      <c r="EM46" s="966"/>
      <c r="EN46" s="967"/>
      <c r="EO46" s="1029"/>
      <c r="EP46" s="1030"/>
      <c r="EQ46" s="1031"/>
      <c r="ER46" s="1032"/>
      <c r="ES46" s="1088"/>
      <c r="ET46" s="1089"/>
      <c r="EU46" s="1090"/>
      <c r="EV46" s="1091"/>
      <c r="EW46" s="1347"/>
      <c r="EX46" s="1348"/>
      <c r="EY46" s="1349"/>
      <c r="EZ46" s="1350"/>
      <c r="FA46" s="1457"/>
      <c r="FB46" s="1458"/>
      <c r="FC46" s="1459"/>
      <c r="FD46" s="1460"/>
      <c r="FE46" s="1632"/>
      <c r="FF46" s="1633"/>
      <c r="FG46" s="1634"/>
      <c r="FH46" s="1635"/>
      <c r="FL46" s="2252"/>
      <c r="FP46" s="2252"/>
      <c r="FQ46" s="1858"/>
      <c r="FT46" s="2252"/>
      <c r="FX46" s="2252"/>
      <c r="GB46" s="2252"/>
      <c r="GF46" s="2252"/>
      <c r="GG46" s="1858"/>
      <c r="GJ46" s="2252"/>
      <c r="GN46" s="2252"/>
      <c r="GR46" s="2252"/>
      <c r="GV46" s="1858"/>
      <c r="GW46" s="1858"/>
      <c r="GZ46" s="2252"/>
      <c r="HA46" s="1858"/>
      <c r="HD46" s="2252"/>
      <c r="HE46" s="1858"/>
      <c r="HH46" s="2252"/>
      <c r="HI46" s="1858"/>
      <c r="HL46" s="2252"/>
      <c r="HM46" s="1858"/>
      <c r="HP46" s="2252"/>
      <c r="HQ46" s="1858"/>
      <c r="HT46" s="2252"/>
      <c r="HU46" s="1858"/>
      <c r="HX46" s="2252"/>
      <c r="HY46" s="1858"/>
      <c r="IB46" s="2252"/>
      <c r="IC46" s="1858"/>
      <c r="IF46" s="2252"/>
      <c r="IG46" s="1858"/>
      <c r="IJ46" s="2252"/>
      <c r="IK46" s="1858"/>
      <c r="IN46" s="2252"/>
      <c r="IO46" s="1858"/>
      <c r="IR46" s="2252"/>
      <c r="IS46" s="1858"/>
      <c r="IV46" s="1858"/>
      <c r="IW46" s="1858"/>
      <c r="IZ46" s="2252"/>
      <c r="JA46" s="1858"/>
      <c r="JD46" s="2252"/>
      <c r="JE46" s="1858"/>
      <c r="JH46" s="2252"/>
      <c r="JI46" s="1858"/>
      <c r="JL46" s="2252"/>
      <c r="JM46" s="1858"/>
      <c r="JP46" s="2252"/>
      <c r="JQ46" s="1858"/>
      <c r="JT46" s="2252"/>
      <c r="JU46" s="1858"/>
      <c r="JX46" s="2252"/>
      <c r="JY46" s="1858"/>
      <c r="KB46" s="2252"/>
      <c r="KC46" s="1858"/>
      <c r="KF46" s="2252"/>
      <c r="KG46" s="1858"/>
      <c r="KJ46" s="2252"/>
      <c r="KK46" s="1858"/>
      <c r="KN46" s="2252"/>
      <c r="KO46" s="1858"/>
      <c r="KR46" s="2252"/>
      <c r="KS46" s="1858"/>
      <c r="KV46" s="2252"/>
      <c r="KW46" s="1858"/>
      <c r="KZ46" s="2252"/>
      <c r="LA46" s="1858"/>
      <c r="LD46" s="2252"/>
      <c r="LE46" s="1858"/>
      <c r="LH46" s="2252"/>
      <c r="LI46" s="1858"/>
      <c r="LL46" s="2252"/>
      <c r="LM46" s="1858"/>
      <c r="LP46" s="2252"/>
      <c r="LQ46" s="1858"/>
      <c r="LT46" s="2252"/>
      <c r="LU46" s="1858"/>
      <c r="LX46" s="2252"/>
      <c r="LY46" s="1858"/>
      <c r="MB46" s="2252"/>
      <c r="MC46" s="1858"/>
      <c r="MF46" s="2252"/>
      <c r="MG46" s="1858"/>
      <c r="MJ46" s="2252"/>
      <c r="MK46" s="1858"/>
      <c r="MN46" s="2252"/>
      <c r="MO46" s="1858"/>
      <c r="MR46" s="2252"/>
      <c r="MS46" s="1858"/>
      <c r="MV46" s="2252"/>
      <c r="MW46" s="1858"/>
      <c r="MZ46" s="2252"/>
      <c r="NA46" s="1858"/>
      <c r="ND46" s="2252"/>
    </row>
    <row r="47" spans="1:368" s="78" customFormat="1" thickBot="1">
      <c r="A47" s="124"/>
      <c r="B47" s="1754"/>
      <c r="C47" s="1790"/>
      <c r="D47" s="2331"/>
      <c r="E47" s="1790"/>
      <c r="F47" s="1801"/>
      <c r="G47" s="1802" t="s">
        <v>137</v>
      </c>
      <c r="H47" s="581" t="e">
        <f>AVERAGE(BE47,AK47,AC47,Q47,U47,Y47,CK47,CG47,AG47,AW47,M47,BQ47,BU47,BM47,BA47,AO47,AS47,#REF!,BI47,BY47,CC47,CO47,CS47,DA47)</f>
        <v>#REF!</v>
      </c>
      <c r="I47" s="524" t="e">
        <f>AVERAGE(BF47,AL47,AD47,R47,V47,Z47,CL47,CH47,AH47,AX47,N47,BR47,BV47,BN47,BB47,AP47,AT47,#REF!,BJ47,BZ47,CD47,CP47,CT47,DB47)</f>
        <v>#REF!</v>
      </c>
      <c r="J47" s="599" t="e">
        <f>AVERAGE(BG47,AM47,AE47,S47,W47,AA47,CM47,CI47,AI47,AY47,O47,BS47,BW47,BO47,BC47,AQ47,AU47,#REF!,BK47,CA47,CE47,CQ47,CU47,DC47)</f>
        <v>#REF!</v>
      </c>
      <c r="K47" s="1326" t="e">
        <f t="shared" si="6"/>
        <v>#REF!</v>
      </c>
      <c r="L47" s="1754"/>
      <c r="M47" s="550">
        <v>4</v>
      </c>
      <c r="N47" s="550">
        <v>3</v>
      </c>
      <c r="O47" s="550">
        <v>4</v>
      </c>
      <c r="P47" s="471">
        <f>O47+N47+M47</f>
        <v>11</v>
      </c>
      <c r="Q47" s="2521"/>
      <c r="R47" s="572"/>
      <c r="S47" s="573"/>
      <c r="T47" s="2520"/>
      <c r="U47" s="481"/>
      <c r="V47" s="481"/>
      <c r="W47" s="481"/>
      <c r="X47" s="464"/>
      <c r="Y47" s="482"/>
      <c r="Z47" s="482"/>
      <c r="AA47" s="482"/>
      <c r="AB47" s="525"/>
      <c r="AC47" s="484"/>
      <c r="AD47" s="484"/>
      <c r="AE47" s="484"/>
      <c r="AF47" s="356"/>
      <c r="AG47" s="357"/>
      <c r="AH47" s="358"/>
      <c r="AI47" s="359"/>
      <c r="AJ47" s="358"/>
      <c r="AK47" s="485">
        <v>3</v>
      </c>
      <c r="AL47" s="486">
        <v>3</v>
      </c>
      <c r="AM47" s="486">
        <v>4</v>
      </c>
      <c r="AN47" s="362">
        <f t="shared" si="7"/>
        <v>10</v>
      </c>
      <c r="AO47" s="1127"/>
      <c r="AP47" s="1127"/>
      <c r="AQ47" s="1127"/>
      <c r="AR47" s="1128"/>
      <c r="AS47" s="358"/>
      <c r="AT47" s="358"/>
      <c r="AU47" s="359"/>
      <c r="AV47" s="724"/>
      <c r="AW47" s="1962"/>
      <c r="AX47" s="364"/>
      <c r="AY47" s="365"/>
      <c r="AZ47" s="1963"/>
      <c r="BA47" s="366"/>
      <c r="BB47" s="366"/>
      <c r="BC47" s="366"/>
      <c r="BD47" s="367"/>
      <c r="BE47" s="2401">
        <v>4</v>
      </c>
      <c r="BF47" s="368">
        <v>3</v>
      </c>
      <c r="BG47" s="2451">
        <v>4</v>
      </c>
      <c r="BH47" s="470">
        <f>BG47+BF47+BE47</f>
        <v>11</v>
      </c>
      <c r="BI47" s="371"/>
      <c r="BJ47" s="371"/>
      <c r="BK47" s="371"/>
      <c r="BL47" s="372"/>
      <c r="BM47" s="358">
        <f t="shared" si="8"/>
        <v>3.9</v>
      </c>
      <c r="BN47" s="358">
        <f t="shared" si="9"/>
        <v>3.9</v>
      </c>
      <c r="BO47" s="358">
        <f t="shared" si="10"/>
        <v>5.2</v>
      </c>
      <c r="BP47" s="500">
        <v>13</v>
      </c>
      <c r="BQ47" s="373"/>
      <c r="BR47" s="373"/>
      <c r="BS47" s="373"/>
      <c r="BT47" s="704"/>
      <c r="BU47" s="1869">
        <f t="shared" si="11"/>
        <v>4.2</v>
      </c>
      <c r="BV47" s="374">
        <f t="shared" si="12"/>
        <v>4.2</v>
      </c>
      <c r="BW47" s="374">
        <f t="shared" si="13"/>
        <v>5.6</v>
      </c>
      <c r="BX47" s="1902">
        <v>14</v>
      </c>
      <c r="BY47" s="374"/>
      <c r="BZ47" s="374"/>
      <c r="CA47" s="374"/>
      <c r="CB47" s="375"/>
      <c r="CC47" s="355"/>
      <c r="CD47" s="355"/>
      <c r="CE47" s="355"/>
      <c r="CF47" s="356"/>
      <c r="CG47" s="463"/>
      <c r="CH47" s="463"/>
      <c r="CI47" s="463"/>
      <c r="CJ47" s="464"/>
      <c r="CK47" s="383"/>
      <c r="CL47" s="383"/>
      <c r="CM47" s="383"/>
      <c r="CN47" s="488"/>
      <c r="CO47" s="2005"/>
      <c r="CP47" s="376"/>
      <c r="CQ47" s="465"/>
      <c r="CR47" s="2006"/>
      <c r="CS47" s="378"/>
      <c r="CT47" s="378"/>
      <c r="CU47" s="378"/>
      <c r="CV47" s="460"/>
      <c r="CW47" s="466"/>
      <c r="CX47" s="467"/>
      <c r="CY47" s="468"/>
      <c r="CZ47" s="468"/>
      <c r="DA47" s="469"/>
      <c r="DB47" s="378"/>
      <c r="DC47" s="470"/>
      <c r="DD47" s="470"/>
      <c r="DE47" s="471"/>
      <c r="DF47" s="472"/>
      <c r="DG47" s="473"/>
      <c r="DH47" s="473"/>
      <c r="DI47" s="488"/>
      <c r="DJ47" s="383"/>
      <c r="DK47" s="489"/>
      <c r="DL47" s="489"/>
      <c r="DM47" s="374"/>
      <c r="DN47" s="374"/>
      <c r="DO47" s="374"/>
      <c r="DP47" s="574"/>
      <c r="DQ47" s="466"/>
      <c r="DR47" s="467"/>
      <c r="DS47" s="468"/>
      <c r="DT47" s="575"/>
      <c r="DU47" s="491"/>
      <c r="DV47" s="492"/>
      <c r="DW47" s="493"/>
      <c r="DX47" s="494"/>
      <c r="DY47" s="495"/>
      <c r="DZ47" s="496"/>
      <c r="EA47" s="497"/>
      <c r="EB47" s="576"/>
      <c r="EC47" s="466"/>
      <c r="ED47" s="467"/>
      <c r="EE47" s="468"/>
      <c r="EF47" s="575"/>
      <c r="EG47" s="577"/>
      <c r="EH47" s="578"/>
      <c r="EI47" s="579"/>
      <c r="EJ47" s="580"/>
      <c r="EK47" s="964"/>
      <c r="EL47" s="965"/>
      <c r="EM47" s="966"/>
      <c r="EN47" s="967"/>
      <c r="EO47" s="1029"/>
      <c r="EP47" s="1030"/>
      <c r="EQ47" s="1031"/>
      <c r="ER47" s="1032"/>
      <c r="ES47" s="1088"/>
      <c r="ET47" s="1089"/>
      <c r="EU47" s="1090"/>
      <c r="EV47" s="1091"/>
      <c r="EW47" s="1347"/>
      <c r="EX47" s="1348"/>
      <c r="EY47" s="1349"/>
      <c r="EZ47" s="1350"/>
      <c r="FA47" s="1457"/>
      <c r="FB47" s="1458"/>
      <c r="FC47" s="1459"/>
      <c r="FD47" s="1460"/>
      <c r="FE47" s="1632"/>
      <c r="FF47" s="1633"/>
      <c r="FG47" s="1634"/>
      <c r="FH47" s="1635"/>
      <c r="FL47" s="2252"/>
      <c r="FP47" s="2252"/>
      <c r="FQ47" s="1858"/>
      <c r="FT47" s="2252"/>
      <c r="FX47" s="2252"/>
      <c r="GB47" s="2252"/>
      <c r="GF47" s="2252"/>
      <c r="GG47" s="1858"/>
      <c r="GJ47" s="2252"/>
      <c r="GN47" s="2252"/>
      <c r="GR47" s="2252"/>
      <c r="GV47" s="1858"/>
      <c r="GW47" s="1858"/>
      <c r="GZ47" s="2252"/>
      <c r="HA47" s="1858"/>
      <c r="HD47" s="2252"/>
      <c r="HE47" s="1858"/>
      <c r="HH47" s="2252"/>
      <c r="HI47" s="1858"/>
      <c r="HL47" s="2252"/>
      <c r="HM47" s="1858"/>
      <c r="HP47" s="2252"/>
      <c r="HQ47" s="1858"/>
      <c r="HT47" s="2252"/>
      <c r="HU47" s="1858"/>
      <c r="HX47" s="2252"/>
      <c r="HY47" s="1858"/>
      <c r="IB47" s="2252"/>
      <c r="IC47" s="1858"/>
      <c r="IF47" s="2252"/>
      <c r="IG47" s="1858"/>
      <c r="IJ47" s="2252"/>
      <c r="IK47" s="1858"/>
      <c r="IN47" s="2252"/>
      <c r="IO47" s="1858"/>
      <c r="IR47" s="2252"/>
      <c r="IS47" s="1858"/>
      <c r="IV47" s="1858"/>
      <c r="IW47" s="1858"/>
      <c r="IZ47" s="2252"/>
      <c r="JA47" s="1858"/>
      <c r="JD47" s="2252"/>
      <c r="JE47" s="1858"/>
      <c r="JH47" s="2252"/>
      <c r="JI47" s="1858"/>
      <c r="JL47" s="2252"/>
      <c r="JM47" s="1858"/>
      <c r="JP47" s="2252"/>
      <c r="JQ47" s="1858"/>
      <c r="JT47" s="2252"/>
      <c r="JU47" s="1858"/>
      <c r="JX47" s="2252"/>
      <c r="JY47" s="1858"/>
      <c r="KB47" s="2252"/>
      <c r="KC47" s="1858"/>
      <c r="KF47" s="2252"/>
      <c r="KG47" s="1858"/>
      <c r="KJ47" s="2252"/>
      <c r="KK47" s="1858"/>
      <c r="KN47" s="2252"/>
      <c r="KO47" s="1858"/>
      <c r="KR47" s="2252"/>
      <c r="KS47" s="1858"/>
      <c r="KV47" s="2252"/>
      <c r="KW47" s="1858"/>
      <c r="KZ47" s="2252"/>
      <c r="LA47" s="1858"/>
      <c r="LD47" s="2252"/>
      <c r="LE47" s="1858"/>
      <c r="LH47" s="2252"/>
      <c r="LI47" s="1858"/>
      <c r="LL47" s="2252"/>
      <c r="LM47" s="1858"/>
      <c r="LP47" s="2252"/>
      <c r="LQ47" s="1858"/>
      <c r="LT47" s="2252"/>
      <c r="LU47" s="1858"/>
      <c r="LX47" s="2252"/>
      <c r="LY47" s="1858"/>
      <c r="MB47" s="2252"/>
      <c r="MC47" s="1858"/>
      <c r="MF47" s="2252"/>
      <c r="MG47" s="1858"/>
      <c r="MJ47" s="2252"/>
      <c r="MK47" s="1858"/>
      <c r="MN47" s="2252"/>
      <c r="MO47" s="1858"/>
      <c r="MR47" s="2252"/>
      <c r="MS47" s="1858"/>
      <c r="MV47" s="2252"/>
      <c r="MW47" s="1858"/>
      <c r="MZ47" s="2252"/>
      <c r="NA47" s="1858"/>
      <c r="ND47" s="2252"/>
    </row>
    <row r="48" spans="1:368" s="78" customFormat="1" thickBot="1">
      <c r="A48" s="124"/>
      <c r="B48" s="1754"/>
      <c r="C48" s="1790"/>
      <c r="D48" s="2331"/>
      <c r="E48" s="1790"/>
      <c r="F48" s="1801"/>
      <c r="G48" s="1802" t="s">
        <v>9</v>
      </c>
      <c r="H48" s="274" t="e">
        <f>AVERAGE(BE48,AK48,AC48,Q48,U48,Y48,CK48,CG48,AG48,AW48,M48,BQ48,BU48,BM48,BA48,AO48,AS48,#REF!,BI48,BY48,CC48,CO48,CS48,DA48)</f>
        <v>#REF!</v>
      </c>
      <c r="I48" s="584" t="e">
        <f>AVERAGE(BF48,AL48,AD48,R48,V48,Z48,CL48,CH48,AH48,AX48,N48,BR48,BV48,BN48,BB48,AP48,AT48,#REF!,BJ48,BZ48,CD48,CP48,CT48,DB48)</f>
        <v>#REF!</v>
      </c>
      <c r="J48" s="605" t="e">
        <f>AVERAGE(BG48,AM48,AE48,S48,W48,AA48,CM48,CI48,AI48,AY48,O48,BS48,BW48,BO48,BC48,AQ48,AU48,#REF!,BK48,CA48,CE48,CQ48,CU48,DC48)</f>
        <v>#REF!</v>
      </c>
      <c r="K48" s="1328" t="e">
        <f t="shared" si="6"/>
        <v>#REF!</v>
      </c>
      <c r="L48" s="1754"/>
      <c r="M48" s="550">
        <v>4</v>
      </c>
      <c r="N48" s="550">
        <v>3</v>
      </c>
      <c r="O48" s="550">
        <v>4</v>
      </c>
      <c r="P48" s="471">
        <f>O48+N48+M48</f>
        <v>11</v>
      </c>
      <c r="Q48" s="2521"/>
      <c r="R48" s="572"/>
      <c r="S48" s="573"/>
      <c r="T48" s="2520"/>
      <c r="U48" s="481">
        <v>4</v>
      </c>
      <c r="V48" s="481">
        <v>4</v>
      </c>
      <c r="W48" s="481">
        <v>5</v>
      </c>
      <c r="X48" s="464">
        <f>W48+V48+U48</f>
        <v>13</v>
      </c>
      <c r="Y48" s="482"/>
      <c r="Z48" s="482"/>
      <c r="AA48" s="482"/>
      <c r="AB48" s="525"/>
      <c r="AC48" s="484">
        <v>3</v>
      </c>
      <c r="AD48" s="484">
        <v>3</v>
      </c>
      <c r="AE48" s="484">
        <v>5</v>
      </c>
      <c r="AF48" s="356">
        <f>AE48+AD48+AC48</f>
        <v>11</v>
      </c>
      <c r="AG48" s="357"/>
      <c r="AH48" s="358"/>
      <c r="AI48" s="359"/>
      <c r="AJ48" s="358"/>
      <c r="AK48" s="485">
        <v>4</v>
      </c>
      <c r="AL48" s="486">
        <v>3.5</v>
      </c>
      <c r="AM48" s="486">
        <v>5</v>
      </c>
      <c r="AN48" s="362">
        <f t="shared" si="7"/>
        <v>12.5</v>
      </c>
      <c r="AO48" s="1127"/>
      <c r="AP48" s="1127"/>
      <c r="AQ48" s="1127"/>
      <c r="AR48" s="1128"/>
      <c r="AS48" s="358"/>
      <c r="AT48" s="358"/>
      <c r="AU48" s="359"/>
      <c r="AV48" s="724"/>
      <c r="AW48" s="1962"/>
      <c r="AX48" s="364"/>
      <c r="AY48" s="365"/>
      <c r="AZ48" s="1963"/>
      <c r="BA48" s="366"/>
      <c r="BB48" s="366"/>
      <c r="BC48" s="366"/>
      <c r="BD48" s="367"/>
      <c r="BE48" s="2401">
        <v>4</v>
      </c>
      <c r="BF48" s="368">
        <v>3</v>
      </c>
      <c r="BG48" s="2451">
        <v>4</v>
      </c>
      <c r="BH48" s="470">
        <f>BG48+BF48+BE48</f>
        <v>11</v>
      </c>
      <c r="BI48" s="371"/>
      <c r="BJ48" s="371"/>
      <c r="BK48" s="371"/>
      <c r="BL48" s="372"/>
      <c r="BM48" s="358"/>
      <c r="BN48" s="358"/>
      <c r="BO48" s="358"/>
      <c r="BP48" s="500"/>
      <c r="BQ48" s="373"/>
      <c r="BR48" s="373"/>
      <c r="BS48" s="373"/>
      <c r="BT48" s="704"/>
      <c r="BU48" s="1869">
        <f t="shared" si="11"/>
        <v>4.5900000000000007</v>
      </c>
      <c r="BV48" s="374">
        <f t="shared" si="12"/>
        <v>4.5900000000000007</v>
      </c>
      <c r="BW48" s="374">
        <f t="shared" si="13"/>
        <v>6.12</v>
      </c>
      <c r="BX48" s="1902">
        <v>15.3</v>
      </c>
      <c r="BY48" s="374"/>
      <c r="BZ48" s="374"/>
      <c r="CA48" s="374"/>
      <c r="CB48" s="375"/>
      <c r="CC48" s="355"/>
      <c r="CD48" s="355"/>
      <c r="CE48" s="355"/>
      <c r="CF48" s="356"/>
      <c r="CG48" s="463"/>
      <c r="CH48" s="463"/>
      <c r="CI48" s="463"/>
      <c r="CJ48" s="464"/>
      <c r="CK48" s="383"/>
      <c r="CL48" s="383"/>
      <c r="CM48" s="383"/>
      <c r="CN48" s="488"/>
      <c r="CO48" s="2005"/>
      <c r="CP48" s="376"/>
      <c r="CQ48" s="465"/>
      <c r="CR48" s="2006"/>
      <c r="CS48" s="378"/>
      <c r="CT48" s="378"/>
      <c r="CU48" s="378"/>
      <c r="CV48" s="460"/>
      <c r="CW48" s="466"/>
      <c r="CX48" s="467"/>
      <c r="CY48" s="468"/>
      <c r="CZ48" s="468"/>
      <c r="DA48" s="469"/>
      <c r="DB48" s="378"/>
      <c r="DC48" s="470"/>
      <c r="DD48" s="470"/>
      <c r="DE48" s="471"/>
      <c r="DF48" s="472"/>
      <c r="DG48" s="473"/>
      <c r="DH48" s="473"/>
      <c r="DI48" s="488"/>
      <c r="DJ48" s="383"/>
      <c r="DK48" s="489"/>
      <c r="DL48" s="489"/>
      <c r="DM48" s="374"/>
      <c r="DN48" s="374"/>
      <c r="DO48" s="374"/>
      <c r="DP48" s="574"/>
      <c r="DQ48" s="466"/>
      <c r="DR48" s="467"/>
      <c r="DS48" s="468"/>
      <c r="DT48" s="575"/>
      <c r="DU48" s="491"/>
      <c r="DV48" s="492"/>
      <c r="DW48" s="493"/>
      <c r="DX48" s="494"/>
      <c r="DY48" s="495"/>
      <c r="DZ48" s="496"/>
      <c r="EA48" s="497"/>
      <c r="EB48" s="576"/>
      <c r="EC48" s="466"/>
      <c r="ED48" s="467"/>
      <c r="EE48" s="468"/>
      <c r="EF48" s="575"/>
      <c r="EG48" s="577"/>
      <c r="EH48" s="578"/>
      <c r="EI48" s="579"/>
      <c r="EJ48" s="580"/>
      <c r="EK48" s="964"/>
      <c r="EL48" s="965"/>
      <c r="EM48" s="966"/>
      <c r="EN48" s="967"/>
      <c r="EO48" s="1029"/>
      <c r="EP48" s="1030"/>
      <c r="EQ48" s="1031"/>
      <c r="ER48" s="1032"/>
      <c r="ES48" s="1088"/>
      <c r="ET48" s="1089"/>
      <c r="EU48" s="1090"/>
      <c r="EV48" s="1091"/>
      <c r="EW48" s="1347"/>
      <c r="EX48" s="1348"/>
      <c r="EY48" s="1349"/>
      <c r="EZ48" s="1350"/>
      <c r="FA48" s="1457"/>
      <c r="FB48" s="1458"/>
      <c r="FC48" s="1459"/>
      <c r="FD48" s="1460"/>
      <c r="FE48" s="1632"/>
      <c r="FF48" s="1633"/>
      <c r="FG48" s="1634"/>
      <c r="FH48" s="1635"/>
      <c r="FL48" s="2252"/>
      <c r="FP48" s="2252"/>
      <c r="FQ48" s="1858"/>
      <c r="FT48" s="2252"/>
      <c r="FX48" s="2252"/>
      <c r="GB48" s="2252"/>
      <c r="GF48" s="2252"/>
      <c r="GG48" s="1858"/>
      <c r="GJ48" s="2252"/>
      <c r="GN48" s="2252"/>
      <c r="GR48" s="2252"/>
      <c r="GV48" s="1858"/>
      <c r="GW48" s="1858"/>
      <c r="GZ48" s="2252"/>
      <c r="HA48" s="1858"/>
      <c r="HD48" s="2252"/>
      <c r="HE48" s="1858"/>
      <c r="HH48" s="2252"/>
      <c r="HI48" s="1858"/>
      <c r="HL48" s="2252"/>
      <c r="HM48" s="1858"/>
      <c r="HP48" s="2252"/>
      <c r="HQ48" s="1858"/>
      <c r="HT48" s="2252"/>
      <c r="HU48" s="1858"/>
      <c r="HX48" s="2252"/>
      <c r="HY48" s="1858"/>
      <c r="IB48" s="2252"/>
      <c r="IC48" s="1858"/>
      <c r="IF48" s="2252"/>
      <c r="IG48" s="1858"/>
      <c r="IJ48" s="2252"/>
      <c r="IK48" s="1858"/>
      <c r="IN48" s="2252"/>
      <c r="IO48" s="1858"/>
      <c r="IR48" s="2252"/>
      <c r="IS48" s="1858"/>
      <c r="IV48" s="1858"/>
      <c r="IW48" s="1858"/>
      <c r="IZ48" s="2252"/>
      <c r="JA48" s="1858"/>
      <c r="JD48" s="2252"/>
      <c r="JE48" s="1858"/>
      <c r="JH48" s="2252"/>
      <c r="JI48" s="1858"/>
      <c r="JL48" s="2252"/>
      <c r="JM48" s="1858"/>
      <c r="JP48" s="2252"/>
      <c r="JQ48" s="1858"/>
      <c r="JT48" s="2252"/>
      <c r="JU48" s="1858"/>
      <c r="JX48" s="2252"/>
      <c r="JY48" s="1858"/>
      <c r="KB48" s="2252"/>
      <c r="KC48" s="1858"/>
      <c r="KF48" s="2252"/>
      <c r="KG48" s="1858"/>
      <c r="KJ48" s="2252"/>
      <c r="KK48" s="1858"/>
      <c r="KN48" s="2252"/>
      <c r="KO48" s="1858"/>
      <c r="KR48" s="2252"/>
      <c r="KS48" s="1858"/>
      <c r="KV48" s="2252"/>
      <c r="KW48" s="1858"/>
      <c r="KZ48" s="2252"/>
      <c r="LA48" s="1858"/>
      <c r="LD48" s="2252"/>
      <c r="LE48" s="1858"/>
      <c r="LH48" s="2252"/>
      <c r="LI48" s="1858"/>
      <c r="LL48" s="2252"/>
      <c r="LM48" s="1858"/>
      <c r="LP48" s="2252"/>
      <c r="LQ48" s="1858"/>
      <c r="LT48" s="2252"/>
      <c r="LU48" s="1858"/>
      <c r="LX48" s="2252"/>
      <c r="LY48" s="1858"/>
      <c r="MB48" s="2252"/>
      <c r="MC48" s="1858"/>
      <c r="MF48" s="2252"/>
      <c r="MG48" s="1858"/>
      <c r="MJ48" s="2252"/>
      <c r="MK48" s="1858"/>
      <c r="MN48" s="2252"/>
      <c r="MO48" s="1858"/>
      <c r="MR48" s="2252"/>
      <c r="MS48" s="1858"/>
      <c r="MV48" s="2252"/>
      <c r="MW48" s="1858"/>
      <c r="MZ48" s="2252"/>
      <c r="NA48" s="1858"/>
      <c r="ND48" s="2252"/>
    </row>
    <row r="49" spans="1:368" s="411" customFormat="1" thickBot="1">
      <c r="A49" s="385"/>
      <c r="B49" s="1757"/>
      <c r="C49" s="1790">
        <v>2007</v>
      </c>
      <c r="D49" s="2331" t="s">
        <v>502</v>
      </c>
      <c r="E49" s="1790">
        <v>21</v>
      </c>
      <c r="F49" s="1805" t="s">
        <v>534</v>
      </c>
      <c r="G49" s="1806"/>
      <c r="H49" s="2274"/>
      <c r="I49" s="2274"/>
      <c r="J49" s="2274"/>
      <c r="K49" s="2275"/>
      <c r="L49" s="1757"/>
      <c r="M49" s="2597">
        <f>STDEV(P42:P48)</f>
        <v>2.0412414523193116</v>
      </c>
      <c r="N49" s="2597"/>
      <c r="O49" s="2598">
        <f>AVERAGE(P42:P48)</f>
        <v>13.166666666666666</v>
      </c>
      <c r="P49" s="2598"/>
      <c r="Q49" s="2517"/>
      <c r="R49" s="387"/>
      <c r="S49" s="388"/>
      <c r="T49" s="2518"/>
      <c r="U49" s="2597">
        <f>STDEV(X42:X48)</f>
        <v>1.5572411502397474</v>
      </c>
      <c r="V49" s="2597"/>
      <c r="W49" s="2598">
        <f>AVERAGE(X42:X48)</f>
        <v>15.4</v>
      </c>
      <c r="X49" s="2598"/>
      <c r="Y49" s="478"/>
      <c r="Z49" s="478"/>
      <c r="AA49" s="478"/>
      <c r="AB49" s="479"/>
      <c r="AC49" s="2597">
        <f>STDEV(AF42:AF48)</f>
        <v>2.9268868558020267</v>
      </c>
      <c r="AD49" s="2597"/>
      <c r="AE49" s="2598">
        <f>AVERAGE(AF42:AF48)</f>
        <v>12.833333333333334</v>
      </c>
      <c r="AF49" s="2598"/>
      <c r="AG49" s="31"/>
      <c r="AH49" s="393"/>
      <c r="AI49" s="32"/>
      <c r="AJ49" s="393"/>
      <c r="AK49" s="2597">
        <f>STDEV(AN42:AN48)</f>
        <v>2.8965291216179692</v>
      </c>
      <c r="AL49" s="2597"/>
      <c r="AM49" s="2598">
        <f>AVERAGE(AN42:AN48)</f>
        <v>14.178571428571429</v>
      </c>
      <c r="AN49" s="2598"/>
      <c r="AO49" s="1129"/>
      <c r="AP49" s="1129"/>
      <c r="AQ49" s="1129"/>
      <c r="AR49" s="1130"/>
      <c r="AS49" s="393"/>
      <c r="AT49" s="393"/>
      <c r="AU49" s="32"/>
      <c r="AV49" s="1944"/>
      <c r="AW49" s="1964"/>
      <c r="AX49" s="398"/>
      <c r="AY49" s="399"/>
      <c r="AZ49" s="1965"/>
      <c r="BA49" s="400"/>
      <c r="BB49" s="400"/>
      <c r="BC49" s="400"/>
      <c r="BD49" s="401"/>
      <c r="BE49" s="2596">
        <f>STDEV(BH42:BH48)</f>
        <v>1.6733200530681511</v>
      </c>
      <c r="BF49" s="2597"/>
      <c r="BG49" s="2598">
        <f>AVERAGE(BH42:BH48)</f>
        <v>13</v>
      </c>
      <c r="BH49" s="2598"/>
      <c r="BI49" s="402"/>
      <c r="BJ49" s="402"/>
      <c r="BK49" s="402"/>
      <c r="BL49" s="403"/>
      <c r="BM49" s="2597">
        <f>STDEV(BP42:BP48)</f>
        <v>1.7224014243685042</v>
      </c>
      <c r="BN49" s="2597"/>
      <c r="BO49" s="2598">
        <f>AVERAGE(BP42:BP48)</f>
        <v>15.833333333333334</v>
      </c>
      <c r="BP49" s="2598"/>
      <c r="BQ49" s="404"/>
      <c r="BR49" s="404"/>
      <c r="BS49" s="404"/>
      <c r="BT49" s="707"/>
      <c r="BU49" s="2596">
        <f>STDEV(BX42:BX48)</f>
        <v>1.0033277962195137</v>
      </c>
      <c r="BV49" s="2597"/>
      <c r="BW49" s="2598">
        <f>AVERAGE(BX42:BX48)</f>
        <v>15.466666666666667</v>
      </c>
      <c r="BX49" s="2599"/>
      <c r="BY49" s="405"/>
      <c r="BZ49" s="405"/>
      <c r="CA49" s="405"/>
      <c r="CB49" s="406"/>
      <c r="CC49" s="391"/>
      <c r="CD49" s="391"/>
      <c r="CE49" s="391"/>
      <c r="CF49" s="392"/>
      <c r="CG49" s="389"/>
      <c r="CH49" s="389"/>
      <c r="CI49" s="389"/>
      <c r="CJ49" s="390"/>
      <c r="CK49" s="221"/>
      <c r="CL49" s="221"/>
      <c r="CM49" s="221"/>
      <c r="CN49" s="220"/>
      <c r="CO49" s="2007"/>
      <c r="CP49" s="407"/>
      <c r="CQ49" s="480"/>
      <c r="CR49" s="2008"/>
      <c r="CS49" s="408"/>
      <c r="CT49" s="408"/>
      <c r="CU49" s="408"/>
      <c r="CV49" s="409"/>
      <c r="CW49" s="410"/>
      <c r="CY49" s="40"/>
      <c r="CZ49" s="40"/>
      <c r="DA49" s="412"/>
      <c r="DB49" s="408"/>
      <c r="DC49" s="413"/>
      <c r="DD49" s="413"/>
      <c r="DE49" s="414"/>
      <c r="DF49" s="386"/>
      <c r="DG49" s="415"/>
      <c r="DH49" s="415"/>
      <c r="DI49" s="416"/>
      <c r="DJ49" s="417"/>
      <c r="DK49" s="418"/>
      <c r="DL49" s="418"/>
      <c r="DM49" s="405"/>
      <c r="DN49" s="405"/>
      <c r="DO49" s="405"/>
      <c r="DP49" s="419"/>
      <c r="DQ49" s="410"/>
      <c r="DS49" s="40"/>
      <c r="DT49" s="420"/>
      <c r="DU49" s="421"/>
      <c r="DV49" s="422"/>
      <c r="DW49" s="423"/>
      <c r="DX49" s="424"/>
      <c r="DY49" s="425"/>
      <c r="DZ49" s="426"/>
      <c r="EA49" s="427"/>
      <c r="EB49" s="428"/>
      <c r="EC49" s="410"/>
      <c r="EE49" s="40"/>
      <c r="EF49" s="420"/>
      <c r="EG49" s="429"/>
      <c r="EH49" s="430"/>
      <c r="EI49" s="431"/>
      <c r="EJ49" s="432"/>
      <c r="EK49" s="954"/>
      <c r="EL49" s="955"/>
      <c r="EM49" s="956"/>
      <c r="EN49" s="957"/>
      <c r="EO49" s="1019"/>
      <c r="EP49" s="1020"/>
      <c r="EQ49" s="1021"/>
      <c r="ER49" s="1022"/>
      <c r="ES49" s="1078"/>
      <c r="ET49" s="1079"/>
      <c r="EU49" s="1080"/>
      <c r="EV49" s="1081"/>
      <c r="EW49" s="1359"/>
      <c r="EX49" s="1360"/>
      <c r="EY49" s="1361"/>
      <c r="EZ49" s="1362"/>
      <c r="FA49" s="1480"/>
      <c r="FB49" s="1481"/>
      <c r="FC49" s="1482"/>
      <c r="FD49" s="1483"/>
      <c r="FE49" s="1622"/>
      <c r="FF49" s="1623"/>
      <c r="FG49" s="1624"/>
      <c r="FH49" s="1625"/>
      <c r="FL49" s="2255"/>
      <c r="FP49" s="2255"/>
      <c r="FQ49" s="1862"/>
      <c r="FT49" s="2255"/>
      <c r="FX49" s="2255"/>
      <c r="GB49" s="2255"/>
      <c r="GF49" s="2255"/>
      <c r="GG49" s="1862"/>
      <c r="GJ49" s="2255"/>
      <c r="GN49" s="2255"/>
      <c r="GR49" s="2255"/>
      <c r="GV49" s="1862"/>
      <c r="GW49" s="1862"/>
      <c r="GZ49" s="2255"/>
      <c r="HA49" s="1862"/>
      <c r="HD49" s="2255"/>
      <c r="HE49" s="1862"/>
      <c r="HH49" s="2255"/>
      <c r="HI49" s="1862"/>
      <c r="HL49" s="2255"/>
      <c r="HM49" s="1862"/>
      <c r="HP49" s="2255"/>
      <c r="HQ49" s="1862"/>
      <c r="HT49" s="2255"/>
      <c r="HU49" s="1862"/>
      <c r="HX49" s="2255"/>
      <c r="HY49" s="1862"/>
      <c r="IB49" s="2255"/>
      <c r="IC49" s="1862"/>
      <c r="IF49" s="2255"/>
      <c r="IG49" s="1862"/>
      <c r="IJ49" s="2255"/>
      <c r="IK49" s="1862"/>
      <c r="IN49" s="2255"/>
      <c r="IO49" s="1862"/>
      <c r="IR49" s="2255"/>
      <c r="IS49" s="1862"/>
      <c r="IV49" s="1862"/>
      <c r="IW49" s="1862"/>
      <c r="IZ49" s="2255"/>
      <c r="JA49" s="1862"/>
      <c r="JD49" s="2255"/>
      <c r="JE49" s="1862"/>
      <c r="JH49" s="2255"/>
      <c r="JI49" s="1862"/>
      <c r="JL49" s="2255"/>
      <c r="JM49" s="1862"/>
      <c r="JP49" s="2255"/>
      <c r="JQ49" s="1862"/>
      <c r="JT49" s="2255"/>
      <c r="JU49" s="1862"/>
      <c r="JX49" s="2255"/>
      <c r="JY49" s="1862"/>
      <c r="KB49" s="2255"/>
      <c r="KC49" s="1862"/>
      <c r="KF49" s="2255"/>
      <c r="KG49" s="1862"/>
      <c r="KJ49" s="2255"/>
      <c r="KK49" s="1862"/>
      <c r="KN49" s="2255"/>
      <c r="KO49" s="1862"/>
      <c r="KR49" s="2255"/>
      <c r="KS49" s="1862"/>
      <c r="KV49" s="2255"/>
      <c r="KW49" s="1862"/>
      <c r="KZ49" s="2255"/>
      <c r="LA49" s="1862"/>
      <c r="LD49" s="2255"/>
      <c r="LE49" s="1862"/>
      <c r="LH49" s="2255"/>
      <c r="LI49" s="1862"/>
      <c r="LL49" s="2255"/>
      <c r="LM49" s="1862"/>
      <c r="LP49" s="2255"/>
      <c r="LQ49" s="1862"/>
      <c r="LT49" s="2255"/>
      <c r="LU49" s="1862"/>
      <c r="LX49" s="2255"/>
      <c r="LY49" s="1862"/>
      <c r="MB49" s="2255"/>
      <c r="MC49" s="1862"/>
      <c r="MF49" s="2255"/>
      <c r="MG49" s="1862"/>
      <c r="MJ49" s="2255"/>
      <c r="MK49" s="1862"/>
      <c r="MN49" s="2255"/>
      <c r="MO49" s="1862"/>
      <c r="MR49" s="2255"/>
      <c r="MS49" s="1862"/>
      <c r="MV49" s="2255"/>
      <c r="MW49" s="1862"/>
      <c r="MZ49" s="2255"/>
      <c r="NA49" s="1862"/>
      <c r="ND49" s="2255"/>
    </row>
    <row r="50" spans="1:368" s="325" customFormat="1" thickBot="1">
      <c r="A50" s="125"/>
      <c r="B50" s="1756"/>
      <c r="C50" s="1790"/>
      <c r="D50" s="2331"/>
      <c r="E50" s="1790"/>
      <c r="F50" s="1803" t="s">
        <v>138</v>
      </c>
      <c r="G50" s="1804" t="s">
        <v>5</v>
      </c>
      <c r="H50" s="585" t="e">
        <f>AVERAGE(BE50,AK50,AC50,Q50,U50,Y50,CK50,CG50,AG50,AW50,M50,BQ50,BU50,BM50,BA50,AO50,AS50,#REF!,BI50,BY50,CC50,CO50,CS50,DA50)</f>
        <v>#REF!</v>
      </c>
      <c r="I50" s="505" t="e">
        <f>AVERAGE(BF50,AL50,AD50,R50,V50,Z50,CL50,CH50,AH50,AX50,N50,BR50,BV50,BN50,BB50,AP50,AT50,#REF!,BJ50,BZ50,CD50,CP50,CT50,DB50)</f>
        <v>#REF!</v>
      </c>
      <c r="J50" s="2049" t="e">
        <f>AVERAGE(BG50,AM50,AE50,S50,W50,AA50,CM50,CI50,AI50,AY50,O50,BS50,BW50,BO50,BC50,AQ50,AU50,#REF!,BK50,CA50,CE50,CQ50,CU50,DC50)</f>
        <v>#REF!</v>
      </c>
      <c r="K50" s="1323" t="e">
        <f>SUM(H50:J50)</f>
        <v>#REF!</v>
      </c>
      <c r="L50" s="1756"/>
      <c r="M50" s="281"/>
      <c r="N50" s="281"/>
      <c r="O50" s="281"/>
      <c r="P50" s="329"/>
      <c r="Q50" s="2515"/>
      <c r="R50" s="282"/>
      <c r="S50" s="283"/>
      <c r="T50" s="2516"/>
      <c r="U50" s="284"/>
      <c r="V50" s="284"/>
      <c r="W50" s="284"/>
      <c r="X50" s="434"/>
      <c r="Y50" s="435"/>
      <c r="Z50" s="435"/>
      <c r="AA50" s="435"/>
      <c r="AB50" s="436"/>
      <c r="AC50" s="521">
        <v>5</v>
      </c>
      <c r="AD50" s="521">
        <v>5</v>
      </c>
      <c r="AE50" s="521">
        <v>5.5</v>
      </c>
      <c r="AF50" s="100">
        <f>AE50+AD50+AC50</f>
        <v>15.5</v>
      </c>
      <c r="AG50" s="36"/>
      <c r="AH50" s="439"/>
      <c r="AI50" s="37"/>
      <c r="AJ50" s="439"/>
      <c r="AK50" s="440"/>
      <c r="AL50" s="441"/>
      <c r="AM50" s="441"/>
      <c r="AN50" s="508"/>
      <c r="AO50" s="1140"/>
      <c r="AP50" s="1140"/>
      <c r="AQ50" s="1140"/>
      <c r="AR50" s="1141"/>
      <c r="AS50" s="439"/>
      <c r="AT50" s="439"/>
      <c r="AU50" s="37"/>
      <c r="AV50" s="1945"/>
      <c r="AW50" s="1966"/>
      <c r="AX50" s="510"/>
      <c r="AY50" s="511"/>
      <c r="AZ50" s="1967"/>
      <c r="BA50" s="512"/>
      <c r="BB50" s="512"/>
      <c r="BC50" s="512"/>
      <c r="BD50" s="2428"/>
      <c r="BE50" s="2453">
        <v>4</v>
      </c>
      <c r="BF50" s="170">
        <v>4</v>
      </c>
      <c r="BG50" s="2454">
        <v>6</v>
      </c>
      <c r="BH50" s="217">
        <f>BG50+BF50+BE50</f>
        <v>14</v>
      </c>
      <c r="BI50" s="514"/>
      <c r="BJ50" s="514"/>
      <c r="BK50" s="514"/>
      <c r="BL50" s="515"/>
      <c r="BM50" s="439"/>
      <c r="BN50" s="439"/>
      <c r="BO50" s="439"/>
      <c r="BP50" s="509"/>
      <c r="BQ50" s="516"/>
      <c r="BR50" s="516"/>
      <c r="BS50" s="516"/>
      <c r="BT50" s="608"/>
      <c r="BU50" s="1893">
        <f>BX50*6/20</f>
        <v>4.2</v>
      </c>
      <c r="BV50" s="90">
        <f>BX50*6/20</f>
        <v>4.2</v>
      </c>
      <c r="BW50" s="90">
        <f>BX50*8/20</f>
        <v>5.6</v>
      </c>
      <c r="BX50" s="1892">
        <v>14</v>
      </c>
      <c r="BY50" s="334"/>
      <c r="BZ50" s="334"/>
      <c r="CA50" s="334"/>
      <c r="CB50" s="517"/>
      <c r="CC50" s="437"/>
      <c r="CD50" s="437"/>
      <c r="CE50" s="437"/>
      <c r="CF50" s="438"/>
      <c r="CG50" s="506">
        <v>4.5</v>
      </c>
      <c r="CH50" s="506">
        <v>4.5</v>
      </c>
      <c r="CI50" s="506">
        <v>5</v>
      </c>
      <c r="CJ50" s="586">
        <f>CI50+CH50+CG50</f>
        <v>14</v>
      </c>
      <c r="CK50" s="587">
        <v>5</v>
      </c>
      <c r="CL50" s="588">
        <v>5</v>
      </c>
      <c r="CM50" s="588">
        <v>6</v>
      </c>
      <c r="CN50" s="331">
        <f>CM50+CL50+CK50</f>
        <v>16</v>
      </c>
      <c r="CO50" s="2009"/>
      <c r="CP50" s="518"/>
      <c r="CQ50" s="519"/>
      <c r="CR50" s="2010"/>
      <c r="CS50" s="322"/>
      <c r="CT50" s="322"/>
      <c r="CU50" s="322"/>
      <c r="CV50" s="323"/>
      <c r="CW50" s="324"/>
      <c r="CY50" s="326"/>
      <c r="CZ50" s="326"/>
      <c r="DA50" s="327"/>
      <c r="DB50" s="322"/>
      <c r="DC50" s="328"/>
      <c r="DD50" s="328"/>
      <c r="DE50" s="329"/>
      <c r="DF50" s="281"/>
      <c r="DG50" s="330"/>
      <c r="DH50" s="330"/>
      <c r="DI50" s="331"/>
      <c r="DJ50" s="332"/>
      <c r="DK50" s="333"/>
      <c r="DL50" s="333"/>
      <c r="DM50" s="334"/>
      <c r="DN50" s="334"/>
      <c r="DO50" s="334"/>
      <c r="DP50" s="335"/>
      <c r="DQ50" s="324"/>
      <c r="DS50" s="326"/>
      <c r="DT50" s="336"/>
      <c r="DU50" s="337"/>
      <c r="DV50" s="338"/>
      <c r="DW50" s="339"/>
      <c r="DX50" s="340"/>
      <c r="DY50" s="341"/>
      <c r="DZ50" s="342"/>
      <c r="EA50" s="343"/>
      <c r="EB50" s="344"/>
      <c r="EC50" s="324"/>
      <c r="EE50" s="326"/>
      <c r="EF50" s="336"/>
      <c r="EG50" s="345"/>
      <c r="EH50" s="346"/>
      <c r="EI50" s="347"/>
      <c r="EJ50" s="348"/>
      <c r="EK50" s="950"/>
      <c r="EL50" s="951"/>
      <c r="EM50" s="952"/>
      <c r="EN50" s="953"/>
      <c r="EO50" s="1015"/>
      <c r="EP50" s="1016"/>
      <c r="EQ50" s="1017"/>
      <c r="ER50" s="1018"/>
      <c r="ES50" s="1074"/>
      <c r="ET50" s="1075"/>
      <c r="EU50" s="1076"/>
      <c r="EV50" s="1077"/>
      <c r="EW50" s="1355"/>
      <c r="EX50" s="1356"/>
      <c r="EY50" s="1357"/>
      <c r="EZ50" s="1358"/>
      <c r="FA50" s="1476"/>
      <c r="FB50" s="1477"/>
      <c r="FC50" s="1478"/>
      <c r="FD50" s="1479"/>
      <c r="FE50" s="1618"/>
      <c r="FF50" s="1619"/>
      <c r="FG50" s="1620"/>
      <c r="FH50" s="1621"/>
      <c r="FL50" s="2254"/>
      <c r="FP50" s="2254"/>
      <c r="FQ50" s="1861"/>
      <c r="FT50" s="2254"/>
      <c r="FX50" s="2254"/>
      <c r="GB50" s="2254"/>
      <c r="GF50" s="2254"/>
      <c r="GG50" s="1861"/>
      <c r="GJ50" s="2254"/>
      <c r="GN50" s="2254"/>
      <c r="GR50" s="2254"/>
      <c r="GV50" s="1861"/>
      <c r="GW50" s="1861"/>
      <c r="GZ50" s="2254"/>
      <c r="HA50" s="1861"/>
      <c r="HD50" s="2254"/>
      <c r="HE50" s="1861"/>
      <c r="HH50" s="2254"/>
      <c r="HI50" s="1861"/>
      <c r="HL50" s="2254"/>
      <c r="HM50" s="1861"/>
      <c r="HP50" s="2254"/>
      <c r="HQ50" s="1861"/>
      <c r="HT50" s="2254"/>
      <c r="HU50" s="1861"/>
      <c r="HX50" s="2254"/>
      <c r="HY50" s="1861"/>
      <c r="IB50" s="2254"/>
      <c r="IC50" s="1861"/>
      <c r="IF50" s="2254"/>
      <c r="IG50" s="1861"/>
      <c r="IJ50" s="2254"/>
      <c r="IK50" s="1861"/>
      <c r="IN50" s="2254"/>
      <c r="IO50" s="1861"/>
      <c r="IR50" s="2254"/>
      <c r="IS50" s="1861"/>
      <c r="IV50" s="1861"/>
      <c r="IW50" s="1861"/>
      <c r="IZ50" s="2254"/>
      <c r="JA50" s="1861"/>
      <c r="JD50" s="2254"/>
      <c r="JE50" s="1861"/>
      <c r="JH50" s="2254"/>
      <c r="JI50" s="1861"/>
      <c r="JL50" s="2254"/>
      <c r="JM50" s="1861"/>
      <c r="JP50" s="2254"/>
      <c r="JQ50" s="1861"/>
      <c r="JT50" s="2254"/>
      <c r="JU50" s="1861"/>
      <c r="JX50" s="2254"/>
      <c r="JY50" s="1861"/>
      <c r="KB50" s="2254"/>
      <c r="KC50" s="1861"/>
      <c r="KF50" s="2254"/>
      <c r="KG50" s="1861"/>
      <c r="KJ50" s="2254"/>
      <c r="KK50" s="1861"/>
      <c r="KN50" s="2254"/>
      <c r="KO50" s="1861"/>
      <c r="KR50" s="2254"/>
      <c r="KS50" s="1861"/>
      <c r="KV50" s="2254"/>
      <c r="KW50" s="1861"/>
      <c r="KZ50" s="2254"/>
      <c r="LA50" s="1861"/>
      <c r="LD50" s="2254"/>
      <c r="LE50" s="1861"/>
      <c r="LH50" s="2254"/>
      <c r="LI50" s="1861"/>
      <c r="LL50" s="2254"/>
      <c r="LM50" s="1861"/>
      <c r="LP50" s="2254"/>
      <c r="LQ50" s="1861"/>
      <c r="LT50" s="2254"/>
      <c r="LU50" s="1861"/>
      <c r="LX50" s="2254"/>
      <c r="LY50" s="1861"/>
      <c r="MB50" s="2254"/>
      <c r="MC50" s="1861"/>
      <c r="MF50" s="2254"/>
      <c r="MG50" s="1861"/>
      <c r="MJ50" s="2254"/>
      <c r="MK50" s="1861"/>
      <c r="MN50" s="2254"/>
      <c r="MO50" s="1861"/>
      <c r="MR50" s="2254"/>
      <c r="MS50" s="1861"/>
      <c r="MV50" s="2254"/>
      <c r="MW50" s="1861"/>
      <c r="MZ50" s="2254"/>
      <c r="NA50" s="1861"/>
      <c r="ND50" s="2254"/>
    </row>
    <row r="51" spans="1:368" s="78" customFormat="1" thickBot="1">
      <c r="A51" s="124"/>
      <c r="B51" s="1754"/>
      <c r="C51" s="1790"/>
      <c r="D51" s="2331"/>
      <c r="E51" s="1790"/>
      <c r="F51" s="1801" t="s">
        <v>139</v>
      </c>
      <c r="G51" s="1802" t="s">
        <v>140</v>
      </c>
      <c r="H51" s="570" t="e">
        <f>AVERAGE(BE51,AK51,AC51,Q51,U51,Y51,CK51,CG51,AG51,AW51,M51,BQ51,BU51,BM51,BA51,AO51,AS51,#REF!,BI51,BY51,CC51,CO51,CS51,DA51)</f>
        <v>#REF!</v>
      </c>
      <c r="I51" s="524" t="e">
        <f>AVERAGE(BF51,AL51,AD51,R51,V51,Z51,CL51,CH51,AH51,AX51,N51,BR51,BV51,BN51,BB51,AP51,AT51,#REF!,BJ51,BZ51,CD51,CP51,CT51,DB51)</f>
        <v>#REF!</v>
      </c>
      <c r="J51" s="603" t="e">
        <f>AVERAGE(BG51,AM51,AE51,S51,W51,AA51,CM51,CI51,AI51,AY51,O51,BS51,BW51,BO51,BC51,AQ51,AU51,#REF!,BK51,CA51,CE51,CQ51,CU51,DC51)</f>
        <v>#REF!</v>
      </c>
      <c r="K51" s="1324" t="e">
        <f>SUM(H51:J51)</f>
        <v>#REF!</v>
      </c>
      <c r="L51" s="1754"/>
      <c r="M51" s="65"/>
      <c r="N51" s="65"/>
      <c r="O51" s="65"/>
      <c r="P51" s="218"/>
      <c r="Q51" s="2511"/>
      <c r="R51" s="97"/>
      <c r="S51" s="98"/>
      <c r="T51" s="2512"/>
      <c r="U51" s="105"/>
      <c r="V51" s="105"/>
      <c r="W51" s="105"/>
      <c r="X51" s="106"/>
      <c r="Y51" s="101"/>
      <c r="Z51" s="101"/>
      <c r="AA51" s="101"/>
      <c r="AB51" s="102"/>
      <c r="AC51" s="521">
        <v>5.5</v>
      </c>
      <c r="AD51" s="521">
        <v>5</v>
      </c>
      <c r="AE51" s="521">
        <v>6</v>
      </c>
      <c r="AF51" s="100">
        <f>AE51+AD51+AC51</f>
        <v>16.5</v>
      </c>
      <c r="AG51" s="28"/>
      <c r="AH51" s="38"/>
      <c r="AI51" s="29"/>
      <c r="AJ51" s="38"/>
      <c r="AK51" s="207"/>
      <c r="AL51" s="208"/>
      <c r="AM51" s="208"/>
      <c r="AN51" s="209"/>
      <c r="AO51" s="1135"/>
      <c r="AP51" s="1135"/>
      <c r="AQ51" s="1135"/>
      <c r="AR51" s="1124"/>
      <c r="AS51" s="38"/>
      <c r="AT51" s="38"/>
      <c r="AU51" s="29"/>
      <c r="AV51" s="1942"/>
      <c r="AW51" s="1956"/>
      <c r="AX51" s="111"/>
      <c r="AY51" s="112"/>
      <c r="AZ51" s="1957"/>
      <c r="BA51" s="4"/>
      <c r="BB51" s="4"/>
      <c r="BC51" s="4"/>
      <c r="BD51" s="2395"/>
      <c r="BE51" s="2453">
        <v>6</v>
      </c>
      <c r="BF51" s="170">
        <v>4</v>
      </c>
      <c r="BG51" s="2454">
        <v>5</v>
      </c>
      <c r="BH51" s="217">
        <f>BG51+BF51+BE51</f>
        <v>15</v>
      </c>
      <c r="BI51" s="501"/>
      <c r="BJ51" s="501"/>
      <c r="BK51" s="501"/>
      <c r="BL51" s="211"/>
      <c r="BM51" s="38"/>
      <c r="BN51" s="38"/>
      <c r="BO51" s="38"/>
      <c r="BP51" s="117"/>
      <c r="BQ51" s="109"/>
      <c r="BR51" s="109"/>
      <c r="BS51" s="109"/>
      <c r="BT51" s="608"/>
      <c r="BU51" s="1893">
        <f>BX51*6/20</f>
        <v>4.5</v>
      </c>
      <c r="BV51" s="90">
        <f>BX51*6/20</f>
        <v>4.5</v>
      </c>
      <c r="BW51" s="90">
        <f>BX51*8/20</f>
        <v>6</v>
      </c>
      <c r="BX51" s="1892">
        <v>15</v>
      </c>
      <c r="BY51" s="90"/>
      <c r="BZ51" s="90"/>
      <c r="CA51" s="90"/>
      <c r="CB51" s="120"/>
      <c r="CC51" s="41"/>
      <c r="CD51" s="41"/>
      <c r="CE51" s="41"/>
      <c r="CF51" s="100"/>
      <c r="CG51" s="166"/>
      <c r="CH51" s="166"/>
      <c r="CI51" s="166"/>
      <c r="CJ51" s="104"/>
      <c r="CK51" s="178">
        <v>5</v>
      </c>
      <c r="CL51" s="179">
        <v>4</v>
      </c>
      <c r="CM51" s="179">
        <v>6</v>
      </c>
      <c r="CN51" s="220">
        <f>CM51+CL51+CK51</f>
        <v>15</v>
      </c>
      <c r="CO51" s="1997"/>
      <c r="CP51" s="212"/>
      <c r="CQ51" s="213"/>
      <c r="CR51" s="1998"/>
      <c r="CS51" s="214"/>
      <c r="CT51" s="214"/>
      <c r="CU51" s="214"/>
      <c r="CV51" s="113"/>
      <c r="CW51" s="2"/>
      <c r="CY51" s="3"/>
      <c r="CZ51" s="3"/>
      <c r="DA51" s="216"/>
      <c r="DB51" s="214"/>
      <c r="DC51" s="217"/>
      <c r="DD51" s="217"/>
      <c r="DE51" s="218"/>
      <c r="DF51" s="65"/>
      <c r="DG51" s="219"/>
      <c r="DH51" s="219"/>
      <c r="DI51" s="220"/>
      <c r="DJ51" s="221"/>
      <c r="DK51" s="222"/>
      <c r="DL51" s="222"/>
      <c r="DM51" s="90"/>
      <c r="DN51" s="90"/>
      <c r="DO51" s="90"/>
      <c r="DP51" s="103"/>
      <c r="DQ51" s="2"/>
      <c r="DS51" s="3"/>
      <c r="DT51" s="121"/>
      <c r="DU51" s="275"/>
      <c r="DV51" s="276"/>
      <c r="DW51" s="277"/>
      <c r="DX51" s="278"/>
      <c r="DY51" s="224"/>
      <c r="DZ51" s="225"/>
      <c r="EA51" s="226"/>
      <c r="EB51" s="227"/>
      <c r="EC51" s="2"/>
      <c r="EE51" s="3"/>
      <c r="EF51" s="121"/>
      <c r="EG51" s="228"/>
      <c r="EH51" s="229"/>
      <c r="EI51" s="230"/>
      <c r="EJ51" s="231"/>
      <c r="EK51" s="938"/>
      <c r="EL51" s="939"/>
      <c r="EM51" s="940"/>
      <c r="EN51" s="941"/>
      <c r="EO51" s="1011"/>
      <c r="EP51" s="1012"/>
      <c r="EQ51" s="1013"/>
      <c r="ER51" s="1014"/>
      <c r="ES51" s="1070"/>
      <c r="ET51" s="1071"/>
      <c r="EU51" s="1072"/>
      <c r="EV51" s="1073"/>
      <c r="EW51" s="1351"/>
      <c r="EX51" s="1352"/>
      <c r="EY51" s="1353"/>
      <c r="EZ51" s="1354"/>
      <c r="FA51" s="1450"/>
      <c r="FB51" s="1451"/>
      <c r="FC51" s="1452"/>
      <c r="FD51" s="1453"/>
      <c r="FE51" s="1606"/>
      <c r="FF51" s="1607"/>
      <c r="FG51" s="1608"/>
      <c r="FH51" s="1609"/>
      <c r="FL51" s="2252"/>
      <c r="FP51" s="2252"/>
      <c r="FQ51" s="1858"/>
      <c r="FT51" s="2252"/>
      <c r="FX51" s="2252"/>
      <c r="GB51" s="2252"/>
      <c r="GF51" s="2252"/>
      <c r="GG51" s="1858"/>
      <c r="GJ51" s="2252"/>
      <c r="GN51" s="2252"/>
      <c r="GR51" s="2252"/>
      <c r="GV51" s="1858"/>
      <c r="GW51" s="1858"/>
      <c r="GZ51" s="2252"/>
      <c r="HA51" s="1858"/>
      <c r="HD51" s="2252"/>
      <c r="HE51" s="1858"/>
      <c r="HH51" s="2252"/>
      <c r="HI51" s="1858"/>
      <c r="HL51" s="2252"/>
      <c r="HM51" s="1858"/>
      <c r="HP51" s="2252"/>
      <c r="HQ51" s="1858"/>
      <c r="HT51" s="2252"/>
      <c r="HU51" s="1858"/>
      <c r="HX51" s="2252"/>
      <c r="HY51" s="1858"/>
      <c r="IB51" s="2252"/>
      <c r="IC51" s="1858"/>
      <c r="IF51" s="2252"/>
      <c r="IG51" s="1858"/>
      <c r="IJ51" s="2252"/>
      <c r="IK51" s="1858"/>
      <c r="IN51" s="2252"/>
      <c r="IO51" s="1858"/>
      <c r="IR51" s="2252"/>
      <c r="IS51" s="1858"/>
      <c r="IV51" s="1858"/>
      <c r="IW51" s="1858"/>
      <c r="IZ51" s="2252"/>
      <c r="JA51" s="1858"/>
      <c r="JD51" s="2252"/>
      <c r="JE51" s="1858"/>
      <c r="JH51" s="2252"/>
      <c r="JI51" s="1858"/>
      <c r="JL51" s="2252"/>
      <c r="JM51" s="1858"/>
      <c r="JP51" s="2252"/>
      <c r="JQ51" s="1858"/>
      <c r="JT51" s="2252"/>
      <c r="JU51" s="1858"/>
      <c r="JX51" s="2252"/>
      <c r="JY51" s="1858"/>
      <c r="KB51" s="2252"/>
      <c r="KC51" s="1858"/>
      <c r="KF51" s="2252"/>
      <c r="KG51" s="1858"/>
      <c r="KJ51" s="2252"/>
      <c r="KK51" s="1858"/>
      <c r="KN51" s="2252"/>
      <c r="KO51" s="1858"/>
      <c r="KR51" s="2252"/>
      <c r="KS51" s="1858"/>
      <c r="KV51" s="2252"/>
      <c r="KW51" s="1858"/>
      <c r="KZ51" s="2252"/>
      <c r="LA51" s="1858"/>
      <c r="LD51" s="2252"/>
      <c r="LE51" s="1858"/>
      <c r="LH51" s="2252"/>
      <c r="LI51" s="1858"/>
      <c r="LL51" s="2252"/>
      <c r="LM51" s="1858"/>
      <c r="LP51" s="2252"/>
      <c r="LQ51" s="1858"/>
      <c r="LT51" s="2252"/>
      <c r="LU51" s="1858"/>
      <c r="LX51" s="2252"/>
      <c r="LY51" s="1858"/>
      <c r="MB51" s="2252"/>
      <c r="MC51" s="1858"/>
      <c r="MF51" s="2252"/>
      <c r="MG51" s="1858"/>
      <c r="MJ51" s="2252"/>
      <c r="MK51" s="1858"/>
      <c r="MN51" s="2252"/>
      <c r="MO51" s="1858"/>
      <c r="MR51" s="2252"/>
      <c r="MS51" s="1858"/>
      <c r="MV51" s="2252"/>
      <c r="MW51" s="1858"/>
      <c r="MZ51" s="2252"/>
      <c r="NA51" s="1858"/>
      <c r="ND51" s="2252"/>
    </row>
    <row r="52" spans="1:368" s="78" customFormat="1" thickBot="1">
      <c r="A52" s="124"/>
      <c r="B52" s="1754"/>
      <c r="C52" s="1790"/>
      <c r="D52" s="2331"/>
      <c r="E52" s="1790"/>
      <c r="F52" s="1801"/>
      <c r="G52" s="1802" t="s">
        <v>1</v>
      </c>
      <c r="H52" s="583" t="e">
        <f>AVERAGE(BE52,AK52,AC52,Q52,U52,Y52,CK52,CG52,AG52,AW52,M52,BQ52,BU52,BM52,BA52,AO52,AS52,#REF!,BI52,BY52,CC52,CO52,CS52,DA52)</f>
        <v>#REF!</v>
      </c>
      <c r="I52" s="582" t="e">
        <f>AVERAGE(BF52,AL52,AD52,R52,V52,Z52,CL52,CH52,AH52,AX52,N52,BR52,BV52,BN52,BB52,AP52,AT52,#REF!,BJ52,BZ52,CD52,CP52,CT52,DB52)</f>
        <v>#REF!</v>
      </c>
      <c r="J52" s="598" t="e">
        <f>AVERAGE(BG52,AM52,AE52,S52,W52,AA52,CM52,CI52,AI52,AY52,O52,BS52,BW52,BO52,BC52,AQ52,AU52,#REF!,BK52,CA52,CE52,CQ52,CU52,DC52)</f>
        <v>#REF!</v>
      </c>
      <c r="K52" s="1325" t="e">
        <f>SUM(H52:J52)</f>
        <v>#REF!</v>
      </c>
      <c r="L52" s="1754"/>
      <c r="M52" s="65"/>
      <c r="N52" s="65"/>
      <c r="O52" s="65"/>
      <c r="P52" s="218"/>
      <c r="Q52" s="2511"/>
      <c r="R52" s="97"/>
      <c r="S52" s="98"/>
      <c r="T52" s="2512"/>
      <c r="U52" s="105"/>
      <c r="V52" s="105"/>
      <c r="W52" s="105"/>
      <c r="X52" s="106"/>
      <c r="Y52" s="101"/>
      <c r="Z52" s="101"/>
      <c r="AA52" s="101"/>
      <c r="AB52" s="102"/>
      <c r="AC52" s="521">
        <v>5</v>
      </c>
      <c r="AD52" s="521">
        <v>4.5</v>
      </c>
      <c r="AE52" s="521">
        <v>8</v>
      </c>
      <c r="AF52" s="100">
        <f>AE52+AD52+AC52</f>
        <v>17.5</v>
      </c>
      <c r="AG52" s="28"/>
      <c r="AH52" s="38"/>
      <c r="AI52" s="29"/>
      <c r="AJ52" s="38"/>
      <c r="AK52" s="207"/>
      <c r="AL52" s="208"/>
      <c r="AM52" s="208"/>
      <c r="AN52" s="209"/>
      <c r="AO52" s="1135"/>
      <c r="AP52" s="1135"/>
      <c r="AQ52" s="1135"/>
      <c r="AR52" s="1124"/>
      <c r="AS52" s="38"/>
      <c r="AT52" s="38"/>
      <c r="AU52" s="29"/>
      <c r="AV52" s="1942"/>
      <c r="AW52" s="1956"/>
      <c r="AX52" s="111"/>
      <c r="AY52" s="112"/>
      <c r="AZ52" s="1957"/>
      <c r="BA52" s="4"/>
      <c r="BB52" s="4"/>
      <c r="BC52" s="4"/>
      <c r="BD52" s="2395"/>
      <c r="BE52" s="2453"/>
      <c r="BF52" s="170"/>
      <c r="BG52" s="2454"/>
      <c r="BH52" s="217"/>
      <c r="BI52" s="501"/>
      <c r="BJ52" s="501"/>
      <c r="BK52" s="501"/>
      <c r="BL52" s="211"/>
      <c r="BM52" s="38"/>
      <c r="BN52" s="38"/>
      <c r="BO52" s="38"/>
      <c r="BP52" s="117"/>
      <c r="BQ52" s="109"/>
      <c r="BR52" s="109"/>
      <c r="BS52" s="109"/>
      <c r="BT52" s="608"/>
      <c r="BU52" s="1893">
        <f>BX52*6/20</f>
        <v>4.6500000000000004</v>
      </c>
      <c r="BV52" s="90">
        <f>BX52*6/20</f>
        <v>4.6500000000000004</v>
      </c>
      <c r="BW52" s="90">
        <f>BX52*8/20</f>
        <v>6.2</v>
      </c>
      <c r="BX52" s="1892">
        <v>15.5</v>
      </c>
      <c r="BY52" s="90"/>
      <c r="BZ52" s="90"/>
      <c r="CA52" s="90"/>
      <c r="CB52" s="120"/>
      <c r="CC52" s="41"/>
      <c r="CD52" s="41"/>
      <c r="CE52" s="41"/>
      <c r="CF52" s="100"/>
      <c r="CG52" s="166">
        <v>5</v>
      </c>
      <c r="CH52" s="166">
        <v>4.5</v>
      </c>
      <c r="CI52" s="166">
        <v>6</v>
      </c>
      <c r="CJ52" s="104">
        <f>CI52+CH52+CG52</f>
        <v>15.5</v>
      </c>
      <c r="CK52" s="178">
        <v>5</v>
      </c>
      <c r="CL52" s="179">
        <v>5</v>
      </c>
      <c r="CM52" s="179">
        <v>6</v>
      </c>
      <c r="CN52" s="220">
        <f>CM52+CL52+CK52</f>
        <v>16</v>
      </c>
      <c r="CO52" s="1997"/>
      <c r="CP52" s="212"/>
      <c r="CQ52" s="213"/>
      <c r="CR52" s="1998"/>
      <c r="CS52" s="214"/>
      <c r="CT52" s="214"/>
      <c r="CU52" s="214"/>
      <c r="CV52" s="113"/>
      <c r="CW52" s="2"/>
      <c r="CY52" s="3"/>
      <c r="CZ52" s="3"/>
      <c r="DA52" s="216"/>
      <c r="DB52" s="214"/>
      <c r="DC52" s="217"/>
      <c r="DD52" s="217"/>
      <c r="DE52" s="218"/>
      <c r="DF52" s="65"/>
      <c r="DG52" s="219"/>
      <c r="DH52" s="219"/>
      <c r="DI52" s="220"/>
      <c r="DJ52" s="221"/>
      <c r="DK52" s="222"/>
      <c r="DL52" s="222"/>
      <c r="DM52" s="90"/>
      <c r="DN52" s="90"/>
      <c r="DO52" s="90"/>
      <c r="DP52" s="103"/>
      <c r="DQ52" s="2"/>
      <c r="DS52" s="3"/>
      <c r="DT52" s="121"/>
      <c r="DU52" s="275"/>
      <c r="DV52" s="276"/>
      <c r="DW52" s="277"/>
      <c r="DX52" s="278"/>
      <c r="DY52" s="224"/>
      <c r="DZ52" s="225"/>
      <c r="EA52" s="226"/>
      <c r="EB52" s="227"/>
      <c r="EC52" s="2"/>
      <c r="EE52" s="3"/>
      <c r="EF52" s="121"/>
      <c r="EG52" s="228"/>
      <c r="EH52" s="229"/>
      <c r="EI52" s="230"/>
      <c r="EJ52" s="231"/>
      <c r="EK52" s="938"/>
      <c r="EL52" s="939"/>
      <c r="EM52" s="940"/>
      <c r="EN52" s="941"/>
      <c r="EO52" s="1011"/>
      <c r="EP52" s="1012"/>
      <c r="EQ52" s="1013"/>
      <c r="ER52" s="1014"/>
      <c r="ES52" s="1070"/>
      <c r="ET52" s="1071"/>
      <c r="EU52" s="1072"/>
      <c r="EV52" s="1073"/>
      <c r="EW52" s="1351"/>
      <c r="EX52" s="1352"/>
      <c r="EY52" s="1353"/>
      <c r="EZ52" s="1354"/>
      <c r="FA52" s="1450"/>
      <c r="FB52" s="1451"/>
      <c r="FC52" s="1452"/>
      <c r="FD52" s="1453"/>
      <c r="FE52" s="1606"/>
      <c r="FF52" s="1607"/>
      <c r="FG52" s="1608"/>
      <c r="FH52" s="1609"/>
      <c r="FL52" s="2252"/>
      <c r="FP52" s="2252"/>
      <c r="FQ52" s="1858"/>
      <c r="FT52" s="2252"/>
      <c r="FX52" s="2252"/>
      <c r="GB52" s="2252"/>
      <c r="GF52" s="2252"/>
      <c r="GG52" s="1858"/>
      <c r="GJ52" s="2252"/>
      <c r="GN52" s="2252"/>
      <c r="GR52" s="2252"/>
      <c r="GV52" s="1858"/>
      <c r="GW52" s="1858"/>
      <c r="GZ52" s="2252"/>
      <c r="HA52" s="1858"/>
      <c r="HD52" s="2252"/>
      <c r="HE52" s="1858"/>
      <c r="HH52" s="2252"/>
      <c r="HI52" s="1858"/>
      <c r="HL52" s="2252"/>
      <c r="HM52" s="1858"/>
      <c r="HP52" s="2252"/>
      <c r="HQ52" s="1858"/>
      <c r="HT52" s="2252"/>
      <c r="HU52" s="1858"/>
      <c r="HX52" s="2252"/>
      <c r="HY52" s="1858"/>
      <c r="IB52" s="2252"/>
      <c r="IC52" s="1858"/>
      <c r="IF52" s="2252"/>
      <c r="IG52" s="1858"/>
      <c r="IJ52" s="2252"/>
      <c r="IK52" s="1858"/>
      <c r="IN52" s="2252"/>
      <c r="IO52" s="1858"/>
      <c r="IR52" s="2252"/>
      <c r="IS52" s="1858"/>
      <c r="IV52" s="1858"/>
      <c r="IW52" s="1858"/>
      <c r="IZ52" s="2252"/>
      <c r="JA52" s="1858"/>
      <c r="JD52" s="2252"/>
      <c r="JE52" s="1858"/>
      <c r="JH52" s="2252"/>
      <c r="JI52" s="1858"/>
      <c r="JL52" s="2252"/>
      <c r="JM52" s="1858"/>
      <c r="JP52" s="2252"/>
      <c r="JQ52" s="1858"/>
      <c r="JT52" s="2252"/>
      <c r="JU52" s="1858"/>
      <c r="JX52" s="2252"/>
      <c r="JY52" s="1858"/>
      <c r="KB52" s="2252"/>
      <c r="KC52" s="1858"/>
      <c r="KF52" s="2252"/>
      <c r="KG52" s="1858"/>
      <c r="KJ52" s="2252"/>
      <c r="KK52" s="1858"/>
      <c r="KN52" s="2252"/>
      <c r="KO52" s="1858"/>
      <c r="KR52" s="2252"/>
      <c r="KS52" s="1858"/>
      <c r="KV52" s="2252"/>
      <c r="KW52" s="1858"/>
      <c r="KZ52" s="2252"/>
      <c r="LA52" s="1858"/>
      <c r="LD52" s="2252"/>
      <c r="LE52" s="1858"/>
      <c r="LH52" s="2252"/>
      <c r="LI52" s="1858"/>
      <c r="LL52" s="2252"/>
      <c r="LM52" s="1858"/>
      <c r="LP52" s="2252"/>
      <c r="LQ52" s="1858"/>
      <c r="LT52" s="2252"/>
      <c r="LU52" s="1858"/>
      <c r="LX52" s="2252"/>
      <c r="LY52" s="1858"/>
      <c r="MB52" s="2252"/>
      <c r="MC52" s="1858"/>
      <c r="MF52" s="2252"/>
      <c r="MG52" s="1858"/>
      <c r="MJ52" s="2252"/>
      <c r="MK52" s="1858"/>
      <c r="MN52" s="2252"/>
      <c r="MO52" s="1858"/>
      <c r="MR52" s="2252"/>
      <c r="MS52" s="1858"/>
      <c r="MV52" s="2252"/>
      <c r="MW52" s="1858"/>
      <c r="MZ52" s="2252"/>
      <c r="NA52" s="1858"/>
      <c r="ND52" s="2252"/>
    </row>
    <row r="53" spans="1:368" s="78" customFormat="1" thickBot="1">
      <c r="A53" s="124"/>
      <c r="B53" s="1754"/>
      <c r="C53" s="1790"/>
      <c r="D53" s="2331"/>
      <c r="E53" s="1790"/>
      <c r="F53" s="1801"/>
      <c r="G53" s="1802" t="s">
        <v>141</v>
      </c>
      <c r="H53" s="581" t="e">
        <f>AVERAGE(BE53,AK53,AC53,Q53,U53,Y53,CK53,CG53,AG53,AW53,M53,BQ53,BU53,BM53,BA53,AO53,AS53,#REF!,BI53,BY53,CC53,CO53,CS53,DA53)</f>
        <v>#REF!</v>
      </c>
      <c r="I53" s="541" t="e">
        <f>AVERAGE(BF53,AL53,AD53,R53,V53,Z53,CL53,CH53,AH53,AX53,N53,BR53,BV53,BN53,BB53,AP53,AT53,#REF!,BJ53,BZ53,CD53,CP53,CT53,DB53)</f>
        <v>#REF!</v>
      </c>
      <c r="J53" s="603" t="e">
        <f>AVERAGE(BG53,AM53,AE53,S53,W53,AA53,CM53,CI53,AI53,AY53,O53,BS53,BW53,BO53,BC53,AQ53,AU53,#REF!,BK53,CA53,CE53,CQ53,CU53,DC53)</f>
        <v>#REF!</v>
      </c>
      <c r="K53" s="1326" t="e">
        <f>SUM(H53:J53)</f>
        <v>#REF!</v>
      </c>
      <c r="L53" s="1754"/>
      <c r="M53" s="65"/>
      <c r="N53" s="65"/>
      <c r="O53" s="65"/>
      <c r="P53" s="218"/>
      <c r="Q53" s="2511"/>
      <c r="R53" s="97"/>
      <c r="S53" s="98"/>
      <c r="T53" s="2512"/>
      <c r="U53" s="105"/>
      <c r="V53" s="105"/>
      <c r="W53" s="105"/>
      <c r="X53" s="106"/>
      <c r="Y53" s="101"/>
      <c r="Z53" s="101"/>
      <c r="AA53" s="101"/>
      <c r="AB53" s="102"/>
      <c r="AC53" s="521">
        <v>3.5</v>
      </c>
      <c r="AD53" s="521">
        <v>4</v>
      </c>
      <c r="AE53" s="521">
        <v>4.5</v>
      </c>
      <c r="AF53" s="100">
        <f>AE53+AD53+AC53</f>
        <v>12</v>
      </c>
      <c r="AG53" s="28"/>
      <c r="AH53" s="38"/>
      <c r="AI53" s="29"/>
      <c r="AJ53" s="38"/>
      <c r="AK53" s="207"/>
      <c r="AL53" s="208"/>
      <c r="AM53" s="208"/>
      <c r="AN53" s="209"/>
      <c r="AO53" s="1135"/>
      <c r="AP53" s="1135"/>
      <c r="AQ53" s="1135"/>
      <c r="AR53" s="1124"/>
      <c r="AS53" s="38"/>
      <c r="AT53" s="38"/>
      <c r="AU53" s="29"/>
      <c r="AV53" s="1942"/>
      <c r="AW53" s="1956"/>
      <c r="AX53" s="111"/>
      <c r="AY53" s="112"/>
      <c r="AZ53" s="1957"/>
      <c r="BA53" s="4"/>
      <c r="BB53" s="4"/>
      <c r="BC53" s="4"/>
      <c r="BD53" s="2395"/>
      <c r="BE53" s="2453">
        <v>4</v>
      </c>
      <c r="BF53" s="170">
        <v>5</v>
      </c>
      <c r="BG53" s="2454">
        <v>7</v>
      </c>
      <c r="BH53" s="217">
        <f>BG53+BF53+BE53</f>
        <v>16</v>
      </c>
      <c r="BI53" s="501"/>
      <c r="BJ53" s="501"/>
      <c r="BK53" s="501"/>
      <c r="BL53" s="211"/>
      <c r="BM53" s="38"/>
      <c r="BN53" s="38"/>
      <c r="BO53" s="38"/>
      <c r="BP53" s="117"/>
      <c r="BQ53" s="109"/>
      <c r="BR53" s="109"/>
      <c r="BS53" s="109"/>
      <c r="BT53" s="608"/>
      <c r="BU53" s="1893">
        <f>BX53*6/20</f>
        <v>4.5</v>
      </c>
      <c r="BV53" s="90">
        <f>BX53*6/20</f>
        <v>4.5</v>
      </c>
      <c r="BW53" s="90">
        <f>BX53*8/20</f>
        <v>6</v>
      </c>
      <c r="BX53" s="1892">
        <v>15</v>
      </c>
      <c r="BY53" s="90"/>
      <c r="BZ53" s="90"/>
      <c r="CA53" s="90"/>
      <c r="CB53" s="120"/>
      <c r="CC53" s="41"/>
      <c r="CD53" s="41"/>
      <c r="CE53" s="41"/>
      <c r="CF53" s="100"/>
      <c r="CG53" s="166">
        <v>4.5</v>
      </c>
      <c r="CH53" s="166">
        <v>5</v>
      </c>
      <c r="CI53" s="166">
        <v>5.5</v>
      </c>
      <c r="CJ53" s="104">
        <f>CI53+CH53+CG53</f>
        <v>15</v>
      </c>
      <c r="CK53" s="178"/>
      <c r="CL53" s="179"/>
      <c r="CM53" s="179"/>
      <c r="CN53" s="220"/>
      <c r="CO53" s="1997"/>
      <c r="CP53" s="212"/>
      <c r="CQ53" s="213"/>
      <c r="CR53" s="1998"/>
      <c r="CS53" s="214"/>
      <c r="CT53" s="214"/>
      <c r="CU53" s="214"/>
      <c r="CV53" s="113"/>
      <c r="CW53" s="2"/>
      <c r="CY53" s="3"/>
      <c r="CZ53" s="3"/>
      <c r="DA53" s="216"/>
      <c r="DB53" s="214"/>
      <c r="DC53" s="217"/>
      <c r="DD53" s="217"/>
      <c r="DE53" s="218"/>
      <c r="DF53" s="65"/>
      <c r="DG53" s="219"/>
      <c r="DH53" s="219"/>
      <c r="DI53" s="220"/>
      <c r="DJ53" s="221"/>
      <c r="DK53" s="222"/>
      <c r="DL53" s="222"/>
      <c r="DM53" s="90"/>
      <c r="DN53" s="90"/>
      <c r="DO53" s="90"/>
      <c r="DP53" s="103"/>
      <c r="DQ53" s="2"/>
      <c r="DS53" s="3"/>
      <c r="DT53" s="121"/>
      <c r="DU53" s="275"/>
      <c r="DV53" s="276"/>
      <c r="DW53" s="277"/>
      <c r="DX53" s="278"/>
      <c r="DY53" s="224"/>
      <c r="DZ53" s="225"/>
      <c r="EA53" s="226"/>
      <c r="EB53" s="227"/>
      <c r="EC53" s="2"/>
      <c r="EE53" s="3"/>
      <c r="EF53" s="121"/>
      <c r="EG53" s="228"/>
      <c r="EH53" s="229"/>
      <c r="EI53" s="230"/>
      <c r="EJ53" s="231"/>
      <c r="EK53" s="938"/>
      <c r="EL53" s="939"/>
      <c r="EM53" s="940"/>
      <c r="EN53" s="941"/>
      <c r="EO53" s="1011"/>
      <c r="EP53" s="1012"/>
      <c r="EQ53" s="1013"/>
      <c r="ER53" s="1014"/>
      <c r="ES53" s="1070"/>
      <c r="ET53" s="1071"/>
      <c r="EU53" s="1072"/>
      <c r="EV53" s="1073"/>
      <c r="EW53" s="1351"/>
      <c r="EX53" s="1352"/>
      <c r="EY53" s="1353"/>
      <c r="EZ53" s="1354"/>
      <c r="FA53" s="1450"/>
      <c r="FB53" s="1451"/>
      <c r="FC53" s="1452"/>
      <c r="FD53" s="1453"/>
      <c r="FE53" s="1606"/>
      <c r="FF53" s="1607"/>
      <c r="FG53" s="1608"/>
      <c r="FH53" s="1609"/>
      <c r="FL53" s="2252"/>
      <c r="FP53" s="2252"/>
      <c r="FQ53" s="1858"/>
      <c r="FT53" s="2252"/>
      <c r="FX53" s="2252"/>
      <c r="GB53" s="2252"/>
      <c r="GF53" s="2252"/>
      <c r="GG53" s="1858"/>
      <c r="GJ53" s="2252"/>
      <c r="GN53" s="2252"/>
      <c r="GR53" s="2252"/>
      <c r="GV53" s="1858"/>
      <c r="GW53" s="1858"/>
      <c r="GZ53" s="2252"/>
      <c r="HA53" s="1858"/>
      <c r="HD53" s="2252"/>
      <c r="HE53" s="1858"/>
      <c r="HH53" s="2252"/>
      <c r="HI53" s="1858"/>
      <c r="HL53" s="2252"/>
      <c r="HM53" s="1858"/>
      <c r="HP53" s="2252"/>
      <c r="HQ53" s="1858"/>
      <c r="HT53" s="2252"/>
      <c r="HU53" s="1858"/>
      <c r="HX53" s="2252"/>
      <c r="HY53" s="1858"/>
      <c r="IB53" s="2252"/>
      <c r="IC53" s="1858"/>
      <c r="IF53" s="2252"/>
      <c r="IG53" s="1858"/>
      <c r="IJ53" s="2252"/>
      <c r="IK53" s="1858"/>
      <c r="IN53" s="2252"/>
      <c r="IO53" s="1858"/>
      <c r="IR53" s="2252"/>
      <c r="IS53" s="1858"/>
      <c r="IV53" s="1858"/>
      <c r="IW53" s="1858"/>
      <c r="IZ53" s="2252"/>
      <c r="JA53" s="1858"/>
      <c r="JD53" s="2252"/>
      <c r="JE53" s="1858"/>
      <c r="JH53" s="2252"/>
      <c r="JI53" s="1858"/>
      <c r="JL53" s="2252"/>
      <c r="JM53" s="1858"/>
      <c r="JP53" s="2252"/>
      <c r="JQ53" s="1858"/>
      <c r="JT53" s="2252"/>
      <c r="JU53" s="1858"/>
      <c r="JX53" s="2252"/>
      <c r="JY53" s="1858"/>
      <c r="KB53" s="2252"/>
      <c r="KC53" s="1858"/>
      <c r="KF53" s="2252"/>
      <c r="KG53" s="1858"/>
      <c r="KJ53" s="2252"/>
      <c r="KK53" s="1858"/>
      <c r="KN53" s="2252"/>
      <c r="KO53" s="1858"/>
      <c r="KR53" s="2252"/>
      <c r="KS53" s="1858"/>
      <c r="KV53" s="2252"/>
      <c r="KW53" s="1858"/>
      <c r="KZ53" s="2252"/>
      <c r="LA53" s="1858"/>
      <c r="LD53" s="2252"/>
      <c r="LE53" s="1858"/>
      <c r="LH53" s="2252"/>
      <c r="LI53" s="1858"/>
      <c r="LL53" s="2252"/>
      <c r="LM53" s="1858"/>
      <c r="LP53" s="2252"/>
      <c r="LQ53" s="1858"/>
      <c r="LT53" s="2252"/>
      <c r="LU53" s="1858"/>
      <c r="LX53" s="2252"/>
      <c r="LY53" s="1858"/>
      <c r="MB53" s="2252"/>
      <c r="MC53" s="1858"/>
      <c r="MF53" s="2252"/>
      <c r="MG53" s="1858"/>
      <c r="MJ53" s="2252"/>
      <c r="MK53" s="1858"/>
      <c r="MN53" s="2252"/>
      <c r="MO53" s="1858"/>
      <c r="MR53" s="2252"/>
      <c r="MS53" s="1858"/>
      <c r="MV53" s="2252"/>
      <c r="MW53" s="1858"/>
      <c r="MZ53" s="2252"/>
      <c r="NA53" s="1858"/>
      <c r="ND53" s="2252"/>
    </row>
    <row r="54" spans="1:368" s="78" customFormat="1" thickBot="1">
      <c r="A54" s="124"/>
      <c r="B54" s="1754"/>
      <c r="C54" s="1790"/>
      <c r="D54" s="2331"/>
      <c r="E54" s="1790"/>
      <c r="F54" s="1801"/>
      <c r="G54" s="1802" t="s">
        <v>3</v>
      </c>
      <c r="H54" s="589" t="e">
        <f>AVERAGE(BE54,AK54,AC54,Q54,U54,Y54,CK54,CG54,AG54,AW54,M54,BQ54,BU54,BM54,BA54,AO54,AS54,#REF!,BI54,BY54,CC54,CO54,CS54,DA54)</f>
        <v>#REF!</v>
      </c>
      <c r="I54" s="571" t="e">
        <f>AVERAGE(BF54,AL54,AD54,R54,V54,Z54,CL54,CH54,AH54,AX54,N54,BR54,BV54,BN54,BB54,AP54,AT54,#REF!,BJ54,BZ54,CD54,CP54,CT54,DB54)</f>
        <v>#REF!</v>
      </c>
      <c r="J54" s="599" t="e">
        <f>AVERAGE(BG54,AM54,AE54,S54,W54,AA54,CM54,CI54,AI54,AY54,O54,BS54,BW54,BO54,BC54,AQ54,AU54,#REF!,BK54,CA54,CE54,CQ54,CU54,DC54)</f>
        <v>#REF!</v>
      </c>
      <c r="K54" s="1327" t="e">
        <f>SUM(H54:J54)</f>
        <v>#REF!</v>
      </c>
      <c r="L54" s="1754"/>
      <c r="M54" s="65"/>
      <c r="N54" s="65"/>
      <c r="O54" s="65"/>
      <c r="P54" s="218"/>
      <c r="Q54" s="2511"/>
      <c r="R54" s="97"/>
      <c r="S54" s="98"/>
      <c r="T54" s="2512"/>
      <c r="U54" s="105"/>
      <c r="V54" s="105"/>
      <c r="W54" s="105"/>
      <c r="X54" s="106"/>
      <c r="Y54" s="101"/>
      <c r="Z54" s="101"/>
      <c r="AA54" s="101"/>
      <c r="AB54" s="102"/>
      <c r="AC54" s="41"/>
      <c r="AD54" s="41"/>
      <c r="AE54" s="41"/>
      <c r="AF54" s="100"/>
      <c r="AG54" s="28"/>
      <c r="AH54" s="38"/>
      <c r="AI54" s="29"/>
      <c r="AJ54" s="38"/>
      <c r="AK54" s="207"/>
      <c r="AL54" s="208"/>
      <c r="AM54" s="208"/>
      <c r="AN54" s="209"/>
      <c r="AO54" s="1135"/>
      <c r="AP54" s="1135"/>
      <c r="AQ54" s="1135"/>
      <c r="AR54" s="1124"/>
      <c r="AS54" s="38"/>
      <c r="AT54" s="38"/>
      <c r="AU54" s="29"/>
      <c r="AV54" s="1942"/>
      <c r="AW54" s="1956"/>
      <c r="AX54" s="111"/>
      <c r="AY54" s="112"/>
      <c r="AZ54" s="1957"/>
      <c r="BA54" s="4"/>
      <c r="BB54" s="4"/>
      <c r="BC54" s="4"/>
      <c r="BD54" s="2395"/>
      <c r="BE54" s="2453">
        <v>6</v>
      </c>
      <c r="BF54" s="170">
        <v>6</v>
      </c>
      <c r="BG54" s="2454">
        <v>4</v>
      </c>
      <c r="BH54" s="217">
        <f>BG54+BF54+BE54</f>
        <v>16</v>
      </c>
      <c r="BI54" s="501"/>
      <c r="BJ54" s="501"/>
      <c r="BK54" s="501"/>
      <c r="BL54" s="211"/>
      <c r="BM54" s="38"/>
      <c r="BN54" s="38"/>
      <c r="BO54" s="38"/>
      <c r="BP54" s="117"/>
      <c r="BQ54" s="109"/>
      <c r="BR54" s="109"/>
      <c r="BS54" s="109"/>
      <c r="BT54" s="608"/>
      <c r="BU54" s="1893">
        <f>BX54*6/20</f>
        <v>4.8</v>
      </c>
      <c r="BV54" s="90">
        <f>BX54*6/20</f>
        <v>4.8</v>
      </c>
      <c r="BW54" s="90">
        <f>BX54*8/20</f>
        <v>6.4</v>
      </c>
      <c r="BX54" s="1892">
        <v>16</v>
      </c>
      <c r="BY54" s="90"/>
      <c r="BZ54" s="90"/>
      <c r="CA54" s="90"/>
      <c r="CB54" s="120"/>
      <c r="CC54" s="41"/>
      <c r="CD54" s="41"/>
      <c r="CE54" s="41"/>
      <c r="CF54" s="100"/>
      <c r="CG54" s="166">
        <v>5.5</v>
      </c>
      <c r="CH54" s="166">
        <v>5</v>
      </c>
      <c r="CI54" s="166">
        <v>4.5</v>
      </c>
      <c r="CJ54" s="104">
        <f>CI54+CH54+CG54</f>
        <v>15</v>
      </c>
      <c r="CK54" s="178">
        <v>6</v>
      </c>
      <c r="CL54" s="179">
        <v>6</v>
      </c>
      <c r="CM54" s="179">
        <v>4</v>
      </c>
      <c r="CN54" s="220">
        <f>CM54+CL54+CK54</f>
        <v>16</v>
      </c>
      <c r="CO54" s="1997"/>
      <c r="CP54" s="212"/>
      <c r="CQ54" s="213"/>
      <c r="CR54" s="1998"/>
      <c r="CS54" s="214"/>
      <c r="CT54" s="214"/>
      <c r="CU54" s="214"/>
      <c r="CV54" s="113"/>
      <c r="CW54" s="2"/>
      <c r="CY54" s="3"/>
      <c r="CZ54" s="3"/>
      <c r="DA54" s="216"/>
      <c r="DB54" s="214"/>
      <c r="DC54" s="217"/>
      <c r="DD54" s="217"/>
      <c r="DE54" s="218"/>
      <c r="DF54" s="65"/>
      <c r="DG54" s="219"/>
      <c r="DH54" s="219"/>
      <c r="DI54" s="220"/>
      <c r="DJ54" s="221"/>
      <c r="DK54" s="222"/>
      <c r="DL54" s="222"/>
      <c r="DM54" s="90"/>
      <c r="DN54" s="90"/>
      <c r="DO54" s="90"/>
      <c r="DP54" s="103"/>
      <c r="DQ54" s="2"/>
      <c r="DS54" s="3"/>
      <c r="DT54" s="121"/>
      <c r="DU54" s="275"/>
      <c r="DV54" s="276"/>
      <c r="DW54" s="277"/>
      <c r="DX54" s="278"/>
      <c r="DY54" s="224"/>
      <c r="DZ54" s="225"/>
      <c r="EA54" s="226"/>
      <c r="EB54" s="227"/>
      <c r="EC54" s="2"/>
      <c r="EE54" s="3"/>
      <c r="EF54" s="121"/>
      <c r="EG54" s="228"/>
      <c r="EH54" s="229"/>
      <c r="EI54" s="230"/>
      <c r="EJ54" s="231"/>
      <c r="EK54" s="938"/>
      <c r="EL54" s="939"/>
      <c r="EM54" s="940"/>
      <c r="EN54" s="941"/>
      <c r="EO54" s="1011"/>
      <c r="EP54" s="1012"/>
      <c r="EQ54" s="1013"/>
      <c r="ER54" s="1014"/>
      <c r="ES54" s="1070"/>
      <c r="ET54" s="1071"/>
      <c r="EU54" s="1072"/>
      <c r="EV54" s="1073"/>
      <c r="EW54" s="1351"/>
      <c r="EX54" s="1352"/>
      <c r="EY54" s="1353"/>
      <c r="EZ54" s="1354"/>
      <c r="FA54" s="1450"/>
      <c r="FB54" s="1451"/>
      <c r="FC54" s="1452"/>
      <c r="FD54" s="1453"/>
      <c r="FE54" s="1606"/>
      <c r="FF54" s="1607"/>
      <c r="FG54" s="1608"/>
      <c r="FH54" s="1609"/>
      <c r="FL54" s="2252"/>
      <c r="FP54" s="2252"/>
      <c r="FQ54" s="1858"/>
      <c r="FT54" s="2252"/>
      <c r="FX54" s="2252"/>
      <c r="GB54" s="2252"/>
      <c r="GF54" s="2252"/>
      <c r="GG54" s="1858"/>
      <c r="GJ54" s="2252"/>
      <c r="GN54" s="2252"/>
      <c r="GR54" s="2252"/>
      <c r="GV54" s="1858"/>
      <c r="GW54" s="1858"/>
      <c r="GZ54" s="2252"/>
      <c r="HA54" s="1858"/>
      <c r="HD54" s="2252"/>
      <c r="HE54" s="1858"/>
      <c r="HH54" s="2252"/>
      <c r="HI54" s="1858"/>
      <c r="HL54" s="2252"/>
      <c r="HM54" s="1858"/>
      <c r="HP54" s="2252"/>
      <c r="HQ54" s="1858"/>
      <c r="HT54" s="2252"/>
      <c r="HU54" s="1858"/>
      <c r="HX54" s="2252"/>
      <c r="HY54" s="1858"/>
      <c r="IB54" s="2252"/>
      <c r="IC54" s="1858"/>
      <c r="IF54" s="2252"/>
      <c r="IG54" s="1858"/>
      <c r="IJ54" s="2252"/>
      <c r="IK54" s="1858"/>
      <c r="IN54" s="2252"/>
      <c r="IO54" s="1858"/>
      <c r="IR54" s="2252"/>
      <c r="IS54" s="1858"/>
      <c r="IV54" s="1858"/>
      <c r="IW54" s="1858"/>
      <c r="IZ54" s="2252"/>
      <c r="JA54" s="1858"/>
      <c r="JD54" s="2252"/>
      <c r="JE54" s="1858"/>
      <c r="JH54" s="2252"/>
      <c r="JI54" s="1858"/>
      <c r="JL54" s="2252"/>
      <c r="JM54" s="1858"/>
      <c r="JP54" s="2252"/>
      <c r="JQ54" s="1858"/>
      <c r="JT54" s="2252"/>
      <c r="JU54" s="1858"/>
      <c r="JX54" s="2252"/>
      <c r="JY54" s="1858"/>
      <c r="KB54" s="2252"/>
      <c r="KC54" s="1858"/>
      <c r="KF54" s="2252"/>
      <c r="KG54" s="1858"/>
      <c r="KJ54" s="2252"/>
      <c r="KK54" s="1858"/>
      <c r="KN54" s="2252"/>
      <c r="KO54" s="1858"/>
      <c r="KR54" s="2252"/>
      <c r="KS54" s="1858"/>
      <c r="KV54" s="2252"/>
      <c r="KW54" s="1858"/>
      <c r="KZ54" s="2252"/>
      <c r="LA54" s="1858"/>
      <c r="LD54" s="2252"/>
      <c r="LE54" s="1858"/>
      <c r="LH54" s="2252"/>
      <c r="LI54" s="1858"/>
      <c r="LL54" s="2252"/>
      <c r="LM54" s="1858"/>
      <c r="LP54" s="2252"/>
      <c r="LQ54" s="1858"/>
      <c r="LT54" s="2252"/>
      <c r="LU54" s="1858"/>
      <c r="LX54" s="2252"/>
      <c r="LY54" s="1858"/>
      <c r="MB54" s="2252"/>
      <c r="MC54" s="1858"/>
      <c r="MF54" s="2252"/>
      <c r="MG54" s="1858"/>
      <c r="MJ54" s="2252"/>
      <c r="MK54" s="1858"/>
      <c r="MN54" s="2252"/>
      <c r="MO54" s="1858"/>
      <c r="MR54" s="2252"/>
      <c r="MS54" s="1858"/>
      <c r="MV54" s="2252"/>
      <c r="MW54" s="1858"/>
      <c r="MZ54" s="2252"/>
      <c r="NA54" s="1858"/>
      <c r="ND54" s="2252"/>
    </row>
    <row r="55" spans="1:368" s="411" customFormat="1" thickBot="1">
      <c r="A55" s="385"/>
      <c r="B55" s="1757"/>
      <c r="C55" s="1790">
        <v>2007</v>
      </c>
      <c r="D55" s="2331" t="s">
        <v>503</v>
      </c>
      <c r="E55" s="1790">
        <v>5</v>
      </c>
      <c r="F55" s="1805" t="s">
        <v>533</v>
      </c>
      <c r="G55" s="1806"/>
      <c r="H55" s="2274"/>
      <c r="I55" s="2274"/>
      <c r="J55" s="2274"/>
      <c r="K55" s="2275"/>
      <c r="L55" s="1757"/>
      <c r="M55" s="386"/>
      <c r="N55" s="386"/>
      <c r="O55" s="386"/>
      <c r="P55" s="414"/>
      <c r="Q55" s="2517"/>
      <c r="R55" s="387"/>
      <c r="S55" s="388"/>
      <c r="T55" s="2518"/>
      <c r="U55" s="389"/>
      <c r="V55" s="389"/>
      <c r="W55" s="389"/>
      <c r="X55" s="390"/>
      <c r="Y55" s="478"/>
      <c r="Z55" s="478"/>
      <c r="AA55" s="478"/>
      <c r="AB55" s="479"/>
      <c r="AC55" s="2597">
        <f>STDEV(AF50:AF54)</f>
        <v>2.3935677693908453</v>
      </c>
      <c r="AD55" s="2597"/>
      <c r="AE55" s="2598">
        <f>AVERAGE(AF50:AF54)</f>
        <v>15.375</v>
      </c>
      <c r="AF55" s="2598"/>
      <c r="AG55" s="31"/>
      <c r="AH55" s="393"/>
      <c r="AI55" s="32"/>
      <c r="AJ55" s="393"/>
      <c r="AK55" s="394"/>
      <c r="AL55" s="395"/>
      <c r="AM55" s="395"/>
      <c r="AN55" s="396"/>
      <c r="AO55" s="1129"/>
      <c r="AP55" s="1129"/>
      <c r="AQ55" s="1129"/>
      <c r="AR55" s="1130"/>
      <c r="AS55" s="393"/>
      <c r="AT55" s="393"/>
      <c r="AU55" s="32"/>
      <c r="AV55" s="1944"/>
      <c r="AW55" s="1964"/>
      <c r="AX55" s="398"/>
      <c r="AY55" s="399"/>
      <c r="AZ55" s="1965"/>
      <c r="BA55" s="400"/>
      <c r="BB55" s="400"/>
      <c r="BC55" s="400"/>
      <c r="BD55" s="401"/>
      <c r="BE55" s="2596">
        <f>STDEV(BH50:BH54)</f>
        <v>0.9574271077563381</v>
      </c>
      <c r="BF55" s="2597"/>
      <c r="BG55" s="2598">
        <f>AVERAGE(BH50:BH54)</f>
        <v>15.25</v>
      </c>
      <c r="BH55" s="2598"/>
      <c r="BI55" s="402"/>
      <c r="BJ55" s="402"/>
      <c r="BK55" s="402"/>
      <c r="BL55" s="403"/>
      <c r="BM55" s="393"/>
      <c r="BN55" s="393"/>
      <c r="BO55" s="393"/>
      <c r="BP55" s="397"/>
      <c r="BQ55" s="404"/>
      <c r="BR55" s="404"/>
      <c r="BS55" s="404"/>
      <c r="BT55" s="707"/>
      <c r="BU55" s="2596">
        <f>STDEV(BX50:BX54)</f>
        <v>0.74161984870957398</v>
      </c>
      <c r="BV55" s="2597"/>
      <c r="BW55" s="2598">
        <f>AVERAGE(BX50:BX54)</f>
        <v>15.1</v>
      </c>
      <c r="BX55" s="2599"/>
      <c r="BY55" s="405"/>
      <c r="BZ55" s="405"/>
      <c r="CA55" s="405"/>
      <c r="CB55" s="406"/>
      <c r="CC55" s="391"/>
      <c r="CD55" s="391"/>
      <c r="CE55" s="391"/>
      <c r="CF55" s="392"/>
      <c r="CG55" s="2597">
        <f>STDEV(CJ50:CJ54)</f>
        <v>0.62915286960589578</v>
      </c>
      <c r="CH55" s="2597"/>
      <c r="CI55" s="2598">
        <f>AVERAGE(CJ50:CJ54)</f>
        <v>14.875</v>
      </c>
      <c r="CJ55" s="2598"/>
      <c r="CK55" s="2597">
        <f>STDEV(CN50:CN54)</f>
        <v>0.5</v>
      </c>
      <c r="CL55" s="2597"/>
      <c r="CM55" s="2598">
        <f>AVERAGE(CN50:CN54)</f>
        <v>15.75</v>
      </c>
      <c r="CN55" s="2598"/>
      <c r="CO55" s="2007"/>
      <c r="CP55" s="407"/>
      <c r="CQ55" s="480"/>
      <c r="CR55" s="2008"/>
      <c r="CS55" s="408"/>
      <c r="CT55" s="408"/>
      <c r="CU55" s="408"/>
      <c r="CV55" s="409"/>
      <c r="CW55" s="410"/>
      <c r="CY55" s="40"/>
      <c r="CZ55" s="40"/>
      <c r="DA55" s="412"/>
      <c r="DB55" s="408"/>
      <c r="DC55" s="413"/>
      <c r="DD55" s="413"/>
      <c r="DE55" s="414"/>
      <c r="DF55" s="386"/>
      <c r="DG55" s="415"/>
      <c r="DH55" s="415"/>
      <c r="DI55" s="416"/>
      <c r="DJ55" s="417"/>
      <c r="DK55" s="418"/>
      <c r="DL55" s="418"/>
      <c r="DM55" s="405"/>
      <c r="DN55" s="405"/>
      <c r="DO55" s="405"/>
      <c r="DP55" s="419"/>
      <c r="DQ55" s="410"/>
      <c r="DS55" s="40"/>
      <c r="DT55" s="420"/>
      <c r="DU55" s="421"/>
      <c r="DV55" s="422"/>
      <c r="DW55" s="423"/>
      <c r="DX55" s="424"/>
      <c r="DY55" s="425"/>
      <c r="DZ55" s="426"/>
      <c r="EA55" s="427"/>
      <c r="EB55" s="428"/>
      <c r="EC55" s="410"/>
      <c r="EE55" s="40"/>
      <c r="EF55" s="420"/>
      <c r="EG55" s="429"/>
      <c r="EH55" s="430"/>
      <c r="EI55" s="431"/>
      <c r="EJ55" s="432"/>
      <c r="EK55" s="954"/>
      <c r="EL55" s="955"/>
      <c r="EM55" s="956"/>
      <c r="EN55" s="957"/>
      <c r="EO55" s="1019"/>
      <c r="EP55" s="1020"/>
      <c r="EQ55" s="1021"/>
      <c r="ER55" s="1022"/>
      <c r="ES55" s="1078"/>
      <c r="ET55" s="1079"/>
      <c r="EU55" s="1080"/>
      <c r="EV55" s="1081"/>
      <c r="EW55" s="1359"/>
      <c r="EX55" s="1360"/>
      <c r="EY55" s="1361"/>
      <c r="EZ55" s="1362"/>
      <c r="FA55" s="1480"/>
      <c r="FB55" s="1481"/>
      <c r="FC55" s="1482"/>
      <c r="FD55" s="1483"/>
      <c r="FE55" s="1622"/>
      <c r="FF55" s="1623"/>
      <c r="FG55" s="1624"/>
      <c r="FH55" s="1625"/>
      <c r="FL55" s="2255"/>
      <c r="FP55" s="2255"/>
      <c r="FQ55" s="1862"/>
      <c r="FT55" s="2255"/>
      <c r="FX55" s="2255"/>
      <c r="GB55" s="2255"/>
      <c r="GF55" s="2255"/>
      <c r="GG55" s="1862"/>
      <c r="GJ55" s="2255"/>
      <c r="GN55" s="2255"/>
      <c r="GR55" s="2255"/>
      <c r="GV55" s="1862"/>
      <c r="GW55" s="1862"/>
      <c r="GZ55" s="2255"/>
      <c r="HA55" s="1862"/>
      <c r="HD55" s="2255"/>
      <c r="HE55" s="1862"/>
      <c r="HH55" s="2255"/>
      <c r="HI55" s="1862"/>
      <c r="HL55" s="2255"/>
      <c r="HM55" s="1862"/>
      <c r="HP55" s="2255"/>
      <c r="HQ55" s="1862"/>
      <c r="HT55" s="2255"/>
      <c r="HU55" s="1862"/>
      <c r="HX55" s="2255"/>
      <c r="HY55" s="1862"/>
      <c r="IB55" s="2255"/>
      <c r="IC55" s="1862"/>
      <c r="IF55" s="2255"/>
      <c r="IG55" s="1862"/>
      <c r="IJ55" s="2255"/>
      <c r="IK55" s="1862"/>
      <c r="IN55" s="2255"/>
      <c r="IO55" s="1862"/>
      <c r="IR55" s="2255"/>
      <c r="IS55" s="1862"/>
      <c r="IV55" s="1862"/>
      <c r="IW55" s="1862"/>
      <c r="IZ55" s="2255"/>
      <c r="JA55" s="1862"/>
      <c r="JD55" s="2255"/>
      <c r="JE55" s="1862"/>
      <c r="JH55" s="2255"/>
      <c r="JI55" s="1862"/>
      <c r="JL55" s="2255"/>
      <c r="JM55" s="1862"/>
      <c r="JP55" s="2255"/>
      <c r="JQ55" s="1862"/>
      <c r="JT55" s="2255"/>
      <c r="JU55" s="1862"/>
      <c r="JX55" s="2255"/>
      <c r="JY55" s="1862"/>
      <c r="KB55" s="2255"/>
      <c r="KC55" s="1862"/>
      <c r="KF55" s="2255"/>
      <c r="KG55" s="1862"/>
      <c r="KJ55" s="2255"/>
      <c r="KK55" s="1862"/>
      <c r="KN55" s="2255"/>
      <c r="KO55" s="1862"/>
      <c r="KR55" s="2255"/>
      <c r="KS55" s="1862"/>
      <c r="KV55" s="2255"/>
      <c r="KW55" s="1862"/>
      <c r="KZ55" s="2255"/>
      <c r="LA55" s="1862"/>
      <c r="LD55" s="2255"/>
      <c r="LE55" s="1862"/>
      <c r="LH55" s="2255"/>
      <c r="LI55" s="1862"/>
      <c r="LL55" s="2255"/>
      <c r="LM55" s="1862"/>
      <c r="LP55" s="2255"/>
      <c r="LQ55" s="1862"/>
      <c r="LT55" s="2255"/>
      <c r="LU55" s="1862"/>
      <c r="LX55" s="2255"/>
      <c r="LY55" s="1862"/>
      <c r="MB55" s="2255"/>
      <c r="MC55" s="1862"/>
      <c r="MF55" s="2255"/>
      <c r="MG55" s="1862"/>
      <c r="MJ55" s="2255"/>
      <c r="MK55" s="1862"/>
      <c r="MN55" s="2255"/>
      <c r="MO55" s="1862"/>
      <c r="MR55" s="2255"/>
      <c r="MS55" s="1862"/>
      <c r="MV55" s="2255"/>
      <c r="MW55" s="1862"/>
      <c r="MZ55" s="2255"/>
      <c r="NA55" s="1862"/>
      <c r="ND55" s="2255"/>
    </row>
    <row r="56" spans="1:368" s="325" customFormat="1" thickBot="1">
      <c r="A56" s="125"/>
      <c r="B56" s="1756"/>
      <c r="C56" s="1790"/>
      <c r="D56" s="2331"/>
      <c r="E56" s="1790"/>
      <c r="F56" s="1803" t="s">
        <v>142</v>
      </c>
      <c r="G56" s="1804" t="s">
        <v>143</v>
      </c>
      <c r="H56" s="590" t="e">
        <f>AVERAGE(BE56,AK56,AC56,Q56,U56,Y56,CK56,CG56,AG56,AW56,M56,BQ56,BU56,BM56,BA56,AO56,AS56,#REF!,BI56,BY56,CC56,CO56,CS56,DA56)</f>
        <v>#REF!</v>
      </c>
      <c r="I56" s="591" t="e">
        <f>AVERAGE(BF56,AL56,AD56,R56,V56,Z56,CL56,CH56,AH56,AX56,N56,BR56,BV56,BN56,BB56,AP56,AT56,#REF!,BJ56,BZ56,CD56,CP56,CT56,DB56)</f>
        <v>#REF!</v>
      </c>
      <c r="J56" s="592" t="e">
        <f>AVERAGE(BG56,AM56,AE56,S56,W56,AA56,CM56,CI56,AI56,AY56,O56,BS56,BW56,BO56,BC56,AQ56,AU56,#REF!,BK56,CA56,CE56,CQ56,CU56,DC56)</f>
        <v>#REF!</v>
      </c>
      <c r="K56" s="1323" t="e">
        <f t="shared" ref="K56:K61" si="14">SUM(H56:J56)</f>
        <v>#REF!</v>
      </c>
      <c r="L56" s="1756"/>
      <c r="M56" s="281"/>
      <c r="N56" s="281"/>
      <c r="O56" s="281"/>
      <c r="P56" s="329"/>
      <c r="Q56" s="2515"/>
      <c r="R56" s="282"/>
      <c r="S56" s="283"/>
      <c r="T56" s="2516"/>
      <c r="U56" s="284"/>
      <c r="V56" s="284"/>
      <c r="W56" s="284"/>
      <c r="X56" s="434"/>
      <c r="Y56" s="435"/>
      <c r="Z56" s="435"/>
      <c r="AA56" s="435"/>
      <c r="AB56" s="436"/>
      <c r="AC56" s="507">
        <v>4</v>
      </c>
      <c r="AD56" s="507">
        <v>5</v>
      </c>
      <c r="AE56" s="507">
        <v>5</v>
      </c>
      <c r="AF56" s="438">
        <f t="shared" ref="AF56:AF61" si="15">AE56+AD56+AC56</f>
        <v>14</v>
      </c>
      <c r="AG56" s="36"/>
      <c r="AH56" s="439"/>
      <c r="AI56" s="37"/>
      <c r="AJ56" s="439"/>
      <c r="AK56" s="593">
        <v>3.5</v>
      </c>
      <c r="AL56" s="594">
        <v>3.5</v>
      </c>
      <c r="AM56" s="594">
        <v>6</v>
      </c>
      <c r="AN56" s="508">
        <f>AM56+AL56+AK56</f>
        <v>13</v>
      </c>
      <c r="AO56" s="1140"/>
      <c r="AP56" s="1140"/>
      <c r="AQ56" s="1140"/>
      <c r="AR56" s="1141"/>
      <c r="AS56" s="439"/>
      <c r="AT56" s="439"/>
      <c r="AU56" s="37"/>
      <c r="AV56" s="1945"/>
      <c r="AW56" s="1966"/>
      <c r="AX56" s="510"/>
      <c r="AY56" s="511"/>
      <c r="AZ56" s="1967"/>
      <c r="BA56" s="512"/>
      <c r="BB56" s="512"/>
      <c r="BC56" s="512"/>
      <c r="BD56" s="2428"/>
      <c r="BE56" s="2460">
        <v>4</v>
      </c>
      <c r="BF56" s="513">
        <v>3</v>
      </c>
      <c r="BG56" s="2461">
        <v>6</v>
      </c>
      <c r="BH56" s="328">
        <f>BG56+BF56+BE56</f>
        <v>13</v>
      </c>
      <c r="BI56" s="514"/>
      <c r="BJ56" s="514"/>
      <c r="BK56" s="514"/>
      <c r="BL56" s="515"/>
      <c r="BM56" s="595">
        <v>3</v>
      </c>
      <c r="BN56" s="595">
        <v>3</v>
      </c>
      <c r="BO56" s="595">
        <v>5</v>
      </c>
      <c r="BP56" s="509">
        <f>BO56+BN56+BM56</f>
        <v>11</v>
      </c>
      <c r="BQ56" s="516"/>
      <c r="BR56" s="516"/>
      <c r="BS56" s="516"/>
      <c r="BT56" s="715"/>
      <c r="BU56" s="1905">
        <f>14/20*6</f>
        <v>4.1999999999999993</v>
      </c>
      <c r="BV56" s="457">
        <f>15/20*6</f>
        <v>4.5</v>
      </c>
      <c r="BW56" s="457">
        <f>13/20*8</f>
        <v>5.2</v>
      </c>
      <c r="BX56" s="1904">
        <f>BW56+BV56+BU56</f>
        <v>13.899999999999999</v>
      </c>
      <c r="BY56" s="334"/>
      <c r="BZ56" s="334"/>
      <c r="CA56" s="334"/>
      <c r="CB56" s="517"/>
      <c r="CC56" s="437"/>
      <c r="CD56" s="437"/>
      <c r="CE56" s="437"/>
      <c r="CF56" s="438"/>
      <c r="CG56" s="284"/>
      <c r="CH56" s="284"/>
      <c r="CI56" s="284"/>
      <c r="CJ56" s="596"/>
      <c r="CK56" s="332">
        <f t="shared" ref="CK56:CK61" si="16">CN56*6/20</f>
        <v>5.0999999999999996</v>
      </c>
      <c r="CL56" s="332">
        <f t="shared" ref="CL56:CL61" si="17">CN56*6/20</f>
        <v>5.0999999999999996</v>
      </c>
      <c r="CM56" s="332">
        <f t="shared" ref="CM56:CM61" si="18">CN56*8/20</f>
        <v>6.8</v>
      </c>
      <c r="CN56" s="587">
        <v>17</v>
      </c>
      <c r="CO56" s="2009"/>
      <c r="CP56" s="518"/>
      <c r="CQ56" s="519"/>
      <c r="CR56" s="2010"/>
      <c r="CS56" s="322"/>
      <c r="CT56" s="322"/>
      <c r="CU56" s="322"/>
      <c r="CV56" s="323"/>
      <c r="CW56" s="324"/>
      <c r="CY56" s="326"/>
      <c r="CZ56" s="326"/>
      <c r="DA56" s="327"/>
      <c r="DB56" s="322"/>
      <c r="DC56" s="328"/>
      <c r="DD56" s="328"/>
      <c r="DE56" s="329"/>
      <c r="DF56" s="281"/>
      <c r="DG56" s="330"/>
      <c r="DH56" s="330"/>
      <c r="DI56" s="331"/>
      <c r="DJ56" s="332"/>
      <c r="DK56" s="333"/>
      <c r="DL56" s="333"/>
      <c r="DM56" s="334"/>
      <c r="DN56" s="334"/>
      <c r="DO56" s="334"/>
      <c r="DP56" s="335"/>
      <c r="DQ56" s="324"/>
      <c r="DS56" s="326"/>
      <c r="DT56" s="336"/>
      <c r="DU56" s="337"/>
      <c r="DV56" s="338"/>
      <c r="DW56" s="339"/>
      <c r="DX56" s="340"/>
      <c r="DY56" s="341"/>
      <c r="DZ56" s="342"/>
      <c r="EA56" s="343"/>
      <c r="EB56" s="344"/>
      <c r="EC56" s="324"/>
      <c r="EE56" s="326"/>
      <c r="EF56" s="336"/>
      <c r="EG56" s="345"/>
      <c r="EH56" s="346"/>
      <c r="EI56" s="347"/>
      <c r="EJ56" s="348"/>
      <c r="EK56" s="950"/>
      <c r="EL56" s="951"/>
      <c r="EM56" s="952"/>
      <c r="EN56" s="953"/>
      <c r="EO56" s="1015"/>
      <c r="EP56" s="1016"/>
      <c r="EQ56" s="1017"/>
      <c r="ER56" s="1018"/>
      <c r="ES56" s="1074"/>
      <c r="ET56" s="1075"/>
      <c r="EU56" s="1076"/>
      <c r="EV56" s="1077"/>
      <c r="EW56" s="1355"/>
      <c r="EX56" s="1356"/>
      <c r="EY56" s="1357"/>
      <c r="EZ56" s="1358"/>
      <c r="FA56" s="1476"/>
      <c r="FB56" s="1477"/>
      <c r="FC56" s="1478"/>
      <c r="FD56" s="1479"/>
      <c r="FE56" s="1618"/>
      <c r="FF56" s="1619"/>
      <c r="FG56" s="1620"/>
      <c r="FH56" s="1621"/>
      <c r="FL56" s="2254"/>
      <c r="FP56" s="2254"/>
      <c r="FQ56" s="1861"/>
      <c r="FT56" s="2254"/>
      <c r="FX56" s="2254"/>
      <c r="GB56" s="2254"/>
      <c r="GF56" s="2254"/>
      <c r="GG56" s="1861"/>
      <c r="GJ56" s="2254"/>
      <c r="GN56" s="2254"/>
      <c r="GR56" s="2254"/>
      <c r="GV56" s="1861"/>
      <c r="GW56" s="1861"/>
      <c r="GZ56" s="2254"/>
      <c r="HA56" s="1861"/>
      <c r="HD56" s="2254"/>
      <c r="HE56" s="1861"/>
      <c r="HH56" s="2254"/>
      <c r="HI56" s="1861"/>
      <c r="HL56" s="2254"/>
      <c r="HM56" s="1861"/>
      <c r="HP56" s="2254"/>
      <c r="HQ56" s="1861"/>
      <c r="HT56" s="2254"/>
      <c r="HU56" s="1861"/>
      <c r="HX56" s="2254"/>
      <c r="HY56" s="1861"/>
      <c r="IB56" s="2254"/>
      <c r="IC56" s="1861"/>
      <c r="IF56" s="2254"/>
      <c r="IG56" s="1861"/>
      <c r="IJ56" s="2254"/>
      <c r="IK56" s="1861"/>
      <c r="IN56" s="2254"/>
      <c r="IO56" s="1861"/>
      <c r="IR56" s="2254"/>
      <c r="IS56" s="1861"/>
      <c r="IV56" s="1861"/>
      <c r="IW56" s="1861"/>
      <c r="IZ56" s="2254"/>
      <c r="JA56" s="1861"/>
      <c r="JD56" s="2254"/>
      <c r="JE56" s="1861"/>
      <c r="JH56" s="2254"/>
      <c r="JI56" s="1861"/>
      <c r="JL56" s="2254"/>
      <c r="JM56" s="1861"/>
      <c r="JP56" s="2254"/>
      <c r="JQ56" s="1861"/>
      <c r="JT56" s="2254"/>
      <c r="JU56" s="1861"/>
      <c r="JX56" s="2254"/>
      <c r="JY56" s="1861"/>
      <c r="KB56" s="2254"/>
      <c r="KC56" s="1861"/>
      <c r="KF56" s="2254"/>
      <c r="KG56" s="1861"/>
      <c r="KJ56" s="2254"/>
      <c r="KK56" s="1861"/>
      <c r="KN56" s="2254"/>
      <c r="KO56" s="1861"/>
      <c r="KR56" s="2254"/>
      <c r="KS56" s="1861"/>
      <c r="KV56" s="2254"/>
      <c r="KW56" s="1861"/>
      <c r="KZ56" s="2254"/>
      <c r="LA56" s="1861"/>
      <c r="LD56" s="2254"/>
      <c r="LE56" s="1861"/>
      <c r="LH56" s="2254"/>
      <c r="LI56" s="1861"/>
      <c r="LL56" s="2254"/>
      <c r="LM56" s="1861"/>
      <c r="LP56" s="2254"/>
      <c r="LQ56" s="1861"/>
      <c r="LT56" s="2254"/>
      <c r="LU56" s="1861"/>
      <c r="LX56" s="2254"/>
      <c r="LY56" s="1861"/>
      <c r="MB56" s="2254"/>
      <c r="MC56" s="1861"/>
      <c r="MF56" s="2254"/>
      <c r="MG56" s="1861"/>
      <c r="MJ56" s="2254"/>
      <c r="MK56" s="1861"/>
      <c r="MN56" s="2254"/>
      <c r="MO56" s="1861"/>
      <c r="MR56" s="2254"/>
      <c r="MS56" s="1861"/>
      <c r="MV56" s="2254"/>
      <c r="MW56" s="1861"/>
      <c r="MZ56" s="2254"/>
      <c r="NA56" s="1861"/>
      <c r="ND56" s="2254"/>
    </row>
    <row r="57" spans="1:368" s="78" customFormat="1" thickBot="1">
      <c r="A57" s="124"/>
      <c r="B57" s="1754"/>
      <c r="C57" s="1790"/>
      <c r="D57" s="2331"/>
      <c r="E57" s="1790"/>
      <c r="F57" s="1801" t="s">
        <v>144</v>
      </c>
      <c r="G57" s="1802" t="s">
        <v>145</v>
      </c>
      <c r="H57" s="597" t="e">
        <f>AVERAGE(BE57,AK57,AC57,Q57,U57,Y57,CK57,CG57,AG57,AW57,M57,BQ57,BU57,BM57,BA57,AO57,AS57,#REF!,BI57,BY57,CC57,CO57,CS57,DA57)</f>
        <v>#REF!</v>
      </c>
      <c r="I57" s="598" t="e">
        <f>AVERAGE(BF57,AL57,AD57,R57,V57,Z57,CL57,CH57,AH57,AX57,N57,BR57,BV57,BN57,BB57,AP57,AT57,#REF!,BJ57,BZ57,CD57,CP57,CT57,DB57)</f>
        <v>#REF!</v>
      </c>
      <c r="J57" s="599" t="e">
        <f>AVERAGE(BG57,AM57,AE57,S57,W57,AA57,CM57,CI57,AI57,AY57,O57,BS57,BW57,BO57,BC57,AQ57,AU57,#REF!,BK57,CA57,CE57,CQ57,CU57,DC57)</f>
        <v>#REF!</v>
      </c>
      <c r="K57" s="1324" t="e">
        <f t="shared" si="14"/>
        <v>#REF!</v>
      </c>
      <c r="L57" s="1754"/>
      <c r="M57" s="65"/>
      <c r="N57" s="65"/>
      <c r="O57" s="65"/>
      <c r="P57" s="218"/>
      <c r="Q57" s="2511"/>
      <c r="R57" s="97"/>
      <c r="S57" s="98"/>
      <c r="T57" s="2512"/>
      <c r="U57" s="105"/>
      <c r="V57" s="105"/>
      <c r="W57" s="105"/>
      <c r="X57" s="106"/>
      <c r="Y57" s="101"/>
      <c r="Z57" s="101"/>
      <c r="AA57" s="101"/>
      <c r="AB57" s="102"/>
      <c r="AC57" s="521">
        <v>5</v>
      </c>
      <c r="AD57" s="521">
        <v>5</v>
      </c>
      <c r="AE57" s="521">
        <v>3</v>
      </c>
      <c r="AF57" s="100">
        <f t="shared" si="15"/>
        <v>13</v>
      </c>
      <c r="AG57" s="28"/>
      <c r="AH57" s="38"/>
      <c r="AI57" s="29"/>
      <c r="AJ57" s="38"/>
      <c r="AK57" s="152"/>
      <c r="AL57" s="153"/>
      <c r="AM57" s="153"/>
      <c r="AN57" s="209"/>
      <c r="AO57" s="1135"/>
      <c r="AP57" s="1135"/>
      <c r="AQ57" s="1135"/>
      <c r="AR57" s="1124"/>
      <c r="AS57" s="38"/>
      <c r="AT57" s="38"/>
      <c r="AU57" s="29"/>
      <c r="AV57" s="1942"/>
      <c r="AW57" s="1956"/>
      <c r="AX57" s="111"/>
      <c r="AY57" s="112"/>
      <c r="AZ57" s="1957"/>
      <c r="BA57" s="4"/>
      <c r="BB57" s="4"/>
      <c r="BC57" s="4"/>
      <c r="BD57" s="2395"/>
      <c r="BE57" s="2453">
        <v>5</v>
      </c>
      <c r="BF57" s="170">
        <v>4.5</v>
      </c>
      <c r="BG57" s="2454">
        <v>4</v>
      </c>
      <c r="BH57" s="217">
        <f>BG57+BF57+BE57</f>
        <v>13.5</v>
      </c>
      <c r="BI57" s="501"/>
      <c r="BJ57" s="501"/>
      <c r="BK57" s="501"/>
      <c r="BL57" s="211"/>
      <c r="BM57" s="150">
        <v>5</v>
      </c>
      <c r="BN57" s="150">
        <v>5</v>
      </c>
      <c r="BO57" s="150">
        <v>3</v>
      </c>
      <c r="BP57" s="117">
        <f>BO57+BN57+BM57</f>
        <v>13</v>
      </c>
      <c r="BQ57" s="109"/>
      <c r="BR57" s="109"/>
      <c r="BS57" s="109"/>
      <c r="BT57" s="608"/>
      <c r="BU57" s="1891">
        <f>16/20*6</f>
        <v>4.8000000000000007</v>
      </c>
      <c r="BV57" s="474">
        <f>14/20*6</f>
        <v>4.1999999999999993</v>
      </c>
      <c r="BW57" s="474">
        <f>16/20*8</f>
        <v>6.4</v>
      </c>
      <c r="BX57" s="1894">
        <f>BW57+BV57+BU57</f>
        <v>15.4</v>
      </c>
      <c r="BY57" s="90"/>
      <c r="BZ57" s="90"/>
      <c r="CA57" s="90"/>
      <c r="CB57" s="120"/>
      <c r="CC57" s="41"/>
      <c r="CD57" s="41"/>
      <c r="CE57" s="41"/>
      <c r="CF57" s="100"/>
      <c r="CG57" s="105">
        <f>CJ57*6/20</f>
        <v>4.5</v>
      </c>
      <c r="CH57" s="105">
        <f>CJ57*6/20</f>
        <v>4.5</v>
      </c>
      <c r="CI57" s="105">
        <f>CJ57*8/20</f>
        <v>6</v>
      </c>
      <c r="CJ57" s="144">
        <v>15</v>
      </c>
      <c r="CK57" s="221">
        <f t="shared" si="16"/>
        <v>4.8</v>
      </c>
      <c r="CL57" s="221">
        <f t="shared" si="17"/>
        <v>4.8</v>
      </c>
      <c r="CM57" s="221">
        <f t="shared" si="18"/>
        <v>6.4</v>
      </c>
      <c r="CN57" s="178">
        <v>16</v>
      </c>
      <c r="CO57" s="1997"/>
      <c r="CP57" s="212"/>
      <c r="CQ57" s="213"/>
      <c r="CR57" s="1998"/>
      <c r="CS57" s="214"/>
      <c r="CT57" s="214"/>
      <c r="CU57" s="214"/>
      <c r="CV57" s="113"/>
      <c r="CW57" s="2"/>
      <c r="CY57" s="3"/>
      <c r="CZ57" s="3"/>
      <c r="DA57" s="216"/>
      <c r="DB57" s="214"/>
      <c r="DC57" s="217"/>
      <c r="DD57" s="217"/>
      <c r="DE57" s="218"/>
      <c r="DF57" s="65"/>
      <c r="DG57" s="219"/>
      <c r="DH57" s="219"/>
      <c r="DI57" s="220"/>
      <c r="DJ57" s="221"/>
      <c r="DK57" s="222"/>
      <c r="DL57" s="222"/>
      <c r="DM57" s="90"/>
      <c r="DN57" s="90"/>
      <c r="DO57" s="90"/>
      <c r="DP57" s="103"/>
      <c r="DQ57" s="2"/>
      <c r="DS57" s="3"/>
      <c r="DT57" s="121"/>
      <c r="DU57" s="275"/>
      <c r="DV57" s="276"/>
      <c r="DW57" s="277"/>
      <c r="DX57" s="278"/>
      <c r="DY57" s="224"/>
      <c r="DZ57" s="225"/>
      <c r="EA57" s="226"/>
      <c r="EB57" s="227"/>
      <c r="EC57" s="2"/>
      <c r="EE57" s="3"/>
      <c r="EF57" s="121"/>
      <c r="EG57" s="228"/>
      <c r="EH57" s="229"/>
      <c r="EI57" s="230"/>
      <c r="EJ57" s="231"/>
      <c r="EK57" s="938"/>
      <c r="EL57" s="939"/>
      <c r="EM57" s="940"/>
      <c r="EN57" s="941"/>
      <c r="EO57" s="1011"/>
      <c r="EP57" s="1012"/>
      <c r="EQ57" s="1013"/>
      <c r="ER57" s="1014"/>
      <c r="ES57" s="1070"/>
      <c r="ET57" s="1071"/>
      <c r="EU57" s="1072"/>
      <c r="EV57" s="1073"/>
      <c r="EW57" s="1351"/>
      <c r="EX57" s="1352"/>
      <c r="EY57" s="1353"/>
      <c r="EZ57" s="1354"/>
      <c r="FA57" s="1450"/>
      <c r="FB57" s="1451"/>
      <c r="FC57" s="1452"/>
      <c r="FD57" s="1453"/>
      <c r="FE57" s="1606"/>
      <c r="FF57" s="1607"/>
      <c r="FG57" s="1608"/>
      <c r="FH57" s="1609"/>
      <c r="FL57" s="2252"/>
      <c r="FP57" s="2252"/>
      <c r="FQ57" s="1858"/>
      <c r="FT57" s="2252"/>
      <c r="FX57" s="2252"/>
      <c r="GB57" s="2252"/>
      <c r="GF57" s="2252"/>
      <c r="GG57" s="1858"/>
      <c r="GJ57" s="2252"/>
      <c r="GN57" s="2252"/>
      <c r="GR57" s="2252"/>
      <c r="GV57" s="1858"/>
      <c r="GW57" s="1858"/>
      <c r="GZ57" s="2252"/>
      <c r="HA57" s="1858"/>
      <c r="HD57" s="2252"/>
      <c r="HE57" s="1858"/>
      <c r="HH57" s="2252"/>
      <c r="HI57" s="1858"/>
      <c r="HL57" s="2252"/>
      <c r="HM57" s="1858"/>
      <c r="HP57" s="2252"/>
      <c r="HQ57" s="1858"/>
      <c r="HT57" s="2252"/>
      <c r="HU57" s="1858"/>
      <c r="HX57" s="2252"/>
      <c r="HY57" s="1858"/>
      <c r="IB57" s="2252"/>
      <c r="IC57" s="1858"/>
      <c r="IF57" s="2252"/>
      <c r="IG57" s="1858"/>
      <c r="IJ57" s="2252"/>
      <c r="IK57" s="1858"/>
      <c r="IN57" s="2252"/>
      <c r="IO57" s="1858"/>
      <c r="IR57" s="2252"/>
      <c r="IS57" s="1858"/>
      <c r="IV57" s="1858"/>
      <c r="IW57" s="1858"/>
      <c r="IZ57" s="2252"/>
      <c r="JA57" s="1858"/>
      <c r="JD57" s="2252"/>
      <c r="JE57" s="1858"/>
      <c r="JH57" s="2252"/>
      <c r="JI57" s="1858"/>
      <c r="JL57" s="2252"/>
      <c r="JM57" s="1858"/>
      <c r="JP57" s="2252"/>
      <c r="JQ57" s="1858"/>
      <c r="JT57" s="2252"/>
      <c r="JU57" s="1858"/>
      <c r="JX57" s="2252"/>
      <c r="JY57" s="1858"/>
      <c r="KB57" s="2252"/>
      <c r="KC57" s="1858"/>
      <c r="KF57" s="2252"/>
      <c r="KG57" s="1858"/>
      <c r="KJ57" s="2252"/>
      <c r="KK57" s="1858"/>
      <c r="KN57" s="2252"/>
      <c r="KO57" s="1858"/>
      <c r="KR57" s="2252"/>
      <c r="KS57" s="1858"/>
      <c r="KV57" s="2252"/>
      <c r="KW57" s="1858"/>
      <c r="KZ57" s="2252"/>
      <c r="LA57" s="1858"/>
      <c r="LD57" s="2252"/>
      <c r="LE57" s="1858"/>
      <c r="LH57" s="2252"/>
      <c r="LI57" s="1858"/>
      <c r="LL57" s="2252"/>
      <c r="LM57" s="1858"/>
      <c r="LP57" s="2252"/>
      <c r="LQ57" s="1858"/>
      <c r="LT57" s="2252"/>
      <c r="LU57" s="1858"/>
      <c r="LX57" s="2252"/>
      <c r="LY57" s="1858"/>
      <c r="MB57" s="2252"/>
      <c r="MC57" s="1858"/>
      <c r="MF57" s="2252"/>
      <c r="MG57" s="1858"/>
      <c r="MJ57" s="2252"/>
      <c r="MK57" s="1858"/>
      <c r="MN57" s="2252"/>
      <c r="MO57" s="1858"/>
      <c r="MR57" s="2252"/>
      <c r="MS57" s="1858"/>
      <c r="MV57" s="2252"/>
      <c r="MW57" s="1858"/>
      <c r="MZ57" s="2252"/>
      <c r="NA57" s="1858"/>
      <c r="ND57" s="2252"/>
    </row>
    <row r="58" spans="1:368" s="78" customFormat="1" thickBot="1">
      <c r="A58" s="124"/>
      <c r="B58" s="1754"/>
      <c r="C58" s="1790"/>
      <c r="D58" s="2331"/>
      <c r="E58" s="1790"/>
      <c r="F58" s="1801"/>
      <c r="G58" s="1802" t="s">
        <v>146</v>
      </c>
      <c r="H58" s="600" t="e">
        <f>AVERAGE(BE58,AK58,AC58,Q58,U58,Y58,CK58,CG58,AG58,AW58,M58,BQ58,BU58,BM58,BA58,AO58,AS58,#REF!,BI58,BY58,CC58,CO58,CS58,DA58)</f>
        <v>#REF!</v>
      </c>
      <c r="I58" s="601" t="e">
        <f>AVERAGE(BF58,AL58,AD58,R58,V58,Z58,CL58,CH58,AH58,AX58,N58,BR58,BV58,BN58,BB58,AP58,AT58,#REF!,BJ58,BZ58,CD58,CP58,CT58,DB58)</f>
        <v>#REF!</v>
      </c>
      <c r="J58" s="601" t="e">
        <f>AVERAGE(BG58,AM58,AE58,S58,W58,AA58,CM58,CI58,AI58,AY58,O58,BS58,BW58,BO58,BC58,AQ58,AU58,#REF!,BK58,CA58,CE58,CQ58,CU58,DC58)</f>
        <v>#REF!</v>
      </c>
      <c r="K58" s="1325" t="e">
        <f t="shared" si="14"/>
        <v>#REF!</v>
      </c>
      <c r="L58" s="1754"/>
      <c r="M58" s="65"/>
      <c r="N58" s="65"/>
      <c r="O58" s="65"/>
      <c r="P58" s="218"/>
      <c r="Q58" s="2511"/>
      <c r="R58" s="97"/>
      <c r="S58" s="98"/>
      <c r="T58" s="2512"/>
      <c r="U58" s="105"/>
      <c r="V58" s="105"/>
      <c r="W58" s="105"/>
      <c r="X58" s="106"/>
      <c r="Y58" s="101"/>
      <c r="Z58" s="101"/>
      <c r="AA58" s="101"/>
      <c r="AB58" s="102"/>
      <c r="AC58" s="521">
        <v>3</v>
      </c>
      <c r="AD58" s="521">
        <v>3</v>
      </c>
      <c r="AE58" s="521">
        <v>5</v>
      </c>
      <c r="AF58" s="100">
        <f t="shared" si="15"/>
        <v>11</v>
      </c>
      <c r="AG58" s="28"/>
      <c r="AH58" s="38"/>
      <c r="AI58" s="29"/>
      <c r="AJ58" s="38"/>
      <c r="AK58" s="152">
        <v>5.5</v>
      </c>
      <c r="AL58" s="153">
        <v>5.5</v>
      </c>
      <c r="AM58" s="153">
        <v>5.5</v>
      </c>
      <c r="AN58" s="209">
        <f>AM58+AL58+AK58</f>
        <v>16.5</v>
      </c>
      <c r="AO58" s="1135"/>
      <c r="AP58" s="1135"/>
      <c r="AQ58" s="1135"/>
      <c r="AR58" s="1124"/>
      <c r="AS58" s="38"/>
      <c r="AT58" s="38"/>
      <c r="AU58" s="29"/>
      <c r="AV58" s="1942"/>
      <c r="AW58" s="1956"/>
      <c r="AX58" s="111"/>
      <c r="AY58" s="112"/>
      <c r="AZ58" s="1957"/>
      <c r="BA58" s="4"/>
      <c r="BB58" s="4"/>
      <c r="BC58" s="4"/>
      <c r="BD58" s="2395"/>
      <c r="BE58" s="2453">
        <v>5.5</v>
      </c>
      <c r="BF58" s="170">
        <v>5</v>
      </c>
      <c r="BG58" s="2454">
        <v>5</v>
      </c>
      <c r="BH58" s="217">
        <f>BG58+BF58+BE58</f>
        <v>15.5</v>
      </c>
      <c r="BI58" s="501"/>
      <c r="BJ58" s="501"/>
      <c r="BK58" s="501"/>
      <c r="BL58" s="211"/>
      <c r="BM58" s="150"/>
      <c r="BN58" s="150"/>
      <c r="BO58" s="150"/>
      <c r="BP58" s="117"/>
      <c r="BQ58" s="109"/>
      <c r="BR58" s="109"/>
      <c r="BS58" s="109"/>
      <c r="BT58" s="608"/>
      <c r="BU58" s="1891">
        <f>16/20*6</f>
        <v>4.8000000000000007</v>
      </c>
      <c r="BV58" s="474">
        <f>15/20*6</f>
        <v>4.5</v>
      </c>
      <c r="BW58" s="474">
        <f>14/20*8</f>
        <v>5.6</v>
      </c>
      <c r="BX58" s="1894">
        <f>BW58+BV58+BU58</f>
        <v>14.9</v>
      </c>
      <c r="BY58" s="90"/>
      <c r="BZ58" s="90"/>
      <c r="CA58" s="90"/>
      <c r="CB58" s="120"/>
      <c r="CC58" s="41"/>
      <c r="CD58" s="41"/>
      <c r="CE58" s="41"/>
      <c r="CF58" s="100"/>
      <c r="CG58" s="105">
        <f>CJ58*6/20</f>
        <v>3.9</v>
      </c>
      <c r="CH58" s="105">
        <f>CJ58*6/20</f>
        <v>3.9</v>
      </c>
      <c r="CI58" s="105">
        <f>CJ58*8/20</f>
        <v>5.2</v>
      </c>
      <c r="CJ58" s="144">
        <v>13</v>
      </c>
      <c r="CK58" s="221">
        <f t="shared" si="16"/>
        <v>5.4</v>
      </c>
      <c r="CL58" s="221">
        <f t="shared" si="17"/>
        <v>5.4</v>
      </c>
      <c r="CM58" s="221">
        <f t="shared" si="18"/>
        <v>7.2</v>
      </c>
      <c r="CN58" s="178">
        <v>18</v>
      </c>
      <c r="CO58" s="1997"/>
      <c r="CP58" s="212"/>
      <c r="CQ58" s="213"/>
      <c r="CR58" s="1998"/>
      <c r="CS58" s="214"/>
      <c r="CT58" s="214"/>
      <c r="CU58" s="214"/>
      <c r="CV58" s="113"/>
      <c r="CW58" s="2"/>
      <c r="CY58" s="3"/>
      <c r="CZ58" s="3"/>
      <c r="DA58" s="216"/>
      <c r="DB58" s="214"/>
      <c r="DC58" s="217"/>
      <c r="DD58" s="217"/>
      <c r="DE58" s="218"/>
      <c r="DF58" s="65"/>
      <c r="DG58" s="219"/>
      <c r="DH58" s="219"/>
      <c r="DI58" s="220"/>
      <c r="DJ58" s="221"/>
      <c r="DK58" s="222"/>
      <c r="DL58" s="222"/>
      <c r="DM58" s="90"/>
      <c r="DN58" s="90"/>
      <c r="DO58" s="90"/>
      <c r="DP58" s="103"/>
      <c r="DQ58" s="2"/>
      <c r="DS58" s="3"/>
      <c r="DT58" s="121"/>
      <c r="DU58" s="275"/>
      <c r="DV58" s="276"/>
      <c r="DW58" s="277"/>
      <c r="DX58" s="278"/>
      <c r="DY58" s="224"/>
      <c r="DZ58" s="225"/>
      <c r="EA58" s="226"/>
      <c r="EB58" s="227"/>
      <c r="EC58" s="2"/>
      <c r="EE58" s="3"/>
      <c r="EF58" s="121"/>
      <c r="EG58" s="228"/>
      <c r="EH58" s="229"/>
      <c r="EI58" s="230"/>
      <c r="EJ58" s="231"/>
      <c r="EK58" s="938"/>
      <c r="EL58" s="939"/>
      <c r="EM58" s="940"/>
      <c r="EN58" s="941"/>
      <c r="EO58" s="1011"/>
      <c r="EP58" s="1012"/>
      <c r="EQ58" s="1013"/>
      <c r="ER58" s="1014"/>
      <c r="ES58" s="1070"/>
      <c r="ET58" s="1071"/>
      <c r="EU58" s="1072"/>
      <c r="EV58" s="1073"/>
      <c r="EW58" s="1351"/>
      <c r="EX58" s="1352"/>
      <c r="EY58" s="1353"/>
      <c r="EZ58" s="1354"/>
      <c r="FA58" s="1450"/>
      <c r="FB58" s="1451"/>
      <c r="FC58" s="1452"/>
      <c r="FD58" s="1453"/>
      <c r="FE58" s="1606"/>
      <c r="FF58" s="1607"/>
      <c r="FG58" s="1608"/>
      <c r="FH58" s="1609"/>
      <c r="FL58" s="2252"/>
      <c r="FP58" s="2252"/>
      <c r="FQ58" s="1858"/>
      <c r="FT58" s="2252"/>
      <c r="FX58" s="2252"/>
      <c r="GB58" s="2252"/>
      <c r="GF58" s="2252"/>
      <c r="GG58" s="1858"/>
      <c r="GJ58" s="2252"/>
      <c r="GN58" s="2252"/>
      <c r="GR58" s="2252"/>
      <c r="GV58" s="1858"/>
      <c r="GW58" s="1858"/>
      <c r="GZ58" s="2252"/>
      <c r="HA58" s="1858"/>
      <c r="HD58" s="2252"/>
      <c r="HE58" s="1858"/>
      <c r="HH58" s="2252"/>
      <c r="HI58" s="1858"/>
      <c r="HL58" s="2252"/>
      <c r="HM58" s="1858"/>
      <c r="HP58" s="2252"/>
      <c r="HQ58" s="1858"/>
      <c r="HT58" s="2252"/>
      <c r="HU58" s="1858"/>
      <c r="HX58" s="2252"/>
      <c r="HY58" s="1858"/>
      <c r="IB58" s="2252"/>
      <c r="IC58" s="1858"/>
      <c r="IF58" s="2252"/>
      <c r="IG58" s="1858"/>
      <c r="IJ58" s="2252"/>
      <c r="IK58" s="1858"/>
      <c r="IN58" s="2252"/>
      <c r="IO58" s="1858"/>
      <c r="IR58" s="2252"/>
      <c r="IS58" s="1858"/>
      <c r="IV58" s="1858"/>
      <c r="IW58" s="1858"/>
      <c r="IZ58" s="2252"/>
      <c r="JA58" s="1858"/>
      <c r="JD58" s="2252"/>
      <c r="JE58" s="1858"/>
      <c r="JH58" s="2252"/>
      <c r="JI58" s="1858"/>
      <c r="JL58" s="2252"/>
      <c r="JM58" s="1858"/>
      <c r="JP58" s="2252"/>
      <c r="JQ58" s="1858"/>
      <c r="JT58" s="2252"/>
      <c r="JU58" s="1858"/>
      <c r="JX58" s="2252"/>
      <c r="JY58" s="1858"/>
      <c r="KB58" s="2252"/>
      <c r="KC58" s="1858"/>
      <c r="KF58" s="2252"/>
      <c r="KG58" s="1858"/>
      <c r="KJ58" s="2252"/>
      <c r="KK58" s="1858"/>
      <c r="KN58" s="2252"/>
      <c r="KO58" s="1858"/>
      <c r="KR58" s="2252"/>
      <c r="KS58" s="1858"/>
      <c r="KV58" s="2252"/>
      <c r="KW58" s="1858"/>
      <c r="KZ58" s="2252"/>
      <c r="LA58" s="1858"/>
      <c r="LD58" s="2252"/>
      <c r="LE58" s="1858"/>
      <c r="LH58" s="2252"/>
      <c r="LI58" s="1858"/>
      <c r="LL58" s="2252"/>
      <c r="LM58" s="1858"/>
      <c r="LP58" s="2252"/>
      <c r="LQ58" s="1858"/>
      <c r="LT58" s="2252"/>
      <c r="LU58" s="1858"/>
      <c r="LX58" s="2252"/>
      <c r="LY58" s="1858"/>
      <c r="MB58" s="2252"/>
      <c r="MC58" s="1858"/>
      <c r="MF58" s="2252"/>
      <c r="MG58" s="1858"/>
      <c r="MJ58" s="2252"/>
      <c r="MK58" s="1858"/>
      <c r="MN58" s="2252"/>
      <c r="MO58" s="1858"/>
      <c r="MR58" s="2252"/>
      <c r="MS58" s="1858"/>
      <c r="MV58" s="2252"/>
      <c r="MW58" s="1858"/>
      <c r="MZ58" s="2252"/>
      <c r="NA58" s="1858"/>
      <c r="ND58" s="2252"/>
    </row>
    <row r="59" spans="1:368" s="78" customFormat="1" thickBot="1">
      <c r="A59" s="124"/>
      <c r="B59" s="1754"/>
      <c r="C59" s="1790"/>
      <c r="D59" s="2331"/>
      <c r="E59" s="1790"/>
      <c r="F59" s="1801"/>
      <c r="G59" s="1802" t="s">
        <v>147</v>
      </c>
      <c r="H59" s="602" t="e">
        <f>AVERAGE(BE59,AK59,AC59,Q59,U59,Y59,CK59,CG59,AG59,AW59,M59,BQ59,BU59,BM59,BA59,AO59,AS59,#REF!,BI59,BY59,CC59,CO59,CS59,DA59)</f>
        <v>#REF!</v>
      </c>
      <c r="I59" s="599" t="e">
        <f>AVERAGE(BF59,AL59,AD59,R59,V59,Z59,CL59,CH59,AH59,AX59,N59,BR59,BV59,BN59,BB59,AP59,AT59,#REF!,BJ59,BZ59,CD59,CP59,CT59,DB59)</f>
        <v>#REF!</v>
      </c>
      <c r="J59" s="599" t="e">
        <f>AVERAGE(BG59,AM59,AE59,S59,W59,AA59,CM59,CI59,AI59,AY59,O59,BS59,BW59,BO59,BC59,AQ59,AU59,#REF!,BK59,CA59,CE59,CQ59,CU59,DC59)</f>
        <v>#REF!</v>
      </c>
      <c r="K59" s="1326" t="e">
        <f t="shared" si="14"/>
        <v>#REF!</v>
      </c>
      <c r="L59" s="1754"/>
      <c r="M59" s="65"/>
      <c r="N59" s="65"/>
      <c r="O59" s="65"/>
      <c r="P59" s="218"/>
      <c r="Q59" s="2511"/>
      <c r="R59" s="97"/>
      <c r="S59" s="98"/>
      <c r="T59" s="2512"/>
      <c r="U59" s="105"/>
      <c r="V59" s="105"/>
      <c r="W59" s="105"/>
      <c r="X59" s="106"/>
      <c r="Y59" s="101"/>
      <c r="Z59" s="101"/>
      <c r="AA59" s="101"/>
      <c r="AB59" s="102"/>
      <c r="AC59" s="521">
        <v>5</v>
      </c>
      <c r="AD59" s="521">
        <v>6</v>
      </c>
      <c r="AE59" s="521">
        <v>3</v>
      </c>
      <c r="AF59" s="100">
        <f t="shared" si="15"/>
        <v>14</v>
      </c>
      <c r="AG59" s="28"/>
      <c r="AH59" s="38"/>
      <c r="AI59" s="29"/>
      <c r="AJ59" s="38"/>
      <c r="AK59" s="152">
        <v>3</v>
      </c>
      <c r="AL59" s="153">
        <v>3</v>
      </c>
      <c r="AM59" s="153">
        <v>5</v>
      </c>
      <c r="AN59" s="209">
        <f>AM59+AL59+AK59</f>
        <v>11</v>
      </c>
      <c r="AO59" s="1135"/>
      <c r="AP59" s="1135"/>
      <c r="AQ59" s="1135"/>
      <c r="AR59" s="1124"/>
      <c r="AS59" s="38"/>
      <c r="AT59" s="38"/>
      <c r="AU59" s="29"/>
      <c r="AV59" s="1942"/>
      <c r="AW59" s="1956"/>
      <c r="AX59" s="111"/>
      <c r="AY59" s="112"/>
      <c r="AZ59" s="1957"/>
      <c r="BA59" s="4"/>
      <c r="BB59" s="4"/>
      <c r="BC59" s="4"/>
      <c r="BD59" s="2395"/>
      <c r="BE59" s="2453"/>
      <c r="BF59" s="170"/>
      <c r="BG59" s="2454"/>
      <c r="BH59" s="217"/>
      <c r="BI59" s="501"/>
      <c r="BJ59" s="501"/>
      <c r="BK59" s="501"/>
      <c r="BL59" s="211"/>
      <c r="BM59" s="150">
        <v>3</v>
      </c>
      <c r="BN59" s="150">
        <v>3</v>
      </c>
      <c r="BO59" s="150">
        <v>4</v>
      </c>
      <c r="BP59" s="117">
        <f>BO59+BN59+BM59</f>
        <v>10</v>
      </c>
      <c r="BQ59" s="109"/>
      <c r="BR59" s="109"/>
      <c r="BS59" s="109"/>
      <c r="BT59" s="608"/>
      <c r="BU59" s="1891">
        <f>15/20*6</f>
        <v>4.5</v>
      </c>
      <c r="BV59" s="474">
        <f>16/20*6</f>
        <v>4.8000000000000007</v>
      </c>
      <c r="BW59" s="474">
        <f>13/20*8</f>
        <v>5.2</v>
      </c>
      <c r="BX59" s="1894">
        <f>BW59+BV59+BU59</f>
        <v>14.5</v>
      </c>
      <c r="BY59" s="90"/>
      <c r="BZ59" s="90"/>
      <c r="CA59" s="90"/>
      <c r="CB59" s="120"/>
      <c r="CC59" s="41"/>
      <c r="CD59" s="41"/>
      <c r="CE59" s="41"/>
      <c r="CF59" s="100"/>
      <c r="CG59" s="105">
        <f>CJ59*6/20</f>
        <v>3.3</v>
      </c>
      <c r="CH59" s="105">
        <f>CJ59*6/20</f>
        <v>3.3</v>
      </c>
      <c r="CI59" s="105">
        <f>CJ59*8/20</f>
        <v>4.4000000000000004</v>
      </c>
      <c r="CJ59" s="144">
        <v>11</v>
      </c>
      <c r="CK59" s="221">
        <f t="shared" si="16"/>
        <v>4.5</v>
      </c>
      <c r="CL59" s="221">
        <f t="shared" si="17"/>
        <v>4.5</v>
      </c>
      <c r="CM59" s="221">
        <f t="shared" si="18"/>
        <v>6</v>
      </c>
      <c r="CN59" s="178">
        <v>15</v>
      </c>
      <c r="CO59" s="1997"/>
      <c r="CP59" s="212"/>
      <c r="CQ59" s="213"/>
      <c r="CR59" s="1998"/>
      <c r="CS59" s="214"/>
      <c r="CT59" s="214"/>
      <c r="CU59" s="214"/>
      <c r="CV59" s="113"/>
      <c r="CW59" s="2"/>
      <c r="CY59" s="3"/>
      <c r="CZ59" s="3"/>
      <c r="DA59" s="216"/>
      <c r="DB59" s="214"/>
      <c r="DC59" s="217"/>
      <c r="DD59" s="217"/>
      <c r="DE59" s="218"/>
      <c r="DF59" s="65"/>
      <c r="DG59" s="219"/>
      <c r="DH59" s="219"/>
      <c r="DI59" s="220"/>
      <c r="DJ59" s="221"/>
      <c r="DK59" s="222"/>
      <c r="DL59" s="222"/>
      <c r="DM59" s="90"/>
      <c r="DN59" s="90"/>
      <c r="DO59" s="90"/>
      <c r="DP59" s="103"/>
      <c r="DQ59" s="2"/>
      <c r="DS59" s="3"/>
      <c r="DT59" s="121"/>
      <c r="DU59" s="275"/>
      <c r="DV59" s="276"/>
      <c r="DW59" s="277"/>
      <c r="DX59" s="278"/>
      <c r="DY59" s="224"/>
      <c r="DZ59" s="225"/>
      <c r="EA59" s="226"/>
      <c r="EB59" s="227"/>
      <c r="EC59" s="2"/>
      <c r="EE59" s="3"/>
      <c r="EF59" s="121"/>
      <c r="EG59" s="228"/>
      <c r="EH59" s="229"/>
      <c r="EI59" s="230"/>
      <c r="EJ59" s="231"/>
      <c r="EK59" s="938"/>
      <c r="EL59" s="939"/>
      <c r="EM59" s="940"/>
      <c r="EN59" s="941"/>
      <c r="EO59" s="1011"/>
      <c r="EP59" s="1012"/>
      <c r="EQ59" s="1013"/>
      <c r="ER59" s="1014"/>
      <c r="ES59" s="1070"/>
      <c r="ET59" s="1071"/>
      <c r="EU59" s="1072"/>
      <c r="EV59" s="1073"/>
      <c r="EW59" s="1351"/>
      <c r="EX59" s="1352"/>
      <c r="EY59" s="1353"/>
      <c r="EZ59" s="1354"/>
      <c r="FA59" s="1450"/>
      <c r="FB59" s="1451"/>
      <c r="FC59" s="1452"/>
      <c r="FD59" s="1453"/>
      <c r="FE59" s="1606"/>
      <c r="FF59" s="1607"/>
      <c r="FG59" s="1608"/>
      <c r="FH59" s="1609"/>
      <c r="FL59" s="2252"/>
      <c r="FP59" s="2252"/>
      <c r="FQ59" s="1858"/>
      <c r="FT59" s="2252"/>
      <c r="FX59" s="2252"/>
      <c r="GB59" s="2252"/>
      <c r="GF59" s="2252"/>
      <c r="GG59" s="1858"/>
      <c r="GJ59" s="2252"/>
      <c r="GN59" s="2252"/>
      <c r="GR59" s="2252"/>
      <c r="GV59" s="1858"/>
      <c r="GW59" s="1858"/>
      <c r="GZ59" s="2252"/>
      <c r="HA59" s="1858"/>
      <c r="HD59" s="2252"/>
      <c r="HE59" s="1858"/>
      <c r="HH59" s="2252"/>
      <c r="HI59" s="1858"/>
      <c r="HL59" s="2252"/>
      <c r="HM59" s="1858"/>
      <c r="HP59" s="2252"/>
      <c r="HQ59" s="1858"/>
      <c r="HT59" s="2252"/>
      <c r="HU59" s="1858"/>
      <c r="HX59" s="2252"/>
      <c r="HY59" s="1858"/>
      <c r="IB59" s="2252"/>
      <c r="IC59" s="1858"/>
      <c r="IF59" s="2252"/>
      <c r="IG59" s="1858"/>
      <c r="IJ59" s="2252"/>
      <c r="IK59" s="1858"/>
      <c r="IN59" s="2252"/>
      <c r="IO59" s="1858"/>
      <c r="IR59" s="2252"/>
      <c r="IS59" s="1858"/>
      <c r="IV59" s="1858"/>
      <c r="IW59" s="1858"/>
      <c r="IZ59" s="2252"/>
      <c r="JA59" s="1858"/>
      <c r="JD59" s="2252"/>
      <c r="JE59" s="1858"/>
      <c r="JH59" s="2252"/>
      <c r="JI59" s="1858"/>
      <c r="JL59" s="2252"/>
      <c r="JM59" s="1858"/>
      <c r="JP59" s="2252"/>
      <c r="JQ59" s="1858"/>
      <c r="JT59" s="2252"/>
      <c r="JU59" s="1858"/>
      <c r="JX59" s="2252"/>
      <c r="JY59" s="1858"/>
      <c r="KB59" s="2252"/>
      <c r="KC59" s="1858"/>
      <c r="KF59" s="2252"/>
      <c r="KG59" s="1858"/>
      <c r="KJ59" s="2252"/>
      <c r="KK59" s="1858"/>
      <c r="KN59" s="2252"/>
      <c r="KO59" s="1858"/>
      <c r="KR59" s="2252"/>
      <c r="KS59" s="1858"/>
      <c r="KV59" s="2252"/>
      <c r="KW59" s="1858"/>
      <c r="KZ59" s="2252"/>
      <c r="LA59" s="1858"/>
      <c r="LD59" s="2252"/>
      <c r="LE59" s="1858"/>
      <c r="LH59" s="2252"/>
      <c r="LI59" s="1858"/>
      <c r="LL59" s="2252"/>
      <c r="LM59" s="1858"/>
      <c r="LP59" s="2252"/>
      <c r="LQ59" s="1858"/>
      <c r="LT59" s="2252"/>
      <c r="LU59" s="1858"/>
      <c r="LX59" s="2252"/>
      <c r="LY59" s="1858"/>
      <c r="MB59" s="2252"/>
      <c r="MC59" s="1858"/>
      <c r="MF59" s="2252"/>
      <c r="MG59" s="1858"/>
      <c r="MJ59" s="2252"/>
      <c r="MK59" s="1858"/>
      <c r="MN59" s="2252"/>
      <c r="MO59" s="1858"/>
      <c r="MR59" s="2252"/>
      <c r="MS59" s="1858"/>
      <c r="MV59" s="2252"/>
      <c r="MW59" s="1858"/>
      <c r="MZ59" s="2252"/>
      <c r="NA59" s="1858"/>
      <c r="ND59" s="2252"/>
    </row>
    <row r="60" spans="1:368" s="78" customFormat="1" thickBot="1">
      <c r="A60" s="124"/>
      <c r="B60" s="1754"/>
      <c r="C60" s="1790"/>
      <c r="D60" s="2331"/>
      <c r="E60" s="1790"/>
      <c r="F60" s="1801"/>
      <c r="G60" s="1802" t="s">
        <v>148</v>
      </c>
      <c r="H60" s="602" t="e">
        <f>AVERAGE(BE60,AK60,AC60,Q60,U60,Y60,CK60,CG60,AG60,AW60,M60,BQ60,BU60,BM60,BA60,AO60,AS60,#REF!,BI60,BY60,CC60,CO60,CS60,DA60)</f>
        <v>#REF!</v>
      </c>
      <c r="I60" s="603" t="e">
        <f>AVERAGE(BF60,AL60,AD60,R60,V60,Z60,CL60,CH60,AH60,AX60,N60,BR60,BV60,BN60,BB60,AP60,AT60,#REF!,BJ60,BZ60,CD60,CP60,CT60,DB60)</f>
        <v>#REF!</v>
      </c>
      <c r="J60" s="598" t="e">
        <f>AVERAGE(BG60,AM60,AE60,S60,W60,AA60,CM60,CI60,AI60,AY60,O60,BS60,BW60,BO60,BC60,AQ60,AU60,#REF!,BK60,CA60,CE60,CQ60,CU60,DC60)</f>
        <v>#REF!</v>
      </c>
      <c r="K60" s="1327" t="e">
        <f t="shared" si="14"/>
        <v>#REF!</v>
      </c>
      <c r="L60" s="1754"/>
      <c r="M60" s="65"/>
      <c r="N60" s="65"/>
      <c r="O60" s="65"/>
      <c r="P60" s="218"/>
      <c r="Q60" s="2511"/>
      <c r="R60" s="97"/>
      <c r="S60" s="98"/>
      <c r="T60" s="2512"/>
      <c r="U60" s="105"/>
      <c r="V60" s="105"/>
      <c r="W60" s="105"/>
      <c r="X60" s="106"/>
      <c r="Y60" s="101"/>
      <c r="Z60" s="101"/>
      <c r="AA60" s="101"/>
      <c r="AB60" s="102"/>
      <c r="AC60" s="521">
        <v>4</v>
      </c>
      <c r="AD60" s="521">
        <v>5</v>
      </c>
      <c r="AE60" s="521">
        <v>6</v>
      </c>
      <c r="AF60" s="100">
        <f t="shared" si="15"/>
        <v>15</v>
      </c>
      <c r="AG60" s="28"/>
      <c r="AH60" s="38"/>
      <c r="AI60" s="29"/>
      <c r="AJ60" s="38"/>
      <c r="AK60" s="152">
        <v>3</v>
      </c>
      <c r="AL60" s="153">
        <v>4</v>
      </c>
      <c r="AM60" s="153">
        <v>7</v>
      </c>
      <c r="AN60" s="209">
        <f>AM60+AL60+AK60</f>
        <v>14</v>
      </c>
      <c r="AO60" s="1135"/>
      <c r="AP60" s="1135"/>
      <c r="AQ60" s="1135"/>
      <c r="AR60" s="1124"/>
      <c r="AS60" s="38"/>
      <c r="AT60" s="38"/>
      <c r="AU60" s="29"/>
      <c r="AV60" s="1942"/>
      <c r="AW60" s="1956"/>
      <c r="AX60" s="111"/>
      <c r="AY60" s="112"/>
      <c r="AZ60" s="1957"/>
      <c r="BA60" s="4"/>
      <c r="BB60" s="4"/>
      <c r="BC60" s="4"/>
      <c r="BD60" s="2395"/>
      <c r="BE60" s="2453">
        <v>4</v>
      </c>
      <c r="BF60" s="170">
        <v>5.5</v>
      </c>
      <c r="BG60" s="2454">
        <v>5</v>
      </c>
      <c r="BH60" s="217">
        <f>BG60+BF60+BE60</f>
        <v>14.5</v>
      </c>
      <c r="BI60" s="501"/>
      <c r="BJ60" s="501"/>
      <c r="BK60" s="501"/>
      <c r="BL60" s="211"/>
      <c r="BM60" s="150">
        <v>4</v>
      </c>
      <c r="BN60" s="150">
        <v>4</v>
      </c>
      <c r="BO60" s="150">
        <v>6</v>
      </c>
      <c r="BP60" s="117">
        <f>BO60+BN60+BM60</f>
        <v>14</v>
      </c>
      <c r="BQ60" s="109"/>
      <c r="BR60" s="109"/>
      <c r="BS60" s="109"/>
      <c r="BT60" s="608"/>
      <c r="BU60" s="1891"/>
      <c r="BV60" s="474"/>
      <c r="BW60" s="474"/>
      <c r="BX60" s="1894"/>
      <c r="BY60" s="90"/>
      <c r="BZ60" s="90"/>
      <c r="CA60" s="90"/>
      <c r="CB60" s="120"/>
      <c r="CC60" s="41"/>
      <c r="CD60" s="41"/>
      <c r="CE60" s="41"/>
      <c r="CF60" s="100"/>
      <c r="CG60" s="105">
        <f>CJ60*6/20</f>
        <v>4.2</v>
      </c>
      <c r="CH60" s="105">
        <f>CJ60*6/20</f>
        <v>4.2</v>
      </c>
      <c r="CI60" s="105">
        <f>CJ60*8/20</f>
        <v>5.6</v>
      </c>
      <c r="CJ60" s="144">
        <v>14</v>
      </c>
      <c r="CK60" s="221">
        <f t="shared" si="16"/>
        <v>4.8</v>
      </c>
      <c r="CL60" s="221">
        <f t="shared" si="17"/>
        <v>4.8</v>
      </c>
      <c r="CM60" s="221">
        <f t="shared" si="18"/>
        <v>6.4</v>
      </c>
      <c r="CN60" s="178">
        <v>16</v>
      </c>
      <c r="CO60" s="1997"/>
      <c r="CP60" s="212"/>
      <c r="CQ60" s="213"/>
      <c r="CR60" s="1998"/>
      <c r="CS60" s="214"/>
      <c r="CT60" s="214"/>
      <c r="CU60" s="214"/>
      <c r="CV60" s="113"/>
      <c r="CW60" s="2"/>
      <c r="CY60" s="3"/>
      <c r="CZ60" s="3"/>
      <c r="DA60" s="216"/>
      <c r="DB60" s="214"/>
      <c r="DC60" s="217"/>
      <c r="DD60" s="217"/>
      <c r="DE60" s="218"/>
      <c r="DF60" s="65"/>
      <c r="DG60" s="219"/>
      <c r="DH60" s="219"/>
      <c r="DI60" s="220"/>
      <c r="DJ60" s="221"/>
      <c r="DK60" s="222"/>
      <c r="DL60" s="222"/>
      <c r="DM60" s="90"/>
      <c r="DN60" s="90"/>
      <c r="DO60" s="90"/>
      <c r="DP60" s="103"/>
      <c r="DQ60" s="2"/>
      <c r="DS60" s="3"/>
      <c r="DT60" s="121"/>
      <c r="DU60" s="275"/>
      <c r="DV60" s="276"/>
      <c r="DW60" s="277"/>
      <c r="DX60" s="278"/>
      <c r="DY60" s="224"/>
      <c r="DZ60" s="225"/>
      <c r="EA60" s="226"/>
      <c r="EB60" s="227"/>
      <c r="EC60" s="2"/>
      <c r="EE60" s="3"/>
      <c r="EF60" s="121"/>
      <c r="EG60" s="228"/>
      <c r="EH60" s="229"/>
      <c r="EI60" s="230"/>
      <c r="EJ60" s="231"/>
      <c r="EK60" s="938"/>
      <c r="EL60" s="939"/>
      <c r="EM60" s="940"/>
      <c r="EN60" s="941"/>
      <c r="EO60" s="1011"/>
      <c r="EP60" s="1012"/>
      <c r="EQ60" s="1013"/>
      <c r="ER60" s="1014"/>
      <c r="ES60" s="1070"/>
      <c r="ET60" s="1071"/>
      <c r="EU60" s="1072"/>
      <c r="EV60" s="1073"/>
      <c r="EW60" s="1351"/>
      <c r="EX60" s="1352"/>
      <c r="EY60" s="1353"/>
      <c r="EZ60" s="1354"/>
      <c r="FA60" s="1450"/>
      <c r="FB60" s="1451"/>
      <c r="FC60" s="1452"/>
      <c r="FD60" s="1453"/>
      <c r="FE60" s="1606"/>
      <c r="FF60" s="1607"/>
      <c r="FG60" s="1608"/>
      <c r="FH60" s="1609"/>
      <c r="FL60" s="2252"/>
      <c r="FP60" s="2252"/>
      <c r="FQ60" s="1858"/>
      <c r="FT60" s="2252"/>
      <c r="FX60" s="2252"/>
      <c r="GB60" s="2252"/>
      <c r="GF60" s="2252"/>
      <c r="GG60" s="1858"/>
      <c r="GJ60" s="2252"/>
      <c r="GN60" s="2252"/>
      <c r="GR60" s="2252"/>
      <c r="GV60" s="1858"/>
      <c r="GW60" s="1858"/>
      <c r="GZ60" s="2252"/>
      <c r="HA60" s="1858"/>
      <c r="HD60" s="2252"/>
      <c r="HE60" s="1858"/>
      <c r="HH60" s="2252"/>
      <c r="HI60" s="1858"/>
      <c r="HL60" s="2252"/>
      <c r="HM60" s="1858"/>
      <c r="HP60" s="2252"/>
      <c r="HQ60" s="1858"/>
      <c r="HT60" s="2252"/>
      <c r="HU60" s="1858"/>
      <c r="HX60" s="2252"/>
      <c r="HY60" s="1858"/>
      <c r="IB60" s="2252"/>
      <c r="IC60" s="1858"/>
      <c r="IF60" s="2252"/>
      <c r="IG60" s="1858"/>
      <c r="IJ60" s="2252"/>
      <c r="IK60" s="1858"/>
      <c r="IN60" s="2252"/>
      <c r="IO60" s="1858"/>
      <c r="IR60" s="2252"/>
      <c r="IS60" s="1858"/>
      <c r="IV60" s="1858"/>
      <c r="IW60" s="1858"/>
      <c r="IZ60" s="2252"/>
      <c r="JA60" s="1858"/>
      <c r="JD60" s="2252"/>
      <c r="JE60" s="1858"/>
      <c r="JH60" s="2252"/>
      <c r="JI60" s="1858"/>
      <c r="JL60" s="2252"/>
      <c r="JM60" s="1858"/>
      <c r="JP60" s="2252"/>
      <c r="JQ60" s="1858"/>
      <c r="JT60" s="2252"/>
      <c r="JU60" s="1858"/>
      <c r="JX60" s="2252"/>
      <c r="JY60" s="1858"/>
      <c r="KB60" s="2252"/>
      <c r="KC60" s="1858"/>
      <c r="KF60" s="2252"/>
      <c r="KG60" s="1858"/>
      <c r="KJ60" s="2252"/>
      <c r="KK60" s="1858"/>
      <c r="KN60" s="2252"/>
      <c r="KO60" s="1858"/>
      <c r="KR60" s="2252"/>
      <c r="KS60" s="1858"/>
      <c r="KV60" s="2252"/>
      <c r="KW60" s="1858"/>
      <c r="KZ60" s="2252"/>
      <c r="LA60" s="1858"/>
      <c r="LD60" s="2252"/>
      <c r="LE60" s="1858"/>
      <c r="LH60" s="2252"/>
      <c r="LI60" s="1858"/>
      <c r="LL60" s="2252"/>
      <c r="LM60" s="1858"/>
      <c r="LP60" s="2252"/>
      <c r="LQ60" s="1858"/>
      <c r="LT60" s="2252"/>
      <c r="LU60" s="1858"/>
      <c r="LX60" s="2252"/>
      <c r="LY60" s="1858"/>
      <c r="MB60" s="2252"/>
      <c r="MC60" s="1858"/>
      <c r="MF60" s="2252"/>
      <c r="MG60" s="1858"/>
      <c r="MJ60" s="2252"/>
      <c r="MK60" s="1858"/>
      <c r="MN60" s="2252"/>
      <c r="MO60" s="1858"/>
      <c r="MR60" s="2252"/>
      <c r="MS60" s="1858"/>
      <c r="MV60" s="2252"/>
      <c r="MW60" s="1858"/>
      <c r="MZ60" s="2252"/>
      <c r="NA60" s="1858"/>
      <c r="ND60" s="2252"/>
    </row>
    <row r="61" spans="1:368" s="78" customFormat="1" thickBot="1">
      <c r="A61" s="124"/>
      <c r="B61" s="1754"/>
      <c r="C61" s="1790"/>
      <c r="D61" s="2331"/>
      <c r="E61" s="1790"/>
      <c r="F61" s="1801"/>
      <c r="G61" s="1802" t="s">
        <v>149</v>
      </c>
      <c r="H61" s="604" t="e">
        <f>AVERAGE(BE61,AK61,AC61,Q61,U61,Y61,CK61,CG61,AG61,AW61,M61,BQ61,BU61,BM61,BA61,AO61,AS61,#REF!,BI61,BY61,CC61,CO61,CS61,DA61)</f>
        <v>#REF!</v>
      </c>
      <c r="I61" s="605" t="e">
        <f>AVERAGE(BF61,AL61,AD61,R61,V61,Z61,CL61,CH61,AH61,AX61,N61,BR61,BV61,BN61,BB61,AP61,AT61,#REF!,BJ61,BZ61,CD61,CP61,CT61,DB61)</f>
        <v>#REF!</v>
      </c>
      <c r="J61" s="605" t="e">
        <f>AVERAGE(BG61,AM61,AE61,S61,W61,AA61,CM61,CI61,AI61,AY61,O61,BS61,BW61,BO61,BC61,AQ61,AU61,#REF!,BK61,CA61,CE61,CQ61,CU61,DC61)</f>
        <v>#REF!</v>
      </c>
      <c r="K61" s="1328" t="e">
        <f t="shared" si="14"/>
        <v>#REF!</v>
      </c>
      <c r="L61" s="1754"/>
      <c r="M61" s="65"/>
      <c r="N61" s="65"/>
      <c r="O61" s="219"/>
      <c r="P61" s="218"/>
      <c r="Q61" s="2511"/>
      <c r="R61" s="97"/>
      <c r="S61" s="98"/>
      <c r="T61" s="2512"/>
      <c r="U61" s="105"/>
      <c r="V61" s="105"/>
      <c r="W61" s="105"/>
      <c r="X61" s="106"/>
      <c r="Y61" s="101"/>
      <c r="Z61" s="101"/>
      <c r="AA61" s="101"/>
      <c r="AB61" s="102"/>
      <c r="AC61" s="521">
        <v>3</v>
      </c>
      <c r="AD61" s="521">
        <v>4</v>
      </c>
      <c r="AE61" s="521">
        <v>4</v>
      </c>
      <c r="AF61" s="100">
        <f t="shared" si="15"/>
        <v>11</v>
      </c>
      <c r="AG61" s="28"/>
      <c r="AH61" s="38"/>
      <c r="AI61" s="29"/>
      <c r="AJ61" s="38"/>
      <c r="AK61" s="152"/>
      <c r="AL61" s="153"/>
      <c r="AM61" s="153"/>
      <c r="AN61" s="209"/>
      <c r="AO61" s="1135"/>
      <c r="AP61" s="1135"/>
      <c r="AQ61" s="1135"/>
      <c r="AR61" s="1124"/>
      <c r="AS61" s="28"/>
      <c r="AT61" s="38"/>
      <c r="AU61" s="29"/>
      <c r="AV61" s="1942"/>
      <c r="AW61" s="1956"/>
      <c r="AX61" s="111"/>
      <c r="AY61" s="112"/>
      <c r="AZ61" s="1957"/>
      <c r="BA61" s="4"/>
      <c r="BB61" s="4"/>
      <c r="BC61" s="606"/>
      <c r="BD61" s="2395"/>
      <c r="BE61" s="2453">
        <v>4.5</v>
      </c>
      <c r="BF61" s="170">
        <v>5</v>
      </c>
      <c r="BG61" s="2454">
        <v>5</v>
      </c>
      <c r="BH61" s="217">
        <f>BG61+BF61+BE61</f>
        <v>14.5</v>
      </c>
      <c r="BI61" s="607"/>
      <c r="BJ61" s="501"/>
      <c r="BK61" s="501"/>
      <c r="BL61" s="211"/>
      <c r="BM61" s="150">
        <v>4</v>
      </c>
      <c r="BN61" s="150">
        <v>5</v>
      </c>
      <c r="BO61" s="151">
        <v>5</v>
      </c>
      <c r="BP61" s="117">
        <f>BO61+BN61+BM61</f>
        <v>14</v>
      </c>
      <c r="BQ61" s="608"/>
      <c r="BR61" s="109"/>
      <c r="BS61" s="109"/>
      <c r="BT61" s="608"/>
      <c r="BU61" s="1891">
        <f>15/20*6</f>
        <v>4.5</v>
      </c>
      <c r="BV61" s="474">
        <f>13/20*6</f>
        <v>3.9000000000000004</v>
      </c>
      <c r="BW61" s="474">
        <f>13/20*8</f>
        <v>5.2</v>
      </c>
      <c r="BX61" s="1894">
        <f>BW61+BV61+BU61</f>
        <v>13.600000000000001</v>
      </c>
      <c r="BY61" s="90"/>
      <c r="BZ61" s="90"/>
      <c r="CA61" s="90"/>
      <c r="CB61" s="120"/>
      <c r="CC61" s="41"/>
      <c r="CD61" s="41"/>
      <c r="CE61" s="41"/>
      <c r="CF61" s="100"/>
      <c r="CG61" s="105">
        <f>CJ61*6/20</f>
        <v>3.9</v>
      </c>
      <c r="CH61" s="105">
        <f>CJ61*6/20</f>
        <v>3.9</v>
      </c>
      <c r="CI61" s="105">
        <f>CJ61*8/20</f>
        <v>5.2</v>
      </c>
      <c r="CJ61" s="144">
        <v>13</v>
      </c>
      <c r="CK61" s="221">
        <f t="shared" si="16"/>
        <v>4.5</v>
      </c>
      <c r="CL61" s="221">
        <f t="shared" si="17"/>
        <v>4.5</v>
      </c>
      <c r="CM61" s="221">
        <f t="shared" si="18"/>
        <v>6</v>
      </c>
      <c r="CN61" s="178">
        <v>15</v>
      </c>
      <c r="CO61" s="1997"/>
      <c r="CP61" s="212"/>
      <c r="CQ61" s="213"/>
      <c r="CR61" s="1998"/>
      <c r="CS61" s="214"/>
      <c r="CT61" s="214"/>
      <c r="CU61" s="214"/>
      <c r="CV61" s="113"/>
      <c r="CW61" s="2"/>
      <c r="CY61" s="3"/>
      <c r="CZ61" s="3"/>
      <c r="DA61" s="216"/>
      <c r="DB61" s="214"/>
      <c r="DC61" s="217"/>
      <c r="DD61" s="217"/>
      <c r="DE61" s="218"/>
      <c r="DF61" s="65"/>
      <c r="DG61" s="219"/>
      <c r="DH61" s="219"/>
      <c r="DI61" s="220"/>
      <c r="DJ61" s="221"/>
      <c r="DK61" s="222"/>
      <c r="DL61" s="222"/>
      <c r="DM61" s="90"/>
      <c r="DN61" s="90"/>
      <c r="DO61" s="90"/>
      <c r="DP61" s="103"/>
      <c r="DQ61" s="2"/>
      <c r="DS61" s="3"/>
      <c r="DT61" s="121"/>
      <c r="DU61" s="275"/>
      <c r="DV61" s="276"/>
      <c r="DW61" s="277"/>
      <c r="DX61" s="278"/>
      <c r="DY61" s="224"/>
      <c r="DZ61" s="225"/>
      <c r="EA61" s="226"/>
      <c r="EB61" s="227"/>
      <c r="EC61" s="2"/>
      <c r="EE61" s="3"/>
      <c r="EF61" s="121"/>
      <c r="EG61" s="228"/>
      <c r="EH61" s="229"/>
      <c r="EI61" s="230"/>
      <c r="EJ61" s="231"/>
      <c r="EK61" s="938"/>
      <c r="EL61" s="939"/>
      <c r="EM61" s="940"/>
      <c r="EN61" s="941"/>
      <c r="EO61" s="1011"/>
      <c r="EP61" s="1012"/>
      <c r="EQ61" s="1013"/>
      <c r="ER61" s="1014"/>
      <c r="ES61" s="1070"/>
      <c r="ET61" s="1071"/>
      <c r="EU61" s="1072"/>
      <c r="EV61" s="1073"/>
      <c r="EW61" s="1351"/>
      <c r="EX61" s="1352"/>
      <c r="EY61" s="1353"/>
      <c r="EZ61" s="1354"/>
      <c r="FA61" s="1450"/>
      <c r="FB61" s="1451"/>
      <c r="FC61" s="1452"/>
      <c r="FD61" s="1453"/>
      <c r="FE61" s="1606"/>
      <c r="FF61" s="1607"/>
      <c r="FG61" s="1608"/>
      <c r="FH61" s="1609"/>
      <c r="FL61" s="2252"/>
      <c r="FP61" s="2252"/>
      <c r="FQ61" s="1858"/>
      <c r="FT61" s="2252"/>
      <c r="FX61" s="2252"/>
      <c r="GB61" s="2252"/>
      <c r="GF61" s="2252"/>
      <c r="GG61" s="1858"/>
      <c r="GJ61" s="2252"/>
      <c r="GN61" s="2252"/>
      <c r="GR61" s="2252"/>
      <c r="GV61" s="1858"/>
      <c r="GW61" s="1858"/>
      <c r="GZ61" s="2252"/>
      <c r="HA61" s="1858"/>
      <c r="HD61" s="2252"/>
      <c r="HE61" s="1858"/>
      <c r="HH61" s="2252"/>
      <c r="HI61" s="1858"/>
      <c r="HL61" s="2252"/>
      <c r="HM61" s="1858"/>
      <c r="HP61" s="2252"/>
      <c r="HQ61" s="1858"/>
      <c r="HT61" s="2252"/>
      <c r="HU61" s="1858"/>
      <c r="HX61" s="2252"/>
      <c r="HY61" s="1858"/>
      <c r="IB61" s="2252"/>
      <c r="IC61" s="1858"/>
      <c r="IF61" s="2252"/>
      <c r="IG61" s="1858"/>
      <c r="IJ61" s="2252"/>
      <c r="IK61" s="1858"/>
      <c r="IN61" s="2252"/>
      <c r="IO61" s="1858"/>
      <c r="IR61" s="2252"/>
      <c r="IS61" s="1858"/>
      <c r="IV61" s="1858"/>
      <c r="IW61" s="1858"/>
      <c r="IZ61" s="2252"/>
      <c r="JA61" s="1858"/>
      <c r="JD61" s="2252"/>
      <c r="JE61" s="1858"/>
      <c r="JH61" s="2252"/>
      <c r="JI61" s="1858"/>
      <c r="JL61" s="2252"/>
      <c r="JM61" s="1858"/>
      <c r="JP61" s="2252"/>
      <c r="JQ61" s="1858"/>
      <c r="JT61" s="2252"/>
      <c r="JU61" s="1858"/>
      <c r="JX61" s="2252"/>
      <c r="JY61" s="1858"/>
      <c r="KB61" s="2252"/>
      <c r="KC61" s="1858"/>
      <c r="KF61" s="2252"/>
      <c r="KG61" s="1858"/>
      <c r="KJ61" s="2252"/>
      <c r="KK61" s="1858"/>
      <c r="KN61" s="2252"/>
      <c r="KO61" s="1858"/>
      <c r="KR61" s="2252"/>
      <c r="KS61" s="1858"/>
      <c r="KV61" s="2252"/>
      <c r="KW61" s="1858"/>
      <c r="KZ61" s="2252"/>
      <c r="LA61" s="1858"/>
      <c r="LD61" s="2252"/>
      <c r="LE61" s="1858"/>
      <c r="LH61" s="2252"/>
      <c r="LI61" s="1858"/>
      <c r="LL61" s="2252"/>
      <c r="LM61" s="1858"/>
      <c r="LP61" s="2252"/>
      <c r="LQ61" s="1858"/>
      <c r="LT61" s="2252"/>
      <c r="LU61" s="1858"/>
      <c r="LX61" s="2252"/>
      <c r="LY61" s="1858"/>
      <c r="MB61" s="2252"/>
      <c r="MC61" s="1858"/>
      <c r="MF61" s="2252"/>
      <c r="MG61" s="1858"/>
      <c r="MJ61" s="2252"/>
      <c r="MK61" s="1858"/>
      <c r="MN61" s="2252"/>
      <c r="MO61" s="1858"/>
      <c r="MR61" s="2252"/>
      <c r="MS61" s="1858"/>
      <c r="MV61" s="2252"/>
      <c r="MW61" s="1858"/>
      <c r="MZ61" s="2252"/>
      <c r="NA61" s="1858"/>
      <c r="ND61" s="2252"/>
    </row>
    <row r="62" spans="1:368" s="632" customFormat="1" thickBot="1">
      <c r="A62" s="131"/>
      <c r="B62" s="1752"/>
      <c r="C62" s="1790">
        <v>2007</v>
      </c>
      <c r="D62" s="2331" t="s">
        <v>503</v>
      </c>
      <c r="E62" s="1790">
        <v>18</v>
      </c>
      <c r="F62" s="1805" t="s">
        <v>532</v>
      </c>
      <c r="G62" s="1806"/>
      <c r="H62" s="2274"/>
      <c r="I62" s="2274"/>
      <c r="J62" s="2274"/>
      <c r="K62" s="2275"/>
      <c r="L62" s="1752"/>
      <c r="M62" s="386"/>
      <c r="N62" s="386"/>
      <c r="O62" s="386"/>
      <c r="P62" s="636"/>
      <c r="Q62" s="2517"/>
      <c r="R62" s="387"/>
      <c r="S62" s="388"/>
      <c r="T62" s="2522"/>
      <c r="U62" s="609"/>
      <c r="V62" s="609"/>
      <c r="W62" s="609"/>
      <c r="X62" s="610"/>
      <c r="Y62" s="611"/>
      <c r="Z62" s="611"/>
      <c r="AA62" s="611"/>
      <c r="AB62" s="612"/>
      <c r="AC62" s="2597">
        <f>STDEV(AF56:AF61)</f>
        <v>1.6733200530681511</v>
      </c>
      <c r="AD62" s="2597"/>
      <c r="AE62" s="2598">
        <f>AVERAGE(AF56:AF61)</f>
        <v>13</v>
      </c>
      <c r="AF62" s="2598"/>
      <c r="AG62" s="613"/>
      <c r="AH62" s="614"/>
      <c r="AI62" s="615"/>
      <c r="AJ62" s="614"/>
      <c r="AK62" s="2597">
        <f>STDEV(AN56:AN61)</f>
        <v>2.2867371223353739</v>
      </c>
      <c r="AL62" s="2597"/>
      <c r="AM62" s="2598">
        <f>AVERAGE(AN56:AN61)</f>
        <v>13.625</v>
      </c>
      <c r="AN62" s="2598"/>
      <c r="AO62" s="1142"/>
      <c r="AP62" s="1142"/>
      <c r="AQ62" s="1142"/>
      <c r="AR62" s="1143"/>
      <c r="AS62" s="614"/>
      <c r="AT62" s="614"/>
      <c r="AU62" s="615"/>
      <c r="AV62" s="613"/>
      <c r="AW62" s="1968"/>
      <c r="AX62" s="617"/>
      <c r="AY62" s="618"/>
      <c r="AZ62" s="1969"/>
      <c r="BA62" s="619"/>
      <c r="BB62" s="619"/>
      <c r="BC62" s="619"/>
      <c r="BD62" s="2431"/>
      <c r="BE62" s="2596">
        <f>STDEV(BH56:BH61)</f>
        <v>0.97467943448089056</v>
      </c>
      <c r="BF62" s="2597"/>
      <c r="BG62" s="2598">
        <f>AVERAGE(BH56:BH61)</f>
        <v>14.2</v>
      </c>
      <c r="BH62" s="2598"/>
      <c r="BI62" s="620"/>
      <c r="BJ62" s="620"/>
      <c r="BK62" s="620"/>
      <c r="BL62" s="621"/>
      <c r="BM62" s="2597">
        <f>STDEV(BP56:BP61)</f>
        <v>1.8165902124584981</v>
      </c>
      <c r="BN62" s="2597"/>
      <c r="BO62" s="2598">
        <f>AVERAGE(BP56:BP61)</f>
        <v>12.4</v>
      </c>
      <c r="BP62" s="2598"/>
      <c r="BQ62" s="622"/>
      <c r="BR62" s="622"/>
      <c r="BS62" s="622"/>
      <c r="BT62" s="1885"/>
      <c r="BU62" s="2596">
        <f>STDEV(BX56:BX61)</f>
        <v>0.73006848993776974</v>
      </c>
      <c r="BV62" s="2597"/>
      <c r="BW62" s="2598">
        <f>AVERAGE(BX56:BX61)</f>
        <v>14.459999999999999</v>
      </c>
      <c r="BX62" s="2599"/>
      <c r="BY62" s="624"/>
      <c r="BZ62" s="624"/>
      <c r="CA62" s="624"/>
      <c r="CB62" s="625"/>
      <c r="CC62" s="626"/>
      <c r="CD62" s="626"/>
      <c r="CE62" s="626"/>
      <c r="CF62" s="627"/>
      <c r="CG62" s="2597">
        <f>STDEV(CJ56:CJ61)</f>
        <v>1.4832396974191289</v>
      </c>
      <c r="CH62" s="2597"/>
      <c r="CI62" s="2598">
        <f>AVERAGE(CJ56:CJ61)</f>
        <v>13.2</v>
      </c>
      <c r="CJ62" s="2598"/>
      <c r="CK62" s="2597">
        <f>STDEV(CN56:CN61)</f>
        <v>1.1690451944500058</v>
      </c>
      <c r="CL62" s="2597"/>
      <c r="CM62" s="2598">
        <f>AVERAGE(CN56:CN61)</f>
        <v>16.166666666666668</v>
      </c>
      <c r="CN62" s="2598"/>
      <c r="CO62" s="2012"/>
      <c r="CP62" s="623"/>
      <c r="CQ62" s="628"/>
      <c r="CR62" s="2013"/>
      <c r="CS62" s="629"/>
      <c r="CT62" s="629"/>
      <c r="CU62" s="629"/>
      <c r="CV62" s="630"/>
      <c r="CW62" s="631"/>
      <c r="CY62" s="633"/>
      <c r="CZ62" s="633"/>
      <c r="DA62" s="634"/>
      <c r="DB62" s="629"/>
      <c r="DC62" s="635"/>
      <c r="DD62" s="635"/>
      <c r="DE62" s="636"/>
      <c r="DF62" s="637"/>
      <c r="DG62" s="638"/>
      <c r="DH62" s="638"/>
      <c r="DI62" s="639"/>
      <c r="DJ62" s="640"/>
      <c r="DK62" s="641"/>
      <c r="DL62" s="641"/>
      <c r="DM62" s="624"/>
      <c r="DN62" s="624"/>
      <c r="DO62" s="624"/>
      <c r="DP62" s="642"/>
      <c r="DQ62" s="631"/>
      <c r="DS62" s="633"/>
      <c r="DT62" s="643"/>
      <c r="DU62" s="644"/>
      <c r="DV62" s="645"/>
      <c r="DW62" s="646"/>
      <c r="DX62" s="647"/>
      <c r="DY62" s="648"/>
      <c r="DZ62" s="649"/>
      <c r="EA62" s="650"/>
      <c r="EB62" s="651"/>
      <c r="EC62" s="631"/>
      <c r="EE62" s="633"/>
      <c r="EF62" s="643"/>
      <c r="EG62" s="652"/>
      <c r="EH62" s="653"/>
      <c r="EI62" s="654"/>
      <c r="EJ62" s="655"/>
      <c r="EK62" s="968"/>
      <c r="EL62" s="969"/>
      <c r="EM62" s="970"/>
      <c r="EN62" s="971"/>
      <c r="EO62" s="1033"/>
      <c r="EP62" s="1034"/>
      <c r="EQ62" s="1035"/>
      <c r="ER62" s="1036"/>
      <c r="ES62" s="1092"/>
      <c r="ET62" s="1093"/>
      <c r="EU62" s="1094"/>
      <c r="EV62" s="1095"/>
      <c r="EW62" s="1369"/>
      <c r="EX62" s="1370"/>
      <c r="EY62" s="1371"/>
      <c r="EZ62" s="1372"/>
      <c r="FA62" s="1490"/>
      <c r="FB62" s="1491"/>
      <c r="FC62" s="1492"/>
      <c r="FD62" s="1493"/>
      <c r="FE62" s="1636"/>
      <c r="FF62" s="1637"/>
      <c r="FG62" s="1638"/>
      <c r="FH62" s="1639"/>
      <c r="FL62" s="2257"/>
      <c r="FP62" s="2257"/>
      <c r="FQ62" s="1864"/>
      <c r="FT62" s="2257"/>
      <c r="FX62" s="2257"/>
      <c r="GB62" s="2257"/>
      <c r="GF62" s="2257"/>
      <c r="GG62" s="1864"/>
      <c r="GJ62" s="2257"/>
      <c r="GN62" s="2257"/>
      <c r="GR62" s="2257"/>
      <c r="GV62" s="1864"/>
      <c r="GW62" s="1864"/>
      <c r="GZ62" s="2257"/>
      <c r="HA62" s="1864"/>
      <c r="HD62" s="2257"/>
      <c r="HE62" s="1864"/>
      <c r="HH62" s="2257"/>
      <c r="HI62" s="1864"/>
      <c r="HL62" s="2257"/>
      <c r="HM62" s="1864"/>
      <c r="HP62" s="2257"/>
      <c r="HQ62" s="1864"/>
      <c r="HT62" s="2257"/>
      <c r="HU62" s="1864"/>
      <c r="HX62" s="2257"/>
      <c r="HY62" s="1864"/>
      <c r="IB62" s="2257"/>
      <c r="IC62" s="1864"/>
      <c r="IF62" s="2257"/>
      <c r="IG62" s="1864"/>
      <c r="IJ62" s="2257"/>
      <c r="IK62" s="1864"/>
      <c r="IN62" s="2257"/>
      <c r="IO62" s="1864"/>
      <c r="IR62" s="2257"/>
      <c r="IS62" s="1864"/>
      <c r="IV62" s="1864"/>
      <c r="IW62" s="1864"/>
      <c r="IZ62" s="2257"/>
      <c r="JA62" s="1864"/>
      <c r="JD62" s="2257"/>
      <c r="JE62" s="1864"/>
      <c r="JH62" s="2257"/>
      <c r="JI62" s="1864"/>
      <c r="JL62" s="2257"/>
      <c r="JM62" s="1864"/>
      <c r="JP62" s="2257"/>
      <c r="JQ62" s="1864"/>
      <c r="JT62" s="2257"/>
      <c r="JU62" s="1864"/>
      <c r="JX62" s="2257"/>
      <c r="JY62" s="1864"/>
      <c r="KB62" s="2257"/>
      <c r="KC62" s="1864"/>
      <c r="KF62" s="2257"/>
      <c r="KG62" s="1864"/>
      <c r="KJ62" s="2257"/>
      <c r="KK62" s="1864"/>
      <c r="KN62" s="2257"/>
      <c r="KO62" s="1864"/>
      <c r="KR62" s="2257"/>
      <c r="KS62" s="1864"/>
      <c r="KV62" s="2257"/>
      <c r="KW62" s="1864"/>
      <c r="KZ62" s="2257"/>
      <c r="LA62" s="1864"/>
      <c r="LD62" s="2257"/>
      <c r="LE62" s="1864"/>
      <c r="LH62" s="2257"/>
      <c r="LI62" s="1864"/>
      <c r="LL62" s="2257"/>
      <c r="LM62" s="1864"/>
      <c r="LP62" s="2257"/>
      <c r="LQ62" s="1864"/>
      <c r="LT62" s="2257"/>
      <c r="LU62" s="1864"/>
      <c r="LX62" s="2257"/>
      <c r="LY62" s="1864"/>
      <c r="MB62" s="2257"/>
      <c r="MC62" s="1864"/>
      <c r="MF62" s="2257"/>
      <c r="MG62" s="1864"/>
      <c r="MJ62" s="2257"/>
      <c r="MK62" s="1864"/>
      <c r="MN62" s="2257"/>
      <c r="MO62" s="1864"/>
      <c r="MR62" s="2257"/>
      <c r="MS62" s="1864"/>
      <c r="MV62" s="2257"/>
      <c r="MW62" s="1864"/>
      <c r="MZ62" s="2257"/>
      <c r="NA62" s="1864"/>
      <c r="ND62" s="2257"/>
    </row>
    <row r="63" spans="1:368" s="325" customFormat="1" thickBot="1">
      <c r="A63" s="125"/>
      <c r="B63" s="1756"/>
      <c r="C63" s="1790"/>
      <c r="D63" s="2331"/>
      <c r="E63" s="1790"/>
      <c r="F63" s="1803" t="s">
        <v>150</v>
      </c>
      <c r="G63" s="1808" t="s">
        <v>151</v>
      </c>
      <c r="H63" s="656">
        <f>AVERAGE(BE63,AK63,AC63,Q63,U63,Y63,CK63,CG63,AG63,AW63,M63,BQ63,BU63,BM63,BA63,AO63,AS63,BI63,BY63,CC63,CO63,CS63,DA63)</f>
        <v>4.1672222222222217</v>
      </c>
      <c r="I63" s="657">
        <f t="shared" ref="I63:I72" si="19">AVERAGE(BF63,AL63,AD63,R63,V63,Z63,CL63,CH63,AH63,AX63,N63,BR63,BV63,BN63,BB63,AP63,AT63,BJ63,BZ63,CD63,CP63,CT63,DB63)</f>
        <v>3.5838888888888882</v>
      </c>
      <c r="J63" s="591">
        <f t="shared" ref="J63:J72" si="20">AVERAGE(BG63,AM63,AE63,S63,W63,AA63,CM63,CI63,AI63,AY63,O63,BS63,BW63,BO63,BC63,AQ63,AU63,BK63,CA63,CE63,CQ63,CU63,DC63)</f>
        <v>4.8433333333333328</v>
      </c>
      <c r="K63" s="1323">
        <f t="shared" ref="K63:K72" si="21">SUM(H63:J63)</f>
        <v>12.594444444444441</v>
      </c>
      <c r="L63" s="1756"/>
      <c r="M63" s="281"/>
      <c r="N63" s="281"/>
      <c r="O63" s="281"/>
      <c r="P63" s="329"/>
      <c r="Q63" s="2515"/>
      <c r="R63" s="282"/>
      <c r="S63" s="553"/>
      <c r="T63" s="2523"/>
      <c r="U63" s="313">
        <v>4.5</v>
      </c>
      <c r="V63" s="313">
        <v>3</v>
      </c>
      <c r="W63" s="313">
        <v>5.5</v>
      </c>
      <c r="X63" s="445">
        <f>W63+V63+U63</f>
        <v>13</v>
      </c>
      <c r="Y63" s="554"/>
      <c r="Z63" s="554"/>
      <c r="AA63" s="554"/>
      <c r="AB63" s="555"/>
      <c r="AC63" s="527">
        <v>5</v>
      </c>
      <c r="AD63" s="527">
        <v>3</v>
      </c>
      <c r="AE63" s="527">
        <v>4</v>
      </c>
      <c r="AF63" s="291">
        <f t="shared" ref="AF63:AF72" si="22">AE63+AD63+AC63</f>
        <v>12</v>
      </c>
      <c r="AG63" s="292"/>
      <c r="AH63" s="293"/>
      <c r="AI63" s="294"/>
      <c r="AJ63" s="293"/>
      <c r="AK63" s="529">
        <v>4.25</v>
      </c>
      <c r="AL63" s="530">
        <v>4.5</v>
      </c>
      <c r="AM63" s="530">
        <v>4.25</v>
      </c>
      <c r="AN63" s="297">
        <f t="shared" ref="AN63:AN70" si="23">AM63+AL63+AK63</f>
        <v>13</v>
      </c>
      <c r="AO63" s="1125"/>
      <c r="AP63" s="1125"/>
      <c r="AQ63" s="1125"/>
      <c r="AR63" s="1144"/>
      <c r="AS63" s="292">
        <f t="shared" ref="AS63:AS68" si="24">AV63*6/20</f>
        <v>4.1550000000000002</v>
      </c>
      <c r="AT63" s="293">
        <f t="shared" ref="AT63:AT68" si="25">AV63*6/20</f>
        <v>4.1550000000000002</v>
      </c>
      <c r="AU63" s="294">
        <f t="shared" ref="AU63:AU68" si="26">AV63*8/20</f>
        <v>5.5400000000000009</v>
      </c>
      <c r="AV63" s="1946">
        <f t="shared" ref="AV63:AV68" si="27">AU$73-AT$73/AS$73</f>
        <v>13.850000000000001</v>
      </c>
      <c r="AW63" s="1970">
        <v>4</v>
      </c>
      <c r="AX63" s="658">
        <v>2</v>
      </c>
      <c r="AY63" s="659">
        <v>5</v>
      </c>
      <c r="AZ63" s="1961">
        <f t="shared" ref="AZ63:AZ69" si="28">AY63+AX63+AW63</f>
        <v>11</v>
      </c>
      <c r="BA63" s="301"/>
      <c r="BB63" s="301"/>
      <c r="BC63" s="301"/>
      <c r="BD63" s="302"/>
      <c r="BE63" s="2462"/>
      <c r="BF63" s="321"/>
      <c r="BG63" s="2463"/>
      <c r="BH63" s="453"/>
      <c r="BI63" s="305"/>
      <c r="BJ63" s="305"/>
      <c r="BK63" s="305"/>
      <c r="BL63" s="306"/>
      <c r="BM63" s="293"/>
      <c r="BN63" s="293"/>
      <c r="BO63" s="293"/>
      <c r="BP63" s="298"/>
      <c r="BQ63" s="307"/>
      <c r="BR63" s="307"/>
      <c r="BS63" s="307"/>
      <c r="BT63" s="700"/>
      <c r="BU63" s="1897">
        <f>BX63*6/20</f>
        <v>4.2</v>
      </c>
      <c r="BV63" s="308">
        <f>BX63*6/20</f>
        <v>4.2</v>
      </c>
      <c r="BW63" s="308">
        <f>BX63*8/20</f>
        <v>5.6</v>
      </c>
      <c r="BX63" s="1901">
        <v>14</v>
      </c>
      <c r="BY63" s="308"/>
      <c r="BZ63" s="308"/>
      <c r="CA63" s="308"/>
      <c r="CB63" s="309"/>
      <c r="CC63" s="527"/>
      <c r="CD63" s="527"/>
      <c r="CE63" s="527"/>
      <c r="CF63" s="291"/>
      <c r="CG63" s="444"/>
      <c r="CH63" s="444"/>
      <c r="CI63" s="444"/>
      <c r="CJ63" s="445"/>
      <c r="CK63" s="446">
        <f>CN63*6/20</f>
        <v>3.9</v>
      </c>
      <c r="CL63" s="446">
        <f>CN63*6/20</f>
        <v>3.9</v>
      </c>
      <c r="CM63" s="446">
        <f>CN63*8/20</f>
        <v>5.2</v>
      </c>
      <c r="CN63" s="316">
        <v>13</v>
      </c>
      <c r="CO63" s="2001">
        <v>3</v>
      </c>
      <c r="CP63" s="319">
        <v>4</v>
      </c>
      <c r="CQ63" s="319">
        <v>5</v>
      </c>
      <c r="CR63" s="2004">
        <f>CQ63+CP63+CO63</f>
        <v>12</v>
      </c>
      <c r="CS63" s="321"/>
      <c r="CT63" s="321"/>
      <c r="CU63" s="321"/>
      <c r="CV63" s="442"/>
      <c r="CW63" s="319"/>
      <c r="CX63" s="319"/>
      <c r="CY63" s="319"/>
      <c r="CZ63" s="311"/>
      <c r="DA63" s="303">
        <v>4.5</v>
      </c>
      <c r="DB63" s="303">
        <v>3.5</v>
      </c>
      <c r="DC63" s="303">
        <v>3.5</v>
      </c>
      <c r="DD63" s="442">
        <f>DC63+DB63+DA63</f>
        <v>11.5</v>
      </c>
      <c r="DE63" s="660"/>
      <c r="DF63" s="660"/>
      <c r="DG63" s="660"/>
      <c r="DH63" s="661"/>
      <c r="DI63" s="317"/>
      <c r="DJ63" s="317"/>
      <c r="DK63" s="317"/>
      <c r="DL63" s="447"/>
      <c r="DM63" s="308"/>
      <c r="DN63" s="308"/>
      <c r="DO63" s="308"/>
      <c r="DP63" s="556"/>
      <c r="DQ63" s="449"/>
      <c r="DR63" s="450"/>
      <c r="DS63" s="451"/>
      <c r="DT63" s="557"/>
      <c r="DU63" s="558"/>
      <c r="DV63" s="559"/>
      <c r="DW63" s="560"/>
      <c r="DX63" s="561"/>
      <c r="DY63" s="562"/>
      <c r="DZ63" s="563"/>
      <c r="EA63" s="564"/>
      <c r="EB63" s="565"/>
      <c r="EC63" s="449"/>
      <c r="ED63" s="450"/>
      <c r="EE63" s="451"/>
      <c r="EF63" s="557"/>
      <c r="EG63" s="566"/>
      <c r="EH63" s="567"/>
      <c r="EI63" s="568"/>
      <c r="EJ63" s="569"/>
      <c r="EK63" s="960"/>
      <c r="EL63" s="961"/>
      <c r="EM63" s="962"/>
      <c r="EN63" s="963"/>
      <c r="EO63" s="1025"/>
      <c r="EP63" s="1026"/>
      <c r="EQ63" s="1027"/>
      <c r="ER63" s="1028"/>
      <c r="ES63" s="1084"/>
      <c r="ET63" s="1085"/>
      <c r="EU63" s="1086"/>
      <c r="EV63" s="1087"/>
      <c r="EW63" s="1365"/>
      <c r="EX63" s="1366"/>
      <c r="EY63" s="1367"/>
      <c r="EZ63" s="1368"/>
      <c r="FA63" s="1486"/>
      <c r="FB63" s="1487"/>
      <c r="FC63" s="1488"/>
      <c r="FD63" s="1489"/>
      <c r="FE63" s="1628"/>
      <c r="FF63" s="1629"/>
      <c r="FG63" s="1630"/>
      <c r="FH63" s="1631"/>
      <c r="FL63" s="2254"/>
      <c r="FP63" s="2254"/>
      <c r="FQ63" s="1861"/>
      <c r="FT63" s="2254"/>
      <c r="FX63" s="2254"/>
      <c r="GB63" s="2254"/>
      <c r="GF63" s="2254"/>
      <c r="GG63" s="1861"/>
      <c r="GJ63" s="2254"/>
      <c r="GN63" s="2254"/>
      <c r="GR63" s="2254"/>
      <c r="GV63" s="1861"/>
      <c r="GW63" s="1861"/>
      <c r="GZ63" s="2254"/>
      <c r="HA63" s="1861"/>
      <c r="HD63" s="2254"/>
      <c r="HE63" s="1861"/>
      <c r="HH63" s="2254"/>
      <c r="HI63" s="1861"/>
      <c r="HL63" s="2254"/>
      <c r="HM63" s="1861"/>
      <c r="HP63" s="2254"/>
      <c r="HQ63" s="1861"/>
      <c r="HT63" s="2254"/>
      <c r="HU63" s="1861"/>
      <c r="HX63" s="2254"/>
      <c r="HY63" s="1861"/>
      <c r="IB63" s="2254"/>
      <c r="IC63" s="1861"/>
      <c r="IF63" s="2254"/>
      <c r="IG63" s="1861"/>
      <c r="IJ63" s="2254"/>
      <c r="IK63" s="1861"/>
      <c r="IN63" s="2254"/>
      <c r="IO63" s="1861"/>
      <c r="IR63" s="2254"/>
      <c r="IS63" s="1861"/>
      <c r="IV63" s="1861"/>
      <c r="IW63" s="1861"/>
      <c r="IZ63" s="2254"/>
      <c r="JA63" s="1861"/>
      <c r="JD63" s="2254"/>
      <c r="JE63" s="1861"/>
      <c r="JH63" s="2254"/>
      <c r="JI63" s="1861"/>
      <c r="JL63" s="2254"/>
      <c r="JM63" s="1861"/>
      <c r="JP63" s="2254"/>
      <c r="JQ63" s="1861"/>
      <c r="JT63" s="2254"/>
      <c r="JU63" s="1861"/>
      <c r="JX63" s="2254"/>
      <c r="JY63" s="1861"/>
      <c r="KB63" s="2254"/>
      <c r="KC63" s="1861"/>
      <c r="KF63" s="2254"/>
      <c r="KG63" s="1861"/>
      <c r="KJ63" s="2254"/>
      <c r="KK63" s="1861"/>
      <c r="KN63" s="2254"/>
      <c r="KO63" s="1861"/>
      <c r="KR63" s="2254"/>
      <c r="KS63" s="1861"/>
      <c r="KV63" s="2254"/>
      <c r="KW63" s="1861"/>
      <c r="KZ63" s="2254"/>
      <c r="LA63" s="1861"/>
      <c r="LD63" s="2254"/>
      <c r="LE63" s="1861"/>
      <c r="LH63" s="2254"/>
      <c r="LI63" s="1861"/>
      <c r="LL63" s="2254"/>
      <c r="LM63" s="1861"/>
      <c r="LP63" s="2254"/>
      <c r="LQ63" s="1861"/>
      <c r="LT63" s="2254"/>
      <c r="LU63" s="1861"/>
      <c r="LX63" s="2254"/>
      <c r="LY63" s="1861"/>
      <c r="MB63" s="2254"/>
      <c r="MC63" s="1861"/>
      <c r="MF63" s="2254"/>
      <c r="MG63" s="1861"/>
      <c r="MJ63" s="2254"/>
      <c r="MK63" s="1861"/>
      <c r="MN63" s="2254"/>
      <c r="MO63" s="1861"/>
      <c r="MR63" s="2254"/>
      <c r="MS63" s="1861"/>
      <c r="MV63" s="2254"/>
      <c r="MW63" s="1861"/>
      <c r="MZ63" s="2254"/>
      <c r="NA63" s="1861"/>
      <c r="ND63" s="2254"/>
    </row>
    <row r="64" spans="1:368" s="78" customFormat="1" thickBot="1">
      <c r="A64" s="124"/>
      <c r="B64" s="1754"/>
      <c r="C64" s="1790"/>
      <c r="D64" s="2331"/>
      <c r="E64" s="1790"/>
      <c r="F64" s="1801" t="s">
        <v>152</v>
      </c>
      <c r="G64" s="1809" t="s">
        <v>153</v>
      </c>
      <c r="H64" s="662">
        <f t="shared" ref="H64:H72" si="29">AVERAGE(BE64,AK64,AC64,Q64,U64,Y64,CK64,CG64,AG64,AW64,M64,BQ64,BU64,BM64,BA64,AO64,AS64,BI64,BY64,CC64,CO64,CS64,DA64)</f>
        <v>4.7005555555555558</v>
      </c>
      <c r="I64" s="663">
        <f t="shared" si="19"/>
        <v>4.8672222222222219</v>
      </c>
      <c r="J64" s="664">
        <f t="shared" si="20"/>
        <v>5.471111111111111</v>
      </c>
      <c r="K64" s="1324">
        <f t="shared" si="21"/>
        <v>15.038888888888888</v>
      </c>
      <c r="L64" s="1754"/>
      <c r="M64" s="65"/>
      <c r="N64" s="65"/>
      <c r="O64" s="65"/>
      <c r="P64" s="218"/>
      <c r="Q64" s="2511"/>
      <c r="R64" s="97"/>
      <c r="S64" s="573"/>
      <c r="T64" s="2520"/>
      <c r="U64" s="481">
        <v>5</v>
      </c>
      <c r="V64" s="481">
        <v>5.5</v>
      </c>
      <c r="W64" s="481">
        <v>6</v>
      </c>
      <c r="X64" s="464">
        <f>W64+V64+U64</f>
        <v>16.5</v>
      </c>
      <c r="Y64" s="482"/>
      <c r="Z64" s="482"/>
      <c r="AA64" s="482"/>
      <c r="AB64" s="525"/>
      <c r="AC64" s="484">
        <v>6</v>
      </c>
      <c r="AD64" s="484">
        <v>6</v>
      </c>
      <c r="AE64" s="484">
        <v>6</v>
      </c>
      <c r="AF64" s="356">
        <f t="shared" si="22"/>
        <v>18</v>
      </c>
      <c r="AG64" s="357"/>
      <c r="AH64" s="358"/>
      <c r="AI64" s="359"/>
      <c r="AJ64" s="358"/>
      <c r="AK64" s="485">
        <v>5.5</v>
      </c>
      <c r="AL64" s="486">
        <v>5</v>
      </c>
      <c r="AM64" s="486">
        <v>4</v>
      </c>
      <c r="AN64" s="362">
        <f t="shared" si="23"/>
        <v>14.5</v>
      </c>
      <c r="AO64" s="1127"/>
      <c r="AP64" s="1127"/>
      <c r="AQ64" s="1127"/>
      <c r="AR64" s="1145"/>
      <c r="AS64" s="357">
        <f t="shared" si="24"/>
        <v>4.1550000000000002</v>
      </c>
      <c r="AT64" s="358">
        <f t="shared" si="25"/>
        <v>4.1550000000000002</v>
      </c>
      <c r="AU64" s="359">
        <f t="shared" si="26"/>
        <v>5.5400000000000009</v>
      </c>
      <c r="AV64" s="1947">
        <f t="shared" si="27"/>
        <v>13.850000000000001</v>
      </c>
      <c r="AW64" s="1971">
        <v>3.5</v>
      </c>
      <c r="AX64" s="665">
        <v>3</v>
      </c>
      <c r="AY64" s="666">
        <v>5</v>
      </c>
      <c r="AZ64" s="1963">
        <f t="shared" si="28"/>
        <v>11.5</v>
      </c>
      <c r="BA64" s="366"/>
      <c r="BB64" s="366"/>
      <c r="BC64" s="366"/>
      <c r="BD64" s="367"/>
      <c r="BE64" s="2418"/>
      <c r="BF64" s="378"/>
      <c r="BG64" s="2448"/>
      <c r="BH64" s="470"/>
      <c r="BI64" s="371"/>
      <c r="BJ64" s="371"/>
      <c r="BK64" s="371"/>
      <c r="BL64" s="372"/>
      <c r="BM64" s="358"/>
      <c r="BN64" s="358"/>
      <c r="BO64" s="358"/>
      <c r="BP64" s="363"/>
      <c r="BQ64" s="373"/>
      <c r="BR64" s="373"/>
      <c r="BS64" s="373"/>
      <c r="BT64" s="704"/>
      <c r="BU64" s="1869"/>
      <c r="BV64" s="374"/>
      <c r="BW64" s="374"/>
      <c r="BX64" s="1902"/>
      <c r="BY64" s="374"/>
      <c r="BZ64" s="374"/>
      <c r="CA64" s="374"/>
      <c r="CB64" s="375"/>
      <c r="CC64" s="484">
        <v>4.5</v>
      </c>
      <c r="CD64" s="484">
        <v>5</v>
      </c>
      <c r="CE64" s="484">
        <v>6.5</v>
      </c>
      <c r="CF64" s="356">
        <f t="shared" ref="CF64:CF72" si="30">CE64+CD64+CC64</f>
        <v>16</v>
      </c>
      <c r="CG64" s="463"/>
      <c r="CH64" s="463"/>
      <c r="CI64" s="463"/>
      <c r="CJ64" s="464"/>
      <c r="CK64" s="383">
        <f>CN64*6/20</f>
        <v>3.9</v>
      </c>
      <c r="CL64" s="383">
        <f>CN64*6/20</f>
        <v>3.9</v>
      </c>
      <c r="CM64" s="383">
        <f>CN64*8/20</f>
        <v>5.2</v>
      </c>
      <c r="CN64" s="709">
        <v>13</v>
      </c>
      <c r="CO64" s="2011">
        <v>4</v>
      </c>
      <c r="CP64" s="537">
        <v>5.5</v>
      </c>
      <c r="CQ64" s="537">
        <v>6.5</v>
      </c>
      <c r="CR64" s="2006">
        <f>CQ64+CP64+CO64</f>
        <v>16</v>
      </c>
      <c r="CS64" s="378"/>
      <c r="CT64" s="378"/>
      <c r="CU64" s="378"/>
      <c r="CV64" s="460"/>
      <c r="CW64" s="537"/>
      <c r="CX64" s="537"/>
      <c r="CY64" s="537"/>
      <c r="CZ64" s="377"/>
      <c r="DA64" s="368">
        <v>5.75</v>
      </c>
      <c r="DB64" s="368">
        <v>5.75</v>
      </c>
      <c r="DC64" s="368">
        <v>4.5</v>
      </c>
      <c r="DD64" s="460">
        <f>DC64+DB64+DA64</f>
        <v>16</v>
      </c>
      <c r="DE64" s="550"/>
      <c r="DF64" s="550"/>
      <c r="DG64" s="550"/>
      <c r="DH64" s="551"/>
      <c r="DI64" s="667"/>
      <c r="DJ64" s="667"/>
      <c r="DK64" s="667"/>
      <c r="DL64" s="384"/>
      <c r="DM64" s="374"/>
      <c r="DN64" s="374"/>
      <c r="DO64" s="374"/>
      <c r="DP64" s="574"/>
      <c r="DQ64" s="466"/>
      <c r="DR64" s="467"/>
      <c r="DS64" s="468"/>
      <c r="DT64" s="575"/>
      <c r="DU64" s="491"/>
      <c r="DV64" s="492"/>
      <c r="DW64" s="493"/>
      <c r="DX64" s="494"/>
      <c r="DY64" s="495"/>
      <c r="DZ64" s="496"/>
      <c r="EA64" s="497"/>
      <c r="EB64" s="576"/>
      <c r="EC64" s="466"/>
      <c r="ED64" s="467"/>
      <c r="EE64" s="468"/>
      <c r="EF64" s="575"/>
      <c r="EG64" s="577"/>
      <c r="EH64" s="578"/>
      <c r="EI64" s="579"/>
      <c r="EJ64" s="580"/>
      <c r="EK64" s="964"/>
      <c r="EL64" s="965"/>
      <c r="EM64" s="966"/>
      <c r="EN64" s="967"/>
      <c r="EO64" s="1029"/>
      <c r="EP64" s="1030"/>
      <c r="EQ64" s="1031"/>
      <c r="ER64" s="1032"/>
      <c r="ES64" s="1088"/>
      <c r="ET64" s="1089"/>
      <c r="EU64" s="1090"/>
      <c r="EV64" s="1091"/>
      <c r="EW64" s="1347"/>
      <c r="EX64" s="1348"/>
      <c r="EY64" s="1349"/>
      <c r="EZ64" s="1350"/>
      <c r="FA64" s="1457"/>
      <c r="FB64" s="1458"/>
      <c r="FC64" s="1459"/>
      <c r="FD64" s="1460"/>
      <c r="FE64" s="1632"/>
      <c r="FF64" s="1633"/>
      <c r="FG64" s="1634"/>
      <c r="FH64" s="1635"/>
      <c r="FL64" s="2252"/>
      <c r="FP64" s="2252"/>
      <c r="FQ64" s="1858"/>
      <c r="FT64" s="2252"/>
      <c r="FX64" s="2252"/>
      <c r="GB64" s="2252"/>
      <c r="GF64" s="2252"/>
      <c r="GG64" s="1858"/>
      <c r="GJ64" s="2252"/>
      <c r="GN64" s="2252"/>
      <c r="GR64" s="2252"/>
      <c r="GV64" s="1858"/>
      <c r="GW64" s="1858"/>
      <c r="GZ64" s="2252"/>
      <c r="HA64" s="1858"/>
      <c r="HD64" s="2252"/>
      <c r="HE64" s="1858"/>
      <c r="HH64" s="2252"/>
      <c r="HI64" s="1858"/>
      <c r="HL64" s="2252"/>
      <c r="HM64" s="1858"/>
      <c r="HP64" s="2252"/>
      <c r="HQ64" s="1858"/>
      <c r="HT64" s="2252"/>
      <c r="HU64" s="1858"/>
      <c r="HX64" s="2252"/>
      <c r="HY64" s="1858"/>
      <c r="IB64" s="2252"/>
      <c r="IC64" s="1858"/>
      <c r="IF64" s="2252"/>
      <c r="IG64" s="1858"/>
      <c r="IJ64" s="2252"/>
      <c r="IK64" s="1858"/>
      <c r="IN64" s="2252"/>
      <c r="IO64" s="1858"/>
      <c r="IR64" s="2252"/>
      <c r="IS64" s="1858"/>
      <c r="IV64" s="1858"/>
      <c r="IW64" s="1858"/>
      <c r="IZ64" s="2252"/>
      <c r="JA64" s="1858"/>
      <c r="JD64" s="2252"/>
      <c r="JE64" s="1858"/>
      <c r="JH64" s="2252"/>
      <c r="JI64" s="1858"/>
      <c r="JL64" s="2252"/>
      <c r="JM64" s="1858"/>
      <c r="JP64" s="2252"/>
      <c r="JQ64" s="1858"/>
      <c r="JT64" s="2252"/>
      <c r="JU64" s="1858"/>
      <c r="JX64" s="2252"/>
      <c r="JY64" s="1858"/>
      <c r="KB64" s="2252"/>
      <c r="KC64" s="1858"/>
      <c r="KF64" s="2252"/>
      <c r="KG64" s="1858"/>
      <c r="KJ64" s="2252"/>
      <c r="KK64" s="1858"/>
      <c r="KN64" s="2252"/>
      <c r="KO64" s="1858"/>
      <c r="KR64" s="2252"/>
      <c r="KS64" s="1858"/>
      <c r="KV64" s="2252"/>
      <c r="KW64" s="1858"/>
      <c r="KZ64" s="2252"/>
      <c r="LA64" s="1858"/>
      <c r="LD64" s="2252"/>
      <c r="LE64" s="1858"/>
      <c r="LH64" s="2252"/>
      <c r="LI64" s="1858"/>
      <c r="LL64" s="2252"/>
      <c r="LM64" s="1858"/>
      <c r="LP64" s="2252"/>
      <c r="LQ64" s="1858"/>
      <c r="LT64" s="2252"/>
      <c r="LU64" s="1858"/>
      <c r="LX64" s="2252"/>
      <c r="LY64" s="1858"/>
      <c r="MB64" s="2252"/>
      <c r="MC64" s="1858"/>
      <c r="MF64" s="2252"/>
      <c r="MG64" s="1858"/>
      <c r="MJ64" s="2252"/>
      <c r="MK64" s="1858"/>
      <c r="MN64" s="2252"/>
      <c r="MO64" s="1858"/>
      <c r="MR64" s="2252"/>
      <c r="MS64" s="1858"/>
      <c r="MV64" s="2252"/>
      <c r="MW64" s="1858"/>
      <c r="MZ64" s="2252"/>
      <c r="NA64" s="1858"/>
      <c r="ND64" s="2252"/>
    </row>
    <row r="65" spans="1:368" s="78" customFormat="1" thickBot="1">
      <c r="A65" s="124"/>
      <c r="B65" s="1754"/>
      <c r="C65" s="1790"/>
      <c r="D65" s="2331"/>
      <c r="E65" s="1790"/>
      <c r="F65" s="1801"/>
      <c r="G65" s="1809" t="s">
        <v>154</v>
      </c>
      <c r="H65" s="668">
        <f t="shared" si="29"/>
        <v>4.5894444444444442</v>
      </c>
      <c r="I65" s="669">
        <f t="shared" si="19"/>
        <v>4.2005555555555558</v>
      </c>
      <c r="J65" s="664">
        <f t="shared" si="20"/>
        <v>5.1933333333333334</v>
      </c>
      <c r="K65" s="1326">
        <f t="shared" si="21"/>
        <v>13.983333333333333</v>
      </c>
      <c r="L65" s="1754"/>
      <c r="M65" s="65"/>
      <c r="N65" s="65"/>
      <c r="O65" s="65"/>
      <c r="P65" s="218"/>
      <c r="Q65" s="2511"/>
      <c r="R65" s="97"/>
      <c r="S65" s="573"/>
      <c r="T65" s="2520"/>
      <c r="U65" s="481"/>
      <c r="V65" s="481"/>
      <c r="W65" s="481"/>
      <c r="X65" s="464"/>
      <c r="Y65" s="482"/>
      <c r="Z65" s="482"/>
      <c r="AA65" s="482"/>
      <c r="AB65" s="525"/>
      <c r="AC65" s="484">
        <v>6</v>
      </c>
      <c r="AD65" s="484">
        <v>5</v>
      </c>
      <c r="AE65" s="484">
        <v>3</v>
      </c>
      <c r="AF65" s="356">
        <f t="shared" si="22"/>
        <v>14</v>
      </c>
      <c r="AG65" s="357"/>
      <c r="AH65" s="358"/>
      <c r="AI65" s="359"/>
      <c r="AJ65" s="358"/>
      <c r="AK65" s="485">
        <v>4</v>
      </c>
      <c r="AL65" s="486">
        <v>4.5</v>
      </c>
      <c r="AM65" s="486">
        <v>4</v>
      </c>
      <c r="AN65" s="362">
        <f t="shared" si="23"/>
        <v>12.5</v>
      </c>
      <c r="AO65" s="1127"/>
      <c r="AP65" s="1127"/>
      <c r="AQ65" s="1127"/>
      <c r="AR65" s="1145"/>
      <c r="AS65" s="357">
        <f t="shared" si="24"/>
        <v>4.1550000000000002</v>
      </c>
      <c r="AT65" s="358">
        <f t="shared" si="25"/>
        <v>4.1550000000000002</v>
      </c>
      <c r="AU65" s="359">
        <f t="shared" si="26"/>
        <v>5.5400000000000009</v>
      </c>
      <c r="AV65" s="1947">
        <f t="shared" si="27"/>
        <v>13.850000000000001</v>
      </c>
      <c r="AW65" s="1971">
        <v>5</v>
      </c>
      <c r="AX65" s="665">
        <v>4</v>
      </c>
      <c r="AY65" s="666">
        <v>4</v>
      </c>
      <c r="AZ65" s="1963">
        <f t="shared" si="28"/>
        <v>13</v>
      </c>
      <c r="BA65" s="366"/>
      <c r="BB65" s="366"/>
      <c r="BC65" s="366"/>
      <c r="BD65" s="367"/>
      <c r="BE65" s="2418"/>
      <c r="BF65" s="378"/>
      <c r="BG65" s="2448"/>
      <c r="BH65" s="470"/>
      <c r="BI65" s="371"/>
      <c r="BJ65" s="371"/>
      <c r="BK65" s="371"/>
      <c r="BL65" s="372"/>
      <c r="BM65" s="358"/>
      <c r="BN65" s="358"/>
      <c r="BO65" s="358"/>
      <c r="BP65" s="363"/>
      <c r="BQ65" s="373"/>
      <c r="BR65" s="373"/>
      <c r="BS65" s="373"/>
      <c r="BT65" s="704"/>
      <c r="BU65" s="1869">
        <f t="shared" ref="BU65:BU72" si="31">BX65*6/20</f>
        <v>4.2</v>
      </c>
      <c r="BV65" s="374">
        <f t="shared" ref="BV65:BV72" si="32">BX65*6/20</f>
        <v>4.2</v>
      </c>
      <c r="BW65" s="374">
        <f t="shared" ref="BW65:BW72" si="33">BX65*8/20</f>
        <v>5.6</v>
      </c>
      <c r="BX65" s="1902">
        <v>14</v>
      </c>
      <c r="BY65" s="374"/>
      <c r="BZ65" s="374"/>
      <c r="CA65" s="374"/>
      <c r="CB65" s="375"/>
      <c r="CC65" s="484">
        <v>4.5</v>
      </c>
      <c r="CD65" s="484">
        <v>4</v>
      </c>
      <c r="CE65" s="484">
        <v>5.5</v>
      </c>
      <c r="CF65" s="356">
        <f t="shared" si="30"/>
        <v>14</v>
      </c>
      <c r="CG65" s="463"/>
      <c r="CH65" s="463"/>
      <c r="CI65" s="463"/>
      <c r="CJ65" s="464"/>
      <c r="CK65" s="383">
        <f>CN65*6/20</f>
        <v>4.2</v>
      </c>
      <c r="CL65" s="383">
        <f>CN65*6/20</f>
        <v>4.2</v>
      </c>
      <c r="CM65" s="383">
        <f>CN65*8/20</f>
        <v>5.6</v>
      </c>
      <c r="CN65" s="709">
        <v>14</v>
      </c>
      <c r="CO65" s="2011">
        <v>5</v>
      </c>
      <c r="CP65" s="537">
        <v>4</v>
      </c>
      <c r="CQ65" s="537">
        <v>6.5</v>
      </c>
      <c r="CR65" s="2006">
        <f>CQ65+CP65+CO65</f>
        <v>15.5</v>
      </c>
      <c r="CS65" s="378"/>
      <c r="CT65" s="378"/>
      <c r="CU65" s="378"/>
      <c r="CV65" s="460"/>
      <c r="CW65" s="537"/>
      <c r="CX65" s="537"/>
      <c r="CY65" s="537"/>
      <c r="CZ65" s="377"/>
      <c r="DA65" s="368">
        <v>4.25</v>
      </c>
      <c r="DB65" s="368">
        <v>3.75</v>
      </c>
      <c r="DC65" s="368">
        <v>7</v>
      </c>
      <c r="DD65" s="460">
        <f>DC65+DB65+DA65</f>
        <v>15</v>
      </c>
      <c r="DE65" s="550"/>
      <c r="DF65" s="550"/>
      <c r="DG65" s="550"/>
      <c r="DH65" s="551"/>
      <c r="DI65" s="667"/>
      <c r="DJ65" s="667"/>
      <c r="DK65" s="667"/>
      <c r="DL65" s="384"/>
      <c r="DM65" s="374"/>
      <c r="DN65" s="374"/>
      <c r="DO65" s="374"/>
      <c r="DP65" s="574"/>
      <c r="DQ65" s="466"/>
      <c r="DR65" s="467"/>
      <c r="DS65" s="468"/>
      <c r="DT65" s="575"/>
      <c r="DU65" s="491"/>
      <c r="DV65" s="492"/>
      <c r="DW65" s="493"/>
      <c r="DX65" s="494"/>
      <c r="DY65" s="495"/>
      <c r="DZ65" s="496"/>
      <c r="EA65" s="497"/>
      <c r="EB65" s="576"/>
      <c r="EC65" s="466"/>
      <c r="ED65" s="467"/>
      <c r="EE65" s="468"/>
      <c r="EF65" s="575"/>
      <c r="EG65" s="577"/>
      <c r="EH65" s="578"/>
      <c r="EI65" s="579"/>
      <c r="EJ65" s="580"/>
      <c r="EK65" s="964"/>
      <c r="EL65" s="965"/>
      <c r="EM65" s="966"/>
      <c r="EN65" s="967"/>
      <c r="EO65" s="1029"/>
      <c r="EP65" s="1030"/>
      <c r="EQ65" s="1031"/>
      <c r="ER65" s="1032"/>
      <c r="ES65" s="1088"/>
      <c r="ET65" s="1089"/>
      <c r="EU65" s="1090"/>
      <c r="EV65" s="1091"/>
      <c r="EW65" s="1347"/>
      <c r="EX65" s="1348"/>
      <c r="EY65" s="1349"/>
      <c r="EZ65" s="1350"/>
      <c r="FA65" s="1457"/>
      <c r="FB65" s="1458"/>
      <c r="FC65" s="1459"/>
      <c r="FD65" s="1460"/>
      <c r="FE65" s="1632"/>
      <c r="FF65" s="1633"/>
      <c r="FG65" s="1634"/>
      <c r="FH65" s="1635"/>
      <c r="FL65" s="2252"/>
      <c r="FP65" s="2252"/>
      <c r="FQ65" s="1858"/>
      <c r="FT65" s="2252"/>
      <c r="FX65" s="2252"/>
      <c r="GB65" s="2252"/>
      <c r="GF65" s="2252"/>
      <c r="GG65" s="1858"/>
      <c r="GJ65" s="2252"/>
      <c r="GN65" s="2252"/>
      <c r="GR65" s="2252"/>
      <c r="GV65" s="1858"/>
      <c r="GW65" s="1858"/>
      <c r="GZ65" s="2252"/>
      <c r="HA65" s="1858"/>
      <c r="HD65" s="2252"/>
      <c r="HE65" s="1858"/>
      <c r="HH65" s="2252"/>
      <c r="HI65" s="1858"/>
      <c r="HL65" s="2252"/>
      <c r="HM65" s="1858"/>
      <c r="HP65" s="2252"/>
      <c r="HQ65" s="1858"/>
      <c r="HT65" s="2252"/>
      <c r="HU65" s="1858"/>
      <c r="HX65" s="2252"/>
      <c r="HY65" s="1858"/>
      <c r="IB65" s="2252"/>
      <c r="IC65" s="1858"/>
      <c r="IF65" s="2252"/>
      <c r="IG65" s="1858"/>
      <c r="IJ65" s="2252"/>
      <c r="IK65" s="1858"/>
      <c r="IN65" s="2252"/>
      <c r="IO65" s="1858"/>
      <c r="IR65" s="2252"/>
      <c r="IS65" s="1858"/>
      <c r="IV65" s="1858"/>
      <c r="IW65" s="1858"/>
      <c r="IZ65" s="2252"/>
      <c r="JA65" s="1858"/>
      <c r="JD65" s="2252"/>
      <c r="JE65" s="1858"/>
      <c r="JH65" s="2252"/>
      <c r="JI65" s="1858"/>
      <c r="JL65" s="2252"/>
      <c r="JM65" s="1858"/>
      <c r="JP65" s="2252"/>
      <c r="JQ65" s="1858"/>
      <c r="JT65" s="2252"/>
      <c r="JU65" s="1858"/>
      <c r="JX65" s="2252"/>
      <c r="JY65" s="1858"/>
      <c r="KB65" s="2252"/>
      <c r="KC65" s="1858"/>
      <c r="KF65" s="2252"/>
      <c r="KG65" s="1858"/>
      <c r="KJ65" s="2252"/>
      <c r="KK65" s="1858"/>
      <c r="KN65" s="2252"/>
      <c r="KO65" s="1858"/>
      <c r="KR65" s="2252"/>
      <c r="KS65" s="1858"/>
      <c r="KV65" s="2252"/>
      <c r="KW65" s="1858"/>
      <c r="KZ65" s="2252"/>
      <c r="LA65" s="1858"/>
      <c r="LD65" s="2252"/>
      <c r="LE65" s="1858"/>
      <c r="LH65" s="2252"/>
      <c r="LI65" s="1858"/>
      <c r="LL65" s="2252"/>
      <c r="LM65" s="1858"/>
      <c r="LP65" s="2252"/>
      <c r="LQ65" s="1858"/>
      <c r="LT65" s="2252"/>
      <c r="LU65" s="1858"/>
      <c r="LX65" s="2252"/>
      <c r="LY65" s="1858"/>
      <c r="MB65" s="2252"/>
      <c r="MC65" s="1858"/>
      <c r="MF65" s="2252"/>
      <c r="MG65" s="1858"/>
      <c r="MJ65" s="2252"/>
      <c r="MK65" s="1858"/>
      <c r="MN65" s="2252"/>
      <c r="MO65" s="1858"/>
      <c r="MR65" s="2252"/>
      <c r="MS65" s="1858"/>
      <c r="MV65" s="2252"/>
      <c r="MW65" s="1858"/>
      <c r="MZ65" s="2252"/>
      <c r="NA65" s="1858"/>
      <c r="ND65" s="2252"/>
    </row>
    <row r="66" spans="1:368" s="78" customFormat="1" thickBot="1">
      <c r="A66" s="124"/>
      <c r="B66" s="1754"/>
      <c r="C66" s="1790"/>
      <c r="D66" s="2331"/>
      <c r="E66" s="1790"/>
      <c r="F66" s="1801"/>
      <c r="G66" s="1809" t="s">
        <v>155</v>
      </c>
      <c r="H66" s="668">
        <f t="shared" si="29"/>
        <v>3.972777777777778</v>
      </c>
      <c r="I66" s="669">
        <f t="shared" si="19"/>
        <v>4.1394444444444449</v>
      </c>
      <c r="J66" s="670">
        <f t="shared" si="20"/>
        <v>5.7877777777777775</v>
      </c>
      <c r="K66" s="1326">
        <f t="shared" si="21"/>
        <v>13.899999999999999</v>
      </c>
      <c r="L66" s="1754"/>
      <c r="M66" s="65"/>
      <c r="N66" s="65"/>
      <c r="O66" s="65"/>
      <c r="P66" s="218"/>
      <c r="Q66" s="2511"/>
      <c r="R66" s="97"/>
      <c r="S66" s="573"/>
      <c r="T66" s="2520"/>
      <c r="U66" s="481">
        <v>4</v>
      </c>
      <c r="V66" s="481">
        <v>4</v>
      </c>
      <c r="W66" s="481">
        <v>7</v>
      </c>
      <c r="X66" s="464">
        <f t="shared" ref="X66:X72" si="34">W66+V66+U66</f>
        <v>15</v>
      </c>
      <c r="Y66" s="482"/>
      <c r="Z66" s="482"/>
      <c r="AA66" s="482"/>
      <c r="AB66" s="525"/>
      <c r="AC66" s="484">
        <v>4</v>
      </c>
      <c r="AD66" s="484">
        <v>4</v>
      </c>
      <c r="AE66" s="484">
        <v>5</v>
      </c>
      <c r="AF66" s="356">
        <f t="shared" si="22"/>
        <v>13</v>
      </c>
      <c r="AG66" s="357"/>
      <c r="AH66" s="358"/>
      <c r="AI66" s="359"/>
      <c r="AJ66" s="358"/>
      <c r="AK66" s="485">
        <v>3.25</v>
      </c>
      <c r="AL66" s="486">
        <v>5</v>
      </c>
      <c r="AM66" s="486">
        <v>5.25</v>
      </c>
      <c r="AN66" s="362">
        <f t="shared" si="23"/>
        <v>13.5</v>
      </c>
      <c r="AO66" s="1127"/>
      <c r="AP66" s="1127"/>
      <c r="AQ66" s="1127"/>
      <c r="AR66" s="1145"/>
      <c r="AS66" s="357">
        <f t="shared" si="24"/>
        <v>4.1550000000000002</v>
      </c>
      <c r="AT66" s="358">
        <f t="shared" si="25"/>
        <v>4.1550000000000002</v>
      </c>
      <c r="AU66" s="359">
        <f t="shared" si="26"/>
        <v>5.5400000000000009</v>
      </c>
      <c r="AV66" s="1947">
        <f t="shared" si="27"/>
        <v>13.850000000000001</v>
      </c>
      <c r="AW66" s="1971">
        <v>4</v>
      </c>
      <c r="AX66" s="665">
        <v>2.5</v>
      </c>
      <c r="AY66" s="666">
        <v>5</v>
      </c>
      <c r="AZ66" s="1963">
        <f t="shared" si="28"/>
        <v>11.5</v>
      </c>
      <c r="BA66" s="366"/>
      <c r="BB66" s="366"/>
      <c r="BC66" s="366"/>
      <c r="BD66" s="367"/>
      <c r="BE66" s="2418"/>
      <c r="BF66" s="378"/>
      <c r="BG66" s="2448"/>
      <c r="BH66" s="470"/>
      <c r="BI66" s="371"/>
      <c r="BJ66" s="371"/>
      <c r="BK66" s="371"/>
      <c r="BL66" s="372"/>
      <c r="BM66" s="358"/>
      <c r="BN66" s="358"/>
      <c r="BO66" s="358"/>
      <c r="BP66" s="363"/>
      <c r="BQ66" s="373"/>
      <c r="BR66" s="373"/>
      <c r="BS66" s="373"/>
      <c r="BT66" s="704"/>
      <c r="BU66" s="1869">
        <f t="shared" si="31"/>
        <v>5.0999999999999996</v>
      </c>
      <c r="BV66" s="374">
        <f t="shared" si="32"/>
        <v>5.0999999999999996</v>
      </c>
      <c r="BW66" s="374">
        <f t="shared" si="33"/>
        <v>6.8</v>
      </c>
      <c r="BX66" s="1902">
        <v>17</v>
      </c>
      <c r="BY66" s="374"/>
      <c r="BZ66" s="374"/>
      <c r="CA66" s="374"/>
      <c r="CB66" s="375"/>
      <c r="CC66" s="484">
        <v>4</v>
      </c>
      <c r="CD66" s="484">
        <v>6</v>
      </c>
      <c r="CE66" s="484">
        <v>6.5</v>
      </c>
      <c r="CF66" s="356">
        <f t="shared" si="30"/>
        <v>16.5</v>
      </c>
      <c r="CG66" s="463"/>
      <c r="CH66" s="463"/>
      <c r="CI66" s="463"/>
      <c r="CJ66" s="464"/>
      <c r="CK66" s="383">
        <f>CN66*6/20</f>
        <v>4.5</v>
      </c>
      <c r="CL66" s="383">
        <f>CN66*6/20</f>
        <v>4.5</v>
      </c>
      <c r="CM66" s="383">
        <f>CN66*8/20</f>
        <v>6</v>
      </c>
      <c r="CN66" s="709">
        <v>15</v>
      </c>
      <c r="CO66" s="2011"/>
      <c r="CP66" s="537"/>
      <c r="CQ66" s="537"/>
      <c r="CR66" s="2006"/>
      <c r="CS66" s="378"/>
      <c r="CT66" s="378"/>
      <c r="CU66" s="378"/>
      <c r="CV66" s="460"/>
      <c r="CW66" s="537"/>
      <c r="CX66" s="537"/>
      <c r="CY66" s="537"/>
      <c r="CZ66" s="377"/>
      <c r="DA66" s="368">
        <v>2.75</v>
      </c>
      <c r="DB66" s="368">
        <v>2</v>
      </c>
      <c r="DC66" s="368">
        <v>5</v>
      </c>
      <c r="DD66" s="460">
        <f>DC66+DB66+DA66</f>
        <v>9.75</v>
      </c>
      <c r="DE66" s="550"/>
      <c r="DF66" s="550"/>
      <c r="DG66" s="550"/>
      <c r="DH66" s="551"/>
      <c r="DI66" s="667"/>
      <c r="DJ66" s="667"/>
      <c r="DK66" s="667"/>
      <c r="DL66" s="384"/>
      <c r="DM66" s="374"/>
      <c r="DN66" s="374"/>
      <c r="DO66" s="374"/>
      <c r="DP66" s="574"/>
      <c r="DQ66" s="466"/>
      <c r="DR66" s="467"/>
      <c r="DS66" s="468"/>
      <c r="DT66" s="575"/>
      <c r="DU66" s="491"/>
      <c r="DV66" s="492"/>
      <c r="DW66" s="493"/>
      <c r="DX66" s="494"/>
      <c r="DY66" s="495"/>
      <c r="DZ66" s="496"/>
      <c r="EA66" s="497"/>
      <c r="EB66" s="576"/>
      <c r="EC66" s="466"/>
      <c r="ED66" s="467"/>
      <c r="EE66" s="468"/>
      <c r="EF66" s="575"/>
      <c r="EG66" s="577"/>
      <c r="EH66" s="578"/>
      <c r="EI66" s="579"/>
      <c r="EJ66" s="580"/>
      <c r="EK66" s="964"/>
      <c r="EL66" s="965"/>
      <c r="EM66" s="966"/>
      <c r="EN66" s="967"/>
      <c r="EO66" s="1029"/>
      <c r="EP66" s="1030"/>
      <c r="EQ66" s="1031"/>
      <c r="ER66" s="1032"/>
      <c r="ES66" s="1088"/>
      <c r="ET66" s="1089"/>
      <c r="EU66" s="1090"/>
      <c r="EV66" s="1091"/>
      <c r="EW66" s="1347"/>
      <c r="EX66" s="1348"/>
      <c r="EY66" s="1349"/>
      <c r="EZ66" s="1350"/>
      <c r="FA66" s="1457"/>
      <c r="FB66" s="1458"/>
      <c r="FC66" s="1459"/>
      <c r="FD66" s="1460"/>
      <c r="FE66" s="1632"/>
      <c r="FF66" s="1633"/>
      <c r="FG66" s="1634"/>
      <c r="FH66" s="1635"/>
      <c r="FL66" s="2252"/>
      <c r="FP66" s="2252"/>
      <c r="FQ66" s="1858"/>
      <c r="FT66" s="2252"/>
      <c r="FX66" s="2252"/>
      <c r="GB66" s="2252"/>
      <c r="GF66" s="2252"/>
      <c r="GG66" s="1858"/>
      <c r="GJ66" s="2252"/>
      <c r="GN66" s="2252"/>
      <c r="GR66" s="2252"/>
      <c r="GV66" s="1858"/>
      <c r="GW66" s="1858"/>
      <c r="GZ66" s="2252"/>
      <c r="HA66" s="1858"/>
      <c r="HD66" s="2252"/>
      <c r="HE66" s="1858"/>
      <c r="HH66" s="2252"/>
      <c r="HI66" s="1858"/>
      <c r="HL66" s="2252"/>
      <c r="HM66" s="1858"/>
      <c r="HP66" s="2252"/>
      <c r="HQ66" s="1858"/>
      <c r="HT66" s="2252"/>
      <c r="HU66" s="1858"/>
      <c r="HX66" s="2252"/>
      <c r="HY66" s="1858"/>
      <c r="IB66" s="2252"/>
      <c r="IC66" s="1858"/>
      <c r="IF66" s="2252"/>
      <c r="IG66" s="1858"/>
      <c r="IJ66" s="2252"/>
      <c r="IK66" s="1858"/>
      <c r="IN66" s="2252"/>
      <c r="IO66" s="1858"/>
      <c r="IR66" s="2252"/>
      <c r="IS66" s="1858"/>
      <c r="IV66" s="1858"/>
      <c r="IW66" s="1858"/>
      <c r="IZ66" s="2252"/>
      <c r="JA66" s="1858"/>
      <c r="JD66" s="2252"/>
      <c r="JE66" s="1858"/>
      <c r="JH66" s="2252"/>
      <c r="JI66" s="1858"/>
      <c r="JL66" s="2252"/>
      <c r="JM66" s="1858"/>
      <c r="JP66" s="2252"/>
      <c r="JQ66" s="1858"/>
      <c r="JT66" s="2252"/>
      <c r="JU66" s="1858"/>
      <c r="JX66" s="2252"/>
      <c r="JY66" s="1858"/>
      <c r="KB66" s="2252"/>
      <c r="KC66" s="1858"/>
      <c r="KF66" s="2252"/>
      <c r="KG66" s="1858"/>
      <c r="KJ66" s="2252"/>
      <c r="KK66" s="1858"/>
      <c r="KN66" s="2252"/>
      <c r="KO66" s="1858"/>
      <c r="KR66" s="2252"/>
      <c r="KS66" s="1858"/>
      <c r="KV66" s="2252"/>
      <c r="KW66" s="1858"/>
      <c r="KZ66" s="2252"/>
      <c r="LA66" s="1858"/>
      <c r="LD66" s="2252"/>
      <c r="LE66" s="1858"/>
      <c r="LH66" s="2252"/>
      <c r="LI66" s="1858"/>
      <c r="LL66" s="2252"/>
      <c r="LM66" s="1858"/>
      <c r="LP66" s="2252"/>
      <c r="LQ66" s="1858"/>
      <c r="LT66" s="2252"/>
      <c r="LU66" s="1858"/>
      <c r="LX66" s="2252"/>
      <c r="LY66" s="1858"/>
      <c r="MB66" s="2252"/>
      <c r="MC66" s="1858"/>
      <c r="MF66" s="2252"/>
      <c r="MG66" s="1858"/>
      <c r="MJ66" s="2252"/>
      <c r="MK66" s="1858"/>
      <c r="MN66" s="2252"/>
      <c r="MO66" s="1858"/>
      <c r="MR66" s="2252"/>
      <c r="MS66" s="1858"/>
      <c r="MV66" s="2252"/>
      <c r="MW66" s="1858"/>
      <c r="MZ66" s="2252"/>
      <c r="NA66" s="1858"/>
      <c r="ND66" s="2252"/>
    </row>
    <row r="67" spans="1:368" s="78" customFormat="1" thickBot="1">
      <c r="A67" s="124"/>
      <c r="B67" s="1754"/>
      <c r="C67" s="1790"/>
      <c r="D67" s="2331"/>
      <c r="E67" s="1790"/>
      <c r="F67" s="1801"/>
      <c r="G67" s="1809" t="s">
        <v>156</v>
      </c>
      <c r="H67" s="671">
        <f t="shared" si="29"/>
        <v>4.8631250000000001</v>
      </c>
      <c r="I67" s="669">
        <f t="shared" si="19"/>
        <v>4.2068750000000001</v>
      </c>
      <c r="J67" s="664">
        <f t="shared" si="20"/>
        <v>5.7549999999999999</v>
      </c>
      <c r="K67" s="1326">
        <f t="shared" si="21"/>
        <v>14.824999999999999</v>
      </c>
      <c r="L67" s="1754"/>
      <c r="M67" s="65"/>
      <c r="N67" s="65"/>
      <c r="O67" s="65"/>
      <c r="P67" s="218"/>
      <c r="Q67" s="2511"/>
      <c r="R67" s="97"/>
      <c r="S67" s="573"/>
      <c r="T67" s="2520"/>
      <c r="U67" s="481">
        <v>4.5</v>
      </c>
      <c r="V67" s="481">
        <v>4.5</v>
      </c>
      <c r="W67" s="481">
        <v>6</v>
      </c>
      <c r="X67" s="464">
        <f t="shared" si="34"/>
        <v>15</v>
      </c>
      <c r="Y67" s="482"/>
      <c r="Z67" s="482"/>
      <c r="AA67" s="482"/>
      <c r="AB67" s="525"/>
      <c r="AC67" s="484">
        <v>6</v>
      </c>
      <c r="AD67" s="484">
        <v>4</v>
      </c>
      <c r="AE67" s="484">
        <v>5</v>
      </c>
      <c r="AF67" s="356">
        <f t="shared" si="22"/>
        <v>15</v>
      </c>
      <c r="AG67" s="357"/>
      <c r="AH67" s="358"/>
      <c r="AI67" s="359"/>
      <c r="AJ67" s="358"/>
      <c r="AK67" s="485">
        <v>5.75</v>
      </c>
      <c r="AL67" s="486">
        <v>4</v>
      </c>
      <c r="AM67" s="486">
        <v>5</v>
      </c>
      <c r="AN67" s="362">
        <f t="shared" si="23"/>
        <v>14.75</v>
      </c>
      <c r="AO67" s="1127"/>
      <c r="AP67" s="1127"/>
      <c r="AQ67" s="1127"/>
      <c r="AR67" s="1145"/>
      <c r="AS67" s="357">
        <f t="shared" si="24"/>
        <v>4.1550000000000002</v>
      </c>
      <c r="AT67" s="358">
        <f t="shared" si="25"/>
        <v>4.1550000000000002</v>
      </c>
      <c r="AU67" s="359">
        <f t="shared" si="26"/>
        <v>5.5400000000000009</v>
      </c>
      <c r="AV67" s="1947">
        <f t="shared" si="27"/>
        <v>13.850000000000001</v>
      </c>
      <c r="AW67" s="1971">
        <v>4.5</v>
      </c>
      <c r="AX67" s="665">
        <v>4</v>
      </c>
      <c r="AY67" s="666">
        <v>6</v>
      </c>
      <c r="AZ67" s="1963">
        <f t="shared" si="28"/>
        <v>14.5</v>
      </c>
      <c r="BA67" s="366"/>
      <c r="BB67" s="366"/>
      <c r="BC67" s="366"/>
      <c r="BD67" s="367"/>
      <c r="BE67" s="2418"/>
      <c r="BF67" s="378"/>
      <c r="BG67" s="2448"/>
      <c r="BH67" s="470"/>
      <c r="BI67" s="371"/>
      <c r="BJ67" s="371"/>
      <c r="BK67" s="371"/>
      <c r="BL67" s="372"/>
      <c r="BM67" s="358"/>
      <c r="BN67" s="358"/>
      <c r="BO67" s="358"/>
      <c r="BP67" s="363"/>
      <c r="BQ67" s="373"/>
      <c r="BR67" s="373"/>
      <c r="BS67" s="373"/>
      <c r="BT67" s="704"/>
      <c r="BU67" s="1869">
        <f t="shared" si="31"/>
        <v>4.2</v>
      </c>
      <c r="BV67" s="374">
        <f t="shared" si="32"/>
        <v>4.2</v>
      </c>
      <c r="BW67" s="374">
        <f t="shared" si="33"/>
        <v>5.6</v>
      </c>
      <c r="BX67" s="1902">
        <v>14</v>
      </c>
      <c r="BY67" s="374"/>
      <c r="BZ67" s="374"/>
      <c r="CA67" s="374"/>
      <c r="CB67" s="375"/>
      <c r="CC67" s="484">
        <v>5</v>
      </c>
      <c r="CD67" s="484">
        <v>4</v>
      </c>
      <c r="CE67" s="484">
        <v>6.5</v>
      </c>
      <c r="CF67" s="356">
        <f t="shared" si="30"/>
        <v>15.5</v>
      </c>
      <c r="CG67" s="463"/>
      <c r="CH67" s="463"/>
      <c r="CI67" s="463"/>
      <c r="CJ67" s="464"/>
      <c r="CK67" s="383">
        <f>CN67*6/20</f>
        <v>4.8</v>
      </c>
      <c r="CL67" s="383">
        <f>CN67*6/20</f>
        <v>4.8</v>
      </c>
      <c r="CM67" s="383">
        <f>CN67*8/20</f>
        <v>6.4</v>
      </c>
      <c r="CN67" s="709">
        <v>16</v>
      </c>
      <c r="CO67" s="2011"/>
      <c r="CP67" s="537"/>
      <c r="CQ67" s="537"/>
      <c r="CR67" s="2006"/>
      <c r="CS67" s="378"/>
      <c r="CT67" s="378"/>
      <c r="CU67" s="378"/>
      <c r="CV67" s="460"/>
      <c r="CW67" s="537"/>
      <c r="CX67" s="537"/>
      <c r="CY67" s="537"/>
      <c r="CZ67" s="377"/>
      <c r="DA67" s="368"/>
      <c r="DB67" s="368"/>
      <c r="DC67" s="368"/>
      <c r="DD67" s="460"/>
      <c r="DE67" s="550"/>
      <c r="DF67" s="550"/>
      <c r="DG67" s="550"/>
      <c r="DH67" s="551"/>
      <c r="DI67" s="667"/>
      <c r="DJ67" s="667"/>
      <c r="DK67" s="667"/>
      <c r="DL67" s="384"/>
      <c r="DM67" s="374"/>
      <c r="DN67" s="374"/>
      <c r="DO67" s="374"/>
      <c r="DP67" s="574"/>
      <c r="DQ67" s="466"/>
      <c r="DR67" s="467"/>
      <c r="DS67" s="468"/>
      <c r="DT67" s="575"/>
      <c r="DU67" s="491"/>
      <c r="DV67" s="492"/>
      <c r="DW67" s="493"/>
      <c r="DX67" s="494"/>
      <c r="DY67" s="495"/>
      <c r="DZ67" s="496"/>
      <c r="EA67" s="497"/>
      <c r="EB67" s="576"/>
      <c r="EC67" s="466"/>
      <c r="ED67" s="467"/>
      <c r="EE67" s="468"/>
      <c r="EF67" s="575"/>
      <c r="EG67" s="577"/>
      <c r="EH67" s="578"/>
      <c r="EI67" s="579"/>
      <c r="EJ67" s="580"/>
      <c r="EK67" s="964"/>
      <c r="EL67" s="965"/>
      <c r="EM67" s="966"/>
      <c r="EN67" s="967"/>
      <c r="EO67" s="1029"/>
      <c r="EP67" s="1030"/>
      <c r="EQ67" s="1031"/>
      <c r="ER67" s="1032"/>
      <c r="ES67" s="1088"/>
      <c r="ET67" s="1089"/>
      <c r="EU67" s="1090"/>
      <c r="EV67" s="1091"/>
      <c r="EW67" s="1347"/>
      <c r="EX67" s="1348"/>
      <c r="EY67" s="1349"/>
      <c r="EZ67" s="1350"/>
      <c r="FA67" s="1457"/>
      <c r="FB67" s="1458"/>
      <c r="FC67" s="1459"/>
      <c r="FD67" s="1460"/>
      <c r="FE67" s="1632"/>
      <c r="FF67" s="1633"/>
      <c r="FG67" s="1634"/>
      <c r="FH67" s="1635"/>
      <c r="FL67" s="2252"/>
      <c r="FP67" s="2252"/>
      <c r="FQ67" s="1858"/>
      <c r="FT67" s="2252"/>
      <c r="FX67" s="2252"/>
      <c r="GB67" s="2252"/>
      <c r="GF67" s="2252"/>
      <c r="GG67" s="1858"/>
      <c r="GJ67" s="2252"/>
      <c r="GN67" s="2252"/>
      <c r="GR67" s="2252"/>
      <c r="GV67" s="1858"/>
      <c r="GW67" s="1858"/>
      <c r="GZ67" s="2252"/>
      <c r="HA67" s="1858"/>
      <c r="HD67" s="2252"/>
      <c r="HE67" s="1858"/>
      <c r="HH67" s="2252"/>
      <c r="HI67" s="1858"/>
      <c r="HL67" s="2252"/>
      <c r="HM67" s="1858"/>
      <c r="HP67" s="2252"/>
      <c r="HQ67" s="1858"/>
      <c r="HT67" s="2252"/>
      <c r="HU67" s="1858"/>
      <c r="HX67" s="2252"/>
      <c r="HY67" s="1858"/>
      <c r="IB67" s="2252"/>
      <c r="IC67" s="1858"/>
      <c r="IF67" s="2252"/>
      <c r="IG67" s="1858"/>
      <c r="IJ67" s="2252"/>
      <c r="IK67" s="1858"/>
      <c r="IN67" s="2252"/>
      <c r="IO67" s="1858"/>
      <c r="IR67" s="2252"/>
      <c r="IS67" s="1858"/>
      <c r="IV67" s="1858"/>
      <c r="IW67" s="1858"/>
      <c r="IZ67" s="2252"/>
      <c r="JA67" s="1858"/>
      <c r="JD67" s="2252"/>
      <c r="JE67" s="1858"/>
      <c r="JH67" s="2252"/>
      <c r="JI67" s="1858"/>
      <c r="JL67" s="2252"/>
      <c r="JM67" s="1858"/>
      <c r="JP67" s="2252"/>
      <c r="JQ67" s="1858"/>
      <c r="JT67" s="2252"/>
      <c r="JU67" s="1858"/>
      <c r="JX67" s="2252"/>
      <c r="JY67" s="1858"/>
      <c r="KB67" s="2252"/>
      <c r="KC67" s="1858"/>
      <c r="KF67" s="2252"/>
      <c r="KG67" s="1858"/>
      <c r="KJ67" s="2252"/>
      <c r="KK67" s="1858"/>
      <c r="KN67" s="2252"/>
      <c r="KO67" s="1858"/>
      <c r="KR67" s="2252"/>
      <c r="KS67" s="1858"/>
      <c r="KV67" s="2252"/>
      <c r="KW67" s="1858"/>
      <c r="KZ67" s="2252"/>
      <c r="LA67" s="1858"/>
      <c r="LD67" s="2252"/>
      <c r="LE67" s="1858"/>
      <c r="LH67" s="2252"/>
      <c r="LI67" s="1858"/>
      <c r="LL67" s="2252"/>
      <c r="LM67" s="1858"/>
      <c r="LP67" s="2252"/>
      <c r="LQ67" s="1858"/>
      <c r="LT67" s="2252"/>
      <c r="LU67" s="1858"/>
      <c r="LX67" s="2252"/>
      <c r="LY67" s="1858"/>
      <c r="MB67" s="2252"/>
      <c r="MC67" s="1858"/>
      <c r="MF67" s="2252"/>
      <c r="MG67" s="1858"/>
      <c r="MJ67" s="2252"/>
      <c r="MK67" s="1858"/>
      <c r="MN67" s="2252"/>
      <c r="MO67" s="1858"/>
      <c r="MR67" s="2252"/>
      <c r="MS67" s="1858"/>
      <c r="MV67" s="2252"/>
      <c r="MW67" s="1858"/>
      <c r="MZ67" s="2252"/>
      <c r="NA67" s="1858"/>
      <c r="ND67" s="2252"/>
    </row>
    <row r="68" spans="1:368" s="78" customFormat="1" thickBot="1">
      <c r="A68" s="124"/>
      <c r="B68" s="1754"/>
      <c r="C68" s="1790"/>
      <c r="D68" s="2331"/>
      <c r="E68" s="1790"/>
      <c r="F68" s="1801"/>
      <c r="G68" s="1809" t="s">
        <v>157</v>
      </c>
      <c r="H68" s="668">
        <f t="shared" si="29"/>
        <v>4.0443750000000005</v>
      </c>
      <c r="I68" s="669">
        <f t="shared" si="19"/>
        <v>3.9506250000000001</v>
      </c>
      <c r="J68" s="664">
        <f t="shared" si="20"/>
        <v>5.1425000000000001</v>
      </c>
      <c r="K68" s="1326">
        <f t="shared" si="21"/>
        <v>13.137500000000001</v>
      </c>
      <c r="L68" s="1754"/>
      <c r="M68" s="65"/>
      <c r="N68" s="65"/>
      <c r="O68" s="65"/>
      <c r="P68" s="218"/>
      <c r="Q68" s="2511"/>
      <c r="R68" s="97"/>
      <c r="S68" s="573"/>
      <c r="T68" s="2520"/>
      <c r="U68" s="481">
        <v>5</v>
      </c>
      <c r="V68" s="481">
        <v>5</v>
      </c>
      <c r="W68" s="481">
        <v>5</v>
      </c>
      <c r="X68" s="464">
        <f t="shared" si="34"/>
        <v>15</v>
      </c>
      <c r="Y68" s="482"/>
      <c r="Z68" s="482"/>
      <c r="AA68" s="482"/>
      <c r="AB68" s="525"/>
      <c r="AC68" s="484">
        <v>3</v>
      </c>
      <c r="AD68" s="484">
        <v>4</v>
      </c>
      <c r="AE68" s="484">
        <v>4</v>
      </c>
      <c r="AF68" s="356">
        <f t="shared" si="22"/>
        <v>11</v>
      </c>
      <c r="AG68" s="357"/>
      <c r="AH68" s="358"/>
      <c r="AI68" s="359"/>
      <c r="AJ68" s="358"/>
      <c r="AK68" s="485">
        <v>4</v>
      </c>
      <c r="AL68" s="486">
        <v>3.75</v>
      </c>
      <c r="AM68" s="486">
        <v>5</v>
      </c>
      <c r="AN68" s="362">
        <f t="shared" si="23"/>
        <v>12.75</v>
      </c>
      <c r="AO68" s="1127"/>
      <c r="AP68" s="1127"/>
      <c r="AQ68" s="1127"/>
      <c r="AR68" s="1145"/>
      <c r="AS68" s="357">
        <f t="shared" si="24"/>
        <v>4.1550000000000002</v>
      </c>
      <c r="AT68" s="358">
        <f t="shared" si="25"/>
        <v>4.1550000000000002</v>
      </c>
      <c r="AU68" s="359">
        <f t="shared" si="26"/>
        <v>5.5400000000000009</v>
      </c>
      <c r="AV68" s="1947">
        <f t="shared" si="27"/>
        <v>13.850000000000001</v>
      </c>
      <c r="AW68" s="1971">
        <v>4</v>
      </c>
      <c r="AX68" s="665">
        <v>3</v>
      </c>
      <c r="AY68" s="666">
        <v>5</v>
      </c>
      <c r="AZ68" s="1963">
        <f t="shared" si="28"/>
        <v>12</v>
      </c>
      <c r="BA68" s="366"/>
      <c r="BB68" s="366"/>
      <c r="BC68" s="366"/>
      <c r="BD68" s="367"/>
      <c r="BE68" s="2418"/>
      <c r="BF68" s="378"/>
      <c r="BG68" s="2448"/>
      <c r="BH68" s="470"/>
      <c r="BI68" s="371"/>
      <c r="BJ68" s="371"/>
      <c r="BK68" s="371"/>
      <c r="BL68" s="372"/>
      <c r="BM68" s="358"/>
      <c r="BN68" s="358"/>
      <c r="BO68" s="358"/>
      <c r="BP68" s="363"/>
      <c r="BQ68" s="373"/>
      <c r="BR68" s="373"/>
      <c r="BS68" s="373"/>
      <c r="BT68" s="704"/>
      <c r="BU68" s="1869">
        <f t="shared" si="31"/>
        <v>4.2</v>
      </c>
      <c r="BV68" s="374">
        <f t="shared" si="32"/>
        <v>4.2</v>
      </c>
      <c r="BW68" s="374">
        <f t="shared" si="33"/>
        <v>5.6</v>
      </c>
      <c r="BX68" s="1902">
        <v>14</v>
      </c>
      <c r="BY68" s="374"/>
      <c r="BZ68" s="374"/>
      <c r="CA68" s="374"/>
      <c r="CB68" s="375"/>
      <c r="CC68" s="484">
        <v>4</v>
      </c>
      <c r="CD68" s="484">
        <v>3.5</v>
      </c>
      <c r="CE68" s="484">
        <v>4.5</v>
      </c>
      <c r="CF68" s="356">
        <f t="shared" si="30"/>
        <v>12</v>
      </c>
      <c r="CG68" s="463"/>
      <c r="CH68" s="463"/>
      <c r="CI68" s="463"/>
      <c r="CJ68" s="464"/>
      <c r="CK68" s="383"/>
      <c r="CL68" s="383"/>
      <c r="CM68" s="383"/>
      <c r="CN68" s="709"/>
      <c r="CO68" s="2011"/>
      <c r="CP68" s="537"/>
      <c r="CQ68" s="537"/>
      <c r="CR68" s="2006"/>
      <c r="CS68" s="378"/>
      <c r="CT68" s="378"/>
      <c r="CU68" s="378"/>
      <c r="CV68" s="460"/>
      <c r="CW68" s="537"/>
      <c r="CX68" s="537"/>
      <c r="CY68" s="537"/>
      <c r="CZ68" s="377"/>
      <c r="DA68" s="368">
        <v>4</v>
      </c>
      <c r="DB68" s="368">
        <v>4</v>
      </c>
      <c r="DC68" s="368">
        <v>6.5</v>
      </c>
      <c r="DD68" s="460">
        <f>DC68+DB68+DA68</f>
        <v>14.5</v>
      </c>
      <c r="DE68" s="550"/>
      <c r="DF68" s="550"/>
      <c r="DG68" s="550"/>
      <c r="DH68" s="551"/>
      <c r="DI68" s="667"/>
      <c r="DJ68" s="667"/>
      <c r="DK68" s="667"/>
      <c r="DL68" s="384"/>
      <c r="DM68" s="374"/>
      <c r="DN68" s="374"/>
      <c r="DO68" s="374"/>
      <c r="DP68" s="574"/>
      <c r="DQ68" s="466"/>
      <c r="DR68" s="467"/>
      <c r="DS68" s="468"/>
      <c r="DT68" s="575"/>
      <c r="DU68" s="491"/>
      <c r="DV68" s="492"/>
      <c r="DW68" s="493"/>
      <c r="DX68" s="494"/>
      <c r="DY68" s="495"/>
      <c r="DZ68" s="496"/>
      <c r="EA68" s="497"/>
      <c r="EB68" s="576"/>
      <c r="EC68" s="466"/>
      <c r="ED68" s="467"/>
      <c r="EE68" s="468"/>
      <c r="EF68" s="575"/>
      <c r="EG68" s="577"/>
      <c r="EH68" s="578"/>
      <c r="EI68" s="579"/>
      <c r="EJ68" s="580"/>
      <c r="EK68" s="964"/>
      <c r="EL68" s="965"/>
      <c r="EM68" s="966"/>
      <c r="EN68" s="967"/>
      <c r="EO68" s="1029"/>
      <c r="EP68" s="1030"/>
      <c r="EQ68" s="1031"/>
      <c r="ER68" s="1032"/>
      <c r="ES68" s="1088"/>
      <c r="ET68" s="1089"/>
      <c r="EU68" s="1090"/>
      <c r="EV68" s="1091"/>
      <c r="EW68" s="1347"/>
      <c r="EX68" s="1348"/>
      <c r="EY68" s="1349"/>
      <c r="EZ68" s="1350"/>
      <c r="FA68" s="1457"/>
      <c r="FB68" s="1458"/>
      <c r="FC68" s="1459"/>
      <c r="FD68" s="1460"/>
      <c r="FE68" s="1632"/>
      <c r="FF68" s="1633"/>
      <c r="FG68" s="1634"/>
      <c r="FH68" s="1635"/>
      <c r="FL68" s="2252"/>
      <c r="FP68" s="2252"/>
      <c r="FQ68" s="1858"/>
      <c r="FT68" s="2252"/>
      <c r="FX68" s="2252"/>
      <c r="GB68" s="2252"/>
      <c r="GF68" s="2252"/>
      <c r="GG68" s="1858"/>
      <c r="GJ68" s="2252"/>
      <c r="GN68" s="2252"/>
      <c r="GR68" s="2252"/>
      <c r="GV68" s="1858"/>
      <c r="GW68" s="1858"/>
      <c r="GZ68" s="2252"/>
      <c r="HA68" s="1858"/>
      <c r="HD68" s="2252"/>
      <c r="HE68" s="1858"/>
      <c r="HH68" s="2252"/>
      <c r="HI68" s="1858"/>
      <c r="HL68" s="2252"/>
      <c r="HM68" s="1858"/>
      <c r="HP68" s="2252"/>
      <c r="HQ68" s="1858"/>
      <c r="HT68" s="2252"/>
      <c r="HU68" s="1858"/>
      <c r="HX68" s="2252"/>
      <c r="HY68" s="1858"/>
      <c r="IB68" s="2252"/>
      <c r="IC68" s="1858"/>
      <c r="IF68" s="2252"/>
      <c r="IG68" s="1858"/>
      <c r="IJ68" s="2252"/>
      <c r="IK68" s="1858"/>
      <c r="IN68" s="2252"/>
      <c r="IO68" s="1858"/>
      <c r="IR68" s="2252"/>
      <c r="IS68" s="1858"/>
      <c r="IV68" s="1858"/>
      <c r="IW68" s="1858"/>
      <c r="IZ68" s="2252"/>
      <c r="JA68" s="1858"/>
      <c r="JD68" s="2252"/>
      <c r="JE68" s="1858"/>
      <c r="JH68" s="2252"/>
      <c r="JI68" s="1858"/>
      <c r="JL68" s="2252"/>
      <c r="JM68" s="1858"/>
      <c r="JP68" s="2252"/>
      <c r="JQ68" s="1858"/>
      <c r="JT68" s="2252"/>
      <c r="JU68" s="1858"/>
      <c r="JX68" s="2252"/>
      <c r="JY68" s="1858"/>
      <c r="KB68" s="2252"/>
      <c r="KC68" s="1858"/>
      <c r="KF68" s="2252"/>
      <c r="KG68" s="1858"/>
      <c r="KJ68" s="2252"/>
      <c r="KK68" s="1858"/>
      <c r="KN68" s="2252"/>
      <c r="KO68" s="1858"/>
      <c r="KR68" s="2252"/>
      <c r="KS68" s="1858"/>
      <c r="KV68" s="2252"/>
      <c r="KW68" s="1858"/>
      <c r="KZ68" s="2252"/>
      <c r="LA68" s="1858"/>
      <c r="LD68" s="2252"/>
      <c r="LE68" s="1858"/>
      <c r="LH68" s="2252"/>
      <c r="LI68" s="1858"/>
      <c r="LL68" s="2252"/>
      <c r="LM68" s="1858"/>
      <c r="LP68" s="2252"/>
      <c r="LQ68" s="1858"/>
      <c r="LT68" s="2252"/>
      <c r="LU68" s="1858"/>
      <c r="LX68" s="2252"/>
      <c r="LY68" s="1858"/>
      <c r="MB68" s="2252"/>
      <c r="MC68" s="1858"/>
      <c r="MF68" s="2252"/>
      <c r="MG68" s="1858"/>
      <c r="MJ68" s="2252"/>
      <c r="MK68" s="1858"/>
      <c r="MN68" s="2252"/>
      <c r="MO68" s="1858"/>
      <c r="MR68" s="2252"/>
      <c r="MS68" s="1858"/>
      <c r="MV68" s="2252"/>
      <c r="MW68" s="1858"/>
      <c r="MZ68" s="2252"/>
      <c r="NA68" s="1858"/>
      <c r="ND68" s="2252"/>
    </row>
    <row r="69" spans="1:368" s="78" customFormat="1" thickBot="1">
      <c r="A69" s="124"/>
      <c r="B69" s="1754"/>
      <c r="C69" s="1790"/>
      <c r="D69" s="2331"/>
      <c r="E69" s="1790"/>
      <c r="F69" s="1801"/>
      <c r="G69" s="1809" t="s">
        <v>158</v>
      </c>
      <c r="H69" s="668">
        <f t="shared" si="29"/>
        <v>4.1500000000000004</v>
      </c>
      <c r="I69" s="669">
        <f t="shared" si="19"/>
        <v>3.9312499999999999</v>
      </c>
      <c r="J69" s="664">
        <f t="shared" si="20"/>
        <v>3.8875000000000002</v>
      </c>
      <c r="K69" s="1326">
        <f t="shared" si="21"/>
        <v>11.96875</v>
      </c>
      <c r="L69" s="1754"/>
      <c r="M69" s="65"/>
      <c r="N69" s="65"/>
      <c r="O69" s="65"/>
      <c r="P69" s="218"/>
      <c r="Q69" s="2511"/>
      <c r="R69" s="97"/>
      <c r="S69" s="573"/>
      <c r="T69" s="2520"/>
      <c r="U69" s="481">
        <v>5</v>
      </c>
      <c r="V69" s="481">
        <v>3</v>
      </c>
      <c r="W69" s="481">
        <v>4</v>
      </c>
      <c r="X69" s="464">
        <f t="shared" si="34"/>
        <v>12</v>
      </c>
      <c r="Y69" s="482"/>
      <c r="Z69" s="482"/>
      <c r="AA69" s="482"/>
      <c r="AB69" s="525"/>
      <c r="AC69" s="484">
        <v>3</v>
      </c>
      <c r="AD69" s="484">
        <v>5</v>
      </c>
      <c r="AE69" s="484">
        <v>3</v>
      </c>
      <c r="AF69" s="356">
        <f t="shared" si="22"/>
        <v>11</v>
      </c>
      <c r="AG69" s="357"/>
      <c r="AH69" s="358"/>
      <c r="AI69" s="359"/>
      <c r="AJ69" s="358"/>
      <c r="AK69" s="485">
        <v>4</v>
      </c>
      <c r="AL69" s="486">
        <v>4.75</v>
      </c>
      <c r="AM69" s="486">
        <v>3.5</v>
      </c>
      <c r="AN69" s="362">
        <f t="shared" si="23"/>
        <v>12.25</v>
      </c>
      <c r="AO69" s="1127"/>
      <c r="AP69" s="1127"/>
      <c r="AQ69" s="1127"/>
      <c r="AR69" s="1145"/>
      <c r="AS69" s="357"/>
      <c r="AT69" s="358"/>
      <c r="AU69" s="359"/>
      <c r="AV69" s="1947"/>
      <c r="AW69" s="1971">
        <v>3.5</v>
      </c>
      <c r="AX69" s="665">
        <v>2</v>
      </c>
      <c r="AY69" s="666">
        <v>3.5</v>
      </c>
      <c r="AZ69" s="1963">
        <f t="shared" si="28"/>
        <v>9</v>
      </c>
      <c r="BA69" s="366"/>
      <c r="BB69" s="366"/>
      <c r="BC69" s="366"/>
      <c r="BD69" s="367"/>
      <c r="BE69" s="2418"/>
      <c r="BF69" s="378"/>
      <c r="BG69" s="2448"/>
      <c r="BH69" s="470"/>
      <c r="BI69" s="371"/>
      <c r="BJ69" s="371"/>
      <c r="BK69" s="371"/>
      <c r="BL69" s="372"/>
      <c r="BM69" s="358"/>
      <c r="BN69" s="358"/>
      <c r="BO69" s="358"/>
      <c r="BP69" s="363"/>
      <c r="BQ69" s="373"/>
      <c r="BR69" s="373"/>
      <c r="BS69" s="373"/>
      <c r="BT69" s="704"/>
      <c r="BU69" s="1869">
        <f t="shared" si="31"/>
        <v>4.2</v>
      </c>
      <c r="BV69" s="374">
        <f t="shared" si="32"/>
        <v>4.2</v>
      </c>
      <c r="BW69" s="374">
        <f t="shared" si="33"/>
        <v>5.6</v>
      </c>
      <c r="BX69" s="1902">
        <v>14</v>
      </c>
      <c r="BY69" s="374"/>
      <c r="BZ69" s="374"/>
      <c r="CA69" s="374"/>
      <c r="CB69" s="375"/>
      <c r="CC69" s="484">
        <v>4.5</v>
      </c>
      <c r="CD69" s="484">
        <v>4</v>
      </c>
      <c r="CE69" s="484">
        <v>2.5</v>
      </c>
      <c r="CF69" s="356">
        <f t="shared" si="30"/>
        <v>11</v>
      </c>
      <c r="CG69" s="463"/>
      <c r="CH69" s="463"/>
      <c r="CI69" s="463"/>
      <c r="CJ69" s="464"/>
      <c r="CK69" s="383">
        <f>CN69*6/20</f>
        <v>4.5</v>
      </c>
      <c r="CL69" s="383">
        <f>CN69*6/20</f>
        <v>4.5</v>
      </c>
      <c r="CM69" s="383">
        <f>CN69*8/20</f>
        <v>6</v>
      </c>
      <c r="CN69" s="709">
        <v>15</v>
      </c>
      <c r="CO69" s="2011"/>
      <c r="CP69" s="537"/>
      <c r="CQ69" s="537"/>
      <c r="CR69" s="2006"/>
      <c r="CS69" s="378"/>
      <c r="CT69" s="378"/>
      <c r="CU69" s="378"/>
      <c r="CV69" s="460"/>
      <c r="CW69" s="537"/>
      <c r="CX69" s="537"/>
      <c r="CY69" s="537"/>
      <c r="CZ69" s="377"/>
      <c r="DA69" s="368">
        <v>4.5</v>
      </c>
      <c r="DB69" s="368">
        <v>4</v>
      </c>
      <c r="DC69" s="368">
        <v>3</v>
      </c>
      <c r="DD69" s="460">
        <f>DC69+DB69+DA69</f>
        <v>11.5</v>
      </c>
      <c r="DE69" s="550"/>
      <c r="DF69" s="550"/>
      <c r="DG69" s="550"/>
      <c r="DH69" s="551"/>
      <c r="DI69" s="667"/>
      <c r="DJ69" s="667"/>
      <c r="DK69" s="667"/>
      <c r="DL69" s="384"/>
      <c r="DM69" s="374"/>
      <c r="DN69" s="374"/>
      <c r="DO69" s="374"/>
      <c r="DP69" s="574"/>
      <c r="DQ69" s="466"/>
      <c r="DR69" s="467"/>
      <c r="DS69" s="468"/>
      <c r="DT69" s="575"/>
      <c r="DU69" s="491"/>
      <c r="DV69" s="492"/>
      <c r="DW69" s="493"/>
      <c r="DX69" s="494"/>
      <c r="DY69" s="495"/>
      <c r="DZ69" s="496"/>
      <c r="EA69" s="497"/>
      <c r="EB69" s="576"/>
      <c r="EC69" s="466"/>
      <c r="ED69" s="467"/>
      <c r="EE69" s="468"/>
      <c r="EF69" s="575"/>
      <c r="EG69" s="577"/>
      <c r="EH69" s="578"/>
      <c r="EI69" s="579"/>
      <c r="EJ69" s="580"/>
      <c r="EK69" s="964"/>
      <c r="EL69" s="965"/>
      <c r="EM69" s="966"/>
      <c r="EN69" s="967"/>
      <c r="EO69" s="1029"/>
      <c r="EP69" s="1030"/>
      <c r="EQ69" s="1031"/>
      <c r="ER69" s="1032"/>
      <c r="ES69" s="1088"/>
      <c r="ET69" s="1089"/>
      <c r="EU69" s="1090"/>
      <c r="EV69" s="1091"/>
      <c r="EW69" s="1347"/>
      <c r="EX69" s="1348"/>
      <c r="EY69" s="1349"/>
      <c r="EZ69" s="1350"/>
      <c r="FA69" s="1457"/>
      <c r="FB69" s="1458"/>
      <c r="FC69" s="1459"/>
      <c r="FD69" s="1460"/>
      <c r="FE69" s="1632"/>
      <c r="FF69" s="1633"/>
      <c r="FG69" s="1634"/>
      <c r="FH69" s="1635"/>
      <c r="FL69" s="2252"/>
      <c r="FP69" s="2252"/>
      <c r="FQ69" s="1858"/>
      <c r="FT69" s="2252"/>
      <c r="FX69" s="2252"/>
      <c r="GB69" s="2252"/>
      <c r="GF69" s="2252"/>
      <c r="GG69" s="1858"/>
      <c r="GJ69" s="2252"/>
      <c r="GN69" s="2252"/>
      <c r="GR69" s="2252"/>
      <c r="GV69" s="1858"/>
      <c r="GW69" s="1858"/>
      <c r="GZ69" s="2252"/>
      <c r="HA69" s="1858"/>
      <c r="HD69" s="2252"/>
      <c r="HE69" s="1858"/>
      <c r="HH69" s="2252"/>
      <c r="HI69" s="1858"/>
      <c r="HL69" s="2252"/>
      <c r="HM69" s="1858"/>
      <c r="HP69" s="2252"/>
      <c r="HQ69" s="1858"/>
      <c r="HT69" s="2252"/>
      <c r="HU69" s="1858"/>
      <c r="HX69" s="2252"/>
      <c r="HY69" s="1858"/>
      <c r="IB69" s="2252"/>
      <c r="IC69" s="1858"/>
      <c r="IF69" s="2252"/>
      <c r="IG69" s="1858"/>
      <c r="IJ69" s="2252"/>
      <c r="IK69" s="1858"/>
      <c r="IN69" s="2252"/>
      <c r="IO69" s="1858"/>
      <c r="IR69" s="2252"/>
      <c r="IS69" s="1858"/>
      <c r="IV69" s="1858"/>
      <c r="IW69" s="1858"/>
      <c r="IZ69" s="2252"/>
      <c r="JA69" s="1858"/>
      <c r="JD69" s="2252"/>
      <c r="JE69" s="1858"/>
      <c r="JH69" s="2252"/>
      <c r="JI69" s="1858"/>
      <c r="JL69" s="2252"/>
      <c r="JM69" s="1858"/>
      <c r="JP69" s="2252"/>
      <c r="JQ69" s="1858"/>
      <c r="JT69" s="2252"/>
      <c r="JU69" s="1858"/>
      <c r="JX69" s="2252"/>
      <c r="JY69" s="1858"/>
      <c r="KB69" s="2252"/>
      <c r="KC69" s="1858"/>
      <c r="KF69" s="2252"/>
      <c r="KG69" s="1858"/>
      <c r="KJ69" s="2252"/>
      <c r="KK69" s="1858"/>
      <c r="KN69" s="2252"/>
      <c r="KO69" s="1858"/>
      <c r="KR69" s="2252"/>
      <c r="KS69" s="1858"/>
      <c r="KV69" s="2252"/>
      <c r="KW69" s="1858"/>
      <c r="KZ69" s="2252"/>
      <c r="LA69" s="1858"/>
      <c r="LD69" s="2252"/>
      <c r="LE69" s="1858"/>
      <c r="LH69" s="2252"/>
      <c r="LI69" s="1858"/>
      <c r="LL69" s="2252"/>
      <c r="LM69" s="1858"/>
      <c r="LP69" s="2252"/>
      <c r="LQ69" s="1858"/>
      <c r="LT69" s="2252"/>
      <c r="LU69" s="1858"/>
      <c r="LX69" s="2252"/>
      <c r="LY69" s="1858"/>
      <c r="MB69" s="2252"/>
      <c r="MC69" s="1858"/>
      <c r="MF69" s="2252"/>
      <c r="MG69" s="1858"/>
      <c r="MJ69" s="2252"/>
      <c r="MK69" s="1858"/>
      <c r="MN69" s="2252"/>
      <c r="MO69" s="1858"/>
      <c r="MR69" s="2252"/>
      <c r="MS69" s="1858"/>
      <c r="MV69" s="2252"/>
      <c r="MW69" s="1858"/>
      <c r="MZ69" s="2252"/>
      <c r="NA69" s="1858"/>
      <c r="ND69" s="2252"/>
    </row>
    <row r="70" spans="1:368" s="78" customFormat="1" thickBot="1">
      <c r="A70" s="124"/>
      <c r="B70" s="1754"/>
      <c r="C70" s="1790"/>
      <c r="D70" s="2331"/>
      <c r="E70" s="1790"/>
      <c r="F70" s="1801"/>
      <c r="G70" s="1809" t="s">
        <v>159</v>
      </c>
      <c r="H70" s="668">
        <f t="shared" si="29"/>
        <v>4.413125</v>
      </c>
      <c r="I70" s="672">
        <f t="shared" si="19"/>
        <v>4.881875</v>
      </c>
      <c r="J70" s="673">
        <f t="shared" si="20"/>
        <v>6.0925000000000002</v>
      </c>
      <c r="K70" s="1327">
        <f t="shared" si="21"/>
        <v>15.387499999999999</v>
      </c>
      <c r="L70" s="1754"/>
      <c r="M70" s="65"/>
      <c r="N70" s="65"/>
      <c r="O70" s="65"/>
      <c r="P70" s="218"/>
      <c r="Q70" s="2511"/>
      <c r="R70" s="97"/>
      <c r="S70" s="573"/>
      <c r="T70" s="2520"/>
      <c r="U70" s="481">
        <v>5.5</v>
      </c>
      <c r="V70" s="481">
        <v>5.5</v>
      </c>
      <c r="W70" s="481">
        <v>6.5</v>
      </c>
      <c r="X70" s="464">
        <f t="shared" si="34"/>
        <v>17.5</v>
      </c>
      <c r="Y70" s="482"/>
      <c r="Z70" s="482"/>
      <c r="AA70" s="482"/>
      <c r="AB70" s="525"/>
      <c r="AC70" s="484">
        <v>3</v>
      </c>
      <c r="AD70" s="484">
        <v>5</v>
      </c>
      <c r="AE70" s="484">
        <v>4</v>
      </c>
      <c r="AF70" s="356">
        <f t="shared" si="22"/>
        <v>12</v>
      </c>
      <c r="AG70" s="357"/>
      <c r="AH70" s="358"/>
      <c r="AI70" s="359"/>
      <c r="AJ70" s="358"/>
      <c r="AK70" s="485">
        <v>5</v>
      </c>
      <c r="AL70" s="486">
        <v>4.5</v>
      </c>
      <c r="AM70" s="486">
        <v>6.25</v>
      </c>
      <c r="AN70" s="362">
        <f t="shared" si="23"/>
        <v>15.75</v>
      </c>
      <c r="AO70" s="1127"/>
      <c r="AP70" s="1127"/>
      <c r="AQ70" s="1127"/>
      <c r="AR70" s="1145"/>
      <c r="AS70" s="357">
        <f>AV70*6/20</f>
        <v>4.1550000000000002</v>
      </c>
      <c r="AT70" s="358">
        <f>AV70*6/20</f>
        <v>4.1550000000000002</v>
      </c>
      <c r="AU70" s="359">
        <f>AV70*8/20</f>
        <v>5.5400000000000009</v>
      </c>
      <c r="AV70" s="1947">
        <f>AU$73-AT$73/AS$73</f>
        <v>13.850000000000001</v>
      </c>
      <c r="AW70" s="1971"/>
      <c r="AX70" s="665"/>
      <c r="AY70" s="666"/>
      <c r="AZ70" s="1963"/>
      <c r="BA70" s="366"/>
      <c r="BB70" s="366"/>
      <c r="BC70" s="366"/>
      <c r="BD70" s="367"/>
      <c r="BE70" s="2418"/>
      <c r="BF70" s="378"/>
      <c r="BG70" s="2448"/>
      <c r="BH70" s="470"/>
      <c r="BI70" s="371"/>
      <c r="BJ70" s="371"/>
      <c r="BK70" s="371"/>
      <c r="BL70" s="372"/>
      <c r="BM70" s="358"/>
      <c r="BN70" s="358"/>
      <c r="BO70" s="358"/>
      <c r="BP70" s="363"/>
      <c r="BQ70" s="373"/>
      <c r="BR70" s="373"/>
      <c r="BS70" s="373"/>
      <c r="BT70" s="704"/>
      <c r="BU70" s="1869">
        <f t="shared" si="31"/>
        <v>4.2</v>
      </c>
      <c r="BV70" s="374">
        <f t="shared" si="32"/>
        <v>4.2</v>
      </c>
      <c r="BW70" s="374">
        <f t="shared" si="33"/>
        <v>5.6</v>
      </c>
      <c r="BX70" s="1902">
        <v>14</v>
      </c>
      <c r="BY70" s="374"/>
      <c r="BZ70" s="374"/>
      <c r="CA70" s="374"/>
      <c r="CB70" s="375"/>
      <c r="CC70" s="484">
        <v>5</v>
      </c>
      <c r="CD70" s="484">
        <v>6</v>
      </c>
      <c r="CE70" s="484">
        <v>7.5</v>
      </c>
      <c r="CF70" s="356">
        <f t="shared" si="30"/>
        <v>18.5</v>
      </c>
      <c r="CG70" s="463"/>
      <c r="CH70" s="463"/>
      <c r="CI70" s="463"/>
      <c r="CJ70" s="464"/>
      <c r="CK70" s="383">
        <f>CN70*6/20</f>
        <v>4.2</v>
      </c>
      <c r="CL70" s="383">
        <f>CN70*6/20</f>
        <v>4.2</v>
      </c>
      <c r="CM70" s="383">
        <f>CN70*8/20</f>
        <v>5.6</v>
      </c>
      <c r="CN70" s="709">
        <v>14</v>
      </c>
      <c r="CO70" s="2011"/>
      <c r="CP70" s="537"/>
      <c r="CQ70" s="537"/>
      <c r="CR70" s="2006"/>
      <c r="CS70" s="378"/>
      <c r="CT70" s="378"/>
      <c r="CU70" s="378"/>
      <c r="CV70" s="460"/>
      <c r="CW70" s="537"/>
      <c r="CX70" s="537"/>
      <c r="CY70" s="537"/>
      <c r="CZ70" s="377"/>
      <c r="DA70" s="368">
        <v>4.25</v>
      </c>
      <c r="DB70" s="368">
        <v>5.5</v>
      </c>
      <c r="DC70" s="368">
        <v>7.75</v>
      </c>
      <c r="DD70" s="460">
        <f>DC70+DB70+DA70</f>
        <v>17.5</v>
      </c>
      <c r="DE70" s="550"/>
      <c r="DF70" s="550"/>
      <c r="DG70" s="550"/>
      <c r="DH70" s="551"/>
      <c r="DI70" s="667"/>
      <c r="DJ70" s="667"/>
      <c r="DK70" s="667"/>
      <c r="DL70" s="384"/>
      <c r="DM70" s="374"/>
      <c r="DN70" s="374"/>
      <c r="DO70" s="374"/>
      <c r="DP70" s="574"/>
      <c r="DQ70" s="466"/>
      <c r="DR70" s="467"/>
      <c r="DS70" s="468"/>
      <c r="DT70" s="575"/>
      <c r="DU70" s="491"/>
      <c r="DV70" s="492"/>
      <c r="DW70" s="493"/>
      <c r="DX70" s="494"/>
      <c r="DY70" s="495"/>
      <c r="DZ70" s="496"/>
      <c r="EA70" s="497"/>
      <c r="EB70" s="576"/>
      <c r="EC70" s="466"/>
      <c r="ED70" s="467"/>
      <c r="EE70" s="468"/>
      <c r="EF70" s="575"/>
      <c r="EG70" s="577"/>
      <c r="EH70" s="578"/>
      <c r="EI70" s="579"/>
      <c r="EJ70" s="580"/>
      <c r="EK70" s="964"/>
      <c r="EL70" s="965"/>
      <c r="EM70" s="966"/>
      <c r="EN70" s="967"/>
      <c r="EO70" s="1029"/>
      <c r="EP70" s="1030"/>
      <c r="EQ70" s="1031"/>
      <c r="ER70" s="1032"/>
      <c r="ES70" s="1088"/>
      <c r="ET70" s="1089"/>
      <c r="EU70" s="1090"/>
      <c r="EV70" s="1091"/>
      <c r="EW70" s="1347"/>
      <c r="EX70" s="1348"/>
      <c r="EY70" s="1349"/>
      <c r="EZ70" s="1350"/>
      <c r="FA70" s="1457"/>
      <c r="FB70" s="1458"/>
      <c r="FC70" s="1459"/>
      <c r="FD70" s="1460"/>
      <c r="FE70" s="1632"/>
      <c r="FF70" s="1633"/>
      <c r="FG70" s="1634"/>
      <c r="FH70" s="1635"/>
      <c r="FL70" s="2252"/>
      <c r="FP70" s="2252"/>
      <c r="FQ70" s="1858"/>
      <c r="FT70" s="2252"/>
      <c r="FX70" s="2252"/>
      <c r="GB70" s="2252"/>
      <c r="GF70" s="2252"/>
      <c r="GG70" s="1858"/>
      <c r="GJ70" s="2252"/>
      <c r="GN70" s="2252"/>
      <c r="GR70" s="2252"/>
      <c r="GV70" s="1858"/>
      <c r="GW70" s="1858"/>
      <c r="GZ70" s="2252"/>
      <c r="HA70" s="1858"/>
      <c r="HD70" s="2252"/>
      <c r="HE70" s="1858"/>
      <c r="HH70" s="2252"/>
      <c r="HI70" s="1858"/>
      <c r="HL70" s="2252"/>
      <c r="HM70" s="1858"/>
      <c r="HP70" s="2252"/>
      <c r="HQ70" s="1858"/>
      <c r="HT70" s="2252"/>
      <c r="HU70" s="1858"/>
      <c r="HX70" s="2252"/>
      <c r="HY70" s="1858"/>
      <c r="IB70" s="2252"/>
      <c r="IC70" s="1858"/>
      <c r="IF70" s="2252"/>
      <c r="IG70" s="1858"/>
      <c r="IJ70" s="2252"/>
      <c r="IK70" s="1858"/>
      <c r="IN70" s="2252"/>
      <c r="IO70" s="1858"/>
      <c r="IR70" s="2252"/>
      <c r="IS70" s="1858"/>
      <c r="IV70" s="1858"/>
      <c r="IW70" s="1858"/>
      <c r="IZ70" s="2252"/>
      <c r="JA70" s="1858"/>
      <c r="JD70" s="2252"/>
      <c r="JE70" s="1858"/>
      <c r="JH70" s="2252"/>
      <c r="JI70" s="1858"/>
      <c r="JL70" s="2252"/>
      <c r="JM70" s="1858"/>
      <c r="JP70" s="2252"/>
      <c r="JQ70" s="1858"/>
      <c r="JT70" s="2252"/>
      <c r="JU70" s="1858"/>
      <c r="JX70" s="2252"/>
      <c r="JY70" s="1858"/>
      <c r="KB70" s="2252"/>
      <c r="KC70" s="1858"/>
      <c r="KF70" s="2252"/>
      <c r="KG70" s="1858"/>
      <c r="KJ70" s="2252"/>
      <c r="KK70" s="1858"/>
      <c r="KN70" s="2252"/>
      <c r="KO70" s="1858"/>
      <c r="KR70" s="2252"/>
      <c r="KS70" s="1858"/>
      <c r="KV70" s="2252"/>
      <c r="KW70" s="1858"/>
      <c r="KZ70" s="2252"/>
      <c r="LA70" s="1858"/>
      <c r="LD70" s="2252"/>
      <c r="LE70" s="1858"/>
      <c r="LH70" s="2252"/>
      <c r="LI70" s="1858"/>
      <c r="LL70" s="2252"/>
      <c r="LM70" s="1858"/>
      <c r="LP70" s="2252"/>
      <c r="LQ70" s="1858"/>
      <c r="LT70" s="2252"/>
      <c r="LU70" s="1858"/>
      <c r="LX70" s="2252"/>
      <c r="LY70" s="1858"/>
      <c r="MB70" s="2252"/>
      <c r="MC70" s="1858"/>
      <c r="MF70" s="2252"/>
      <c r="MG70" s="1858"/>
      <c r="MJ70" s="2252"/>
      <c r="MK70" s="1858"/>
      <c r="MN70" s="2252"/>
      <c r="MO70" s="1858"/>
      <c r="MR70" s="2252"/>
      <c r="MS70" s="1858"/>
      <c r="MV70" s="2252"/>
      <c r="MW70" s="1858"/>
      <c r="MZ70" s="2252"/>
      <c r="NA70" s="1858"/>
      <c r="ND70" s="2252"/>
    </row>
    <row r="71" spans="1:368" s="78" customFormat="1" thickBot="1">
      <c r="A71" s="124"/>
      <c r="B71" s="1754"/>
      <c r="C71" s="1790"/>
      <c r="D71" s="2331"/>
      <c r="E71" s="1790"/>
      <c r="F71" s="1801"/>
      <c r="G71" s="1809" t="s">
        <v>160</v>
      </c>
      <c r="H71" s="674">
        <f t="shared" si="29"/>
        <v>4.7631249999999996</v>
      </c>
      <c r="I71" s="675">
        <f t="shared" si="19"/>
        <v>4.8256249999999996</v>
      </c>
      <c r="J71" s="676">
        <f t="shared" si="20"/>
        <v>6.2675000000000001</v>
      </c>
      <c r="K71" s="1325">
        <f t="shared" si="21"/>
        <v>15.856249999999999</v>
      </c>
      <c r="L71" s="1754"/>
      <c r="M71" s="65"/>
      <c r="N71" s="65"/>
      <c r="O71" s="65"/>
      <c r="P71" s="218"/>
      <c r="Q71" s="2511"/>
      <c r="R71" s="97"/>
      <c r="S71" s="573"/>
      <c r="T71" s="2520"/>
      <c r="U71" s="481">
        <v>5</v>
      </c>
      <c r="V71" s="481">
        <v>5.5</v>
      </c>
      <c r="W71" s="481">
        <v>6.5</v>
      </c>
      <c r="X71" s="464">
        <f t="shared" si="34"/>
        <v>17</v>
      </c>
      <c r="Y71" s="482"/>
      <c r="Z71" s="482"/>
      <c r="AA71" s="482"/>
      <c r="AB71" s="525"/>
      <c r="AC71" s="484">
        <v>6</v>
      </c>
      <c r="AD71" s="484">
        <v>5</v>
      </c>
      <c r="AE71" s="484">
        <v>7</v>
      </c>
      <c r="AF71" s="356">
        <f t="shared" si="22"/>
        <v>18</v>
      </c>
      <c r="AG71" s="357"/>
      <c r="AH71" s="358"/>
      <c r="AI71" s="359"/>
      <c r="AJ71" s="358"/>
      <c r="AK71" s="485"/>
      <c r="AL71" s="486"/>
      <c r="AM71" s="486"/>
      <c r="AN71" s="362"/>
      <c r="AO71" s="1127"/>
      <c r="AP71" s="1127"/>
      <c r="AQ71" s="1127"/>
      <c r="AR71" s="1145"/>
      <c r="AS71" s="357">
        <f>AV71*6/20</f>
        <v>4.7550000000000008</v>
      </c>
      <c r="AT71" s="358">
        <f>AV71*6/20</f>
        <v>4.7550000000000008</v>
      </c>
      <c r="AU71" s="359">
        <f>AV71*8/20</f>
        <v>6.3400000000000007</v>
      </c>
      <c r="AV71" s="546">
        <f>AU73+AT73*(AS73-1)/AS73</f>
        <v>15.850000000000001</v>
      </c>
      <c r="AW71" s="1971">
        <v>4</v>
      </c>
      <c r="AX71" s="665">
        <v>4</v>
      </c>
      <c r="AY71" s="666">
        <v>6</v>
      </c>
      <c r="AZ71" s="1963">
        <f>AY71+AX71+AW71</f>
        <v>14</v>
      </c>
      <c r="BA71" s="366"/>
      <c r="BB71" s="366"/>
      <c r="BC71" s="366"/>
      <c r="BD71" s="367"/>
      <c r="BE71" s="2418"/>
      <c r="BF71" s="378"/>
      <c r="BG71" s="2448"/>
      <c r="BH71" s="470"/>
      <c r="BI71" s="371"/>
      <c r="BJ71" s="371"/>
      <c r="BK71" s="371"/>
      <c r="BL71" s="372"/>
      <c r="BM71" s="358"/>
      <c r="BN71" s="358"/>
      <c r="BO71" s="358"/>
      <c r="BP71" s="363"/>
      <c r="BQ71" s="373"/>
      <c r="BR71" s="373"/>
      <c r="BS71" s="373"/>
      <c r="BT71" s="704"/>
      <c r="BU71" s="1869">
        <f t="shared" si="31"/>
        <v>4.2</v>
      </c>
      <c r="BV71" s="374">
        <f t="shared" si="32"/>
        <v>4.2</v>
      </c>
      <c r="BW71" s="374">
        <f t="shared" si="33"/>
        <v>5.6</v>
      </c>
      <c r="BX71" s="1902">
        <v>14</v>
      </c>
      <c r="BY71" s="374"/>
      <c r="BZ71" s="374"/>
      <c r="CA71" s="374"/>
      <c r="CB71" s="375"/>
      <c r="CC71" s="484">
        <v>4.5</v>
      </c>
      <c r="CD71" s="484">
        <v>5.5</v>
      </c>
      <c r="CE71" s="484">
        <v>6</v>
      </c>
      <c r="CF71" s="356">
        <f t="shared" si="30"/>
        <v>16</v>
      </c>
      <c r="CG71" s="463"/>
      <c r="CH71" s="463"/>
      <c r="CI71" s="463"/>
      <c r="CJ71" s="464"/>
      <c r="CK71" s="383">
        <f>CN71*6/20</f>
        <v>3.9</v>
      </c>
      <c r="CL71" s="383">
        <f>CN71*6/20</f>
        <v>3.9</v>
      </c>
      <c r="CM71" s="383">
        <f>CN71*8/20</f>
        <v>5.2</v>
      </c>
      <c r="CN71" s="709">
        <v>13</v>
      </c>
      <c r="CO71" s="2011"/>
      <c r="CP71" s="537"/>
      <c r="CQ71" s="537"/>
      <c r="CR71" s="2006"/>
      <c r="CS71" s="378"/>
      <c r="CT71" s="378"/>
      <c r="CU71" s="378"/>
      <c r="CV71" s="460"/>
      <c r="CW71" s="537"/>
      <c r="CX71" s="537"/>
      <c r="CY71" s="537"/>
      <c r="CZ71" s="377"/>
      <c r="DA71" s="368">
        <v>5.75</v>
      </c>
      <c r="DB71" s="368">
        <v>5.75</v>
      </c>
      <c r="DC71" s="368">
        <v>7.5</v>
      </c>
      <c r="DD71" s="460">
        <f>DC71+DB71+DA71</f>
        <v>19</v>
      </c>
      <c r="DE71" s="550"/>
      <c r="DF71" s="550"/>
      <c r="DG71" s="550"/>
      <c r="DH71" s="551"/>
      <c r="DI71" s="667"/>
      <c r="DJ71" s="667"/>
      <c r="DK71" s="667"/>
      <c r="DL71" s="384"/>
      <c r="DM71" s="374"/>
      <c r="DN71" s="374"/>
      <c r="DO71" s="374"/>
      <c r="DP71" s="574"/>
      <c r="DQ71" s="466"/>
      <c r="DR71" s="467"/>
      <c r="DS71" s="468"/>
      <c r="DT71" s="575"/>
      <c r="DU71" s="491"/>
      <c r="DV71" s="492"/>
      <c r="DW71" s="493"/>
      <c r="DX71" s="494"/>
      <c r="DY71" s="495"/>
      <c r="DZ71" s="496"/>
      <c r="EA71" s="497"/>
      <c r="EB71" s="576"/>
      <c r="EC71" s="466"/>
      <c r="ED71" s="467"/>
      <c r="EE71" s="468"/>
      <c r="EF71" s="575"/>
      <c r="EG71" s="577"/>
      <c r="EH71" s="578"/>
      <c r="EI71" s="579"/>
      <c r="EJ71" s="580"/>
      <c r="EK71" s="964"/>
      <c r="EL71" s="965"/>
      <c r="EM71" s="966"/>
      <c r="EN71" s="967"/>
      <c r="EO71" s="1029"/>
      <c r="EP71" s="1030"/>
      <c r="EQ71" s="1031"/>
      <c r="ER71" s="1032"/>
      <c r="ES71" s="1088"/>
      <c r="ET71" s="1089"/>
      <c r="EU71" s="1090"/>
      <c r="EV71" s="1091"/>
      <c r="EW71" s="1347"/>
      <c r="EX71" s="1348"/>
      <c r="EY71" s="1349"/>
      <c r="EZ71" s="1350"/>
      <c r="FA71" s="1457"/>
      <c r="FB71" s="1458"/>
      <c r="FC71" s="1459"/>
      <c r="FD71" s="1460"/>
      <c r="FE71" s="1632"/>
      <c r="FF71" s="1633"/>
      <c r="FG71" s="1634"/>
      <c r="FH71" s="1635"/>
      <c r="FL71" s="2252"/>
      <c r="FP71" s="2252"/>
      <c r="FQ71" s="1858"/>
      <c r="FT71" s="2252"/>
      <c r="FX71" s="2252"/>
      <c r="GB71" s="2252"/>
      <c r="GF71" s="2252"/>
      <c r="GG71" s="1858"/>
      <c r="GJ71" s="2252"/>
      <c r="GN71" s="2252"/>
      <c r="GR71" s="2252"/>
      <c r="GV71" s="1858"/>
      <c r="GW71" s="1858"/>
      <c r="GZ71" s="2252"/>
      <c r="HA71" s="1858"/>
      <c r="HD71" s="2252"/>
      <c r="HE71" s="1858"/>
      <c r="HH71" s="2252"/>
      <c r="HI71" s="1858"/>
      <c r="HL71" s="2252"/>
      <c r="HM71" s="1858"/>
      <c r="HP71" s="2252"/>
      <c r="HQ71" s="1858"/>
      <c r="HT71" s="2252"/>
      <c r="HU71" s="1858"/>
      <c r="HX71" s="2252"/>
      <c r="HY71" s="1858"/>
      <c r="IB71" s="2252"/>
      <c r="IC71" s="1858"/>
      <c r="IF71" s="2252"/>
      <c r="IG71" s="1858"/>
      <c r="IJ71" s="2252"/>
      <c r="IK71" s="1858"/>
      <c r="IN71" s="2252"/>
      <c r="IO71" s="1858"/>
      <c r="IR71" s="2252"/>
      <c r="IS71" s="1858"/>
      <c r="IV71" s="1858"/>
      <c r="IW71" s="1858"/>
      <c r="IZ71" s="2252"/>
      <c r="JA71" s="1858"/>
      <c r="JD71" s="2252"/>
      <c r="JE71" s="1858"/>
      <c r="JH71" s="2252"/>
      <c r="JI71" s="1858"/>
      <c r="JL71" s="2252"/>
      <c r="JM71" s="1858"/>
      <c r="JP71" s="2252"/>
      <c r="JQ71" s="1858"/>
      <c r="JT71" s="2252"/>
      <c r="JU71" s="1858"/>
      <c r="JX71" s="2252"/>
      <c r="JY71" s="1858"/>
      <c r="KB71" s="2252"/>
      <c r="KC71" s="1858"/>
      <c r="KF71" s="2252"/>
      <c r="KG71" s="1858"/>
      <c r="KJ71" s="2252"/>
      <c r="KK71" s="1858"/>
      <c r="KN71" s="2252"/>
      <c r="KO71" s="1858"/>
      <c r="KR71" s="2252"/>
      <c r="KS71" s="1858"/>
      <c r="KV71" s="2252"/>
      <c r="KW71" s="1858"/>
      <c r="KZ71" s="2252"/>
      <c r="LA71" s="1858"/>
      <c r="LD71" s="2252"/>
      <c r="LE71" s="1858"/>
      <c r="LH71" s="2252"/>
      <c r="LI71" s="1858"/>
      <c r="LL71" s="2252"/>
      <c r="LM71" s="1858"/>
      <c r="LP71" s="2252"/>
      <c r="LQ71" s="1858"/>
      <c r="LT71" s="2252"/>
      <c r="LU71" s="1858"/>
      <c r="LX71" s="2252"/>
      <c r="LY71" s="1858"/>
      <c r="MB71" s="2252"/>
      <c r="MC71" s="1858"/>
      <c r="MF71" s="2252"/>
      <c r="MG71" s="1858"/>
      <c r="MJ71" s="2252"/>
      <c r="MK71" s="1858"/>
      <c r="MN71" s="2252"/>
      <c r="MO71" s="1858"/>
      <c r="MR71" s="2252"/>
      <c r="MS71" s="1858"/>
      <c r="MV71" s="2252"/>
      <c r="MW71" s="1858"/>
      <c r="MZ71" s="2252"/>
      <c r="NA71" s="1858"/>
      <c r="ND71" s="2252"/>
    </row>
    <row r="72" spans="1:368" s="78" customFormat="1" thickBot="1">
      <c r="A72" s="124"/>
      <c r="B72" s="1754"/>
      <c r="C72" s="1790"/>
      <c r="D72" s="2331"/>
      <c r="E72" s="1790"/>
      <c r="F72" s="1801"/>
      <c r="G72" s="1809" t="s">
        <v>161</v>
      </c>
      <c r="H72" s="677">
        <f t="shared" si="29"/>
        <v>4.1005555555555553</v>
      </c>
      <c r="I72" s="678">
        <f t="shared" si="19"/>
        <v>4.7116666666666669</v>
      </c>
      <c r="J72" s="679">
        <f t="shared" si="20"/>
        <v>5.0322222222222219</v>
      </c>
      <c r="K72" s="1328">
        <f t="shared" si="21"/>
        <v>13.844444444444443</v>
      </c>
      <c r="L72" s="1754"/>
      <c r="M72" s="65"/>
      <c r="N72" s="65"/>
      <c r="O72" s="219"/>
      <c r="P72" s="218"/>
      <c r="Q72" s="2511"/>
      <c r="R72" s="97"/>
      <c r="S72" s="573"/>
      <c r="T72" s="2520"/>
      <c r="U72" s="481">
        <v>4.5</v>
      </c>
      <c r="V72" s="481">
        <v>4.5</v>
      </c>
      <c r="W72" s="481">
        <v>5.5</v>
      </c>
      <c r="X72" s="464">
        <f t="shared" si="34"/>
        <v>14.5</v>
      </c>
      <c r="Y72" s="482"/>
      <c r="Z72" s="482"/>
      <c r="AA72" s="482"/>
      <c r="AB72" s="525"/>
      <c r="AC72" s="484">
        <v>3</v>
      </c>
      <c r="AD72" s="484">
        <v>4</v>
      </c>
      <c r="AE72" s="484">
        <v>3</v>
      </c>
      <c r="AF72" s="356">
        <f t="shared" si="22"/>
        <v>10</v>
      </c>
      <c r="AG72" s="357"/>
      <c r="AH72" s="358"/>
      <c r="AI72" s="359"/>
      <c r="AJ72" s="358"/>
      <c r="AK72" s="485">
        <v>2.5</v>
      </c>
      <c r="AL72" s="486">
        <v>5</v>
      </c>
      <c r="AM72" s="486">
        <v>3.5</v>
      </c>
      <c r="AN72" s="362">
        <f>AM72+AL72+AK72</f>
        <v>11</v>
      </c>
      <c r="AO72" s="1127"/>
      <c r="AP72" s="1127"/>
      <c r="AQ72" s="1127"/>
      <c r="AR72" s="1145"/>
      <c r="AS72" s="357">
        <f>AV72*6/20</f>
        <v>4.1550000000000002</v>
      </c>
      <c r="AT72" s="358">
        <f>AV72*6/20</f>
        <v>4.1550000000000002</v>
      </c>
      <c r="AU72" s="359">
        <f>AV72*8/20</f>
        <v>5.5400000000000009</v>
      </c>
      <c r="AV72" s="1947">
        <f>AU$73-AT$73/AS$73</f>
        <v>13.850000000000001</v>
      </c>
      <c r="AW72" s="1971">
        <v>4</v>
      </c>
      <c r="AX72" s="665">
        <v>6</v>
      </c>
      <c r="AY72" s="666">
        <v>5</v>
      </c>
      <c r="AZ72" s="1963">
        <f>AY72+AX72+AW72</f>
        <v>15</v>
      </c>
      <c r="BA72" s="366"/>
      <c r="BB72" s="366"/>
      <c r="BC72" s="366"/>
      <c r="BD72" s="367"/>
      <c r="BE72" s="2418"/>
      <c r="BF72" s="378"/>
      <c r="BG72" s="2448"/>
      <c r="BH72" s="470"/>
      <c r="BI72" s="371"/>
      <c r="BJ72" s="371"/>
      <c r="BK72" s="371"/>
      <c r="BL72" s="372"/>
      <c r="BM72" s="358"/>
      <c r="BN72" s="358"/>
      <c r="BO72" s="358"/>
      <c r="BP72" s="363"/>
      <c r="BQ72" s="373"/>
      <c r="BR72" s="373"/>
      <c r="BS72" s="373"/>
      <c r="BT72" s="704"/>
      <c r="BU72" s="1869">
        <f t="shared" si="31"/>
        <v>4.2</v>
      </c>
      <c r="BV72" s="374">
        <f t="shared" si="32"/>
        <v>4.2</v>
      </c>
      <c r="BW72" s="374">
        <f t="shared" si="33"/>
        <v>5.6</v>
      </c>
      <c r="BX72" s="1902">
        <v>14</v>
      </c>
      <c r="BY72" s="374"/>
      <c r="BZ72" s="374"/>
      <c r="CA72" s="374"/>
      <c r="CB72" s="375"/>
      <c r="CC72" s="484">
        <v>5</v>
      </c>
      <c r="CD72" s="484">
        <v>5</v>
      </c>
      <c r="CE72" s="484">
        <v>5.5</v>
      </c>
      <c r="CF72" s="356">
        <f t="shared" si="30"/>
        <v>15.5</v>
      </c>
      <c r="CG72" s="463"/>
      <c r="CH72" s="463"/>
      <c r="CI72" s="463"/>
      <c r="CJ72" s="464"/>
      <c r="CK72" s="383">
        <f>CN72*6/20</f>
        <v>4.8</v>
      </c>
      <c r="CL72" s="383">
        <f>CN72*6/20</f>
        <v>4.8</v>
      </c>
      <c r="CM72" s="383">
        <f>CN72*8/20</f>
        <v>6.4</v>
      </c>
      <c r="CN72" s="709">
        <v>16</v>
      </c>
      <c r="CO72" s="2011"/>
      <c r="CP72" s="537"/>
      <c r="CQ72" s="537"/>
      <c r="CR72" s="2006"/>
      <c r="CS72" s="378"/>
      <c r="CT72" s="378"/>
      <c r="CU72" s="378"/>
      <c r="CV72" s="460"/>
      <c r="CW72" s="537"/>
      <c r="CX72" s="537"/>
      <c r="CY72" s="537"/>
      <c r="CZ72" s="377"/>
      <c r="DA72" s="368">
        <v>4.75</v>
      </c>
      <c r="DB72" s="368">
        <v>4.75</v>
      </c>
      <c r="DC72" s="368">
        <v>5.25</v>
      </c>
      <c r="DD72" s="460">
        <f>DC72+DB72+DA72</f>
        <v>14.75</v>
      </c>
      <c r="DE72" s="550"/>
      <c r="DF72" s="550"/>
      <c r="DG72" s="550"/>
      <c r="DH72" s="551"/>
      <c r="DI72" s="667"/>
      <c r="DJ72" s="667"/>
      <c r="DK72" s="667"/>
      <c r="DL72" s="384"/>
      <c r="DM72" s="374"/>
      <c r="DN72" s="374"/>
      <c r="DO72" s="374"/>
      <c r="DP72" s="574"/>
      <c r="DQ72" s="466"/>
      <c r="DR72" s="467"/>
      <c r="DS72" s="468"/>
      <c r="DT72" s="575"/>
      <c r="DU72" s="491"/>
      <c r="DV72" s="492"/>
      <c r="DW72" s="493"/>
      <c r="DX72" s="494"/>
      <c r="DY72" s="495"/>
      <c r="DZ72" s="496"/>
      <c r="EA72" s="497"/>
      <c r="EB72" s="576"/>
      <c r="EC72" s="466"/>
      <c r="ED72" s="467"/>
      <c r="EE72" s="468"/>
      <c r="EF72" s="575"/>
      <c r="EG72" s="577"/>
      <c r="EH72" s="578"/>
      <c r="EI72" s="579"/>
      <c r="EJ72" s="580"/>
      <c r="EK72" s="964"/>
      <c r="EL72" s="965"/>
      <c r="EM72" s="966"/>
      <c r="EN72" s="967"/>
      <c r="EO72" s="1029"/>
      <c r="EP72" s="1030"/>
      <c r="EQ72" s="1031"/>
      <c r="ER72" s="1032"/>
      <c r="ES72" s="1088"/>
      <c r="ET72" s="1089"/>
      <c r="EU72" s="1090"/>
      <c r="EV72" s="1091"/>
      <c r="EW72" s="1347"/>
      <c r="EX72" s="1348"/>
      <c r="EY72" s="1349"/>
      <c r="EZ72" s="1350"/>
      <c r="FA72" s="1457"/>
      <c r="FB72" s="1458"/>
      <c r="FC72" s="1459"/>
      <c r="FD72" s="1460"/>
      <c r="FE72" s="1632"/>
      <c r="FF72" s="1633"/>
      <c r="FG72" s="1634"/>
      <c r="FH72" s="1635"/>
      <c r="FL72" s="2252"/>
      <c r="FP72" s="2252"/>
      <c r="FQ72" s="1858"/>
      <c r="FT72" s="2252"/>
      <c r="FX72" s="2252"/>
      <c r="GB72" s="2252"/>
      <c r="GF72" s="2252"/>
      <c r="GG72" s="1858"/>
      <c r="GJ72" s="2252"/>
      <c r="GN72" s="2252"/>
      <c r="GR72" s="2252"/>
      <c r="GV72" s="1858"/>
      <c r="GW72" s="1858"/>
      <c r="GZ72" s="2252"/>
      <c r="HA72" s="1858"/>
      <c r="HD72" s="2252"/>
      <c r="HE72" s="1858"/>
      <c r="HH72" s="2252"/>
      <c r="HI72" s="1858"/>
      <c r="HL72" s="2252"/>
      <c r="HM72" s="1858"/>
      <c r="HP72" s="2252"/>
      <c r="HQ72" s="1858"/>
      <c r="HT72" s="2252"/>
      <c r="HU72" s="1858"/>
      <c r="HX72" s="2252"/>
      <c r="HY72" s="1858"/>
      <c r="IB72" s="2252"/>
      <c r="IC72" s="1858"/>
      <c r="IF72" s="2252"/>
      <c r="IG72" s="1858"/>
      <c r="IJ72" s="2252"/>
      <c r="IK72" s="1858"/>
      <c r="IN72" s="2252"/>
      <c r="IO72" s="1858"/>
      <c r="IR72" s="2252"/>
      <c r="IS72" s="1858"/>
      <c r="IV72" s="1858"/>
      <c r="IW72" s="1858"/>
      <c r="IZ72" s="2252"/>
      <c r="JA72" s="1858"/>
      <c r="JD72" s="2252"/>
      <c r="JE72" s="1858"/>
      <c r="JH72" s="2252"/>
      <c r="JI72" s="1858"/>
      <c r="JL72" s="2252"/>
      <c r="JM72" s="1858"/>
      <c r="JP72" s="2252"/>
      <c r="JQ72" s="1858"/>
      <c r="JT72" s="2252"/>
      <c r="JU72" s="1858"/>
      <c r="JX72" s="2252"/>
      <c r="JY72" s="1858"/>
      <c r="KB72" s="2252"/>
      <c r="KC72" s="1858"/>
      <c r="KF72" s="2252"/>
      <c r="KG72" s="1858"/>
      <c r="KJ72" s="2252"/>
      <c r="KK72" s="1858"/>
      <c r="KN72" s="2252"/>
      <c r="KO72" s="1858"/>
      <c r="KR72" s="2252"/>
      <c r="KS72" s="1858"/>
      <c r="KV72" s="2252"/>
      <c r="KW72" s="1858"/>
      <c r="KZ72" s="2252"/>
      <c r="LA72" s="1858"/>
      <c r="LD72" s="2252"/>
      <c r="LE72" s="1858"/>
      <c r="LH72" s="2252"/>
      <c r="LI72" s="1858"/>
      <c r="LL72" s="2252"/>
      <c r="LM72" s="1858"/>
      <c r="LP72" s="2252"/>
      <c r="LQ72" s="1858"/>
      <c r="LT72" s="2252"/>
      <c r="LU72" s="1858"/>
      <c r="LX72" s="2252"/>
      <c r="LY72" s="1858"/>
      <c r="MB72" s="2252"/>
      <c r="MC72" s="1858"/>
      <c r="MF72" s="2252"/>
      <c r="MG72" s="1858"/>
      <c r="MJ72" s="2252"/>
      <c r="MK72" s="1858"/>
      <c r="MN72" s="2252"/>
      <c r="MO72" s="1858"/>
      <c r="MR72" s="2252"/>
      <c r="MS72" s="1858"/>
      <c r="MV72" s="2252"/>
      <c r="MW72" s="1858"/>
      <c r="MZ72" s="2252"/>
      <c r="NA72" s="1858"/>
      <c r="ND72" s="2252"/>
    </row>
    <row r="73" spans="1:368" s="632" customFormat="1" thickBot="1">
      <c r="A73" s="131"/>
      <c r="B73" s="1752"/>
      <c r="C73" s="1790">
        <v>2007</v>
      </c>
      <c r="D73" s="2331" t="s">
        <v>504</v>
      </c>
      <c r="E73" s="1790">
        <v>1</v>
      </c>
      <c r="F73" s="1805" t="s">
        <v>531</v>
      </c>
      <c r="G73" s="1806"/>
      <c r="H73" s="2274"/>
      <c r="I73" s="2274"/>
      <c r="J73" s="2274"/>
      <c r="K73" s="2275"/>
      <c r="L73" s="1752"/>
      <c r="M73" s="386"/>
      <c r="N73" s="386"/>
      <c r="O73" s="386"/>
      <c r="P73" s="636"/>
      <c r="Q73" s="2517"/>
      <c r="R73" s="387"/>
      <c r="S73" s="388"/>
      <c r="T73" s="2522"/>
      <c r="U73" s="2597">
        <f>STDEV(X63:X72)</f>
        <v>1.7931195659458328</v>
      </c>
      <c r="V73" s="2597"/>
      <c r="W73" s="2598">
        <f>AVERAGE(X63:X72)</f>
        <v>15.055555555555555</v>
      </c>
      <c r="X73" s="2598"/>
      <c r="Y73" s="611"/>
      <c r="Z73" s="611"/>
      <c r="AA73" s="611"/>
      <c r="AB73" s="612"/>
      <c r="AC73" s="2597">
        <f>STDEV(AF63:AF72)</f>
        <v>2.8362729848243546</v>
      </c>
      <c r="AD73" s="2597"/>
      <c r="AE73" s="2598">
        <f>AVERAGE(AF63:AF72)</f>
        <v>13.4</v>
      </c>
      <c r="AF73" s="2598"/>
      <c r="AG73" s="613"/>
      <c r="AH73" s="614"/>
      <c r="AI73" s="615"/>
      <c r="AJ73" s="614"/>
      <c r="AK73" s="2597">
        <f>STDEV(AN63:AN72)</f>
        <v>1.4577379737113252</v>
      </c>
      <c r="AL73" s="2597"/>
      <c r="AM73" s="2598">
        <f>AVERAGE(AN63:AN72)</f>
        <v>13.333333333333334</v>
      </c>
      <c r="AN73" s="2598"/>
      <c r="AO73" s="1142"/>
      <c r="AP73" s="1142"/>
      <c r="AQ73" s="1142"/>
      <c r="AR73" s="1146"/>
      <c r="AS73" s="680">
        <v>10</v>
      </c>
      <c r="AT73" s="681">
        <v>2</v>
      </c>
      <c r="AU73" s="2598">
        <v>14.05</v>
      </c>
      <c r="AV73" s="2598"/>
      <c r="AW73" s="2596">
        <f>STDEV(AZ63:AZ72)</f>
        <v>1.9166666666666674</v>
      </c>
      <c r="AX73" s="2597"/>
      <c r="AY73" s="2598">
        <f>AVERAGE(AZ63:AZ72)</f>
        <v>12.388888888888889</v>
      </c>
      <c r="AZ73" s="2599"/>
      <c r="BA73" s="619"/>
      <c r="BB73" s="619"/>
      <c r="BC73" s="619"/>
      <c r="BD73" s="2431"/>
      <c r="BE73" s="2464"/>
      <c r="BF73" s="629"/>
      <c r="BG73" s="2465"/>
      <c r="BH73" s="635"/>
      <c r="BI73" s="620"/>
      <c r="BJ73" s="620"/>
      <c r="BK73" s="620"/>
      <c r="BL73" s="621"/>
      <c r="BM73" s="614"/>
      <c r="BN73" s="614"/>
      <c r="BO73" s="614"/>
      <c r="BP73" s="616"/>
      <c r="BQ73" s="622"/>
      <c r="BR73" s="622"/>
      <c r="BS73" s="622"/>
      <c r="BT73" s="1885"/>
      <c r="BU73" s="2596">
        <f>STDEV(BX63:BX72)</f>
        <v>1</v>
      </c>
      <c r="BV73" s="2597"/>
      <c r="BW73" s="2598">
        <f>AVERAGE(BX63:BX72)</f>
        <v>14.333333333333334</v>
      </c>
      <c r="BX73" s="2599"/>
      <c r="BY73" s="624"/>
      <c r="BZ73" s="624"/>
      <c r="CA73" s="624"/>
      <c r="CB73" s="625"/>
      <c r="CC73" s="2597">
        <f>STDEV(CF63:CF72)</f>
        <v>2.318404623873926</v>
      </c>
      <c r="CD73" s="2597"/>
      <c r="CE73" s="2598">
        <f>AVERAGE(CF63:CF72)</f>
        <v>15</v>
      </c>
      <c r="CF73" s="2598"/>
      <c r="CG73" s="609"/>
      <c r="CH73" s="609"/>
      <c r="CI73" s="609"/>
      <c r="CJ73" s="610"/>
      <c r="CK73" s="2597">
        <f>STDEV(CN63:CN72)</f>
        <v>1.2247448713915889</v>
      </c>
      <c r="CL73" s="2597"/>
      <c r="CM73" s="2598">
        <f>AVERAGE(CN63:CN72)</f>
        <v>14.333333333333334</v>
      </c>
      <c r="CN73" s="2598"/>
      <c r="CO73" s="2596">
        <f>STDEV(CR63:CR72)</f>
        <v>2.179449471770337</v>
      </c>
      <c r="CP73" s="2597"/>
      <c r="CQ73" s="2598">
        <f>AVERAGE(CR63:CR72)</f>
        <v>14.5</v>
      </c>
      <c r="CR73" s="2599"/>
      <c r="CS73" s="629"/>
      <c r="CT73" s="629"/>
      <c r="CU73" s="629"/>
      <c r="CV73" s="630"/>
      <c r="CW73" s="631"/>
      <c r="CY73" s="633"/>
      <c r="CZ73" s="633"/>
      <c r="DA73" s="2597">
        <f>STDEV(DD63:DD72)</f>
        <v>3.0054926569717506</v>
      </c>
      <c r="DB73" s="2597"/>
      <c r="DC73" s="2623">
        <f>AVERAGE(DD63:DD72)</f>
        <v>14.388888888888889</v>
      </c>
      <c r="DD73" s="2623"/>
      <c r="DE73" s="2622"/>
      <c r="DF73" s="2622"/>
      <c r="DG73" s="2624"/>
      <c r="DH73" s="2624"/>
      <c r="DI73" s="2620"/>
      <c r="DJ73" s="2620"/>
      <c r="DK73" s="2621"/>
      <c r="DL73" s="2621"/>
      <c r="DM73" s="624"/>
      <c r="DN73" s="624"/>
      <c r="DO73" s="624"/>
      <c r="DP73" s="642"/>
      <c r="DQ73" s="631"/>
      <c r="DS73" s="633"/>
      <c r="DT73" s="643"/>
      <c r="DU73" s="644"/>
      <c r="DV73" s="645"/>
      <c r="DW73" s="646"/>
      <c r="DX73" s="647"/>
      <c r="DY73" s="648"/>
      <c r="DZ73" s="649"/>
      <c r="EA73" s="650"/>
      <c r="EB73" s="651"/>
      <c r="EC73" s="631"/>
      <c r="EE73" s="633"/>
      <c r="EF73" s="643"/>
      <c r="EG73" s="652"/>
      <c r="EH73" s="653"/>
      <c r="EI73" s="654"/>
      <c r="EJ73" s="655"/>
      <c r="EK73" s="968"/>
      <c r="EL73" s="969"/>
      <c r="EM73" s="970"/>
      <c r="EN73" s="971"/>
      <c r="EO73" s="1033"/>
      <c r="EP73" s="1034"/>
      <c r="EQ73" s="1035"/>
      <c r="ER73" s="1036"/>
      <c r="ES73" s="1092"/>
      <c r="ET73" s="1093"/>
      <c r="EU73" s="1094"/>
      <c r="EV73" s="1095"/>
      <c r="EW73" s="1369"/>
      <c r="EX73" s="1370"/>
      <c r="EY73" s="1371"/>
      <c r="EZ73" s="1372"/>
      <c r="FA73" s="1490"/>
      <c r="FB73" s="1491"/>
      <c r="FC73" s="1492"/>
      <c r="FD73" s="1493"/>
      <c r="FE73" s="1636"/>
      <c r="FF73" s="1637"/>
      <c r="FG73" s="1638"/>
      <c r="FH73" s="1639"/>
      <c r="FL73" s="2257"/>
      <c r="FP73" s="2257"/>
      <c r="FQ73" s="1864"/>
      <c r="FT73" s="2257"/>
      <c r="FX73" s="2257"/>
      <c r="GB73" s="2257"/>
      <c r="GF73" s="2257"/>
      <c r="GG73" s="1864"/>
      <c r="GJ73" s="2257"/>
      <c r="GN73" s="2257"/>
      <c r="GR73" s="2257"/>
      <c r="GV73" s="1864"/>
      <c r="GW73" s="1864"/>
      <c r="GZ73" s="2257"/>
      <c r="HA73" s="1864"/>
      <c r="HD73" s="2257"/>
      <c r="HE73" s="1864"/>
      <c r="HH73" s="2257"/>
      <c r="HI73" s="1864"/>
      <c r="HL73" s="2257"/>
      <c r="HM73" s="1864"/>
      <c r="HP73" s="2257"/>
      <c r="HQ73" s="1864"/>
      <c r="HT73" s="2257"/>
      <c r="HU73" s="1864"/>
      <c r="HX73" s="2257"/>
      <c r="HY73" s="1864"/>
      <c r="IB73" s="2257"/>
      <c r="IC73" s="1864"/>
      <c r="IF73" s="2257"/>
      <c r="IG73" s="1864"/>
      <c r="IJ73" s="2257"/>
      <c r="IK73" s="1864"/>
      <c r="IN73" s="2257"/>
      <c r="IO73" s="1864"/>
      <c r="IR73" s="2257"/>
      <c r="IS73" s="1864"/>
      <c r="IV73" s="1864"/>
      <c r="IW73" s="1864"/>
      <c r="IZ73" s="2257"/>
      <c r="JA73" s="1864"/>
      <c r="JD73" s="2257"/>
      <c r="JE73" s="1864"/>
      <c r="JH73" s="2257"/>
      <c r="JI73" s="1864"/>
      <c r="JL73" s="2257"/>
      <c r="JM73" s="1864"/>
      <c r="JP73" s="2257"/>
      <c r="JQ73" s="1864"/>
      <c r="JT73" s="2257"/>
      <c r="JU73" s="1864"/>
      <c r="JX73" s="2257"/>
      <c r="JY73" s="1864"/>
      <c r="KB73" s="2257"/>
      <c r="KC73" s="1864"/>
      <c r="KF73" s="2257"/>
      <c r="KG73" s="1864"/>
      <c r="KJ73" s="2257"/>
      <c r="KK73" s="1864"/>
      <c r="KN73" s="2257"/>
      <c r="KO73" s="1864"/>
      <c r="KR73" s="2257"/>
      <c r="KS73" s="1864"/>
      <c r="KV73" s="2257"/>
      <c r="KW73" s="1864"/>
      <c r="KZ73" s="2257"/>
      <c r="LA73" s="1864"/>
      <c r="LD73" s="2257"/>
      <c r="LE73" s="1864"/>
      <c r="LH73" s="2257"/>
      <c r="LI73" s="1864"/>
      <c r="LL73" s="2257"/>
      <c r="LM73" s="1864"/>
      <c r="LP73" s="2257"/>
      <c r="LQ73" s="1864"/>
      <c r="LT73" s="2257"/>
      <c r="LU73" s="1864"/>
      <c r="LX73" s="2257"/>
      <c r="LY73" s="1864"/>
      <c r="MB73" s="2257"/>
      <c r="MC73" s="1864"/>
      <c r="MF73" s="2257"/>
      <c r="MG73" s="1864"/>
      <c r="MJ73" s="2257"/>
      <c r="MK73" s="1864"/>
      <c r="MN73" s="2257"/>
      <c r="MO73" s="1864"/>
      <c r="MR73" s="2257"/>
      <c r="MS73" s="1864"/>
      <c r="MV73" s="2257"/>
      <c r="MW73" s="1864"/>
      <c r="MZ73" s="2257"/>
      <c r="NA73" s="1864"/>
      <c r="ND73" s="2257"/>
    </row>
    <row r="74" spans="1:368" s="325" customFormat="1" thickBot="1">
      <c r="A74" s="125"/>
      <c r="B74" s="1756"/>
      <c r="C74" s="1790"/>
      <c r="D74" s="2331"/>
      <c r="E74" s="1790"/>
      <c r="F74" s="1803" t="s">
        <v>162</v>
      </c>
      <c r="G74" s="1809" t="s">
        <v>163</v>
      </c>
      <c r="H74" s="1764" t="e">
        <f>AVERAGE(BE74,AK74,AC74,Q74,U74,Y74,CK74,CG74,AG74,AW74,M74,BQ74,BU74,BM74,BA74,AO74,AS74,#REF!,BI74,BY74,CC74,CO74,CS74,CW74,DA74)</f>
        <v>#REF!</v>
      </c>
      <c r="I74" s="682" t="e">
        <f>AVERAGE(BF74,AL74,AD74,R74,V74,Z74,CL74,CH74,AH74,AX74,N74,BR74,BV74,BN74,BB74,AP74,AT74,#REF!,BJ74,BZ74,CD74,CP74,CT74,CX74,DB74)</f>
        <v>#REF!</v>
      </c>
      <c r="J74" s="2051" t="e">
        <f>AVERAGE(BG74,AM74,AE74,S74,W74,AA74,CM74,CI74,AI74,AY74,O74,BS74,BW74,BO74,BC74,AQ74,AU74,#REF!,BK74,CA74,CE74,CQ74,CU74,CY74,DC74)</f>
        <v>#REF!</v>
      </c>
      <c r="K74" s="1323" t="e">
        <f t="shared" ref="K74:K81" si="35">SUM(H74:J74)</f>
        <v>#REF!</v>
      </c>
      <c r="L74" s="1756"/>
      <c r="M74" s="281"/>
      <c r="N74" s="281"/>
      <c r="O74" s="281"/>
      <c r="P74" s="329"/>
      <c r="Q74" s="2515"/>
      <c r="R74" s="282"/>
      <c r="S74" s="283"/>
      <c r="T74" s="2516"/>
      <c r="U74" s="444"/>
      <c r="V74" s="444"/>
      <c r="W74" s="444"/>
      <c r="X74" s="445"/>
      <c r="Y74" s="353">
        <v>5</v>
      </c>
      <c r="Z74" s="353">
        <v>5</v>
      </c>
      <c r="AA74" s="353">
        <v>5.5</v>
      </c>
      <c r="AB74" s="525">
        <f>AA74+Z74+Y74</f>
        <v>15.5</v>
      </c>
      <c r="AC74" s="484">
        <v>3</v>
      </c>
      <c r="AD74" s="484">
        <v>4</v>
      </c>
      <c r="AE74" s="484">
        <v>4</v>
      </c>
      <c r="AF74" s="356">
        <f t="shared" ref="AF74:AF81" si="36">AE74+AD74+AC74</f>
        <v>11</v>
      </c>
      <c r="AG74" s="292"/>
      <c r="AH74" s="293"/>
      <c r="AI74" s="294"/>
      <c r="AJ74" s="293"/>
      <c r="AK74" s="295"/>
      <c r="AL74" s="296"/>
      <c r="AM74" s="296"/>
      <c r="AN74" s="297"/>
      <c r="AO74" s="1125"/>
      <c r="AP74" s="1125"/>
      <c r="AQ74" s="1125"/>
      <c r="AR74" s="1126"/>
      <c r="AS74" s="358"/>
      <c r="AT74" s="358"/>
      <c r="AU74" s="359"/>
      <c r="AV74" s="1943"/>
      <c r="AW74" s="1971">
        <v>3</v>
      </c>
      <c r="AX74" s="665">
        <v>2</v>
      </c>
      <c r="AY74" s="666">
        <v>1</v>
      </c>
      <c r="AZ74" s="1963">
        <f>AY74+AX74+AW74</f>
        <v>6</v>
      </c>
      <c r="BA74" s="301"/>
      <c r="BB74" s="301"/>
      <c r="BC74" s="301"/>
      <c r="BD74" s="302"/>
      <c r="BE74" s="2401">
        <v>3</v>
      </c>
      <c r="BF74" s="368">
        <v>4</v>
      </c>
      <c r="BG74" s="2451">
        <v>6</v>
      </c>
      <c r="BH74" s="470">
        <f>BG74+BF74+BE74</f>
        <v>13</v>
      </c>
      <c r="BI74" s="305"/>
      <c r="BJ74" s="305"/>
      <c r="BK74" s="305"/>
      <c r="BL74" s="372"/>
      <c r="BM74" s="683">
        <f t="shared" ref="BM74:BM81" si="37">BP74*6/20</f>
        <v>4.8</v>
      </c>
      <c r="BN74" s="683">
        <f t="shared" ref="BN74:BN81" si="38">BP74*6/20</f>
        <v>4.8</v>
      </c>
      <c r="BO74" s="683">
        <f t="shared" ref="BO74:BO81" si="39">BP74*8/20</f>
        <v>6.4</v>
      </c>
      <c r="BP74" s="684">
        <v>16</v>
      </c>
      <c r="BQ74" s="307"/>
      <c r="BR74" s="307"/>
      <c r="BS74" s="307"/>
      <c r="BT74" s="704"/>
      <c r="BU74" s="1869">
        <f t="shared" ref="BU74:BU81" si="40">BX74*6/20</f>
        <v>4.5</v>
      </c>
      <c r="BV74" s="374">
        <f t="shared" ref="BV74:BV81" si="41">BX74*6/20</f>
        <v>4.5</v>
      </c>
      <c r="BW74" s="374">
        <f t="shared" ref="BW74:BW81" si="42">BX74*8/20</f>
        <v>6</v>
      </c>
      <c r="BX74" s="1902">
        <v>15</v>
      </c>
      <c r="BY74" s="308"/>
      <c r="BZ74" s="308"/>
      <c r="CA74" s="308"/>
      <c r="CB74" s="309"/>
      <c r="CC74" s="290"/>
      <c r="CD74" s="290"/>
      <c r="CE74" s="290"/>
      <c r="CF74" s="291"/>
      <c r="CG74" s="444"/>
      <c r="CH74" s="444"/>
      <c r="CI74" s="444"/>
      <c r="CJ74" s="445"/>
      <c r="CK74" s="383">
        <f t="shared" ref="CK74:CK81" si="43">CN74*6/20</f>
        <v>3.6</v>
      </c>
      <c r="CL74" s="383">
        <f t="shared" ref="CL74:CL81" si="44">CN74*6/20</f>
        <v>3.6</v>
      </c>
      <c r="CM74" s="383">
        <f t="shared" ref="CM74:CM81" si="45">CN74*8/20</f>
        <v>4.8</v>
      </c>
      <c r="CN74" s="709">
        <v>12</v>
      </c>
      <c r="CO74" s="2011">
        <v>5</v>
      </c>
      <c r="CP74" s="537">
        <v>4</v>
      </c>
      <c r="CQ74" s="537">
        <v>6.5</v>
      </c>
      <c r="CR74" s="2006">
        <f t="shared" ref="CR74:CR79" si="46">CQ74+CP74+CO74</f>
        <v>15.5</v>
      </c>
      <c r="CS74" s="321"/>
      <c r="CT74" s="321"/>
      <c r="CU74" s="321"/>
      <c r="CV74" s="442"/>
      <c r="CW74" s="537">
        <v>4.5</v>
      </c>
      <c r="CX74" s="537">
        <v>4</v>
      </c>
      <c r="CY74" s="537">
        <v>6.5</v>
      </c>
      <c r="CZ74" s="377">
        <f>CY74+CX74+CW74</f>
        <v>15</v>
      </c>
      <c r="DA74" s="452"/>
      <c r="DB74" s="321"/>
      <c r="DC74" s="453"/>
      <c r="DD74" s="453"/>
      <c r="DE74" s="454"/>
      <c r="DF74" s="455"/>
      <c r="DG74" s="456"/>
      <c r="DH74" s="456"/>
      <c r="DI74" s="532"/>
      <c r="DJ74" s="446"/>
      <c r="DK74" s="533"/>
      <c r="DL74" s="533"/>
      <c r="DM74" s="308"/>
      <c r="DN74" s="308"/>
      <c r="DO74" s="308"/>
      <c r="DP74" s="556"/>
      <c r="DQ74" s="449"/>
      <c r="DR74" s="450"/>
      <c r="DS74" s="451"/>
      <c r="DT74" s="557"/>
      <c r="DU74" s="558"/>
      <c r="DV74" s="559"/>
      <c r="DW74" s="560"/>
      <c r="DX74" s="561"/>
      <c r="DY74" s="562"/>
      <c r="DZ74" s="563"/>
      <c r="EA74" s="564"/>
      <c r="EB74" s="565"/>
      <c r="EC74" s="449"/>
      <c r="ED74" s="450"/>
      <c r="EE74" s="451"/>
      <c r="EF74" s="557"/>
      <c r="EG74" s="566"/>
      <c r="EH74" s="567"/>
      <c r="EI74" s="568"/>
      <c r="EJ74" s="569"/>
      <c r="EK74" s="960"/>
      <c r="EL74" s="961"/>
      <c r="EM74" s="962"/>
      <c r="EN74" s="963"/>
      <c r="EO74" s="1025"/>
      <c r="EP74" s="1026"/>
      <c r="EQ74" s="1027"/>
      <c r="ER74" s="1028"/>
      <c r="ES74" s="1084"/>
      <c r="ET74" s="1085"/>
      <c r="EU74" s="1086"/>
      <c r="EV74" s="1087"/>
      <c r="EW74" s="1365"/>
      <c r="EX74" s="1366"/>
      <c r="EY74" s="1367"/>
      <c r="EZ74" s="1368"/>
      <c r="FA74" s="1486"/>
      <c r="FB74" s="1487"/>
      <c r="FC74" s="1488"/>
      <c r="FD74" s="1489"/>
      <c r="FE74" s="1628"/>
      <c r="FF74" s="1629"/>
      <c r="FG74" s="1630"/>
      <c r="FH74" s="1631"/>
      <c r="FL74" s="2254"/>
      <c r="FP74" s="2254"/>
      <c r="FQ74" s="1861"/>
      <c r="FT74" s="2254"/>
      <c r="FX74" s="2254"/>
      <c r="GB74" s="2254"/>
      <c r="GF74" s="2254"/>
      <c r="GG74" s="1861"/>
      <c r="GJ74" s="2254"/>
      <c r="GN74" s="2254"/>
      <c r="GR74" s="2254"/>
      <c r="GV74" s="1861"/>
      <c r="GW74" s="1861"/>
      <c r="GZ74" s="2254"/>
      <c r="HA74" s="1861"/>
      <c r="HD74" s="2254"/>
      <c r="HE74" s="1861"/>
      <c r="HH74" s="2254"/>
      <c r="HI74" s="1861"/>
      <c r="HL74" s="2254"/>
      <c r="HM74" s="1861"/>
      <c r="HP74" s="2254"/>
      <c r="HQ74" s="1861"/>
      <c r="HT74" s="2254"/>
      <c r="HU74" s="1861"/>
      <c r="HX74" s="2254"/>
      <c r="HY74" s="1861"/>
      <c r="IB74" s="2254"/>
      <c r="IC74" s="1861"/>
      <c r="IF74" s="2254"/>
      <c r="IG74" s="1861"/>
      <c r="IJ74" s="2254"/>
      <c r="IK74" s="1861"/>
      <c r="IN74" s="2254"/>
      <c r="IO74" s="1861"/>
      <c r="IR74" s="2254"/>
      <c r="IS74" s="1861"/>
      <c r="IV74" s="1861"/>
      <c r="IW74" s="1861"/>
      <c r="IZ74" s="2254"/>
      <c r="JA74" s="1861"/>
      <c r="JD74" s="2254"/>
      <c r="JE74" s="1861"/>
      <c r="JH74" s="2254"/>
      <c r="JI74" s="1861"/>
      <c r="JL74" s="2254"/>
      <c r="JM74" s="1861"/>
      <c r="JP74" s="2254"/>
      <c r="JQ74" s="1861"/>
      <c r="JT74" s="2254"/>
      <c r="JU74" s="1861"/>
      <c r="JX74" s="2254"/>
      <c r="JY74" s="1861"/>
      <c r="KB74" s="2254"/>
      <c r="KC74" s="1861"/>
      <c r="KF74" s="2254"/>
      <c r="KG74" s="1861"/>
      <c r="KJ74" s="2254"/>
      <c r="KK74" s="1861"/>
      <c r="KN74" s="2254"/>
      <c r="KO74" s="1861"/>
      <c r="KR74" s="2254"/>
      <c r="KS74" s="1861"/>
      <c r="KV74" s="2254"/>
      <c r="KW74" s="1861"/>
      <c r="KZ74" s="2254"/>
      <c r="LA74" s="1861"/>
      <c r="LD74" s="2254"/>
      <c r="LE74" s="1861"/>
      <c r="LH74" s="2254"/>
      <c r="LI74" s="1861"/>
      <c r="LL74" s="2254"/>
      <c r="LM74" s="1861"/>
      <c r="LP74" s="2254"/>
      <c r="LQ74" s="1861"/>
      <c r="LT74" s="2254"/>
      <c r="LU74" s="1861"/>
      <c r="LX74" s="2254"/>
      <c r="LY74" s="1861"/>
      <c r="MB74" s="2254"/>
      <c r="MC74" s="1861"/>
      <c r="MF74" s="2254"/>
      <c r="MG74" s="1861"/>
      <c r="MJ74" s="2254"/>
      <c r="MK74" s="1861"/>
      <c r="MN74" s="2254"/>
      <c r="MO74" s="1861"/>
      <c r="MR74" s="2254"/>
      <c r="MS74" s="1861"/>
      <c r="MV74" s="2254"/>
      <c r="MW74" s="1861"/>
      <c r="MZ74" s="2254"/>
      <c r="NA74" s="1861"/>
      <c r="ND74" s="2254"/>
    </row>
    <row r="75" spans="1:368" s="78" customFormat="1" thickBot="1">
      <c r="A75" s="124"/>
      <c r="B75" s="1754"/>
      <c r="C75" s="1790"/>
      <c r="D75" s="2331"/>
      <c r="E75" s="1790"/>
      <c r="F75" s="1801" t="s">
        <v>164</v>
      </c>
      <c r="G75" s="1809" t="s">
        <v>165</v>
      </c>
      <c r="H75" s="1765" t="e">
        <f>AVERAGE(BE75,AK75,AC75,Q75,U75,Y75,CK75,CG75,AG75,AW75,M75,BQ75,BU75,BM75,BA75,AO75,AS75,#REF!,BI75,BY75,CC75,CO75,CS75,CW75,DA75)</f>
        <v>#REF!</v>
      </c>
      <c r="I75" s="685" t="e">
        <f>AVERAGE(BF75,AL75,AD75,R75,V75,Z75,CL75,CH75,AH75,AX75,N75,BR75,BV75,BN75,BB75,AP75,AT75,#REF!,BJ75,BZ75,CD75,CP75,CT75,CX75,DB75)</f>
        <v>#REF!</v>
      </c>
      <c r="J75" s="2052" t="e">
        <f>AVERAGE(BG75,AM75,AE75,S75,W75,AA75,CM75,CI75,AI75,AY75,O75,BS75,BW75,BO75,BC75,AQ75,AU75,#REF!,BK75,CA75,CE75,CQ75,CU75,CY75,DC75)</f>
        <v>#REF!</v>
      </c>
      <c r="K75" s="1325" t="e">
        <f t="shared" si="35"/>
        <v>#REF!</v>
      </c>
      <c r="L75" s="1754"/>
      <c r="M75" s="65"/>
      <c r="N75" s="65"/>
      <c r="O75" s="65"/>
      <c r="P75" s="218"/>
      <c r="Q75" s="2511"/>
      <c r="R75" s="97"/>
      <c r="S75" s="98"/>
      <c r="T75" s="2512"/>
      <c r="U75" s="463"/>
      <c r="V75" s="463"/>
      <c r="W75" s="463"/>
      <c r="X75" s="464"/>
      <c r="Y75" s="683">
        <f>AB75*6/20</f>
        <v>4.7099999999999991</v>
      </c>
      <c r="Z75" s="683">
        <f>AB75*6/20</f>
        <v>4.7099999999999991</v>
      </c>
      <c r="AA75" s="683">
        <f>AB75*8/20</f>
        <v>6.2799999999999994</v>
      </c>
      <c r="AB75" s="684">
        <v>15.7</v>
      </c>
      <c r="AC75" s="484">
        <v>5.5</v>
      </c>
      <c r="AD75" s="484">
        <v>5.5</v>
      </c>
      <c r="AE75" s="484">
        <v>4</v>
      </c>
      <c r="AF75" s="356">
        <f t="shared" si="36"/>
        <v>15</v>
      </c>
      <c r="AG75" s="357"/>
      <c r="AH75" s="358"/>
      <c r="AI75" s="359"/>
      <c r="AJ75" s="358"/>
      <c r="AK75" s="360"/>
      <c r="AL75" s="361"/>
      <c r="AM75" s="361"/>
      <c r="AN75" s="362"/>
      <c r="AO75" s="1127"/>
      <c r="AP75" s="1127"/>
      <c r="AQ75" s="1127"/>
      <c r="AR75" s="1128"/>
      <c r="AS75" s="358"/>
      <c r="AT75" s="358"/>
      <c r="AU75" s="359"/>
      <c r="AV75" s="724"/>
      <c r="AW75" s="1971">
        <v>4</v>
      </c>
      <c r="AX75" s="665">
        <v>3</v>
      </c>
      <c r="AY75" s="666">
        <v>4</v>
      </c>
      <c r="AZ75" s="1963">
        <f>AY75+AX75+AW75</f>
        <v>11</v>
      </c>
      <c r="BA75" s="366"/>
      <c r="BB75" s="366"/>
      <c r="BC75" s="366"/>
      <c r="BD75" s="367"/>
      <c r="BE75" s="2401">
        <v>5</v>
      </c>
      <c r="BF75" s="368">
        <v>5</v>
      </c>
      <c r="BG75" s="2451">
        <v>6</v>
      </c>
      <c r="BH75" s="470">
        <f>BG75+BF75+BE75</f>
        <v>16</v>
      </c>
      <c r="BI75" s="371"/>
      <c r="BJ75" s="371"/>
      <c r="BK75" s="371"/>
      <c r="BL75" s="372"/>
      <c r="BM75" s="358">
        <f t="shared" si="37"/>
        <v>5.0999999999999996</v>
      </c>
      <c r="BN75" s="358">
        <f t="shared" si="38"/>
        <v>5.0999999999999996</v>
      </c>
      <c r="BO75" s="358">
        <f t="shared" si="39"/>
        <v>6.8</v>
      </c>
      <c r="BP75" s="500">
        <v>17</v>
      </c>
      <c r="BQ75" s="373"/>
      <c r="BR75" s="373"/>
      <c r="BS75" s="373"/>
      <c r="BT75" s="704"/>
      <c r="BU75" s="1869">
        <f t="shared" si="40"/>
        <v>4.8</v>
      </c>
      <c r="BV75" s="374">
        <f t="shared" si="41"/>
        <v>4.8</v>
      </c>
      <c r="BW75" s="374">
        <f t="shared" si="42"/>
        <v>6.4</v>
      </c>
      <c r="BX75" s="1902">
        <v>16</v>
      </c>
      <c r="BY75" s="374"/>
      <c r="BZ75" s="374"/>
      <c r="CA75" s="374"/>
      <c r="CB75" s="375"/>
      <c r="CC75" s="355"/>
      <c r="CD75" s="355"/>
      <c r="CE75" s="355"/>
      <c r="CF75" s="356"/>
      <c r="CG75" s="463"/>
      <c r="CH75" s="463"/>
      <c r="CI75" s="463"/>
      <c r="CJ75" s="464"/>
      <c r="CK75" s="383">
        <f t="shared" si="43"/>
        <v>4.8</v>
      </c>
      <c r="CL75" s="383">
        <f t="shared" si="44"/>
        <v>4.8</v>
      </c>
      <c r="CM75" s="383">
        <f t="shared" si="45"/>
        <v>6.4</v>
      </c>
      <c r="CN75" s="709">
        <v>16</v>
      </c>
      <c r="CO75" s="2011">
        <v>5.5</v>
      </c>
      <c r="CP75" s="537">
        <v>5</v>
      </c>
      <c r="CQ75" s="537">
        <v>5.5</v>
      </c>
      <c r="CR75" s="2006">
        <f t="shared" si="46"/>
        <v>16</v>
      </c>
      <c r="CS75" s="378"/>
      <c r="CT75" s="378"/>
      <c r="CU75" s="378"/>
      <c r="CV75" s="460"/>
      <c r="CW75" s="537">
        <v>5.5</v>
      </c>
      <c r="CX75" s="537">
        <v>5</v>
      </c>
      <c r="CY75" s="537">
        <v>6.5</v>
      </c>
      <c r="CZ75" s="377">
        <f>CY75+CX75+CW75</f>
        <v>17</v>
      </c>
      <c r="DA75" s="469"/>
      <c r="DB75" s="378"/>
      <c r="DC75" s="470"/>
      <c r="DD75" s="470"/>
      <c r="DE75" s="471"/>
      <c r="DF75" s="472"/>
      <c r="DG75" s="473"/>
      <c r="DH75" s="473"/>
      <c r="DI75" s="488"/>
      <c r="DJ75" s="383"/>
      <c r="DK75" s="489"/>
      <c r="DL75" s="489"/>
      <c r="DM75" s="374"/>
      <c r="DN75" s="374"/>
      <c r="DO75" s="374"/>
      <c r="DP75" s="574"/>
      <c r="DQ75" s="466"/>
      <c r="DR75" s="467"/>
      <c r="DS75" s="468"/>
      <c r="DT75" s="575"/>
      <c r="DU75" s="491"/>
      <c r="DV75" s="492"/>
      <c r="DW75" s="493"/>
      <c r="DX75" s="494"/>
      <c r="DY75" s="495"/>
      <c r="DZ75" s="496"/>
      <c r="EA75" s="497"/>
      <c r="EB75" s="576"/>
      <c r="EC75" s="466"/>
      <c r="ED75" s="467"/>
      <c r="EE75" s="468"/>
      <c r="EF75" s="575"/>
      <c r="EG75" s="577"/>
      <c r="EH75" s="578"/>
      <c r="EI75" s="579"/>
      <c r="EJ75" s="580"/>
      <c r="EK75" s="964"/>
      <c r="EL75" s="965"/>
      <c r="EM75" s="966"/>
      <c r="EN75" s="967"/>
      <c r="EO75" s="1029"/>
      <c r="EP75" s="1030"/>
      <c r="EQ75" s="1031"/>
      <c r="ER75" s="1032"/>
      <c r="ES75" s="1088"/>
      <c r="ET75" s="1089"/>
      <c r="EU75" s="1090"/>
      <c r="EV75" s="1091"/>
      <c r="EW75" s="1347"/>
      <c r="EX75" s="1348"/>
      <c r="EY75" s="1349"/>
      <c r="EZ75" s="1350"/>
      <c r="FA75" s="1457"/>
      <c r="FB75" s="1458"/>
      <c r="FC75" s="1459"/>
      <c r="FD75" s="1460"/>
      <c r="FE75" s="1632"/>
      <c r="FF75" s="1633"/>
      <c r="FG75" s="1634"/>
      <c r="FH75" s="1635"/>
      <c r="FL75" s="2252"/>
      <c r="FP75" s="2252"/>
      <c r="FQ75" s="1858"/>
      <c r="FT75" s="2252"/>
      <c r="FX75" s="2252"/>
      <c r="GB75" s="2252"/>
      <c r="GF75" s="2252"/>
      <c r="GG75" s="1858"/>
      <c r="GJ75" s="2252"/>
      <c r="GN75" s="2252"/>
      <c r="GR75" s="2252"/>
      <c r="GV75" s="1858"/>
      <c r="GW75" s="1858"/>
      <c r="GZ75" s="2252"/>
      <c r="HA75" s="1858"/>
      <c r="HD75" s="2252"/>
      <c r="HE75" s="1858"/>
      <c r="HH75" s="2252"/>
      <c r="HI75" s="1858"/>
      <c r="HL75" s="2252"/>
      <c r="HM75" s="1858"/>
      <c r="HP75" s="2252"/>
      <c r="HQ75" s="1858"/>
      <c r="HT75" s="2252"/>
      <c r="HU75" s="1858"/>
      <c r="HX75" s="2252"/>
      <c r="HY75" s="1858"/>
      <c r="IB75" s="2252"/>
      <c r="IC75" s="1858"/>
      <c r="IF75" s="2252"/>
      <c r="IG75" s="1858"/>
      <c r="IJ75" s="2252"/>
      <c r="IK75" s="1858"/>
      <c r="IN75" s="2252"/>
      <c r="IO75" s="1858"/>
      <c r="IR75" s="2252"/>
      <c r="IS75" s="1858"/>
      <c r="IV75" s="1858"/>
      <c r="IW75" s="1858"/>
      <c r="IZ75" s="2252"/>
      <c r="JA75" s="1858"/>
      <c r="JD75" s="2252"/>
      <c r="JE75" s="1858"/>
      <c r="JH75" s="2252"/>
      <c r="JI75" s="1858"/>
      <c r="JL75" s="2252"/>
      <c r="JM75" s="1858"/>
      <c r="JP75" s="2252"/>
      <c r="JQ75" s="1858"/>
      <c r="JT75" s="2252"/>
      <c r="JU75" s="1858"/>
      <c r="JX75" s="2252"/>
      <c r="JY75" s="1858"/>
      <c r="KB75" s="2252"/>
      <c r="KC75" s="1858"/>
      <c r="KF75" s="2252"/>
      <c r="KG75" s="1858"/>
      <c r="KJ75" s="2252"/>
      <c r="KK75" s="1858"/>
      <c r="KN75" s="2252"/>
      <c r="KO75" s="1858"/>
      <c r="KR75" s="2252"/>
      <c r="KS75" s="1858"/>
      <c r="KV75" s="2252"/>
      <c r="KW75" s="1858"/>
      <c r="KZ75" s="2252"/>
      <c r="LA75" s="1858"/>
      <c r="LD75" s="2252"/>
      <c r="LE75" s="1858"/>
      <c r="LH75" s="2252"/>
      <c r="LI75" s="1858"/>
      <c r="LL75" s="2252"/>
      <c r="LM75" s="1858"/>
      <c r="LP75" s="2252"/>
      <c r="LQ75" s="1858"/>
      <c r="LT75" s="2252"/>
      <c r="LU75" s="1858"/>
      <c r="LX75" s="2252"/>
      <c r="LY75" s="1858"/>
      <c r="MB75" s="2252"/>
      <c r="MC75" s="1858"/>
      <c r="MF75" s="2252"/>
      <c r="MG75" s="1858"/>
      <c r="MJ75" s="2252"/>
      <c r="MK75" s="1858"/>
      <c r="MN75" s="2252"/>
      <c r="MO75" s="1858"/>
      <c r="MR75" s="2252"/>
      <c r="MS75" s="1858"/>
      <c r="MV75" s="2252"/>
      <c r="MW75" s="1858"/>
      <c r="MZ75" s="2252"/>
      <c r="NA75" s="1858"/>
      <c r="ND75" s="2252"/>
    </row>
    <row r="76" spans="1:368" s="78" customFormat="1" thickBot="1">
      <c r="A76" s="124"/>
      <c r="B76" s="1754"/>
      <c r="C76" s="1790"/>
      <c r="D76" s="2331"/>
      <c r="E76" s="1790"/>
      <c r="F76" s="1801"/>
      <c r="G76" s="1809" t="s">
        <v>166</v>
      </c>
      <c r="H76" s="1766" t="e">
        <f>AVERAGE(BE76,AK76,AC76,Q76,U76,Y76,CK76,CG76,AG76,AW76,M76,BQ76,BU76,BM76,BA76,AO76,AS76,#REF!,BI76,BY76,CC76,CO76,CS76,CW76,DA76)</f>
        <v>#REF!</v>
      </c>
      <c r="I76" s="2050" t="e">
        <f>AVERAGE(BF76,AL76,AD76,R76,V76,Z76,CL76,CH76,AH76,AX76,N76,BR76,BV76,BN76,BB76,AP76,AT76,#REF!,BJ76,BZ76,CD76,CP76,CT76,CX76,DB76)</f>
        <v>#REF!</v>
      </c>
      <c r="J76" s="2051" t="e">
        <f>AVERAGE(BG76,AM76,AE76,S76,W76,AA76,CM76,CI76,AI76,AY76,O76,BS76,BW76,BO76,BC76,AQ76,AU76,#REF!,BK76,CA76,CE76,CQ76,CU76,CY76,DC76)</f>
        <v>#REF!</v>
      </c>
      <c r="K76" s="1324" t="e">
        <f t="shared" si="35"/>
        <v>#REF!</v>
      </c>
      <c r="L76" s="1754"/>
      <c r="M76" s="65"/>
      <c r="N76" s="65"/>
      <c r="O76" s="65"/>
      <c r="P76" s="218"/>
      <c r="Q76" s="2511"/>
      <c r="R76" s="97"/>
      <c r="S76" s="98"/>
      <c r="T76" s="2512"/>
      <c r="U76" s="463"/>
      <c r="V76" s="463"/>
      <c r="W76" s="463"/>
      <c r="X76" s="464"/>
      <c r="Y76" s="353">
        <v>6</v>
      </c>
      <c r="Z76" s="353">
        <v>5</v>
      </c>
      <c r="AA76" s="353">
        <v>6</v>
      </c>
      <c r="AB76" s="525">
        <f t="shared" ref="AB76:AB81" si="47">AA76+Z76+Y76</f>
        <v>17</v>
      </c>
      <c r="AC76" s="484">
        <v>5</v>
      </c>
      <c r="AD76" s="484">
        <v>6</v>
      </c>
      <c r="AE76" s="484">
        <v>4</v>
      </c>
      <c r="AF76" s="356">
        <f t="shared" si="36"/>
        <v>15</v>
      </c>
      <c r="AG76" s="357"/>
      <c r="AH76" s="358"/>
      <c r="AI76" s="359"/>
      <c r="AJ76" s="358"/>
      <c r="AK76" s="360"/>
      <c r="AL76" s="361"/>
      <c r="AM76" s="361"/>
      <c r="AN76" s="362"/>
      <c r="AO76" s="1127"/>
      <c r="AP76" s="1127"/>
      <c r="AQ76" s="1127"/>
      <c r="AR76" s="1128"/>
      <c r="AS76" s="358"/>
      <c r="AT76" s="358"/>
      <c r="AU76" s="359"/>
      <c r="AV76" s="724"/>
      <c r="AW76" s="1971">
        <v>4</v>
      </c>
      <c r="AX76" s="665">
        <v>2</v>
      </c>
      <c r="AY76" s="666">
        <v>4.5</v>
      </c>
      <c r="AZ76" s="1963">
        <f>AY76+AX76+AW76</f>
        <v>10.5</v>
      </c>
      <c r="BA76" s="366"/>
      <c r="BB76" s="366"/>
      <c r="BC76" s="366"/>
      <c r="BD76" s="367"/>
      <c r="BE76" s="1906">
        <f>BH76*6/20</f>
        <v>4.4700000000000006</v>
      </c>
      <c r="BF76" s="683">
        <f>BH76*6/20</f>
        <v>4.4700000000000006</v>
      </c>
      <c r="BG76" s="2466">
        <f>BH76*8/20</f>
        <v>5.96</v>
      </c>
      <c r="BH76" s="2436">
        <v>14.9</v>
      </c>
      <c r="BI76" s="371"/>
      <c r="BJ76" s="371"/>
      <c r="BK76" s="371"/>
      <c r="BL76" s="372"/>
      <c r="BM76" s="358">
        <f t="shared" si="37"/>
        <v>4.8</v>
      </c>
      <c r="BN76" s="358">
        <f t="shared" si="38"/>
        <v>4.8</v>
      </c>
      <c r="BO76" s="358">
        <f t="shared" si="39"/>
        <v>6.4</v>
      </c>
      <c r="BP76" s="500">
        <v>16</v>
      </c>
      <c r="BQ76" s="373"/>
      <c r="BR76" s="373"/>
      <c r="BS76" s="373"/>
      <c r="BT76" s="704"/>
      <c r="BU76" s="1869">
        <f t="shared" si="40"/>
        <v>4.6500000000000004</v>
      </c>
      <c r="BV76" s="374">
        <f t="shared" si="41"/>
        <v>4.6500000000000004</v>
      </c>
      <c r="BW76" s="374">
        <f t="shared" si="42"/>
        <v>6.2</v>
      </c>
      <c r="BX76" s="1902">
        <v>15.5</v>
      </c>
      <c r="BY76" s="374"/>
      <c r="BZ76" s="374"/>
      <c r="CA76" s="374"/>
      <c r="CB76" s="375"/>
      <c r="CC76" s="355"/>
      <c r="CD76" s="355"/>
      <c r="CE76" s="355"/>
      <c r="CF76" s="356"/>
      <c r="CG76" s="463"/>
      <c r="CH76" s="463"/>
      <c r="CI76" s="463"/>
      <c r="CJ76" s="464"/>
      <c r="CK76" s="383">
        <f t="shared" si="43"/>
        <v>4.5</v>
      </c>
      <c r="CL76" s="383">
        <f t="shared" si="44"/>
        <v>4.5</v>
      </c>
      <c r="CM76" s="383">
        <f t="shared" si="45"/>
        <v>6</v>
      </c>
      <c r="CN76" s="709">
        <v>15</v>
      </c>
      <c r="CO76" s="2011">
        <v>5</v>
      </c>
      <c r="CP76" s="537">
        <v>5.5</v>
      </c>
      <c r="CQ76" s="537">
        <v>6</v>
      </c>
      <c r="CR76" s="2006">
        <f t="shared" si="46"/>
        <v>16.5</v>
      </c>
      <c r="CS76" s="378"/>
      <c r="CT76" s="378"/>
      <c r="CU76" s="378"/>
      <c r="CV76" s="460"/>
      <c r="CW76" s="537">
        <v>5.5</v>
      </c>
      <c r="CX76" s="537">
        <v>4.5</v>
      </c>
      <c r="CY76" s="537">
        <v>6</v>
      </c>
      <c r="CZ76" s="377">
        <f>CY76+CX76+CW76</f>
        <v>16</v>
      </c>
      <c r="DA76" s="469"/>
      <c r="DB76" s="378"/>
      <c r="DC76" s="470"/>
      <c r="DD76" s="470"/>
      <c r="DE76" s="471"/>
      <c r="DF76" s="472"/>
      <c r="DG76" s="473"/>
      <c r="DH76" s="473"/>
      <c r="DI76" s="488"/>
      <c r="DJ76" s="383"/>
      <c r="DK76" s="489"/>
      <c r="DL76" s="489"/>
      <c r="DM76" s="374"/>
      <c r="DN76" s="374"/>
      <c r="DO76" s="374"/>
      <c r="DP76" s="574"/>
      <c r="DQ76" s="466"/>
      <c r="DR76" s="467"/>
      <c r="DS76" s="468"/>
      <c r="DT76" s="575"/>
      <c r="DU76" s="491"/>
      <c r="DV76" s="492"/>
      <c r="DW76" s="493"/>
      <c r="DX76" s="494"/>
      <c r="DY76" s="495"/>
      <c r="DZ76" s="496"/>
      <c r="EA76" s="497"/>
      <c r="EB76" s="576"/>
      <c r="EC76" s="466"/>
      <c r="ED76" s="467"/>
      <c r="EE76" s="468"/>
      <c r="EF76" s="575"/>
      <c r="EG76" s="577"/>
      <c r="EH76" s="578"/>
      <c r="EI76" s="579"/>
      <c r="EJ76" s="580"/>
      <c r="EK76" s="964"/>
      <c r="EL76" s="965"/>
      <c r="EM76" s="966"/>
      <c r="EN76" s="967"/>
      <c r="EO76" s="1029"/>
      <c r="EP76" s="1030"/>
      <c r="EQ76" s="1031"/>
      <c r="ER76" s="1032"/>
      <c r="ES76" s="1088"/>
      <c r="ET76" s="1089"/>
      <c r="EU76" s="1090"/>
      <c r="EV76" s="1091"/>
      <c r="EW76" s="1347"/>
      <c r="EX76" s="1348"/>
      <c r="EY76" s="1349"/>
      <c r="EZ76" s="1350"/>
      <c r="FA76" s="1457"/>
      <c r="FB76" s="1458"/>
      <c r="FC76" s="1459"/>
      <c r="FD76" s="1460"/>
      <c r="FE76" s="1632"/>
      <c r="FF76" s="1633"/>
      <c r="FG76" s="1634"/>
      <c r="FH76" s="1635"/>
      <c r="FL76" s="2252"/>
      <c r="FP76" s="2252"/>
      <c r="FQ76" s="1858"/>
      <c r="FT76" s="2252"/>
      <c r="FX76" s="2252"/>
      <c r="GB76" s="2252"/>
      <c r="GF76" s="2252"/>
      <c r="GG76" s="1858"/>
      <c r="GJ76" s="2252"/>
      <c r="GN76" s="2252"/>
      <c r="GR76" s="2252"/>
      <c r="GV76" s="1858"/>
      <c r="GW76" s="1858"/>
      <c r="GZ76" s="2252"/>
      <c r="HA76" s="1858"/>
      <c r="HD76" s="2252"/>
      <c r="HE76" s="1858"/>
      <c r="HH76" s="2252"/>
      <c r="HI76" s="1858"/>
      <c r="HL76" s="2252"/>
      <c r="HM76" s="1858"/>
      <c r="HP76" s="2252"/>
      <c r="HQ76" s="1858"/>
      <c r="HT76" s="2252"/>
      <c r="HU76" s="1858"/>
      <c r="HX76" s="2252"/>
      <c r="HY76" s="1858"/>
      <c r="IB76" s="2252"/>
      <c r="IC76" s="1858"/>
      <c r="IF76" s="2252"/>
      <c r="IG76" s="1858"/>
      <c r="IJ76" s="2252"/>
      <c r="IK76" s="1858"/>
      <c r="IN76" s="2252"/>
      <c r="IO76" s="1858"/>
      <c r="IR76" s="2252"/>
      <c r="IS76" s="1858"/>
      <c r="IV76" s="1858"/>
      <c r="IW76" s="1858"/>
      <c r="IZ76" s="2252"/>
      <c r="JA76" s="1858"/>
      <c r="JD76" s="2252"/>
      <c r="JE76" s="1858"/>
      <c r="JH76" s="2252"/>
      <c r="JI76" s="1858"/>
      <c r="JL76" s="2252"/>
      <c r="JM76" s="1858"/>
      <c r="JP76" s="2252"/>
      <c r="JQ76" s="1858"/>
      <c r="JT76" s="2252"/>
      <c r="JU76" s="1858"/>
      <c r="JX76" s="2252"/>
      <c r="JY76" s="1858"/>
      <c r="KB76" s="2252"/>
      <c r="KC76" s="1858"/>
      <c r="KF76" s="2252"/>
      <c r="KG76" s="1858"/>
      <c r="KJ76" s="2252"/>
      <c r="KK76" s="1858"/>
      <c r="KN76" s="2252"/>
      <c r="KO76" s="1858"/>
      <c r="KR76" s="2252"/>
      <c r="KS76" s="1858"/>
      <c r="KV76" s="2252"/>
      <c r="KW76" s="1858"/>
      <c r="KZ76" s="2252"/>
      <c r="LA76" s="1858"/>
      <c r="LD76" s="2252"/>
      <c r="LE76" s="1858"/>
      <c r="LH76" s="2252"/>
      <c r="LI76" s="1858"/>
      <c r="LL76" s="2252"/>
      <c r="LM76" s="1858"/>
      <c r="LP76" s="2252"/>
      <c r="LQ76" s="1858"/>
      <c r="LT76" s="2252"/>
      <c r="LU76" s="1858"/>
      <c r="LX76" s="2252"/>
      <c r="LY76" s="1858"/>
      <c r="MB76" s="2252"/>
      <c r="MC76" s="1858"/>
      <c r="MF76" s="2252"/>
      <c r="MG76" s="1858"/>
      <c r="MJ76" s="2252"/>
      <c r="MK76" s="1858"/>
      <c r="MN76" s="2252"/>
      <c r="MO76" s="1858"/>
      <c r="MR76" s="2252"/>
      <c r="MS76" s="1858"/>
      <c r="MV76" s="2252"/>
      <c r="MW76" s="1858"/>
      <c r="MZ76" s="2252"/>
      <c r="NA76" s="1858"/>
      <c r="ND76" s="2252"/>
    </row>
    <row r="77" spans="1:368" s="78" customFormat="1" thickBot="1">
      <c r="A77" s="124"/>
      <c r="B77" s="1754"/>
      <c r="C77" s="1790"/>
      <c r="D77" s="2331"/>
      <c r="E77" s="1790"/>
      <c r="F77" s="1801"/>
      <c r="G77" s="1809" t="s">
        <v>167</v>
      </c>
      <c r="H77" s="1764" t="e">
        <f>AVERAGE(BE77,AK77,AC77,Q77,U77,Y77,CK77,CG77,AG77,AW77,M77,BQ77,BU77,BM77,BA77,AO77,AS77,#REF!,BI77,BY77,CC77,CO77,CS77,CW77,DA77)</f>
        <v>#REF!</v>
      </c>
      <c r="I77" s="682" t="e">
        <f>AVERAGE(BF77,AL77,AD77,R77,V77,Z77,CL77,CH77,AH77,AX77,N77,BR77,BV77,BN77,BB77,AP77,AT77,#REF!,BJ77,BZ77,CD77,CP77,CT77,CX77,DB77)</f>
        <v>#REF!</v>
      </c>
      <c r="J77" s="2050" t="e">
        <f>AVERAGE(BG77,AM77,AE77,S77,W77,AA77,CM77,CI77,AI77,AY77,O77,BS77,BW77,BO77,BC77,AQ77,AU77,#REF!,BK77,CA77,CE77,CQ77,CU77,CY77,DC77)</f>
        <v>#REF!</v>
      </c>
      <c r="K77" s="1326" t="e">
        <f t="shared" si="35"/>
        <v>#REF!</v>
      </c>
      <c r="L77" s="1754"/>
      <c r="M77" s="65"/>
      <c r="N77" s="65"/>
      <c r="O77" s="65"/>
      <c r="P77" s="218"/>
      <c r="Q77" s="2511"/>
      <c r="R77" s="97"/>
      <c r="S77" s="98"/>
      <c r="T77" s="2512"/>
      <c r="U77" s="463"/>
      <c r="V77" s="463"/>
      <c r="W77" s="463"/>
      <c r="X77" s="464"/>
      <c r="Y77" s="353">
        <v>5</v>
      </c>
      <c r="Z77" s="353">
        <v>5</v>
      </c>
      <c r="AA77" s="353">
        <v>6</v>
      </c>
      <c r="AB77" s="525">
        <f t="shared" si="47"/>
        <v>16</v>
      </c>
      <c r="AC77" s="484">
        <v>3.5</v>
      </c>
      <c r="AD77" s="484">
        <v>3.5</v>
      </c>
      <c r="AE77" s="484">
        <v>5</v>
      </c>
      <c r="AF77" s="356">
        <f t="shared" si="36"/>
        <v>12</v>
      </c>
      <c r="AG77" s="357"/>
      <c r="AH77" s="358"/>
      <c r="AI77" s="359"/>
      <c r="AJ77" s="358"/>
      <c r="AK77" s="360"/>
      <c r="AL77" s="361"/>
      <c r="AM77" s="361"/>
      <c r="AN77" s="362"/>
      <c r="AO77" s="1127"/>
      <c r="AP77" s="1127"/>
      <c r="AQ77" s="1127"/>
      <c r="AR77" s="1128"/>
      <c r="AS77" s="358"/>
      <c r="AT77" s="358"/>
      <c r="AU77" s="359"/>
      <c r="AV77" s="724"/>
      <c r="AW77" s="1971">
        <v>3</v>
      </c>
      <c r="AX77" s="665">
        <v>1</v>
      </c>
      <c r="AY77" s="666">
        <v>4</v>
      </c>
      <c r="AZ77" s="1963">
        <f>AY77+AX77+AW77</f>
        <v>8</v>
      </c>
      <c r="BA77" s="366"/>
      <c r="BB77" s="366"/>
      <c r="BC77" s="366"/>
      <c r="BD77" s="367"/>
      <c r="BE77" s="2401">
        <v>3</v>
      </c>
      <c r="BF77" s="368">
        <v>3</v>
      </c>
      <c r="BG77" s="2451">
        <v>6</v>
      </c>
      <c r="BH77" s="470">
        <f>BG77+BF77+BE77</f>
        <v>12</v>
      </c>
      <c r="BI77" s="371"/>
      <c r="BJ77" s="371"/>
      <c r="BK77" s="371"/>
      <c r="BL77" s="372"/>
      <c r="BM77" s="358">
        <f t="shared" si="37"/>
        <v>5.25</v>
      </c>
      <c r="BN77" s="358">
        <f t="shared" si="38"/>
        <v>5.25</v>
      </c>
      <c r="BO77" s="358">
        <f t="shared" si="39"/>
        <v>7</v>
      </c>
      <c r="BP77" s="500">
        <v>17.5</v>
      </c>
      <c r="BQ77" s="373"/>
      <c r="BR77" s="373"/>
      <c r="BS77" s="373"/>
      <c r="BT77" s="704"/>
      <c r="BU77" s="1869">
        <f t="shared" si="40"/>
        <v>4.8</v>
      </c>
      <c r="BV77" s="374">
        <f t="shared" si="41"/>
        <v>4.8</v>
      </c>
      <c r="BW77" s="374">
        <f t="shared" si="42"/>
        <v>6.4</v>
      </c>
      <c r="BX77" s="1902">
        <v>16</v>
      </c>
      <c r="BY77" s="374"/>
      <c r="BZ77" s="374"/>
      <c r="CA77" s="374"/>
      <c r="CB77" s="375"/>
      <c r="CC77" s="355"/>
      <c r="CD77" s="355"/>
      <c r="CE77" s="355"/>
      <c r="CF77" s="356"/>
      <c r="CG77" s="463"/>
      <c r="CH77" s="463"/>
      <c r="CI77" s="463"/>
      <c r="CJ77" s="464"/>
      <c r="CK77" s="383">
        <f t="shared" si="43"/>
        <v>3.3</v>
      </c>
      <c r="CL77" s="383">
        <f t="shared" si="44"/>
        <v>3.3</v>
      </c>
      <c r="CM77" s="383">
        <f t="shared" si="45"/>
        <v>4.4000000000000004</v>
      </c>
      <c r="CN77" s="709">
        <v>11</v>
      </c>
      <c r="CO77" s="2011">
        <v>4</v>
      </c>
      <c r="CP77" s="537">
        <v>4.5</v>
      </c>
      <c r="CQ77" s="537">
        <v>7.5</v>
      </c>
      <c r="CR77" s="2006">
        <f t="shared" si="46"/>
        <v>16</v>
      </c>
      <c r="CS77" s="378"/>
      <c r="CT77" s="378"/>
      <c r="CU77" s="378"/>
      <c r="CV77" s="460"/>
      <c r="CW77" s="683">
        <f>CZ77*6/20</f>
        <v>4.4700000000000006</v>
      </c>
      <c r="CX77" s="683">
        <f>CZ77*6/20</f>
        <v>4.4700000000000006</v>
      </c>
      <c r="CY77" s="683">
        <f>CZ77*8/20</f>
        <v>5.96</v>
      </c>
      <c r="CZ77" s="684">
        <v>14.9</v>
      </c>
      <c r="DA77" s="469"/>
      <c r="DB77" s="378"/>
      <c r="DC77" s="470"/>
      <c r="DD77" s="470"/>
      <c r="DE77" s="471"/>
      <c r="DF77" s="472"/>
      <c r="DG77" s="473"/>
      <c r="DH77" s="473"/>
      <c r="DI77" s="488"/>
      <c r="DJ77" s="383"/>
      <c r="DK77" s="489"/>
      <c r="DL77" s="489"/>
      <c r="DM77" s="374"/>
      <c r="DN77" s="374"/>
      <c r="DO77" s="374"/>
      <c r="DP77" s="574"/>
      <c r="DQ77" s="466"/>
      <c r="DR77" s="467"/>
      <c r="DS77" s="468"/>
      <c r="DT77" s="575"/>
      <c r="DU77" s="491"/>
      <c r="DV77" s="492"/>
      <c r="DW77" s="493"/>
      <c r="DX77" s="494"/>
      <c r="DY77" s="495"/>
      <c r="DZ77" s="496"/>
      <c r="EA77" s="497"/>
      <c r="EB77" s="576"/>
      <c r="EC77" s="466"/>
      <c r="ED77" s="467"/>
      <c r="EE77" s="468"/>
      <c r="EF77" s="575"/>
      <c r="EG77" s="577"/>
      <c r="EH77" s="578"/>
      <c r="EI77" s="579"/>
      <c r="EJ77" s="580"/>
      <c r="EK77" s="964"/>
      <c r="EL77" s="965"/>
      <c r="EM77" s="966"/>
      <c r="EN77" s="967"/>
      <c r="EO77" s="1029"/>
      <c r="EP77" s="1030"/>
      <c r="EQ77" s="1031"/>
      <c r="ER77" s="1032"/>
      <c r="ES77" s="1088"/>
      <c r="ET77" s="1089"/>
      <c r="EU77" s="1090"/>
      <c r="EV77" s="1091"/>
      <c r="EW77" s="1347"/>
      <c r="EX77" s="1348"/>
      <c r="EY77" s="1349"/>
      <c r="EZ77" s="1350"/>
      <c r="FA77" s="1457"/>
      <c r="FB77" s="1458"/>
      <c r="FC77" s="1459"/>
      <c r="FD77" s="1460"/>
      <c r="FE77" s="1632"/>
      <c r="FF77" s="1633"/>
      <c r="FG77" s="1634"/>
      <c r="FH77" s="1635"/>
      <c r="FL77" s="2252"/>
      <c r="FP77" s="2252"/>
      <c r="FQ77" s="1858"/>
      <c r="FT77" s="2252"/>
      <c r="FX77" s="2252"/>
      <c r="GB77" s="2252"/>
      <c r="GF77" s="2252"/>
      <c r="GG77" s="1858"/>
      <c r="GJ77" s="2252"/>
      <c r="GN77" s="2252"/>
      <c r="GR77" s="2252"/>
      <c r="GV77" s="1858"/>
      <c r="GW77" s="1858"/>
      <c r="GZ77" s="2252"/>
      <c r="HA77" s="1858"/>
      <c r="HD77" s="2252"/>
      <c r="HE77" s="1858"/>
      <c r="HH77" s="2252"/>
      <c r="HI77" s="1858"/>
      <c r="HL77" s="2252"/>
      <c r="HM77" s="1858"/>
      <c r="HP77" s="2252"/>
      <c r="HQ77" s="1858"/>
      <c r="HT77" s="2252"/>
      <c r="HU77" s="1858"/>
      <c r="HX77" s="2252"/>
      <c r="HY77" s="1858"/>
      <c r="IB77" s="2252"/>
      <c r="IC77" s="1858"/>
      <c r="IF77" s="2252"/>
      <c r="IG77" s="1858"/>
      <c r="IJ77" s="2252"/>
      <c r="IK77" s="1858"/>
      <c r="IN77" s="2252"/>
      <c r="IO77" s="1858"/>
      <c r="IR77" s="2252"/>
      <c r="IS77" s="1858"/>
      <c r="IV77" s="1858"/>
      <c r="IW77" s="1858"/>
      <c r="IZ77" s="2252"/>
      <c r="JA77" s="1858"/>
      <c r="JD77" s="2252"/>
      <c r="JE77" s="1858"/>
      <c r="JH77" s="2252"/>
      <c r="JI77" s="1858"/>
      <c r="JL77" s="2252"/>
      <c r="JM77" s="1858"/>
      <c r="JP77" s="2252"/>
      <c r="JQ77" s="1858"/>
      <c r="JT77" s="2252"/>
      <c r="JU77" s="1858"/>
      <c r="JX77" s="2252"/>
      <c r="JY77" s="1858"/>
      <c r="KB77" s="2252"/>
      <c r="KC77" s="1858"/>
      <c r="KF77" s="2252"/>
      <c r="KG77" s="1858"/>
      <c r="KJ77" s="2252"/>
      <c r="KK77" s="1858"/>
      <c r="KN77" s="2252"/>
      <c r="KO77" s="1858"/>
      <c r="KR77" s="2252"/>
      <c r="KS77" s="1858"/>
      <c r="KV77" s="2252"/>
      <c r="KW77" s="1858"/>
      <c r="KZ77" s="2252"/>
      <c r="LA77" s="1858"/>
      <c r="LD77" s="2252"/>
      <c r="LE77" s="1858"/>
      <c r="LH77" s="2252"/>
      <c r="LI77" s="1858"/>
      <c r="LL77" s="2252"/>
      <c r="LM77" s="1858"/>
      <c r="LP77" s="2252"/>
      <c r="LQ77" s="1858"/>
      <c r="LT77" s="2252"/>
      <c r="LU77" s="1858"/>
      <c r="LX77" s="2252"/>
      <c r="LY77" s="1858"/>
      <c r="MB77" s="2252"/>
      <c r="MC77" s="1858"/>
      <c r="MF77" s="2252"/>
      <c r="MG77" s="1858"/>
      <c r="MJ77" s="2252"/>
      <c r="MK77" s="1858"/>
      <c r="MN77" s="2252"/>
      <c r="MO77" s="1858"/>
      <c r="MR77" s="2252"/>
      <c r="MS77" s="1858"/>
      <c r="MV77" s="2252"/>
      <c r="MW77" s="1858"/>
      <c r="MZ77" s="2252"/>
      <c r="NA77" s="1858"/>
      <c r="ND77" s="2252"/>
    </row>
    <row r="78" spans="1:368" s="78" customFormat="1" thickBot="1">
      <c r="A78" s="124"/>
      <c r="B78" s="1754"/>
      <c r="C78" s="1790"/>
      <c r="D78" s="2331"/>
      <c r="E78" s="1790"/>
      <c r="F78" s="1801"/>
      <c r="G78" s="1809" t="s">
        <v>168</v>
      </c>
      <c r="H78" s="1764" t="e">
        <f>AVERAGE(BE78,AK78,AC78,Q78,U78,Y78,CK78,CG78,AG78,AW78,M78,BQ78,BU78,BM78,BA78,AO78,AS78,#REF!,BI78,BY78,CC78,CO78,CS78,CW78,DA78)</f>
        <v>#REF!</v>
      </c>
      <c r="I78" s="682" t="e">
        <f>AVERAGE(BF78,AL78,AD78,R78,V78,Z78,CL78,CH78,AH78,AX78,N78,BR78,BV78,BN78,BB78,AP78,AT78,#REF!,BJ78,BZ78,CD78,CP78,CT78,CX78,DB78)</f>
        <v>#REF!</v>
      </c>
      <c r="J78" s="2051" t="e">
        <f>AVERAGE(BG78,AM78,AE78,S78,W78,AA78,CM78,CI78,AI78,AY78,O78,BS78,BW78,BO78,BC78,AQ78,AU78,#REF!,BK78,CA78,CE78,CQ78,CU78,CY78,DC78)</f>
        <v>#REF!</v>
      </c>
      <c r="K78" s="1326" t="e">
        <f t="shared" si="35"/>
        <v>#REF!</v>
      </c>
      <c r="L78" s="1754"/>
      <c r="M78" s="65"/>
      <c r="N78" s="65"/>
      <c r="O78" s="65"/>
      <c r="P78" s="218"/>
      <c r="Q78" s="2511"/>
      <c r="R78" s="97"/>
      <c r="S78" s="98"/>
      <c r="T78" s="2512"/>
      <c r="U78" s="463"/>
      <c r="V78" s="463"/>
      <c r="W78" s="463"/>
      <c r="X78" s="464"/>
      <c r="Y78" s="353">
        <v>4</v>
      </c>
      <c r="Z78" s="353">
        <v>4</v>
      </c>
      <c r="AA78" s="353">
        <v>6</v>
      </c>
      <c r="AB78" s="525">
        <f t="shared" si="47"/>
        <v>14</v>
      </c>
      <c r="AC78" s="484">
        <v>3.5</v>
      </c>
      <c r="AD78" s="484">
        <v>4.5</v>
      </c>
      <c r="AE78" s="484">
        <v>3.5</v>
      </c>
      <c r="AF78" s="356">
        <f t="shared" si="36"/>
        <v>11.5</v>
      </c>
      <c r="AG78" s="357"/>
      <c r="AH78" s="358"/>
      <c r="AI78" s="359"/>
      <c r="AJ78" s="358"/>
      <c r="AK78" s="360"/>
      <c r="AL78" s="361"/>
      <c r="AM78" s="361"/>
      <c r="AN78" s="362"/>
      <c r="AO78" s="1127"/>
      <c r="AP78" s="1127"/>
      <c r="AQ78" s="1127"/>
      <c r="AR78" s="1128"/>
      <c r="AS78" s="358"/>
      <c r="AT78" s="358"/>
      <c r="AU78" s="359"/>
      <c r="AV78" s="724"/>
      <c r="AW78" s="1906">
        <f>AZ78*6/20</f>
        <v>2.6160000000000005</v>
      </c>
      <c r="AX78" s="683">
        <f>AZ78*6/20</f>
        <v>2.6160000000000005</v>
      </c>
      <c r="AY78" s="683">
        <f>AZ78*8/20</f>
        <v>3.4880000000000004</v>
      </c>
      <c r="AZ78" s="1907">
        <v>8.7200000000000006</v>
      </c>
      <c r="BA78" s="366"/>
      <c r="BB78" s="366"/>
      <c r="BC78" s="366"/>
      <c r="BD78" s="367"/>
      <c r="BE78" s="2401">
        <v>3.5</v>
      </c>
      <c r="BF78" s="368">
        <v>5</v>
      </c>
      <c r="BG78" s="2451">
        <v>6</v>
      </c>
      <c r="BH78" s="470">
        <f>BG78+BF78+BE78</f>
        <v>14.5</v>
      </c>
      <c r="BI78" s="371"/>
      <c r="BJ78" s="371"/>
      <c r="BK78" s="371"/>
      <c r="BL78" s="372"/>
      <c r="BM78" s="358">
        <f t="shared" si="37"/>
        <v>4.6500000000000004</v>
      </c>
      <c r="BN78" s="358">
        <f t="shared" si="38"/>
        <v>4.6500000000000004</v>
      </c>
      <c r="BO78" s="358">
        <f t="shared" si="39"/>
        <v>6.2</v>
      </c>
      <c r="BP78" s="500">
        <v>15.5</v>
      </c>
      <c r="BQ78" s="373"/>
      <c r="BR78" s="373"/>
      <c r="BS78" s="373"/>
      <c r="BT78" s="704"/>
      <c r="BU78" s="1869">
        <f t="shared" si="40"/>
        <v>4.6500000000000004</v>
      </c>
      <c r="BV78" s="374">
        <f t="shared" si="41"/>
        <v>4.6500000000000004</v>
      </c>
      <c r="BW78" s="374">
        <f t="shared" si="42"/>
        <v>6.2</v>
      </c>
      <c r="BX78" s="1902">
        <v>15.5</v>
      </c>
      <c r="BY78" s="374"/>
      <c r="BZ78" s="374"/>
      <c r="CA78" s="374"/>
      <c r="CB78" s="375"/>
      <c r="CC78" s="355"/>
      <c r="CD78" s="355"/>
      <c r="CE78" s="355"/>
      <c r="CF78" s="356"/>
      <c r="CG78" s="463"/>
      <c r="CH78" s="463"/>
      <c r="CI78" s="463"/>
      <c r="CJ78" s="464"/>
      <c r="CK78" s="383">
        <f t="shared" si="43"/>
        <v>4.2</v>
      </c>
      <c r="CL78" s="383">
        <f t="shared" si="44"/>
        <v>4.2</v>
      </c>
      <c r="CM78" s="383">
        <f t="shared" si="45"/>
        <v>5.6</v>
      </c>
      <c r="CN78" s="709">
        <v>14</v>
      </c>
      <c r="CO78" s="2011">
        <v>3.5</v>
      </c>
      <c r="CP78" s="537">
        <v>4.5</v>
      </c>
      <c r="CQ78" s="537">
        <v>5.5</v>
      </c>
      <c r="CR78" s="2006">
        <f t="shared" si="46"/>
        <v>13.5</v>
      </c>
      <c r="CS78" s="378"/>
      <c r="CT78" s="378"/>
      <c r="CU78" s="378"/>
      <c r="CV78" s="460"/>
      <c r="CW78" s="537">
        <v>5.5</v>
      </c>
      <c r="CX78" s="537">
        <v>5</v>
      </c>
      <c r="CY78" s="537">
        <v>3</v>
      </c>
      <c r="CZ78" s="377">
        <f>CY78+CX78+CW78</f>
        <v>13.5</v>
      </c>
      <c r="DA78" s="469"/>
      <c r="DB78" s="378"/>
      <c r="DC78" s="470"/>
      <c r="DD78" s="470"/>
      <c r="DE78" s="471"/>
      <c r="DF78" s="472"/>
      <c r="DG78" s="473"/>
      <c r="DH78" s="473"/>
      <c r="DI78" s="488"/>
      <c r="DJ78" s="383"/>
      <c r="DK78" s="489"/>
      <c r="DL78" s="489"/>
      <c r="DM78" s="374"/>
      <c r="DN78" s="374"/>
      <c r="DO78" s="374"/>
      <c r="DP78" s="574"/>
      <c r="DQ78" s="466"/>
      <c r="DR78" s="467"/>
      <c r="DS78" s="468"/>
      <c r="DT78" s="575"/>
      <c r="DU78" s="491"/>
      <c r="DV78" s="492"/>
      <c r="DW78" s="493"/>
      <c r="DX78" s="494"/>
      <c r="DY78" s="495"/>
      <c r="DZ78" s="496"/>
      <c r="EA78" s="497"/>
      <c r="EB78" s="576"/>
      <c r="EC78" s="466"/>
      <c r="ED78" s="467"/>
      <c r="EE78" s="468"/>
      <c r="EF78" s="575"/>
      <c r="EG78" s="577"/>
      <c r="EH78" s="578"/>
      <c r="EI78" s="579"/>
      <c r="EJ78" s="580"/>
      <c r="EK78" s="964"/>
      <c r="EL78" s="965"/>
      <c r="EM78" s="966"/>
      <c r="EN78" s="967"/>
      <c r="EO78" s="1029"/>
      <c r="EP78" s="1030"/>
      <c r="EQ78" s="1031"/>
      <c r="ER78" s="1032"/>
      <c r="ES78" s="1088"/>
      <c r="ET78" s="1089"/>
      <c r="EU78" s="1090"/>
      <c r="EV78" s="1091"/>
      <c r="EW78" s="1347"/>
      <c r="EX78" s="1348"/>
      <c r="EY78" s="1349"/>
      <c r="EZ78" s="1350"/>
      <c r="FA78" s="1457"/>
      <c r="FB78" s="1458"/>
      <c r="FC78" s="1459"/>
      <c r="FD78" s="1460"/>
      <c r="FE78" s="1632"/>
      <c r="FF78" s="1633"/>
      <c r="FG78" s="1634"/>
      <c r="FH78" s="1635"/>
      <c r="FL78" s="2252"/>
      <c r="FP78" s="2252"/>
      <c r="FQ78" s="1858"/>
      <c r="FT78" s="2252"/>
      <c r="FX78" s="2252"/>
      <c r="GB78" s="2252"/>
      <c r="GF78" s="2252"/>
      <c r="GG78" s="1858"/>
      <c r="GJ78" s="2252"/>
      <c r="GN78" s="2252"/>
      <c r="GR78" s="2252"/>
      <c r="GV78" s="1858"/>
      <c r="GW78" s="1858"/>
      <c r="GZ78" s="2252"/>
      <c r="HA78" s="1858"/>
      <c r="HD78" s="2252"/>
      <c r="HE78" s="1858"/>
      <c r="HH78" s="2252"/>
      <c r="HI78" s="1858"/>
      <c r="HL78" s="2252"/>
      <c r="HM78" s="1858"/>
      <c r="HP78" s="2252"/>
      <c r="HQ78" s="1858"/>
      <c r="HT78" s="2252"/>
      <c r="HU78" s="1858"/>
      <c r="HX78" s="2252"/>
      <c r="HY78" s="1858"/>
      <c r="IB78" s="2252"/>
      <c r="IC78" s="1858"/>
      <c r="IF78" s="2252"/>
      <c r="IG78" s="1858"/>
      <c r="IJ78" s="2252"/>
      <c r="IK78" s="1858"/>
      <c r="IN78" s="2252"/>
      <c r="IO78" s="1858"/>
      <c r="IR78" s="2252"/>
      <c r="IS78" s="1858"/>
      <c r="IV78" s="1858"/>
      <c r="IW78" s="1858"/>
      <c r="IZ78" s="2252"/>
      <c r="JA78" s="1858"/>
      <c r="JD78" s="2252"/>
      <c r="JE78" s="1858"/>
      <c r="JH78" s="2252"/>
      <c r="JI78" s="1858"/>
      <c r="JL78" s="2252"/>
      <c r="JM78" s="1858"/>
      <c r="JP78" s="2252"/>
      <c r="JQ78" s="1858"/>
      <c r="JT78" s="2252"/>
      <c r="JU78" s="1858"/>
      <c r="JX78" s="2252"/>
      <c r="JY78" s="1858"/>
      <c r="KB78" s="2252"/>
      <c r="KC78" s="1858"/>
      <c r="KF78" s="2252"/>
      <c r="KG78" s="1858"/>
      <c r="KJ78" s="2252"/>
      <c r="KK78" s="1858"/>
      <c r="KN78" s="2252"/>
      <c r="KO78" s="1858"/>
      <c r="KR78" s="2252"/>
      <c r="KS78" s="1858"/>
      <c r="KV78" s="2252"/>
      <c r="KW78" s="1858"/>
      <c r="KZ78" s="2252"/>
      <c r="LA78" s="1858"/>
      <c r="LD78" s="2252"/>
      <c r="LE78" s="1858"/>
      <c r="LH78" s="2252"/>
      <c r="LI78" s="1858"/>
      <c r="LL78" s="2252"/>
      <c r="LM78" s="1858"/>
      <c r="LP78" s="2252"/>
      <c r="LQ78" s="1858"/>
      <c r="LT78" s="2252"/>
      <c r="LU78" s="1858"/>
      <c r="LX78" s="2252"/>
      <c r="LY78" s="1858"/>
      <c r="MB78" s="2252"/>
      <c r="MC78" s="1858"/>
      <c r="MF78" s="2252"/>
      <c r="MG78" s="1858"/>
      <c r="MJ78" s="2252"/>
      <c r="MK78" s="1858"/>
      <c r="MN78" s="2252"/>
      <c r="MO78" s="1858"/>
      <c r="MR78" s="2252"/>
      <c r="MS78" s="1858"/>
      <c r="MV78" s="2252"/>
      <c r="MW78" s="1858"/>
      <c r="MZ78" s="2252"/>
      <c r="NA78" s="1858"/>
      <c r="ND78" s="2252"/>
    </row>
    <row r="79" spans="1:368" s="78" customFormat="1" thickBot="1">
      <c r="A79" s="124"/>
      <c r="B79" s="1754"/>
      <c r="C79" s="1790"/>
      <c r="D79" s="2331"/>
      <c r="E79" s="1790"/>
      <c r="F79" s="1801"/>
      <c r="G79" s="1809" t="s">
        <v>169</v>
      </c>
      <c r="H79" s="1767" t="e">
        <f>AVERAGE(BE79,AK79,AC79,Q79,U79,Y79,CK79,CG79,AG79,AW79,M79,BQ79,BU79,BM79,BA79,AO79,AS79,#REF!,BI79,BY79,CC79,CO79,CS79,CW79,DA79)</f>
        <v>#REF!</v>
      </c>
      <c r="I79" s="682" t="e">
        <f>AVERAGE(BF79,AL79,AD79,R79,V79,Z79,CL79,CH79,AH79,AX79,N79,BR79,BV79,BN79,BB79,AP79,AT79,#REF!,BJ79,BZ79,CD79,CP79,CT79,CX79,DB79)</f>
        <v>#REF!</v>
      </c>
      <c r="J79" s="2051" t="e">
        <f>AVERAGE(BG79,AM79,AE79,S79,W79,AA79,CM79,CI79,AI79,AY79,O79,BS79,BW79,BO79,BC79,AQ79,AU79,#REF!,BK79,CA79,CE79,CQ79,CU79,CY79,DC79)</f>
        <v>#REF!</v>
      </c>
      <c r="K79" s="1326" t="e">
        <f t="shared" si="35"/>
        <v>#REF!</v>
      </c>
      <c r="L79" s="1754"/>
      <c r="M79" s="65"/>
      <c r="N79" s="65"/>
      <c r="O79" s="65"/>
      <c r="P79" s="218"/>
      <c r="Q79" s="2511"/>
      <c r="R79" s="97"/>
      <c r="S79" s="98"/>
      <c r="T79" s="2512"/>
      <c r="U79" s="463"/>
      <c r="V79" s="463"/>
      <c r="W79" s="463"/>
      <c r="X79" s="464"/>
      <c r="Y79" s="353">
        <v>5</v>
      </c>
      <c r="Z79" s="353">
        <v>6</v>
      </c>
      <c r="AA79" s="353">
        <v>5</v>
      </c>
      <c r="AB79" s="525">
        <f t="shared" si="47"/>
        <v>16</v>
      </c>
      <c r="AC79" s="484">
        <v>6</v>
      </c>
      <c r="AD79" s="484">
        <v>4.5</v>
      </c>
      <c r="AE79" s="484">
        <v>3.5</v>
      </c>
      <c r="AF79" s="356">
        <f t="shared" si="36"/>
        <v>14</v>
      </c>
      <c r="AG79" s="357"/>
      <c r="AH79" s="358"/>
      <c r="AI79" s="359"/>
      <c r="AJ79" s="358"/>
      <c r="AK79" s="360"/>
      <c r="AL79" s="361"/>
      <c r="AM79" s="361"/>
      <c r="AN79" s="362"/>
      <c r="AO79" s="1127"/>
      <c r="AP79" s="1127"/>
      <c r="AQ79" s="1127"/>
      <c r="AR79" s="1128"/>
      <c r="AS79" s="358"/>
      <c r="AT79" s="358"/>
      <c r="AU79" s="359"/>
      <c r="AV79" s="724"/>
      <c r="AW79" s="1971">
        <v>2</v>
      </c>
      <c r="AX79" s="665">
        <v>1</v>
      </c>
      <c r="AY79" s="666">
        <v>2</v>
      </c>
      <c r="AZ79" s="1963">
        <f>AY79+AX79+AW79</f>
        <v>5</v>
      </c>
      <c r="BA79" s="366"/>
      <c r="BB79" s="366"/>
      <c r="BC79" s="366"/>
      <c r="BD79" s="367"/>
      <c r="BE79" s="2401">
        <v>6</v>
      </c>
      <c r="BF79" s="368">
        <v>5</v>
      </c>
      <c r="BG79" s="2451">
        <v>6</v>
      </c>
      <c r="BH79" s="470">
        <f>BG79+BF79+BE79</f>
        <v>17</v>
      </c>
      <c r="BI79" s="371"/>
      <c r="BJ79" s="371"/>
      <c r="BK79" s="371"/>
      <c r="BL79" s="372"/>
      <c r="BM79" s="358">
        <f t="shared" si="37"/>
        <v>4.5</v>
      </c>
      <c r="BN79" s="358">
        <f t="shared" si="38"/>
        <v>4.5</v>
      </c>
      <c r="BO79" s="358">
        <f t="shared" si="39"/>
        <v>6</v>
      </c>
      <c r="BP79" s="500">
        <v>15</v>
      </c>
      <c r="BQ79" s="373"/>
      <c r="BR79" s="373"/>
      <c r="BS79" s="373"/>
      <c r="BT79" s="704"/>
      <c r="BU79" s="1906">
        <f t="shared" si="40"/>
        <v>4.5900000000000007</v>
      </c>
      <c r="BV79" s="683">
        <f t="shared" si="41"/>
        <v>4.5900000000000007</v>
      </c>
      <c r="BW79" s="683">
        <f t="shared" si="42"/>
        <v>6.12</v>
      </c>
      <c r="BX79" s="1907">
        <v>15.3</v>
      </c>
      <c r="BY79" s="374"/>
      <c r="BZ79" s="374"/>
      <c r="CA79" s="374"/>
      <c r="CB79" s="375"/>
      <c r="CC79" s="355"/>
      <c r="CD79" s="355"/>
      <c r="CE79" s="355"/>
      <c r="CF79" s="356"/>
      <c r="CG79" s="463"/>
      <c r="CH79" s="463"/>
      <c r="CI79" s="463"/>
      <c r="CJ79" s="464"/>
      <c r="CK79" s="383">
        <f t="shared" si="43"/>
        <v>3.6</v>
      </c>
      <c r="CL79" s="383">
        <f t="shared" si="44"/>
        <v>3.6</v>
      </c>
      <c r="CM79" s="383">
        <f t="shared" si="45"/>
        <v>4.8</v>
      </c>
      <c r="CN79" s="709">
        <v>12</v>
      </c>
      <c r="CO79" s="2011">
        <v>5.5</v>
      </c>
      <c r="CP79" s="537">
        <v>4.5</v>
      </c>
      <c r="CQ79" s="537">
        <v>7</v>
      </c>
      <c r="CR79" s="2006">
        <f t="shared" si="46"/>
        <v>17</v>
      </c>
      <c r="CS79" s="378"/>
      <c r="CT79" s="378"/>
      <c r="CU79" s="378"/>
      <c r="CV79" s="460"/>
      <c r="CW79" s="537">
        <v>4.5</v>
      </c>
      <c r="CX79" s="537">
        <v>3.5</v>
      </c>
      <c r="CY79" s="537">
        <v>7</v>
      </c>
      <c r="CZ79" s="377">
        <f>CY79+CX79+CW79</f>
        <v>15</v>
      </c>
      <c r="DA79" s="469"/>
      <c r="DB79" s="378"/>
      <c r="DC79" s="470"/>
      <c r="DD79" s="470"/>
      <c r="DE79" s="471"/>
      <c r="DF79" s="472"/>
      <c r="DG79" s="473"/>
      <c r="DH79" s="473"/>
      <c r="DI79" s="488"/>
      <c r="DJ79" s="383"/>
      <c r="DK79" s="489"/>
      <c r="DL79" s="489"/>
      <c r="DM79" s="374"/>
      <c r="DN79" s="374"/>
      <c r="DO79" s="374"/>
      <c r="DP79" s="574"/>
      <c r="DQ79" s="466"/>
      <c r="DR79" s="467"/>
      <c r="DS79" s="468"/>
      <c r="DT79" s="575"/>
      <c r="DU79" s="491"/>
      <c r="DV79" s="492"/>
      <c r="DW79" s="493"/>
      <c r="DX79" s="494"/>
      <c r="DY79" s="495"/>
      <c r="DZ79" s="496"/>
      <c r="EA79" s="497"/>
      <c r="EB79" s="576"/>
      <c r="EC79" s="466"/>
      <c r="ED79" s="467"/>
      <c r="EE79" s="468"/>
      <c r="EF79" s="575"/>
      <c r="EG79" s="577"/>
      <c r="EH79" s="578"/>
      <c r="EI79" s="579"/>
      <c r="EJ79" s="580"/>
      <c r="EK79" s="964"/>
      <c r="EL79" s="965"/>
      <c r="EM79" s="966"/>
      <c r="EN79" s="967"/>
      <c r="EO79" s="1029"/>
      <c r="EP79" s="1030"/>
      <c r="EQ79" s="1031"/>
      <c r="ER79" s="1032"/>
      <c r="ES79" s="1088"/>
      <c r="ET79" s="1089"/>
      <c r="EU79" s="1090"/>
      <c r="EV79" s="1091"/>
      <c r="EW79" s="1347"/>
      <c r="EX79" s="1348"/>
      <c r="EY79" s="1349"/>
      <c r="EZ79" s="1350"/>
      <c r="FA79" s="1457"/>
      <c r="FB79" s="1458"/>
      <c r="FC79" s="1459"/>
      <c r="FD79" s="1460"/>
      <c r="FE79" s="1632"/>
      <c r="FF79" s="1633"/>
      <c r="FG79" s="1634"/>
      <c r="FH79" s="1635"/>
      <c r="FL79" s="2252"/>
      <c r="FP79" s="2252"/>
      <c r="FQ79" s="1858"/>
      <c r="FT79" s="2252"/>
      <c r="FX79" s="2252"/>
      <c r="GB79" s="2252"/>
      <c r="GF79" s="2252"/>
      <c r="GG79" s="1858"/>
      <c r="GJ79" s="2252"/>
      <c r="GN79" s="2252"/>
      <c r="GR79" s="2252"/>
      <c r="GV79" s="1858"/>
      <c r="GW79" s="1858"/>
      <c r="GZ79" s="2252"/>
      <c r="HA79" s="1858"/>
      <c r="HD79" s="2252"/>
      <c r="HE79" s="1858"/>
      <c r="HH79" s="2252"/>
      <c r="HI79" s="1858"/>
      <c r="HL79" s="2252"/>
      <c r="HM79" s="1858"/>
      <c r="HP79" s="2252"/>
      <c r="HQ79" s="1858"/>
      <c r="HT79" s="2252"/>
      <c r="HU79" s="1858"/>
      <c r="HX79" s="2252"/>
      <c r="HY79" s="1858"/>
      <c r="IB79" s="2252"/>
      <c r="IC79" s="1858"/>
      <c r="IF79" s="2252"/>
      <c r="IG79" s="1858"/>
      <c r="IJ79" s="2252"/>
      <c r="IK79" s="1858"/>
      <c r="IN79" s="2252"/>
      <c r="IO79" s="1858"/>
      <c r="IR79" s="2252"/>
      <c r="IS79" s="1858"/>
      <c r="IV79" s="1858"/>
      <c r="IW79" s="1858"/>
      <c r="IZ79" s="2252"/>
      <c r="JA79" s="1858"/>
      <c r="JD79" s="2252"/>
      <c r="JE79" s="1858"/>
      <c r="JH79" s="2252"/>
      <c r="JI79" s="1858"/>
      <c r="JL79" s="2252"/>
      <c r="JM79" s="1858"/>
      <c r="JP79" s="2252"/>
      <c r="JQ79" s="1858"/>
      <c r="JT79" s="2252"/>
      <c r="JU79" s="1858"/>
      <c r="JX79" s="2252"/>
      <c r="JY79" s="1858"/>
      <c r="KB79" s="2252"/>
      <c r="KC79" s="1858"/>
      <c r="KF79" s="2252"/>
      <c r="KG79" s="1858"/>
      <c r="KJ79" s="2252"/>
      <c r="KK79" s="1858"/>
      <c r="KN79" s="2252"/>
      <c r="KO79" s="1858"/>
      <c r="KR79" s="2252"/>
      <c r="KS79" s="1858"/>
      <c r="KV79" s="2252"/>
      <c r="KW79" s="1858"/>
      <c r="KZ79" s="2252"/>
      <c r="LA79" s="1858"/>
      <c r="LD79" s="2252"/>
      <c r="LE79" s="1858"/>
      <c r="LH79" s="2252"/>
      <c r="LI79" s="1858"/>
      <c r="LL79" s="2252"/>
      <c r="LM79" s="1858"/>
      <c r="LP79" s="2252"/>
      <c r="LQ79" s="1858"/>
      <c r="LT79" s="2252"/>
      <c r="LU79" s="1858"/>
      <c r="LX79" s="2252"/>
      <c r="LY79" s="1858"/>
      <c r="MB79" s="2252"/>
      <c r="MC79" s="1858"/>
      <c r="MF79" s="2252"/>
      <c r="MG79" s="1858"/>
      <c r="MJ79" s="2252"/>
      <c r="MK79" s="1858"/>
      <c r="MN79" s="2252"/>
      <c r="MO79" s="1858"/>
      <c r="MR79" s="2252"/>
      <c r="MS79" s="1858"/>
      <c r="MV79" s="2252"/>
      <c r="MW79" s="1858"/>
      <c r="MZ79" s="2252"/>
      <c r="NA79" s="1858"/>
      <c r="ND79" s="2252"/>
    </row>
    <row r="80" spans="1:368" s="78" customFormat="1" thickBot="1">
      <c r="A80" s="124"/>
      <c r="B80" s="1754"/>
      <c r="C80" s="1790"/>
      <c r="D80" s="2331"/>
      <c r="E80" s="1790"/>
      <c r="F80" s="1801"/>
      <c r="G80" s="1809" t="s">
        <v>170</v>
      </c>
      <c r="H80" s="1764" t="e">
        <f>AVERAGE(BE80,AK80,AC80,Q80,U80,Y80,CK80,CG80,AG80,AW80,M80,BQ80,BU80,BM80,BA80,AO80,AS80,#REF!,BI80,BY80,CC80,CO80,CS80,CW80,DA80)</f>
        <v>#REF!</v>
      </c>
      <c r="I80" s="686" t="e">
        <f>AVERAGE(BF80,AL80,AD80,R80,V80,Z80,CL80,CH80,AH80,AX80,N80,BR80,BV80,BN80,BB80,AP80,AT80,#REF!,BJ80,BZ80,CD80,CP80,CT80,CX80,DB80)</f>
        <v>#REF!</v>
      </c>
      <c r="J80" s="2053" t="e">
        <f>AVERAGE(BG80,AM80,AE80,S80,W80,AA80,CM80,CI80,AI80,AY80,O80,BS80,BW80,BO80,BC80,AQ80,AU80,#REF!,BK80,CA80,CE80,CQ80,CU80,CY80,DC80)</f>
        <v>#REF!</v>
      </c>
      <c r="K80" s="1329" t="e">
        <f t="shared" si="35"/>
        <v>#REF!</v>
      </c>
      <c r="L80" s="1754"/>
      <c r="M80" s="65"/>
      <c r="N80" s="65"/>
      <c r="O80" s="65"/>
      <c r="P80" s="218"/>
      <c r="Q80" s="2511"/>
      <c r="R80" s="97"/>
      <c r="S80" s="98"/>
      <c r="T80" s="2512"/>
      <c r="U80" s="463"/>
      <c r="V80" s="463"/>
      <c r="W80" s="463"/>
      <c r="X80" s="464"/>
      <c r="Y80" s="353">
        <v>4.5</v>
      </c>
      <c r="Z80" s="353">
        <v>4</v>
      </c>
      <c r="AA80" s="353">
        <v>7</v>
      </c>
      <c r="AB80" s="525">
        <f t="shared" si="47"/>
        <v>15.5</v>
      </c>
      <c r="AC80" s="484">
        <v>4</v>
      </c>
      <c r="AD80" s="484">
        <v>4</v>
      </c>
      <c r="AE80" s="484">
        <v>6</v>
      </c>
      <c r="AF80" s="356">
        <f t="shared" si="36"/>
        <v>14</v>
      </c>
      <c r="AG80" s="357"/>
      <c r="AH80" s="358"/>
      <c r="AI80" s="359"/>
      <c r="AJ80" s="358"/>
      <c r="AK80" s="360"/>
      <c r="AL80" s="361"/>
      <c r="AM80" s="361"/>
      <c r="AN80" s="362"/>
      <c r="AO80" s="1127"/>
      <c r="AP80" s="1127"/>
      <c r="AQ80" s="1127"/>
      <c r="AR80" s="1128"/>
      <c r="AS80" s="358"/>
      <c r="AT80" s="358"/>
      <c r="AU80" s="359"/>
      <c r="AV80" s="724"/>
      <c r="AW80" s="1971">
        <v>3.5</v>
      </c>
      <c r="AX80" s="665">
        <v>2</v>
      </c>
      <c r="AY80" s="666">
        <v>4</v>
      </c>
      <c r="AZ80" s="1963">
        <f>AY80+AX80+AW80</f>
        <v>9.5</v>
      </c>
      <c r="BA80" s="366"/>
      <c r="BB80" s="366"/>
      <c r="BC80" s="366"/>
      <c r="BD80" s="367"/>
      <c r="BE80" s="2401">
        <v>5</v>
      </c>
      <c r="BF80" s="368">
        <v>5</v>
      </c>
      <c r="BG80" s="2451">
        <v>7</v>
      </c>
      <c r="BH80" s="470">
        <f>BG80+BF80+BE80</f>
        <v>17</v>
      </c>
      <c r="BI80" s="371"/>
      <c r="BJ80" s="371"/>
      <c r="BK80" s="371"/>
      <c r="BL80" s="372"/>
      <c r="BM80" s="358">
        <f t="shared" si="37"/>
        <v>4.8</v>
      </c>
      <c r="BN80" s="358">
        <f t="shared" si="38"/>
        <v>4.8</v>
      </c>
      <c r="BO80" s="358">
        <f t="shared" si="39"/>
        <v>6.4</v>
      </c>
      <c r="BP80" s="500">
        <v>16</v>
      </c>
      <c r="BQ80" s="373"/>
      <c r="BR80" s="373"/>
      <c r="BS80" s="373"/>
      <c r="BT80" s="704"/>
      <c r="BU80" s="1869">
        <f t="shared" si="40"/>
        <v>4.8</v>
      </c>
      <c r="BV80" s="374">
        <f t="shared" si="41"/>
        <v>4.8</v>
      </c>
      <c r="BW80" s="374">
        <f t="shared" si="42"/>
        <v>6.4</v>
      </c>
      <c r="BX80" s="1902">
        <v>16</v>
      </c>
      <c r="BY80" s="374"/>
      <c r="BZ80" s="374"/>
      <c r="CA80" s="374"/>
      <c r="CB80" s="375"/>
      <c r="CC80" s="355"/>
      <c r="CD80" s="355"/>
      <c r="CE80" s="355"/>
      <c r="CF80" s="356"/>
      <c r="CG80" s="463"/>
      <c r="CH80" s="463"/>
      <c r="CI80" s="463"/>
      <c r="CJ80" s="464"/>
      <c r="CK80" s="383">
        <f t="shared" si="43"/>
        <v>5.4</v>
      </c>
      <c r="CL80" s="383">
        <f t="shared" si="44"/>
        <v>5.4</v>
      </c>
      <c r="CM80" s="383">
        <f t="shared" si="45"/>
        <v>7.2</v>
      </c>
      <c r="CN80" s="709">
        <v>18</v>
      </c>
      <c r="CO80" s="1906">
        <f>CR80*6/20</f>
        <v>4.62</v>
      </c>
      <c r="CP80" s="683">
        <f>CR80*6/20</f>
        <v>4.62</v>
      </c>
      <c r="CQ80" s="683">
        <f>CR80*8/20</f>
        <v>6.16</v>
      </c>
      <c r="CR80" s="1907">
        <v>15.4</v>
      </c>
      <c r="CS80" s="378"/>
      <c r="CT80" s="378"/>
      <c r="CU80" s="378"/>
      <c r="CV80" s="460"/>
      <c r="CW80" s="537">
        <v>5</v>
      </c>
      <c r="CX80" s="537">
        <v>4.5</v>
      </c>
      <c r="CY80" s="537">
        <v>6</v>
      </c>
      <c r="CZ80" s="377">
        <f>CY80+CX80+CW80</f>
        <v>15.5</v>
      </c>
      <c r="DA80" s="469"/>
      <c r="DB80" s="378"/>
      <c r="DC80" s="470"/>
      <c r="DD80" s="470"/>
      <c r="DE80" s="471"/>
      <c r="DF80" s="472"/>
      <c r="DG80" s="473"/>
      <c r="DH80" s="473"/>
      <c r="DI80" s="488"/>
      <c r="DJ80" s="383"/>
      <c r="DK80" s="489"/>
      <c r="DL80" s="489"/>
      <c r="DM80" s="374"/>
      <c r="DN80" s="374"/>
      <c r="DO80" s="374"/>
      <c r="DP80" s="574"/>
      <c r="DQ80" s="466"/>
      <c r="DR80" s="467"/>
      <c r="DS80" s="468"/>
      <c r="DT80" s="575"/>
      <c r="DU80" s="491"/>
      <c r="DV80" s="492"/>
      <c r="DW80" s="493"/>
      <c r="DX80" s="494"/>
      <c r="DY80" s="495"/>
      <c r="DZ80" s="496"/>
      <c r="EA80" s="497"/>
      <c r="EB80" s="576"/>
      <c r="EC80" s="466"/>
      <c r="ED80" s="467"/>
      <c r="EE80" s="468"/>
      <c r="EF80" s="575"/>
      <c r="EG80" s="577"/>
      <c r="EH80" s="578"/>
      <c r="EI80" s="579"/>
      <c r="EJ80" s="580"/>
      <c r="EK80" s="964"/>
      <c r="EL80" s="965"/>
      <c r="EM80" s="966"/>
      <c r="EN80" s="967"/>
      <c r="EO80" s="1029"/>
      <c r="EP80" s="1030"/>
      <c r="EQ80" s="1031"/>
      <c r="ER80" s="1032"/>
      <c r="ES80" s="1088"/>
      <c r="ET80" s="1089"/>
      <c r="EU80" s="1090"/>
      <c r="EV80" s="1091"/>
      <c r="EW80" s="1347"/>
      <c r="EX80" s="1348"/>
      <c r="EY80" s="1349"/>
      <c r="EZ80" s="1350"/>
      <c r="FA80" s="1457"/>
      <c r="FB80" s="1458"/>
      <c r="FC80" s="1459"/>
      <c r="FD80" s="1460"/>
      <c r="FE80" s="1632"/>
      <c r="FF80" s="1633"/>
      <c r="FG80" s="1634"/>
      <c r="FH80" s="1635"/>
      <c r="FL80" s="2252"/>
      <c r="FP80" s="2252"/>
      <c r="FQ80" s="1858"/>
      <c r="FT80" s="2252"/>
      <c r="FX80" s="2252"/>
      <c r="GB80" s="2252"/>
      <c r="GF80" s="2252"/>
      <c r="GG80" s="1858"/>
      <c r="GJ80" s="2252"/>
      <c r="GN80" s="2252"/>
      <c r="GR80" s="2252"/>
      <c r="GV80" s="1858"/>
      <c r="GW80" s="1858"/>
      <c r="GZ80" s="2252"/>
      <c r="HA80" s="1858"/>
      <c r="HD80" s="2252"/>
      <c r="HE80" s="1858"/>
      <c r="HH80" s="2252"/>
      <c r="HI80" s="1858"/>
      <c r="HL80" s="2252"/>
      <c r="HM80" s="1858"/>
      <c r="HP80" s="2252"/>
      <c r="HQ80" s="1858"/>
      <c r="HT80" s="2252"/>
      <c r="HU80" s="1858"/>
      <c r="HX80" s="2252"/>
      <c r="HY80" s="1858"/>
      <c r="IB80" s="2252"/>
      <c r="IC80" s="1858"/>
      <c r="IF80" s="2252"/>
      <c r="IG80" s="1858"/>
      <c r="IJ80" s="2252"/>
      <c r="IK80" s="1858"/>
      <c r="IN80" s="2252"/>
      <c r="IO80" s="1858"/>
      <c r="IR80" s="2252"/>
      <c r="IS80" s="1858"/>
      <c r="IV80" s="1858"/>
      <c r="IW80" s="1858"/>
      <c r="IZ80" s="2252"/>
      <c r="JA80" s="1858"/>
      <c r="JD80" s="2252"/>
      <c r="JE80" s="1858"/>
      <c r="JH80" s="2252"/>
      <c r="JI80" s="1858"/>
      <c r="JL80" s="2252"/>
      <c r="JM80" s="1858"/>
      <c r="JP80" s="2252"/>
      <c r="JQ80" s="1858"/>
      <c r="JT80" s="2252"/>
      <c r="JU80" s="1858"/>
      <c r="JX80" s="2252"/>
      <c r="JY80" s="1858"/>
      <c r="KB80" s="2252"/>
      <c r="KC80" s="1858"/>
      <c r="KF80" s="2252"/>
      <c r="KG80" s="1858"/>
      <c r="KJ80" s="2252"/>
      <c r="KK80" s="1858"/>
      <c r="KN80" s="2252"/>
      <c r="KO80" s="1858"/>
      <c r="KR80" s="2252"/>
      <c r="KS80" s="1858"/>
      <c r="KV80" s="2252"/>
      <c r="KW80" s="1858"/>
      <c r="KZ80" s="2252"/>
      <c r="LA80" s="1858"/>
      <c r="LD80" s="2252"/>
      <c r="LE80" s="1858"/>
      <c r="LH80" s="2252"/>
      <c r="LI80" s="1858"/>
      <c r="LL80" s="2252"/>
      <c r="LM80" s="1858"/>
      <c r="LP80" s="2252"/>
      <c r="LQ80" s="1858"/>
      <c r="LT80" s="2252"/>
      <c r="LU80" s="1858"/>
      <c r="LX80" s="2252"/>
      <c r="LY80" s="1858"/>
      <c r="MB80" s="2252"/>
      <c r="MC80" s="1858"/>
      <c r="MF80" s="2252"/>
      <c r="MG80" s="1858"/>
      <c r="MJ80" s="2252"/>
      <c r="MK80" s="1858"/>
      <c r="MN80" s="2252"/>
      <c r="MO80" s="1858"/>
      <c r="MR80" s="2252"/>
      <c r="MS80" s="1858"/>
      <c r="MV80" s="2252"/>
      <c r="MW80" s="1858"/>
      <c r="MZ80" s="2252"/>
      <c r="NA80" s="1858"/>
      <c r="ND80" s="2252"/>
    </row>
    <row r="81" spans="1:368" s="78" customFormat="1" thickBot="1">
      <c r="A81" s="124"/>
      <c r="B81" s="1754"/>
      <c r="C81" s="1790"/>
      <c r="D81" s="2331"/>
      <c r="E81" s="1790"/>
      <c r="F81" s="1801"/>
      <c r="G81" s="1809" t="s">
        <v>171</v>
      </c>
      <c r="H81" s="1764" t="e">
        <f>AVERAGE(BE81,AK81,AC81,Q81,U81,Y81,CK81,CG81,AG81,AW81,M81,BQ81,BU81,BM81,BA81,AO81,AS81,#REF!,BI81,BY81,CC81,CO81,CS81,CW81,DA81)</f>
        <v>#REF!</v>
      </c>
      <c r="I81" s="682" t="e">
        <f>AVERAGE(BF81,AL81,AD81,R81,V81,Z81,CL81,CH81,AH81,AX81,N81,BR81,BV81,BN81,BB81,AP81,AT81,#REF!,BJ81,BZ81,CD81,CP81,CT81,CX81,DB81)</f>
        <v>#REF!</v>
      </c>
      <c r="J81" s="2051" t="e">
        <f>AVERAGE(BG81,AM81,AE81,S81,W81,AA81,CM81,CI81,AI81,AY81,O81,BS81,BW81,BO81,BC81,AQ81,AU81,#REF!,BK81,CA81,CE81,CQ81,CU81,CY81,DC81)</f>
        <v>#REF!</v>
      </c>
      <c r="K81" s="1328" t="e">
        <f t="shared" si="35"/>
        <v>#REF!</v>
      </c>
      <c r="L81" s="1754"/>
      <c r="M81" s="65"/>
      <c r="N81" s="65"/>
      <c r="O81" s="219"/>
      <c r="P81" s="218"/>
      <c r="Q81" s="2511"/>
      <c r="R81" s="97"/>
      <c r="S81" s="98"/>
      <c r="T81" s="2512"/>
      <c r="U81" s="463"/>
      <c r="V81" s="463"/>
      <c r="W81" s="687"/>
      <c r="X81" s="464"/>
      <c r="Y81" s="353">
        <v>5</v>
      </c>
      <c r="Z81" s="353">
        <v>5</v>
      </c>
      <c r="AA81" s="353">
        <v>6</v>
      </c>
      <c r="AB81" s="525">
        <f t="shared" si="47"/>
        <v>16</v>
      </c>
      <c r="AC81" s="484">
        <v>4.5</v>
      </c>
      <c r="AD81" s="484">
        <v>5</v>
      </c>
      <c r="AE81" s="484">
        <v>5</v>
      </c>
      <c r="AF81" s="356">
        <f t="shared" si="36"/>
        <v>14.5</v>
      </c>
      <c r="AG81" s="357"/>
      <c r="AH81" s="358"/>
      <c r="AI81" s="359"/>
      <c r="AJ81" s="358"/>
      <c r="AK81" s="360"/>
      <c r="AL81" s="361"/>
      <c r="AM81" s="361"/>
      <c r="AN81" s="362"/>
      <c r="AO81" s="1127"/>
      <c r="AP81" s="1127"/>
      <c r="AQ81" s="1127"/>
      <c r="AR81" s="1128"/>
      <c r="AS81" s="358"/>
      <c r="AT81" s="358"/>
      <c r="AU81" s="359"/>
      <c r="AV81" s="724"/>
      <c r="AW81" s="1971">
        <v>4</v>
      </c>
      <c r="AX81" s="665">
        <v>3</v>
      </c>
      <c r="AY81" s="666">
        <v>4</v>
      </c>
      <c r="AZ81" s="1963">
        <f>AY81+AX81+AW81</f>
        <v>11</v>
      </c>
      <c r="BA81" s="366"/>
      <c r="BB81" s="366"/>
      <c r="BC81" s="366"/>
      <c r="BD81" s="367"/>
      <c r="BE81" s="2401">
        <v>4.5</v>
      </c>
      <c r="BF81" s="368">
        <v>4</v>
      </c>
      <c r="BG81" s="2451">
        <v>6</v>
      </c>
      <c r="BH81" s="470">
        <f>BG81+BF81+BE81</f>
        <v>14.5</v>
      </c>
      <c r="BI81" s="371"/>
      <c r="BJ81" s="371"/>
      <c r="BK81" s="371"/>
      <c r="BL81" s="372"/>
      <c r="BM81" s="358">
        <f t="shared" si="37"/>
        <v>4.5</v>
      </c>
      <c r="BN81" s="358">
        <f t="shared" si="38"/>
        <v>4.5</v>
      </c>
      <c r="BO81" s="358">
        <f t="shared" si="39"/>
        <v>6</v>
      </c>
      <c r="BP81" s="500">
        <v>15</v>
      </c>
      <c r="BQ81" s="373"/>
      <c r="BR81" s="373"/>
      <c r="BS81" s="373"/>
      <c r="BT81" s="704"/>
      <c r="BU81" s="1869">
        <f t="shared" si="40"/>
        <v>3.9</v>
      </c>
      <c r="BV81" s="374">
        <f t="shared" si="41"/>
        <v>3.9</v>
      </c>
      <c r="BW81" s="374">
        <f t="shared" si="42"/>
        <v>5.2</v>
      </c>
      <c r="BX81" s="1902">
        <v>13</v>
      </c>
      <c r="BY81" s="374"/>
      <c r="BZ81" s="374"/>
      <c r="CA81" s="374"/>
      <c r="CB81" s="375"/>
      <c r="CC81" s="355"/>
      <c r="CD81" s="355"/>
      <c r="CE81" s="355"/>
      <c r="CF81" s="356"/>
      <c r="CG81" s="463"/>
      <c r="CH81" s="463"/>
      <c r="CI81" s="463"/>
      <c r="CJ81" s="464"/>
      <c r="CK81" s="683">
        <f t="shared" si="43"/>
        <v>4.2</v>
      </c>
      <c r="CL81" s="683">
        <f t="shared" si="44"/>
        <v>4.2</v>
      </c>
      <c r="CM81" s="683">
        <f t="shared" si="45"/>
        <v>5.6</v>
      </c>
      <c r="CN81" s="699">
        <v>14</v>
      </c>
      <c r="CO81" s="2011">
        <v>4.5</v>
      </c>
      <c r="CP81" s="537">
        <v>3</v>
      </c>
      <c r="CQ81" s="537">
        <v>6</v>
      </c>
      <c r="CR81" s="2006">
        <f>CQ81+CP81+CO81</f>
        <v>13.5</v>
      </c>
      <c r="CS81" s="378"/>
      <c r="CT81" s="378"/>
      <c r="CU81" s="378"/>
      <c r="CV81" s="460"/>
      <c r="CW81" s="537">
        <v>3</v>
      </c>
      <c r="CX81" s="537">
        <v>3.5</v>
      </c>
      <c r="CY81" s="537">
        <v>6</v>
      </c>
      <c r="CZ81" s="377">
        <f>CY81+CX81+CW81</f>
        <v>12.5</v>
      </c>
      <c r="DA81" s="469"/>
      <c r="DB81" s="378"/>
      <c r="DC81" s="470"/>
      <c r="DD81" s="470"/>
      <c r="DE81" s="471"/>
      <c r="DF81" s="472"/>
      <c r="DG81" s="473"/>
      <c r="DH81" s="473"/>
      <c r="DI81" s="488"/>
      <c r="DJ81" s="383"/>
      <c r="DK81" s="489"/>
      <c r="DL81" s="489"/>
      <c r="DM81" s="374"/>
      <c r="DN81" s="374"/>
      <c r="DO81" s="374"/>
      <c r="DP81" s="574"/>
      <c r="DQ81" s="466"/>
      <c r="DR81" s="467"/>
      <c r="DS81" s="468"/>
      <c r="DT81" s="575"/>
      <c r="DU81" s="491"/>
      <c r="DV81" s="492"/>
      <c r="DW81" s="493"/>
      <c r="DX81" s="494"/>
      <c r="DY81" s="495"/>
      <c r="DZ81" s="496"/>
      <c r="EA81" s="497"/>
      <c r="EB81" s="576"/>
      <c r="EC81" s="466"/>
      <c r="ED81" s="467"/>
      <c r="EE81" s="468"/>
      <c r="EF81" s="575"/>
      <c r="EG81" s="577"/>
      <c r="EH81" s="578"/>
      <c r="EI81" s="579"/>
      <c r="EJ81" s="580"/>
      <c r="EK81" s="964"/>
      <c r="EL81" s="965"/>
      <c r="EM81" s="966"/>
      <c r="EN81" s="967"/>
      <c r="EO81" s="1029"/>
      <c r="EP81" s="1030"/>
      <c r="EQ81" s="1031"/>
      <c r="ER81" s="1032"/>
      <c r="ES81" s="1088"/>
      <c r="ET81" s="1089"/>
      <c r="EU81" s="1090"/>
      <c r="EV81" s="1091"/>
      <c r="EW81" s="1347"/>
      <c r="EX81" s="1348"/>
      <c r="EY81" s="1349"/>
      <c r="EZ81" s="1350"/>
      <c r="FA81" s="1457"/>
      <c r="FB81" s="1458"/>
      <c r="FC81" s="1459"/>
      <c r="FD81" s="1460"/>
      <c r="FE81" s="1632"/>
      <c r="FF81" s="1633"/>
      <c r="FG81" s="1634"/>
      <c r="FH81" s="1635"/>
      <c r="FL81" s="2252"/>
      <c r="FP81" s="2252"/>
      <c r="FQ81" s="1858"/>
      <c r="FT81" s="2252"/>
      <c r="FX81" s="2252"/>
      <c r="GB81" s="2252"/>
      <c r="GF81" s="2252"/>
      <c r="GG81" s="1858"/>
      <c r="GJ81" s="2252"/>
      <c r="GN81" s="2252"/>
      <c r="GR81" s="2252"/>
      <c r="GV81" s="1858"/>
      <c r="GW81" s="1858"/>
      <c r="GZ81" s="2252"/>
      <c r="HA81" s="1858"/>
      <c r="HD81" s="2252"/>
      <c r="HE81" s="1858"/>
      <c r="HH81" s="2252"/>
      <c r="HI81" s="1858"/>
      <c r="HL81" s="2252"/>
      <c r="HM81" s="1858"/>
      <c r="HP81" s="2252"/>
      <c r="HQ81" s="1858"/>
      <c r="HT81" s="2252"/>
      <c r="HU81" s="1858"/>
      <c r="HX81" s="2252"/>
      <c r="HY81" s="1858"/>
      <c r="IB81" s="2252"/>
      <c r="IC81" s="1858"/>
      <c r="IF81" s="2252"/>
      <c r="IG81" s="1858"/>
      <c r="IJ81" s="2252"/>
      <c r="IK81" s="1858"/>
      <c r="IN81" s="2252"/>
      <c r="IO81" s="1858"/>
      <c r="IR81" s="2252"/>
      <c r="IS81" s="1858"/>
      <c r="IV81" s="1858"/>
      <c r="IW81" s="1858"/>
      <c r="IZ81" s="2252"/>
      <c r="JA81" s="1858"/>
      <c r="JD81" s="2252"/>
      <c r="JE81" s="1858"/>
      <c r="JH81" s="2252"/>
      <c r="JI81" s="1858"/>
      <c r="JL81" s="2252"/>
      <c r="JM81" s="1858"/>
      <c r="JP81" s="2252"/>
      <c r="JQ81" s="1858"/>
      <c r="JT81" s="2252"/>
      <c r="JU81" s="1858"/>
      <c r="JX81" s="2252"/>
      <c r="JY81" s="1858"/>
      <c r="KB81" s="2252"/>
      <c r="KC81" s="1858"/>
      <c r="KF81" s="2252"/>
      <c r="KG81" s="1858"/>
      <c r="KJ81" s="2252"/>
      <c r="KK81" s="1858"/>
      <c r="KN81" s="2252"/>
      <c r="KO81" s="1858"/>
      <c r="KR81" s="2252"/>
      <c r="KS81" s="1858"/>
      <c r="KV81" s="2252"/>
      <c r="KW81" s="1858"/>
      <c r="KZ81" s="2252"/>
      <c r="LA81" s="1858"/>
      <c r="LD81" s="2252"/>
      <c r="LE81" s="1858"/>
      <c r="LH81" s="2252"/>
      <c r="LI81" s="1858"/>
      <c r="LL81" s="2252"/>
      <c r="LM81" s="1858"/>
      <c r="LP81" s="2252"/>
      <c r="LQ81" s="1858"/>
      <c r="LT81" s="2252"/>
      <c r="LU81" s="1858"/>
      <c r="LX81" s="2252"/>
      <c r="LY81" s="1858"/>
      <c r="MB81" s="2252"/>
      <c r="MC81" s="1858"/>
      <c r="MF81" s="2252"/>
      <c r="MG81" s="1858"/>
      <c r="MJ81" s="2252"/>
      <c r="MK81" s="1858"/>
      <c r="MN81" s="2252"/>
      <c r="MO81" s="1858"/>
      <c r="MR81" s="2252"/>
      <c r="MS81" s="1858"/>
      <c r="MV81" s="2252"/>
      <c r="MW81" s="1858"/>
      <c r="MZ81" s="2252"/>
      <c r="NA81" s="1858"/>
      <c r="ND81" s="2252"/>
    </row>
    <row r="82" spans="1:368" s="632" customFormat="1" thickBot="1">
      <c r="A82" s="131"/>
      <c r="B82" s="1752"/>
      <c r="C82" s="1790">
        <v>2007</v>
      </c>
      <c r="D82" s="2331" t="s">
        <v>504</v>
      </c>
      <c r="E82" s="1790">
        <v>15</v>
      </c>
      <c r="F82" s="1805" t="s">
        <v>530</v>
      </c>
      <c r="G82" s="1806"/>
      <c r="H82" s="2274"/>
      <c r="I82" s="2274"/>
      <c r="J82" s="2274"/>
      <c r="K82" s="2275"/>
      <c r="L82" s="1752"/>
      <c r="M82" s="386"/>
      <c r="N82" s="386"/>
      <c r="O82" s="386"/>
      <c r="P82" s="636"/>
      <c r="Q82" s="2517"/>
      <c r="R82" s="387"/>
      <c r="S82" s="388"/>
      <c r="T82" s="2522"/>
      <c r="U82" s="389"/>
      <c r="V82" s="389"/>
      <c r="W82" s="389"/>
      <c r="X82" s="610"/>
      <c r="Y82" s="2597">
        <f>STDEV(AB74:AB81)</f>
        <v>0.8391109240482546</v>
      </c>
      <c r="Z82" s="2597"/>
      <c r="AA82" s="2598">
        <f>AVERAGE(AB74:AB81)</f>
        <v>15.7125</v>
      </c>
      <c r="AB82" s="2598"/>
      <c r="AC82" s="2597">
        <f>STDEV(AF74:AF81)</f>
        <v>1.6201851746019651</v>
      </c>
      <c r="AD82" s="2597"/>
      <c r="AE82" s="2598">
        <f>AVERAGE(AF74:AF81)</f>
        <v>13.375</v>
      </c>
      <c r="AF82" s="2598"/>
      <c r="AG82" s="613"/>
      <c r="AH82" s="614"/>
      <c r="AI82" s="615"/>
      <c r="AJ82" s="614"/>
      <c r="AK82" s="688"/>
      <c r="AL82" s="689"/>
      <c r="AM82" s="689"/>
      <c r="AN82" s="690"/>
      <c r="AO82" s="1142"/>
      <c r="AP82" s="1142"/>
      <c r="AQ82" s="1142"/>
      <c r="AR82" s="1143"/>
      <c r="AS82" s="614"/>
      <c r="AT82" s="614"/>
      <c r="AU82" s="615"/>
      <c r="AV82" s="613"/>
      <c r="AW82" s="2596">
        <f>STDEV(AZ74:AZ81)</f>
        <v>2.2655368332598687</v>
      </c>
      <c r="AX82" s="2597"/>
      <c r="AY82" s="2598">
        <f>AVERAGE(AZ74:AZ81)</f>
        <v>8.7149999999999999</v>
      </c>
      <c r="AZ82" s="2599"/>
      <c r="BA82" s="619"/>
      <c r="BB82" s="619"/>
      <c r="BC82" s="619"/>
      <c r="BD82" s="2431"/>
      <c r="BE82" s="2596">
        <f>STDEV(BH74:BH81)</f>
        <v>1.7872065193639834</v>
      </c>
      <c r="BF82" s="2597"/>
      <c r="BG82" s="2598">
        <f>AVERAGE(BH74:BH81)</f>
        <v>14.862500000000001</v>
      </c>
      <c r="BH82" s="2598"/>
      <c r="BI82" s="620"/>
      <c r="BJ82" s="620"/>
      <c r="BK82" s="620"/>
      <c r="BL82" s="621"/>
      <c r="BM82" s="2597">
        <f>STDEV(BP74:BP81)</f>
        <v>0.88640526042791834</v>
      </c>
      <c r="BN82" s="2597"/>
      <c r="BO82" s="2598">
        <f>AVERAGE(BP74:BP81)</f>
        <v>16</v>
      </c>
      <c r="BP82" s="2598"/>
      <c r="BQ82" s="622"/>
      <c r="BR82" s="622"/>
      <c r="BS82" s="622"/>
      <c r="BT82" s="1885"/>
      <c r="BU82" s="2596">
        <f>STDEV(BX74:BX81)</f>
        <v>0.99489769754053925</v>
      </c>
      <c r="BV82" s="2597"/>
      <c r="BW82" s="2598">
        <f>AVERAGE(BX74:BX81)</f>
        <v>15.2875</v>
      </c>
      <c r="BX82" s="2599"/>
      <c r="BY82" s="624"/>
      <c r="BZ82" s="624"/>
      <c r="CA82" s="624"/>
      <c r="CB82" s="625"/>
      <c r="CC82" s="626"/>
      <c r="CD82" s="626"/>
      <c r="CE82" s="626"/>
      <c r="CF82" s="627"/>
      <c r="CG82" s="609"/>
      <c r="CH82" s="609"/>
      <c r="CI82" s="609"/>
      <c r="CJ82" s="610"/>
      <c r="CK82" s="2597">
        <f>STDEV(CN74:CN81)</f>
        <v>2.3299294900428702</v>
      </c>
      <c r="CL82" s="2597"/>
      <c r="CM82" s="2598">
        <f>AVERAGE(CN74:CN81)</f>
        <v>14</v>
      </c>
      <c r="CN82" s="2598"/>
      <c r="CO82" s="2596">
        <f>STDEV(CR74:CR81)</f>
        <v>1.2936658875348832</v>
      </c>
      <c r="CP82" s="2597"/>
      <c r="CQ82" s="2598">
        <f>AVERAGE(CR74:CR81)</f>
        <v>15.425000000000001</v>
      </c>
      <c r="CR82" s="2599"/>
      <c r="CS82" s="629"/>
      <c r="CT82" s="629"/>
      <c r="CU82" s="629"/>
      <c r="CV82" s="630"/>
      <c r="CW82" s="2597">
        <f>STDEV(CZ74:CZ81)</f>
        <v>1.3997448747131396</v>
      </c>
      <c r="CX82" s="2597"/>
      <c r="CY82" s="2598">
        <f>AVERAGE(CZ74:CZ81)</f>
        <v>14.925000000000001</v>
      </c>
      <c r="CZ82" s="2598"/>
      <c r="DA82" s="634"/>
      <c r="DB82" s="629"/>
      <c r="DC82" s="635"/>
      <c r="DD82" s="635"/>
      <c r="DE82" s="636"/>
      <c r="DF82" s="637"/>
      <c r="DG82" s="638"/>
      <c r="DH82" s="638"/>
      <c r="DI82" s="639"/>
      <c r="DJ82" s="640"/>
      <c r="DK82" s="641"/>
      <c r="DL82" s="641"/>
      <c r="DM82" s="624"/>
      <c r="DN82" s="624"/>
      <c r="DO82" s="624"/>
      <c r="DP82" s="642"/>
      <c r="DQ82" s="631"/>
      <c r="DS82" s="633"/>
      <c r="DT82" s="643"/>
      <c r="DU82" s="644"/>
      <c r="DV82" s="645"/>
      <c r="DW82" s="646"/>
      <c r="DX82" s="647"/>
      <c r="DY82" s="648"/>
      <c r="DZ82" s="649"/>
      <c r="EA82" s="650"/>
      <c r="EB82" s="651"/>
      <c r="EC82" s="631"/>
      <c r="EE82" s="633"/>
      <c r="EF82" s="643"/>
      <c r="EG82" s="652"/>
      <c r="EH82" s="653"/>
      <c r="EI82" s="654"/>
      <c r="EJ82" s="655"/>
      <c r="EK82" s="968"/>
      <c r="EL82" s="969"/>
      <c r="EM82" s="970"/>
      <c r="EN82" s="971"/>
      <c r="EO82" s="1033"/>
      <c r="EP82" s="1034"/>
      <c r="EQ82" s="1035"/>
      <c r="ER82" s="1036"/>
      <c r="ES82" s="1092"/>
      <c r="ET82" s="1093"/>
      <c r="EU82" s="1094"/>
      <c r="EV82" s="1095"/>
      <c r="EW82" s="1369"/>
      <c r="EX82" s="1370"/>
      <c r="EY82" s="1371"/>
      <c r="EZ82" s="1372"/>
      <c r="FA82" s="1490"/>
      <c r="FB82" s="1491"/>
      <c r="FC82" s="1492"/>
      <c r="FD82" s="1493"/>
      <c r="FE82" s="1636"/>
      <c r="FF82" s="1637"/>
      <c r="FG82" s="1638"/>
      <c r="FH82" s="1639"/>
      <c r="FL82" s="2257"/>
      <c r="FP82" s="2257"/>
      <c r="FQ82" s="1864"/>
      <c r="FT82" s="2257"/>
      <c r="FX82" s="2257"/>
      <c r="GB82" s="2257"/>
      <c r="GF82" s="2257"/>
      <c r="GG82" s="1864"/>
      <c r="GJ82" s="2257"/>
      <c r="GN82" s="2257"/>
      <c r="GR82" s="2257"/>
      <c r="GV82" s="1864"/>
      <c r="GW82" s="1864"/>
      <c r="GZ82" s="2257"/>
      <c r="HA82" s="1864"/>
      <c r="HD82" s="2257"/>
      <c r="HE82" s="1864"/>
      <c r="HH82" s="2257"/>
      <c r="HI82" s="1864"/>
      <c r="HL82" s="2257"/>
      <c r="HM82" s="1864"/>
      <c r="HP82" s="2257"/>
      <c r="HQ82" s="1864"/>
      <c r="HT82" s="2257"/>
      <c r="HU82" s="1864"/>
      <c r="HX82" s="2257"/>
      <c r="HY82" s="1864"/>
      <c r="IB82" s="2257"/>
      <c r="IC82" s="1864"/>
      <c r="IF82" s="2257"/>
      <c r="IG82" s="1864"/>
      <c r="IJ82" s="2257"/>
      <c r="IK82" s="1864"/>
      <c r="IN82" s="2257"/>
      <c r="IO82" s="1864"/>
      <c r="IR82" s="2257"/>
      <c r="IS82" s="1864"/>
      <c r="IV82" s="1864"/>
      <c r="IW82" s="1864"/>
      <c r="IZ82" s="2257"/>
      <c r="JA82" s="1864"/>
      <c r="JD82" s="2257"/>
      <c r="JE82" s="1864"/>
      <c r="JH82" s="2257"/>
      <c r="JI82" s="1864"/>
      <c r="JL82" s="2257"/>
      <c r="JM82" s="1864"/>
      <c r="JP82" s="2257"/>
      <c r="JQ82" s="1864"/>
      <c r="JT82" s="2257"/>
      <c r="JU82" s="1864"/>
      <c r="JX82" s="2257"/>
      <c r="JY82" s="1864"/>
      <c r="KB82" s="2257"/>
      <c r="KC82" s="1864"/>
      <c r="KF82" s="2257"/>
      <c r="KG82" s="1864"/>
      <c r="KJ82" s="2257"/>
      <c r="KK82" s="1864"/>
      <c r="KN82" s="2257"/>
      <c r="KO82" s="1864"/>
      <c r="KR82" s="2257"/>
      <c r="KS82" s="1864"/>
      <c r="KV82" s="2257"/>
      <c r="KW82" s="1864"/>
      <c r="KZ82" s="2257"/>
      <c r="LA82" s="1864"/>
      <c r="LD82" s="2257"/>
      <c r="LE82" s="1864"/>
      <c r="LH82" s="2257"/>
      <c r="LI82" s="1864"/>
      <c r="LL82" s="2257"/>
      <c r="LM82" s="1864"/>
      <c r="LP82" s="2257"/>
      <c r="LQ82" s="1864"/>
      <c r="LT82" s="2257"/>
      <c r="LU82" s="1864"/>
      <c r="LX82" s="2257"/>
      <c r="LY82" s="1864"/>
      <c r="MB82" s="2257"/>
      <c r="MC82" s="1864"/>
      <c r="MF82" s="2257"/>
      <c r="MG82" s="1864"/>
      <c r="MJ82" s="2257"/>
      <c r="MK82" s="1864"/>
      <c r="MN82" s="2257"/>
      <c r="MO82" s="1864"/>
      <c r="MR82" s="2257"/>
      <c r="MS82" s="1864"/>
      <c r="MV82" s="2257"/>
      <c r="MW82" s="1864"/>
      <c r="MZ82" s="2257"/>
      <c r="NA82" s="1864"/>
      <c r="ND82" s="2257"/>
    </row>
    <row r="83" spans="1:368" s="325" customFormat="1" thickBot="1">
      <c r="A83" s="125"/>
      <c r="B83" s="1756"/>
      <c r="C83" s="1790"/>
      <c r="D83" s="2331"/>
      <c r="E83" s="1790"/>
      <c r="F83" s="1803" t="s">
        <v>172</v>
      </c>
      <c r="G83" s="1804" t="s">
        <v>173</v>
      </c>
      <c r="H83" s="1768" t="e">
        <f>AVERAGE(BE83,AK83,AC83,Q83,U83,Y83,CK83,CG83,AG83,AW83,M83,BQ83,BU83,BM83,BA83,AO83,AS83,#REF!,BI83,BY83,CC83,CO83,CS83,CW83,DA83,DE83)</f>
        <v>#REF!</v>
      </c>
      <c r="I83" s="691" t="e">
        <f>AVERAGE(BF83,AL83,AD83,R83,V83,Z83,CL83,CH83,AH83,AX83,N83,BR83,BV83,BN83,BB83,AP83,AT83,#REF!,BJ83,BZ83,CD83,CP83,CT83,CX83,DB83,DF83)</f>
        <v>#REF!</v>
      </c>
      <c r="J83" s="802" t="e">
        <f>AVERAGE(BG83,AM83,AE83,S83,W83,AA83,CM83,CI83,AI83,AY83,O83,BS83,BW83,BO83,BC83,AQ83,AU83,#REF!,BK83,CA83,CE83,CQ83,CU83,CY83,DC83,DG83)</f>
        <v>#REF!</v>
      </c>
      <c r="K83" s="1326" t="e">
        <f t="shared" ref="K83:K95" si="48">SUM(H83:J83)</f>
        <v>#REF!</v>
      </c>
      <c r="L83" s="1756"/>
      <c r="M83" s="455"/>
      <c r="N83" s="455"/>
      <c r="O83" s="455"/>
      <c r="P83" s="454"/>
      <c r="Q83" s="2519"/>
      <c r="R83" s="552"/>
      <c r="S83" s="553"/>
      <c r="T83" s="2523"/>
      <c r="U83" s="444"/>
      <c r="V83" s="444"/>
      <c r="W83" s="444"/>
      <c r="X83" s="445"/>
      <c r="Y83" s="353">
        <v>5</v>
      </c>
      <c r="Z83" s="353">
        <v>5</v>
      </c>
      <c r="AA83" s="353">
        <v>5</v>
      </c>
      <c r="AB83" s="525">
        <f t="shared" ref="AB83:AB89" si="49">AA83+Z83+Y83</f>
        <v>15</v>
      </c>
      <c r="AC83" s="484">
        <v>5</v>
      </c>
      <c r="AD83" s="484">
        <v>4</v>
      </c>
      <c r="AE83" s="484">
        <v>7</v>
      </c>
      <c r="AF83" s="356">
        <f t="shared" ref="AF83:AF95" si="50">AE83+AD83+AC83</f>
        <v>16</v>
      </c>
      <c r="AG83" s="292"/>
      <c r="AH83" s="293"/>
      <c r="AI83" s="294"/>
      <c r="AJ83" s="293"/>
      <c r="AK83" s="295"/>
      <c r="AL83" s="296"/>
      <c r="AM83" s="296"/>
      <c r="AN83" s="297"/>
      <c r="AO83" s="1125"/>
      <c r="AP83" s="1125"/>
      <c r="AQ83" s="1125"/>
      <c r="AR83" s="1126"/>
      <c r="AS83" s="293"/>
      <c r="AT83" s="293"/>
      <c r="AU83" s="294"/>
      <c r="AV83" s="1943"/>
      <c r="AW83" s="1960"/>
      <c r="AX83" s="299"/>
      <c r="AY83" s="300"/>
      <c r="AZ83" s="1961"/>
      <c r="BA83" s="301"/>
      <c r="BB83" s="301"/>
      <c r="BC83" s="301"/>
      <c r="BD83" s="302"/>
      <c r="BE83" s="1906">
        <f>BH83*6/20</f>
        <v>3.8400000000000007</v>
      </c>
      <c r="BF83" s="683">
        <f>BH83*6/20</f>
        <v>3.8400000000000007</v>
      </c>
      <c r="BG83" s="2466">
        <f>BH83*8/20</f>
        <v>5.12</v>
      </c>
      <c r="BH83" s="2436">
        <v>12.8</v>
      </c>
      <c r="BI83" s="305"/>
      <c r="BJ83" s="305"/>
      <c r="BK83" s="305"/>
      <c r="BL83" s="372"/>
      <c r="BM83" s="358">
        <f t="shared" ref="BM83:BM95" si="51">BP83*6/20</f>
        <v>4.8</v>
      </c>
      <c r="BN83" s="358">
        <f t="shared" ref="BN83:BN95" si="52">BP83*6/20</f>
        <v>4.8</v>
      </c>
      <c r="BO83" s="358">
        <f t="shared" ref="BO83:BO95" si="53">BP83*8/20</f>
        <v>6.4</v>
      </c>
      <c r="BP83" s="500">
        <v>16</v>
      </c>
      <c r="BQ83" s="307"/>
      <c r="BR83" s="307"/>
      <c r="BS83" s="307"/>
      <c r="BT83" s="704"/>
      <c r="BU83" s="1870">
        <v>4</v>
      </c>
      <c r="BV83" s="462">
        <v>3.5</v>
      </c>
      <c r="BW83" s="462">
        <v>3.5</v>
      </c>
      <c r="BX83" s="1871">
        <f>BW83+BV83+BU83</f>
        <v>11</v>
      </c>
      <c r="BY83" s="308"/>
      <c r="BZ83" s="308"/>
      <c r="CA83" s="308"/>
      <c r="CB83" s="309"/>
      <c r="CC83" s="290"/>
      <c r="CD83" s="290"/>
      <c r="CE83" s="290"/>
      <c r="CF83" s="291"/>
      <c r="CG83" s="444"/>
      <c r="CH83" s="444"/>
      <c r="CI83" s="444"/>
      <c r="CJ83" s="445"/>
      <c r="CK83" s="446"/>
      <c r="CL83" s="446"/>
      <c r="CM83" s="446"/>
      <c r="CN83" s="532"/>
      <c r="CO83" s="2011">
        <v>4.5</v>
      </c>
      <c r="CP83" s="537">
        <v>5</v>
      </c>
      <c r="CQ83" s="537">
        <v>5</v>
      </c>
      <c r="CR83" s="2006">
        <f t="shared" ref="CR83:CR93" si="54">CQ83+CP83+CO83</f>
        <v>14.5</v>
      </c>
      <c r="CS83" s="321"/>
      <c r="CT83" s="321"/>
      <c r="CU83" s="321"/>
      <c r="CV83" s="442"/>
      <c r="CW83" s="537">
        <v>3.5</v>
      </c>
      <c r="CX83" s="537">
        <v>5</v>
      </c>
      <c r="CY83" s="537">
        <v>5</v>
      </c>
      <c r="CZ83" s="377">
        <f>CY83+CX83+CW83</f>
        <v>13.5</v>
      </c>
      <c r="DA83" s="368">
        <v>4.5</v>
      </c>
      <c r="DB83" s="368">
        <v>3.5</v>
      </c>
      <c r="DC83" s="368">
        <v>3</v>
      </c>
      <c r="DD83" s="460">
        <f t="shared" ref="DD83:DD90" si="55">DC83+DB83+DA83</f>
        <v>11</v>
      </c>
      <c r="DE83" s="472">
        <f t="shared" ref="DE83:DE94" si="56">DH83*6/20</f>
        <v>4.2</v>
      </c>
      <c r="DF83" s="472">
        <f t="shared" ref="DF83:DF94" si="57">DH83*6/20</f>
        <v>4.2</v>
      </c>
      <c r="DG83" s="472">
        <f t="shared" ref="DG83:DG94" si="58">DH83*8/20</f>
        <v>5.6</v>
      </c>
      <c r="DH83" s="692">
        <v>14</v>
      </c>
      <c r="DI83" s="383"/>
      <c r="DJ83" s="383"/>
      <c r="DK83" s="383"/>
      <c r="DL83" s="487"/>
      <c r="DM83" s="308"/>
      <c r="DN83" s="308"/>
      <c r="DO83" s="308"/>
      <c r="DP83" s="556"/>
      <c r="DQ83" s="449"/>
      <c r="DR83" s="450"/>
      <c r="DS83" s="451"/>
      <c r="DT83" s="557"/>
      <c r="DU83" s="558"/>
      <c r="DV83" s="559"/>
      <c r="DW83" s="560"/>
      <c r="DX83" s="561"/>
      <c r="DY83" s="562"/>
      <c r="DZ83" s="563"/>
      <c r="EA83" s="564"/>
      <c r="EB83" s="565"/>
      <c r="EC83" s="449"/>
      <c r="ED83" s="450"/>
      <c r="EE83" s="451"/>
      <c r="EF83" s="557"/>
      <c r="EG83" s="566"/>
      <c r="EH83" s="567"/>
      <c r="EI83" s="568"/>
      <c r="EJ83" s="569"/>
      <c r="EK83" s="960"/>
      <c r="EL83" s="961"/>
      <c r="EM83" s="962"/>
      <c r="EN83" s="963"/>
      <c r="EO83" s="1025"/>
      <c r="EP83" s="1026"/>
      <c r="EQ83" s="1027"/>
      <c r="ER83" s="1028"/>
      <c r="ES83" s="1084"/>
      <c r="ET83" s="1085"/>
      <c r="EU83" s="1086"/>
      <c r="EV83" s="1087"/>
      <c r="EW83" s="1365"/>
      <c r="EX83" s="1366"/>
      <c r="EY83" s="1367"/>
      <c r="EZ83" s="1368"/>
      <c r="FA83" s="1486"/>
      <c r="FB83" s="1487"/>
      <c r="FC83" s="1488"/>
      <c r="FD83" s="1489"/>
      <c r="FE83" s="1628"/>
      <c r="FF83" s="1629"/>
      <c r="FG83" s="1630"/>
      <c r="FH83" s="1631"/>
      <c r="FL83" s="2254"/>
      <c r="FP83" s="2254"/>
      <c r="FQ83" s="1861"/>
      <c r="FT83" s="2254"/>
      <c r="FX83" s="2254"/>
      <c r="GB83" s="2254"/>
      <c r="GF83" s="2254"/>
      <c r="GG83" s="1861"/>
      <c r="GJ83" s="2254"/>
      <c r="GN83" s="2254"/>
      <c r="GR83" s="2254"/>
      <c r="GV83" s="1861"/>
      <c r="GW83" s="1861"/>
      <c r="GZ83" s="2254"/>
      <c r="HA83" s="1861"/>
      <c r="HD83" s="2254"/>
      <c r="HE83" s="1861"/>
      <c r="HH83" s="2254"/>
      <c r="HI83" s="1861"/>
      <c r="HL83" s="2254"/>
      <c r="HM83" s="1861"/>
      <c r="HP83" s="2254"/>
      <c r="HQ83" s="1861"/>
      <c r="HT83" s="2254"/>
      <c r="HU83" s="1861"/>
      <c r="HX83" s="2254"/>
      <c r="HY83" s="1861"/>
      <c r="IB83" s="2254"/>
      <c r="IC83" s="1861"/>
      <c r="IF83" s="2254"/>
      <c r="IG83" s="1861"/>
      <c r="IJ83" s="2254"/>
      <c r="IK83" s="1861"/>
      <c r="IN83" s="2254"/>
      <c r="IO83" s="1861"/>
      <c r="IR83" s="2254"/>
      <c r="IS83" s="1861"/>
      <c r="IV83" s="1861"/>
      <c r="IW83" s="1861"/>
      <c r="IZ83" s="2254"/>
      <c r="JA83" s="1861"/>
      <c r="JD83" s="2254"/>
      <c r="JE83" s="1861"/>
      <c r="JH83" s="2254"/>
      <c r="JI83" s="1861"/>
      <c r="JL83" s="2254"/>
      <c r="JM83" s="1861"/>
      <c r="JP83" s="2254"/>
      <c r="JQ83" s="1861"/>
      <c r="JT83" s="2254"/>
      <c r="JU83" s="1861"/>
      <c r="JX83" s="2254"/>
      <c r="JY83" s="1861"/>
      <c r="KB83" s="2254"/>
      <c r="KC83" s="1861"/>
      <c r="KF83" s="2254"/>
      <c r="KG83" s="1861"/>
      <c r="KJ83" s="2254"/>
      <c r="KK83" s="1861"/>
      <c r="KN83" s="2254"/>
      <c r="KO83" s="1861"/>
      <c r="KR83" s="2254"/>
      <c r="KS83" s="1861"/>
      <c r="KV83" s="2254"/>
      <c r="KW83" s="1861"/>
      <c r="KZ83" s="2254"/>
      <c r="LA83" s="1861"/>
      <c r="LD83" s="2254"/>
      <c r="LE83" s="1861"/>
      <c r="LH83" s="2254"/>
      <c r="LI83" s="1861"/>
      <c r="LL83" s="2254"/>
      <c r="LM83" s="1861"/>
      <c r="LP83" s="2254"/>
      <c r="LQ83" s="1861"/>
      <c r="LT83" s="2254"/>
      <c r="LU83" s="1861"/>
      <c r="LX83" s="2254"/>
      <c r="LY83" s="1861"/>
      <c r="MB83" s="2254"/>
      <c r="MC83" s="1861"/>
      <c r="MF83" s="2254"/>
      <c r="MG83" s="1861"/>
      <c r="MJ83" s="2254"/>
      <c r="MK83" s="1861"/>
      <c r="MN83" s="2254"/>
      <c r="MO83" s="1861"/>
      <c r="MR83" s="2254"/>
      <c r="MS83" s="1861"/>
      <c r="MV83" s="2254"/>
      <c r="MW83" s="1861"/>
      <c r="MZ83" s="2254"/>
      <c r="NA83" s="1861"/>
      <c r="ND83" s="2254"/>
    </row>
    <row r="84" spans="1:368" s="78" customFormat="1" thickBot="1">
      <c r="A84" s="124"/>
      <c r="B84" s="1754"/>
      <c r="C84" s="1790"/>
      <c r="D84" s="2331"/>
      <c r="E84" s="1790"/>
      <c r="F84" s="1801" t="s">
        <v>174</v>
      </c>
      <c r="G84" s="1802" t="s">
        <v>175</v>
      </c>
      <c r="H84" s="1769" t="e">
        <f>AVERAGE(BE84,AK84,AC84,Q84,U84,Y84,CK84,CG84,AG84,AW84,M84,BQ84,BU84,BM84,BA84,AO84,AS84,#REF!,BI84,BY84,CC84,CO84,CS84,CW84,DA84,DE84)</f>
        <v>#REF!</v>
      </c>
      <c r="I84" s="694" t="e">
        <f>AVERAGE(BF84,AL84,AD84,R84,V84,Z84,CL84,CH84,AH84,AX84,N84,BR84,BV84,BN84,BB84,AP84,AT84,#REF!,BJ84,BZ84,CD84,CP84,CT84,CX84,DB84,DF84)</f>
        <v>#REF!</v>
      </c>
      <c r="J84" s="2054" t="e">
        <f>AVERAGE(BG84,AM84,AE84,S84,W84,AA84,CM84,CI84,AI84,AY84,O84,BS84,BW84,BO84,BC84,AQ84,AU84,#REF!,BK84,CA84,CE84,CQ84,CU84,CY84,DC84,DG84)</f>
        <v>#REF!</v>
      </c>
      <c r="K84" s="1325" t="e">
        <f t="shared" si="48"/>
        <v>#REF!</v>
      </c>
      <c r="L84" s="1754"/>
      <c r="M84" s="472"/>
      <c r="N84" s="472"/>
      <c r="O84" s="472"/>
      <c r="P84" s="471"/>
      <c r="Q84" s="2521"/>
      <c r="R84" s="572"/>
      <c r="S84" s="573"/>
      <c r="T84" s="2520"/>
      <c r="U84" s="463"/>
      <c r="V84" s="463"/>
      <c r="W84" s="463"/>
      <c r="X84" s="464"/>
      <c r="Y84" s="353">
        <v>6</v>
      </c>
      <c r="Z84" s="353">
        <v>5</v>
      </c>
      <c r="AA84" s="353">
        <v>7</v>
      </c>
      <c r="AB84" s="525">
        <f t="shared" si="49"/>
        <v>18</v>
      </c>
      <c r="AC84" s="484">
        <v>6</v>
      </c>
      <c r="AD84" s="484">
        <v>5</v>
      </c>
      <c r="AE84" s="484">
        <v>4</v>
      </c>
      <c r="AF84" s="356">
        <f t="shared" si="50"/>
        <v>15</v>
      </c>
      <c r="AG84" s="357"/>
      <c r="AH84" s="358"/>
      <c r="AI84" s="359"/>
      <c r="AJ84" s="358"/>
      <c r="AK84" s="360"/>
      <c r="AL84" s="361"/>
      <c r="AM84" s="361"/>
      <c r="AN84" s="362"/>
      <c r="AO84" s="1127"/>
      <c r="AP84" s="1127"/>
      <c r="AQ84" s="1127"/>
      <c r="AR84" s="1128"/>
      <c r="AS84" s="358"/>
      <c r="AT84" s="358"/>
      <c r="AU84" s="359"/>
      <c r="AV84" s="724"/>
      <c r="AW84" s="1962"/>
      <c r="AX84" s="364"/>
      <c r="AY84" s="365"/>
      <c r="AZ84" s="1963"/>
      <c r="BA84" s="366"/>
      <c r="BB84" s="366"/>
      <c r="BC84" s="366"/>
      <c r="BD84" s="367"/>
      <c r="BE84" s="2401">
        <v>4.5</v>
      </c>
      <c r="BF84" s="368">
        <v>4</v>
      </c>
      <c r="BG84" s="2451">
        <v>5</v>
      </c>
      <c r="BH84" s="470">
        <f t="shared" ref="BH84:BH95" si="59">BG84+BF84+BE84</f>
        <v>13.5</v>
      </c>
      <c r="BI84" s="371"/>
      <c r="BJ84" s="371"/>
      <c r="BK84" s="371"/>
      <c r="BL84" s="372"/>
      <c r="BM84" s="358">
        <f t="shared" si="51"/>
        <v>5.7</v>
      </c>
      <c r="BN84" s="358">
        <f t="shared" si="52"/>
        <v>5.7</v>
      </c>
      <c r="BO84" s="358">
        <f t="shared" si="53"/>
        <v>7.6</v>
      </c>
      <c r="BP84" s="500">
        <v>19</v>
      </c>
      <c r="BQ84" s="373"/>
      <c r="BR84" s="373"/>
      <c r="BS84" s="373"/>
      <c r="BT84" s="704"/>
      <c r="BU84" s="1870">
        <v>6</v>
      </c>
      <c r="BV84" s="462">
        <v>5</v>
      </c>
      <c r="BW84" s="462">
        <v>5.5</v>
      </c>
      <c r="BX84" s="1871">
        <f>BW84+BV84+BU84</f>
        <v>16.5</v>
      </c>
      <c r="BY84" s="374"/>
      <c r="BZ84" s="374"/>
      <c r="CA84" s="374"/>
      <c r="CB84" s="375"/>
      <c r="CC84" s="355"/>
      <c r="CD84" s="355"/>
      <c r="CE84" s="355"/>
      <c r="CF84" s="356"/>
      <c r="CG84" s="463"/>
      <c r="CH84" s="463"/>
      <c r="CI84" s="463"/>
      <c r="CJ84" s="464"/>
      <c r="CK84" s="383"/>
      <c r="CL84" s="383"/>
      <c r="CM84" s="383"/>
      <c r="CN84" s="488"/>
      <c r="CO84" s="2011">
        <v>5</v>
      </c>
      <c r="CP84" s="537">
        <v>4.5</v>
      </c>
      <c r="CQ84" s="537">
        <v>6.5</v>
      </c>
      <c r="CR84" s="2006">
        <f t="shared" si="54"/>
        <v>16</v>
      </c>
      <c r="CS84" s="378"/>
      <c r="CT84" s="378"/>
      <c r="CU84" s="378"/>
      <c r="CV84" s="460"/>
      <c r="CW84" s="537">
        <v>6</v>
      </c>
      <c r="CX84" s="537">
        <v>2</v>
      </c>
      <c r="CY84" s="537">
        <v>4</v>
      </c>
      <c r="CZ84" s="377">
        <f>CY84+CX84+CW84</f>
        <v>12</v>
      </c>
      <c r="DA84" s="368">
        <v>6</v>
      </c>
      <c r="DB84" s="368">
        <v>6</v>
      </c>
      <c r="DC84" s="368">
        <v>7.75</v>
      </c>
      <c r="DD84" s="460">
        <f t="shared" si="55"/>
        <v>19.75</v>
      </c>
      <c r="DE84" s="683">
        <f t="shared" si="56"/>
        <v>4.08</v>
      </c>
      <c r="DF84" s="683">
        <f t="shared" si="57"/>
        <v>4.08</v>
      </c>
      <c r="DG84" s="683">
        <f t="shared" si="58"/>
        <v>5.4399999999999995</v>
      </c>
      <c r="DH84" s="684">
        <v>13.6</v>
      </c>
      <c r="DI84" s="383"/>
      <c r="DJ84" s="383"/>
      <c r="DK84" s="383"/>
      <c r="DL84" s="487"/>
      <c r="DM84" s="374"/>
      <c r="DN84" s="374"/>
      <c r="DO84" s="374"/>
      <c r="DP84" s="574"/>
      <c r="DQ84" s="466"/>
      <c r="DR84" s="467"/>
      <c r="DS84" s="468"/>
      <c r="DT84" s="575"/>
      <c r="DU84" s="491"/>
      <c r="DV84" s="492"/>
      <c r="DW84" s="493"/>
      <c r="DX84" s="494"/>
      <c r="DY84" s="495"/>
      <c r="DZ84" s="496"/>
      <c r="EA84" s="497"/>
      <c r="EB84" s="576"/>
      <c r="EC84" s="466"/>
      <c r="ED84" s="467"/>
      <c r="EE84" s="468"/>
      <c r="EF84" s="575"/>
      <c r="EG84" s="577"/>
      <c r="EH84" s="578"/>
      <c r="EI84" s="579"/>
      <c r="EJ84" s="580"/>
      <c r="EK84" s="964"/>
      <c r="EL84" s="965"/>
      <c r="EM84" s="966"/>
      <c r="EN84" s="967"/>
      <c r="EO84" s="1029"/>
      <c r="EP84" s="1030"/>
      <c r="EQ84" s="1031"/>
      <c r="ER84" s="1032"/>
      <c r="ES84" s="1088"/>
      <c r="ET84" s="1089"/>
      <c r="EU84" s="1090"/>
      <c r="EV84" s="1091"/>
      <c r="EW84" s="1347"/>
      <c r="EX84" s="1348"/>
      <c r="EY84" s="1349"/>
      <c r="EZ84" s="1350"/>
      <c r="FA84" s="1457"/>
      <c r="FB84" s="1458"/>
      <c r="FC84" s="1459"/>
      <c r="FD84" s="1460"/>
      <c r="FE84" s="1632"/>
      <c r="FF84" s="1633"/>
      <c r="FG84" s="1634"/>
      <c r="FH84" s="1635"/>
      <c r="FL84" s="2252"/>
      <c r="FP84" s="2252"/>
      <c r="FQ84" s="1858"/>
      <c r="FT84" s="2252"/>
      <c r="FX84" s="2252"/>
      <c r="GB84" s="2252"/>
      <c r="GF84" s="2252"/>
      <c r="GG84" s="1858"/>
      <c r="GJ84" s="2252"/>
      <c r="GN84" s="2252"/>
      <c r="GR84" s="2252"/>
      <c r="GV84" s="1858"/>
      <c r="GW84" s="1858"/>
      <c r="GZ84" s="2252"/>
      <c r="HA84" s="1858"/>
      <c r="HD84" s="2252"/>
      <c r="HE84" s="1858"/>
      <c r="HH84" s="2252"/>
      <c r="HI84" s="1858"/>
      <c r="HL84" s="2252"/>
      <c r="HM84" s="1858"/>
      <c r="HP84" s="2252"/>
      <c r="HQ84" s="1858"/>
      <c r="HT84" s="2252"/>
      <c r="HU84" s="1858"/>
      <c r="HX84" s="2252"/>
      <c r="HY84" s="1858"/>
      <c r="IB84" s="2252"/>
      <c r="IC84" s="1858"/>
      <c r="IF84" s="2252"/>
      <c r="IG84" s="1858"/>
      <c r="IJ84" s="2252"/>
      <c r="IK84" s="1858"/>
      <c r="IN84" s="2252"/>
      <c r="IO84" s="1858"/>
      <c r="IR84" s="2252"/>
      <c r="IS84" s="1858"/>
      <c r="IV84" s="1858"/>
      <c r="IW84" s="1858"/>
      <c r="IZ84" s="2252"/>
      <c r="JA84" s="1858"/>
      <c r="JD84" s="2252"/>
      <c r="JE84" s="1858"/>
      <c r="JH84" s="2252"/>
      <c r="JI84" s="1858"/>
      <c r="JL84" s="2252"/>
      <c r="JM84" s="1858"/>
      <c r="JP84" s="2252"/>
      <c r="JQ84" s="1858"/>
      <c r="JT84" s="2252"/>
      <c r="JU84" s="1858"/>
      <c r="JX84" s="2252"/>
      <c r="JY84" s="1858"/>
      <c r="KB84" s="2252"/>
      <c r="KC84" s="1858"/>
      <c r="KF84" s="2252"/>
      <c r="KG84" s="1858"/>
      <c r="KJ84" s="2252"/>
      <c r="KK84" s="1858"/>
      <c r="KN84" s="2252"/>
      <c r="KO84" s="1858"/>
      <c r="KR84" s="2252"/>
      <c r="KS84" s="1858"/>
      <c r="KV84" s="2252"/>
      <c r="KW84" s="1858"/>
      <c r="KZ84" s="2252"/>
      <c r="LA84" s="1858"/>
      <c r="LD84" s="2252"/>
      <c r="LE84" s="1858"/>
      <c r="LH84" s="2252"/>
      <c r="LI84" s="1858"/>
      <c r="LL84" s="2252"/>
      <c r="LM84" s="1858"/>
      <c r="LP84" s="2252"/>
      <c r="LQ84" s="1858"/>
      <c r="LT84" s="2252"/>
      <c r="LU84" s="1858"/>
      <c r="LX84" s="2252"/>
      <c r="LY84" s="1858"/>
      <c r="MB84" s="2252"/>
      <c r="MC84" s="1858"/>
      <c r="MF84" s="2252"/>
      <c r="MG84" s="1858"/>
      <c r="MJ84" s="2252"/>
      <c r="MK84" s="1858"/>
      <c r="MN84" s="2252"/>
      <c r="MO84" s="1858"/>
      <c r="MR84" s="2252"/>
      <c r="MS84" s="1858"/>
      <c r="MV84" s="2252"/>
      <c r="MW84" s="1858"/>
      <c r="MZ84" s="2252"/>
      <c r="NA84" s="1858"/>
      <c r="ND84" s="2252"/>
    </row>
    <row r="85" spans="1:368" s="78" customFormat="1" thickBot="1">
      <c r="A85" s="124"/>
      <c r="B85" s="1754"/>
      <c r="C85" s="1790"/>
      <c r="D85" s="2331"/>
      <c r="E85" s="1790"/>
      <c r="F85" s="1801"/>
      <c r="G85" s="1802" t="s">
        <v>176</v>
      </c>
      <c r="H85" s="1768" t="e">
        <f>AVERAGE(BE85,AK85,AC85,Q85,U85,Y85,CK85,CG85,AG85,AW85,M85,BQ85,BU85,BM85,BA85,AO85,AS85,#REF!,BI85,BY85,CC85,CO85,CS85,CW85,DA85,DE85)</f>
        <v>#REF!</v>
      </c>
      <c r="I85" s="691" t="e">
        <f>AVERAGE(BF85,AL85,AD85,R85,V85,Z85,CL85,CH85,AH85,AX85,N85,BR85,BV85,BN85,BB85,AP85,AT85,#REF!,BJ85,BZ85,CD85,CP85,CT85,CX85,DB85,DF85)</f>
        <v>#REF!</v>
      </c>
      <c r="J85" s="802" t="e">
        <f>AVERAGE(BG85,AM85,AE85,S85,W85,AA85,CM85,CI85,AI85,AY85,O85,BS85,BW85,BO85,BC85,AQ85,AU85,#REF!,BK85,CA85,CE85,CQ85,CU85,CY85,DC85,DG85)</f>
        <v>#REF!</v>
      </c>
      <c r="K85" s="1326" t="e">
        <f t="shared" si="48"/>
        <v>#REF!</v>
      </c>
      <c r="L85" s="1754"/>
      <c r="M85" s="472"/>
      <c r="N85" s="472"/>
      <c r="O85" s="472"/>
      <c r="P85" s="471"/>
      <c r="Q85" s="2521"/>
      <c r="R85" s="572"/>
      <c r="S85" s="573"/>
      <c r="T85" s="2520"/>
      <c r="U85" s="463"/>
      <c r="V85" s="463"/>
      <c r="W85" s="463"/>
      <c r="X85" s="464"/>
      <c r="Y85" s="353">
        <v>4</v>
      </c>
      <c r="Z85" s="353">
        <v>5</v>
      </c>
      <c r="AA85" s="353">
        <v>3</v>
      </c>
      <c r="AB85" s="525">
        <f t="shared" si="49"/>
        <v>12</v>
      </c>
      <c r="AC85" s="484">
        <v>5</v>
      </c>
      <c r="AD85" s="484">
        <v>4</v>
      </c>
      <c r="AE85" s="484">
        <v>4</v>
      </c>
      <c r="AF85" s="356">
        <f t="shared" si="50"/>
        <v>13</v>
      </c>
      <c r="AG85" s="357"/>
      <c r="AH85" s="358"/>
      <c r="AI85" s="359"/>
      <c r="AJ85" s="358"/>
      <c r="AK85" s="360"/>
      <c r="AL85" s="361"/>
      <c r="AM85" s="361"/>
      <c r="AN85" s="362"/>
      <c r="AO85" s="1127"/>
      <c r="AP85" s="1127"/>
      <c r="AQ85" s="1127"/>
      <c r="AR85" s="1128"/>
      <c r="AS85" s="358"/>
      <c r="AT85" s="358"/>
      <c r="AU85" s="359"/>
      <c r="AV85" s="724"/>
      <c r="AW85" s="1962"/>
      <c r="AX85" s="364"/>
      <c r="AY85" s="365"/>
      <c r="AZ85" s="1963"/>
      <c r="BA85" s="366"/>
      <c r="BB85" s="366"/>
      <c r="BC85" s="366"/>
      <c r="BD85" s="367"/>
      <c r="BE85" s="2401">
        <v>3.5</v>
      </c>
      <c r="BF85" s="368">
        <v>3</v>
      </c>
      <c r="BG85" s="2451">
        <v>5</v>
      </c>
      <c r="BH85" s="470">
        <f t="shared" si="59"/>
        <v>11.5</v>
      </c>
      <c r="BI85" s="371"/>
      <c r="BJ85" s="371"/>
      <c r="BK85" s="371"/>
      <c r="BL85" s="372"/>
      <c r="BM85" s="358">
        <f t="shared" si="51"/>
        <v>4.2</v>
      </c>
      <c r="BN85" s="358">
        <f t="shared" si="52"/>
        <v>4.2</v>
      </c>
      <c r="BO85" s="358">
        <f t="shared" si="53"/>
        <v>5.6</v>
      </c>
      <c r="BP85" s="500">
        <v>14</v>
      </c>
      <c r="BQ85" s="373"/>
      <c r="BR85" s="373"/>
      <c r="BS85" s="373"/>
      <c r="BT85" s="704"/>
      <c r="BU85" s="1870">
        <v>3.5</v>
      </c>
      <c r="BV85" s="462">
        <v>4</v>
      </c>
      <c r="BW85" s="462">
        <v>2</v>
      </c>
      <c r="BX85" s="1871">
        <f>BW85+BV85+BU85</f>
        <v>9.5</v>
      </c>
      <c r="BY85" s="374"/>
      <c r="BZ85" s="374"/>
      <c r="CA85" s="374"/>
      <c r="CB85" s="375"/>
      <c r="CC85" s="355"/>
      <c r="CD85" s="355"/>
      <c r="CE85" s="355"/>
      <c r="CF85" s="356"/>
      <c r="CG85" s="463"/>
      <c r="CH85" s="463"/>
      <c r="CI85" s="463"/>
      <c r="CJ85" s="464"/>
      <c r="CK85" s="383"/>
      <c r="CL85" s="383"/>
      <c r="CM85" s="383"/>
      <c r="CN85" s="488"/>
      <c r="CO85" s="2011">
        <v>5</v>
      </c>
      <c r="CP85" s="537">
        <v>5</v>
      </c>
      <c r="CQ85" s="537">
        <v>5</v>
      </c>
      <c r="CR85" s="2006">
        <f t="shared" si="54"/>
        <v>15</v>
      </c>
      <c r="CS85" s="378"/>
      <c r="CT85" s="378"/>
      <c r="CU85" s="378"/>
      <c r="CV85" s="460"/>
      <c r="CW85" s="537">
        <v>4.5</v>
      </c>
      <c r="CX85" s="537">
        <v>3</v>
      </c>
      <c r="CY85" s="537">
        <v>3</v>
      </c>
      <c r="CZ85" s="377">
        <f>CY85+CX85+CW85</f>
        <v>10.5</v>
      </c>
      <c r="DA85" s="368">
        <v>4</v>
      </c>
      <c r="DB85" s="368">
        <v>4</v>
      </c>
      <c r="DC85" s="368">
        <v>3</v>
      </c>
      <c r="DD85" s="460">
        <f t="shared" si="55"/>
        <v>11</v>
      </c>
      <c r="DE85" s="472">
        <f t="shared" si="56"/>
        <v>3.9</v>
      </c>
      <c r="DF85" s="472">
        <f t="shared" si="57"/>
        <v>3.9</v>
      </c>
      <c r="DG85" s="472">
        <f t="shared" si="58"/>
        <v>5.2</v>
      </c>
      <c r="DH85" s="692">
        <v>13</v>
      </c>
      <c r="DI85" s="383"/>
      <c r="DJ85" s="383"/>
      <c r="DK85" s="383"/>
      <c r="DL85" s="487"/>
      <c r="DM85" s="374"/>
      <c r="DN85" s="374"/>
      <c r="DO85" s="374"/>
      <c r="DP85" s="574"/>
      <c r="DQ85" s="466"/>
      <c r="DR85" s="467"/>
      <c r="DS85" s="468"/>
      <c r="DT85" s="575"/>
      <c r="DU85" s="491"/>
      <c r="DV85" s="492"/>
      <c r="DW85" s="493"/>
      <c r="DX85" s="494"/>
      <c r="DY85" s="495"/>
      <c r="DZ85" s="496"/>
      <c r="EA85" s="497"/>
      <c r="EB85" s="576"/>
      <c r="EC85" s="466"/>
      <c r="ED85" s="467"/>
      <c r="EE85" s="468"/>
      <c r="EF85" s="575"/>
      <c r="EG85" s="577"/>
      <c r="EH85" s="578"/>
      <c r="EI85" s="579"/>
      <c r="EJ85" s="580"/>
      <c r="EK85" s="964"/>
      <c r="EL85" s="965"/>
      <c r="EM85" s="966"/>
      <c r="EN85" s="967"/>
      <c r="EO85" s="1029"/>
      <c r="EP85" s="1030"/>
      <c r="EQ85" s="1031"/>
      <c r="ER85" s="1032"/>
      <c r="ES85" s="1088"/>
      <c r="ET85" s="1089"/>
      <c r="EU85" s="1090"/>
      <c r="EV85" s="1091"/>
      <c r="EW85" s="1347"/>
      <c r="EX85" s="1348"/>
      <c r="EY85" s="1349"/>
      <c r="EZ85" s="1350"/>
      <c r="FA85" s="1457"/>
      <c r="FB85" s="1458"/>
      <c r="FC85" s="1459"/>
      <c r="FD85" s="1460"/>
      <c r="FE85" s="1632"/>
      <c r="FF85" s="1633"/>
      <c r="FG85" s="1634"/>
      <c r="FH85" s="1635"/>
      <c r="FL85" s="2252"/>
      <c r="FP85" s="2252"/>
      <c r="FQ85" s="1858"/>
      <c r="FT85" s="2252"/>
      <c r="FX85" s="2252"/>
      <c r="GB85" s="2252"/>
      <c r="GF85" s="2252"/>
      <c r="GG85" s="1858"/>
      <c r="GJ85" s="2252"/>
      <c r="GN85" s="2252"/>
      <c r="GR85" s="2252"/>
      <c r="GV85" s="1858"/>
      <c r="GW85" s="1858"/>
      <c r="GZ85" s="2252"/>
      <c r="HA85" s="1858"/>
      <c r="HD85" s="2252"/>
      <c r="HE85" s="1858"/>
      <c r="HH85" s="2252"/>
      <c r="HI85" s="1858"/>
      <c r="HL85" s="2252"/>
      <c r="HM85" s="1858"/>
      <c r="HP85" s="2252"/>
      <c r="HQ85" s="1858"/>
      <c r="HT85" s="2252"/>
      <c r="HU85" s="1858"/>
      <c r="HX85" s="2252"/>
      <c r="HY85" s="1858"/>
      <c r="IB85" s="2252"/>
      <c r="IC85" s="1858"/>
      <c r="IF85" s="2252"/>
      <c r="IG85" s="1858"/>
      <c r="IJ85" s="2252"/>
      <c r="IK85" s="1858"/>
      <c r="IN85" s="2252"/>
      <c r="IO85" s="1858"/>
      <c r="IR85" s="2252"/>
      <c r="IS85" s="1858"/>
      <c r="IV85" s="1858"/>
      <c r="IW85" s="1858"/>
      <c r="IZ85" s="2252"/>
      <c r="JA85" s="1858"/>
      <c r="JD85" s="2252"/>
      <c r="JE85" s="1858"/>
      <c r="JH85" s="2252"/>
      <c r="JI85" s="1858"/>
      <c r="JL85" s="2252"/>
      <c r="JM85" s="1858"/>
      <c r="JP85" s="2252"/>
      <c r="JQ85" s="1858"/>
      <c r="JT85" s="2252"/>
      <c r="JU85" s="1858"/>
      <c r="JX85" s="2252"/>
      <c r="JY85" s="1858"/>
      <c r="KB85" s="2252"/>
      <c r="KC85" s="1858"/>
      <c r="KF85" s="2252"/>
      <c r="KG85" s="1858"/>
      <c r="KJ85" s="2252"/>
      <c r="KK85" s="1858"/>
      <c r="KN85" s="2252"/>
      <c r="KO85" s="1858"/>
      <c r="KR85" s="2252"/>
      <c r="KS85" s="1858"/>
      <c r="KV85" s="2252"/>
      <c r="KW85" s="1858"/>
      <c r="KZ85" s="2252"/>
      <c r="LA85" s="1858"/>
      <c r="LD85" s="2252"/>
      <c r="LE85" s="1858"/>
      <c r="LH85" s="2252"/>
      <c r="LI85" s="1858"/>
      <c r="LL85" s="2252"/>
      <c r="LM85" s="1858"/>
      <c r="LP85" s="2252"/>
      <c r="LQ85" s="1858"/>
      <c r="LT85" s="2252"/>
      <c r="LU85" s="1858"/>
      <c r="LX85" s="2252"/>
      <c r="LY85" s="1858"/>
      <c r="MB85" s="2252"/>
      <c r="MC85" s="1858"/>
      <c r="MF85" s="2252"/>
      <c r="MG85" s="1858"/>
      <c r="MJ85" s="2252"/>
      <c r="MK85" s="1858"/>
      <c r="MN85" s="2252"/>
      <c r="MO85" s="1858"/>
      <c r="MR85" s="2252"/>
      <c r="MS85" s="1858"/>
      <c r="MV85" s="2252"/>
      <c r="MW85" s="1858"/>
      <c r="MZ85" s="2252"/>
      <c r="NA85" s="1858"/>
      <c r="ND85" s="2252"/>
    </row>
    <row r="86" spans="1:368" s="78" customFormat="1" thickBot="1">
      <c r="A86" s="124"/>
      <c r="B86" s="1754"/>
      <c r="C86" s="1790"/>
      <c r="D86" s="2331"/>
      <c r="E86" s="1790"/>
      <c r="F86" s="1801"/>
      <c r="G86" s="1802" t="s">
        <v>177</v>
      </c>
      <c r="H86" s="1768" t="e">
        <f>AVERAGE(BE86,AK86,AC86,Q86,U86,Y86,CK86,CG86,AG86,AW86,M86,BQ86,BU86,BM86,BA86,AO86,AS86,#REF!,BI86,BY86,CC86,CO86,CS86,CW86,DA86,DE86)</f>
        <v>#REF!</v>
      </c>
      <c r="I86" s="691" t="e">
        <f>AVERAGE(BF86,AL86,AD86,R86,V86,Z86,CL86,CH86,AH86,AX86,N86,BR86,BV86,BN86,BB86,AP86,AT86,#REF!,BJ86,BZ86,CD86,CP86,CT86,CX86,DB86,DF86)</f>
        <v>#REF!</v>
      </c>
      <c r="J86" s="802" t="e">
        <f>AVERAGE(BG86,AM86,AE86,S86,W86,AA86,CM86,CI86,AI86,AY86,O86,BS86,BW86,BO86,BC86,AQ86,AU86,#REF!,BK86,CA86,CE86,CQ86,CU86,CY86,DC86,DG86)</f>
        <v>#REF!</v>
      </c>
      <c r="K86" s="1326" t="e">
        <f t="shared" si="48"/>
        <v>#REF!</v>
      </c>
      <c r="L86" s="1754"/>
      <c r="M86" s="472"/>
      <c r="N86" s="472"/>
      <c r="O86" s="472"/>
      <c r="P86" s="471"/>
      <c r="Q86" s="2521"/>
      <c r="R86" s="572"/>
      <c r="S86" s="573"/>
      <c r="T86" s="2520"/>
      <c r="U86" s="463"/>
      <c r="V86" s="463"/>
      <c r="W86" s="463"/>
      <c r="X86" s="464"/>
      <c r="Y86" s="353">
        <v>4</v>
      </c>
      <c r="Z86" s="353">
        <v>3</v>
      </c>
      <c r="AA86" s="353">
        <v>6</v>
      </c>
      <c r="AB86" s="525">
        <f t="shared" si="49"/>
        <v>13</v>
      </c>
      <c r="AC86" s="484">
        <v>4</v>
      </c>
      <c r="AD86" s="484">
        <v>3</v>
      </c>
      <c r="AE86" s="484">
        <v>6</v>
      </c>
      <c r="AF86" s="356">
        <f t="shared" si="50"/>
        <v>13</v>
      </c>
      <c r="AG86" s="357"/>
      <c r="AH86" s="358"/>
      <c r="AI86" s="359"/>
      <c r="AJ86" s="358"/>
      <c r="AK86" s="360"/>
      <c r="AL86" s="361"/>
      <c r="AM86" s="361"/>
      <c r="AN86" s="362"/>
      <c r="AO86" s="1127"/>
      <c r="AP86" s="1127"/>
      <c r="AQ86" s="1127"/>
      <c r="AR86" s="1128"/>
      <c r="AS86" s="358"/>
      <c r="AT86" s="358"/>
      <c r="AU86" s="359"/>
      <c r="AV86" s="724"/>
      <c r="AW86" s="1962"/>
      <c r="AX86" s="364"/>
      <c r="AY86" s="365"/>
      <c r="AZ86" s="1963"/>
      <c r="BA86" s="366"/>
      <c r="BB86" s="366"/>
      <c r="BC86" s="366"/>
      <c r="BD86" s="367"/>
      <c r="BE86" s="2401">
        <v>4</v>
      </c>
      <c r="BF86" s="368">
        <v>4</v>
      </c>
      <c r="BG86" s="2451">
        <v>6</v>
      </c>
      <c r="BH86" s="470">
        <f t="shared" si="59"/>
        <v>14</v>
      </c>
      <c r="BI86" s="371"/>
      <c r="BJ86" s="371"/>
      <c r="BK86" s="371"/>
      <c r="BL86" s="372"/>
      <c r="BM86" s="683">
        <f t="shared" si="51"/>
        <v>4.5750000000000002</v>
      </c>
      <c r="BN86" s="683">
        <f t="shared" si="52"/>
        <v>4.5750000000000002</v>
      </c>
      <c r="BO86" s="683">
        <f t="shared" si="53"/>
        <v>6.1</v>
      </c>
      <c r="BP86" s="684">
        <v>15.25</v>
      </c>
      <c r="BQ86" s="373"/>
      <c r="BR86" s="373"/>
      <c r="BS86" s="373"/>
      <c r="BT86" s="704"/>
      <c r="BU86" s="1870">
        <v>4.5</v>
      </c>
      <c r="BV86" s="462">
        <v>2</v>
      </c>
      <c r="BW86" s="462">
        <v>6</v>
      </c>
      <c r="BX86" s="1871">
        <f>BW86+BV86+BU86</f>
        <v>12.5</v>
      </c>
      <c r="BY86" s="374"/>
      <c r="BZ86" s="374"/>
      <c r="CA86" s="374"/>
      <c r="CB86" s="375"/>
      <c r="CC86" s="355"/>
      <c r="CD86" s="355"/>
      <c r="CE86" s="355"/>
      <c r="CF86" s="356"/>
      <c r="CG86" s="463"/>
      <c r="CH86" s="463"/>
      <c r="CI86" s="463"/>
      <c r="CJ86" s="464"/>
      <c r="CK86" s="383"/>
      <c r="CL86" s="383"/>
      <c r="CM86" s="383"/>
      <c r="CN86" s="488"/>
      <c r="CO86" s="2011">
        <v>3</v>
      </c>
      <c r="CP86" s="537">
        <v>5</v>
      </c>
      <c r="CQ86" s="537">
        <v>6</v>
      </c>
      <c r="CR86" s="2006">
        <f t="shared" si="54"/>
        <v>14</v>
      </c>
      <c r="CS86" s="378"/>
      <c r="CT86" s="378"/>
      <c r="CU86" s="378"/>
      <c r="CV86" s="460"/>
      <c r="CW86" s="537">
        <v>4.5</v>
      </c>
      <c r="CX86" s="537">
        <v>4</v>
      </c>
      <c r="CY86" s="537">
        <v>6</v>
      </c>
      <c r="CZ86" s="377">
        <f>CY86+CX86+CW86</f>
        <v>14.5</v>
      </c>
      <c r="DA86" s="368">
        <v>4.5</v>
      </c>
      <c r="DB86" s="368">
        <v>3</v>
      </c>
      <c r="DC86" s="368">
        <v>4</v>
      </c>
      <c r="DD86" s="460">
        <f t="shared" si="55"/>
        <v>11.5</v>
      </c>
      <c r="DE86" s="472">
        <f t="shared" si="56"/>
        <v>4.2</v>
      </c>
      <c r="DF86" s="472">
        <f t="shared" si="57"/>
        <v>4.2</v>
      </c>
      <c r="DG86" s="472">
        <f t="shared" si="58"/>
        <v>5.6</v>
      </c>
      <c r="DH86" s="692">
        <v>14</v>
      </c>
      <c r="DI86" s="383"/>
      <c r="DJ86" s="383"/>
      <c r="DK86" s="383"/>
      <c r="DL86" s="487"/>
      <c r="DM86" s="374"/>
      <c r="DN86" s="374"/>
      <c r="DO86" s="374"/>
      <c r="DP86" s="574"/>
      <c r="DQ86" s="466"/>
      <c r="DR86" s="467"/>
      <c r="DS86" s="468"/>
      <c r="DT86" s="575"/>
      <c r="DU86" s="491"/>
      <c r="DV86" s="492"/>
      <c r="DW86" s="493"/>
      <c r="DX86" s="494"/>
      <c r="DY86" s="495"/>
      <c r="DZ86" s="496"/>
      <c r="EA86" s="497"/>
      <c r="EB86" s="576"/>
      <c r="EC86" s="466"/>
      <c r="ED86" s="467"/>
      <c r="EE86" s="468"/>
      <c r="EF86" s="575"/>
      <c r="EG86" s="577"/>
      <c r="EH86" s="578"/>
      <c r="EI86" s="579"/>
      <c r="EJ86" s="580"/>
      <c r="EK86" s="964"/>
      <c r="EL86" s="965"/>
      <c r="EM86" s="966"/>
      <c r="EN86" s="967"/>
      <c r="EO86" s="1029"/>
      <c r="EP86" s="1030"/>
      <c r="EQ86" s="1031"/>
      <c r="ER86" s="1032"/>
      <c r="ES86" s="1088"/>
      <c r="ET86" s="1089"/>
      <c r="EU86" s="1090"/>
      <c r="EV86" s="1091"/>
      <c r="EW86" s="1347"/>
      <c r="EX86" s="1348"/>
      <c r="EY86" s="1349"/>
      <c r="EZ86" s="1350"/>
      <c r="FA86" s="1457"/>
      <c r="FB86" s="1458"/>
      <c r="FC86" s="1459"/>
      <c r="FD86" s="1460"/>
      <c r="FE86" s="1632"/>
      <c r="FF86" s="1633"/>
      <c r="FG86" s="1634"/>
      <c r="FH86" s="1635"/>
      <c r="FL86" s="2252"/>
      <c r="FP86" s="2252"/>
      <c r="FQ86" s="1858"/>
      <c r="FT86" s="2252"/>
      <c r="FX86" s="2252"/>
      <c r="GB86" s="2252"/>
      <c r="GF86" s="2252"/>
      <c r="GG86" s="1858"/>
      <c r="GJ86" s="2252"/>
      <c r="GN86" s="2252"/>
      <c r="GR86" s="2252"/>
      <c r="GV86" s="1858"/>
      <c r="GW86" s="1858"/>
      <c r="GZ86" s="2252"/>
      <c r="HA86" s="1858"/>
      <c r="HD86" s="2252"/>
      <c r="HE86" s="1858"/>
      <c r="HH86" s="2252"/>
      <c r="HI86" s="1858"/>
      <c r="HL86" s="2252"/>
      <c r="HM86" s="1858"/>
      <c r="HP86" s="2252"/>
      <c r="HQ86" s="1858"/>
      <c r="HT86" s="2252"/>
      <c r="HU86" s="1858"/>
      <c r="HX86" s="2252"/>
      <c r="HY86" s="1858"/>
      <c r="IB86" s="2252"/>
      <c r="IC86" s="1858"/>
      <c r="IF86" s="2252"/>
      <c r="IG86" s="1858"/>
      <c r="IJ86" s="2252"/>
      <c r="IK86" s="1858"/>
      <c r="IN86" s="2252"/>
      <c r="IO86" s="1858"/>
      <c r="IR86" s="2252"/>
      <c r="IS86" s="1858"/>
      <c r="IV86" s="1858"/>
      <c r="IW86" s="1858"/>
      <c r="IZ86" s="2252"/>
      <c r="JA86" s="1858"/>
      <c r="JD86" s="2252"/>
      <c r="JE86" s="1858"/>
      <c r="JH86" s="2252"/>
      <c r="JI86" s="1858"/>
      <c r="JL86" s="2252"/>
      <c r="JM86" s="1858"/>
      <c r="JP86" s="2252"/>
      <c r="JQ86" s="1858"/>
      <c r="JT86" s="2252"/>
      <c r="JU86" s="1858"/>
      <c r="JX86" s="2252"/>
      <c r="JY86" s="1858"/>
      <c r="KB86" s="2252"/>
      <c r="KC86" s="1858"/>
      <c r="KF86" s="2252"/>
      <c r="KG86" s="1858"/>
      <c r="KJ86" s="2252"/>
      <c r="KK86" s="1858"/>
      <c r="KN86" s="2252"/>
      <c r="KO86" s="1858"/>
      <c r="KR86" s="2252"/>
      <c r="KS86" s="1858"/>
      <c r="KV86" s="2252"/>
      <c r="KW86" s="1858"/>
      <c r="KZ86" s="2252"/>
      <c r="LA86" s="1858"/>
      <c r="LD86" s="2252"/>
      <c r="LE86" s="1858"/>
      <c r="LH86" s="2252"/>
      <c r="LI86" s="1858"/>
      <c r="LL86" s="2252"/>
      <c r="LM86" s="1858"/>
      <c r="LP86" s="2252"/>
      <c r="LQ86" s="1858"/>
      <c r="LT86" s="2252"/>
      <c r="LU86" s="1858"/>
      <c r="LX86" s="2252"/>
      <c r="LY86" s="1858"/>
      <c r="MB86" s="2252"/>
      <c r="MC86" s="1858"/>
      <c r="MF86" s="2252"/>
      <c r="MG86" s="1858"/>
      <c r="MJ86" s="2252"/>
      <c r="MK86" s="1858"/>
      <c r="MN86" s="2252"/>
      <c r="MO86" s="1858"/>
      <c r="MR86" s="2252"/>
      <c r="MS86" s="1858"/>
      <c r="MV86" s="2252"/>
      <c r="MW86" s="1858"/>
      <c r="MZ86" s="2252"/>
      <c r="NA86" s="1858"/>
      <c r="ND86" s="2252"/>
    </row>
    <row r="87" spans="1:368" s="78" customFormat="1" thickBot="1">
      <c r="A87" s="124"/>
      <c r="B87" s="1754"/>
      <c r="C87" s="1790"/>
      <c r="D87" s="2331"/>
      <c r="E87" s="1790"/>
      <c r="F87" s="1801"/>
      <c r="G87" s="1802" t="s">
        <v>178</v>
      </c>
      <c r="H87" s="1768" t="e">
        <f>AVERAGE(BE87,AK87,AC87,Q87,U87,Y87,CK87,CG87,AG87,AW87,M87,BQ87,BU87,BM87,BA87,AO87,AS87,#REF!,BI87,BY87,CC87,CO87,CS87,CW87,DA87,DE87)</f>
        <v>#REF!</v>
      </c>
      <c r="I87" s="691" t="e">
        <f>AVERAGE(BF87,AL87,AD87,R87,V87,Z87,CL87,CH87,AH87,AX87,N87,BR87,BV87,BN87,BB87,AP87,AT87,#REF!,BJ87,BZ87,CD87,CP87,CT87,CX87,DB87,DF87)</f>
        <v>#REF!</v>
      </c>
      <c r="J87" s="802" t="e">
        <f>AVERAGE(BG87,AM87,AE87,S87,W87,AA87,CM87,CI87,AI87,AY87,O87,BS87,BW87,BO87,BC87,AQ87,AU87,#REF!,BK87,CA87,CE87,CQ87,CU87,CY87,DC87,DG87)</f>
        <v>#REF!</v>
      </c>
      <c r="K87" s="1326" t="e">
        <f t="shared" si="48"/>
        <v>#REF!</v>
      </c>
      <c r="L87" s="1754"/>
      <c r="M87" s="472"/>
      <c r="N87" s="472"/>
      <c r="O87" s="472"/>
      <c r="P87" s="471"/>
      <c r="Q87" s="2521"/>
      <c r="R87" s="572"/>
      <c r="S87" s="573"/>
      <c r="T87" s="2520"/>
      <c r="U87" s="463"/>
      <c r="V87" s="463"/>
      <c r="W87" s="463"/>
      <c r="X87" s="464"/>
      <c r="Y87" s="353">
        <v>4</v>
      </c>
      <c r="Z87" s="353">
        <v>4</v>
      </c>
      <c r="AA87" s="353">
        <v>2</v>
      </c>
      <c r="AB87" s="525">
        <f t="shared" si="49"/>
        <v>10</v>
      </c>
      <c r="AC87" s="484">
        <v>4</v>
      </c>
      <c r="AD87" s="484">
        <v>3</v>
      </c>
      <c r="AE87" s="484">
        <v>3</v>
      </c>
      <c r="AF87" s="356">
        <f t="shared" si="50"/>
        <v>10</v>
      </c>
      <c r="AG87" s="357"/>
      <c r="AH87" s="358"/>
      <c r="AI87" s="359"/>
      <c r="AJ87" s="358"/>
      <c r="AK87" s="360"/>
      <c r="AL87" s="361"/>
      <c r="AM87" s="361"/>
      <c r="AN87" s="362"/>
      <c r="AO87" s="1127"/>
      <c r="AP87" s="1127"/>
      <c r="AQ87" s="1127"/>
      <c r="AR87" s="1128"/>
      <c r="AS87" s="358"/>
      <c r="AT87" s="358"/>
      <c r="AU87" s="359"/>
      <c r="AV87" s="724"/>
      <c r="AW87" s="1962"/>
      <c r="AX87" s="364"/>
      <c r="AY87" s="365"/>
      <c r="AZ87" s="1963"/>
      <c r="BA87" s="366"/>
      <c r="BB87" s="366"/>
      <c r="BC87" s="366"/>
      <c r="BD87" s="367"/>
      <c r="BE87" s="2401">
        <v>6</v>
      </c>
      <c r="BF87" s="368">
        <v>6</v>
      </c>
      <c r="BG87" s="2451">
        <v>8</v>
      </c>
      <c r="BH87" s="470">
        <f t="shared" si="59"/>
        <v>20</v>
      </c>
      <c r="BI87" s="371"/>
      <c r="BJ87" s="371"/>
      <c r="BK87" s="371"/>
      <c r="BL87" s="372"/>
      <c r="BM87" s="358">
        <f t="shared" si="51"/>
        <v>3.9</v>
      </c>
      <c r="BN87" s="358">
        <f t="shared" si="52"/>
        <v>3.9</v>
      </c>
      <c r="BO87" s="358">
        <f t="shared" si="53"/>
        <v>5.2</v>
      </c>
      <c r="BP87" s="500">
        <v>13</v>
      </c>
      <c r="BQ87" s="373"/>
      <c r="BR87" s="373"/>
      <c r="BS87" s="373"/>
      <c r="BT87" s="704"/>
      <c r="BU87" s="1870">
        <v>4</v>
      </c>
      <c r="BV87" s="462">
        <v>4</v>
      </c>
      <c r="BW87" s="462">
        <v>6</v>
      </c>
      <c r="BX87" s="1871">
        <f>BW87+BV87+BU87</f>
        <v>14</v>
      </c>
      <c r="BY87" s="374"/>
      <c r="BZ87" s="374"/>
      <c r="CA87" s="374"/>
      <c r="CB87" s="375"/>
      <c r="CC87" s="355"/>
      <c r="CD87" s="355"/>
      <c r="CE87" s="355"/>
      <c r="CF87" s="356"/>
      <c r="CG87" s="463"/>
      <c r="CH87" s="463"/>
      <c r="CI87" s="463"/>
      <c r="CJ87" s="464"/>
      <c r="CK87" s="383"/>
      <c r="CL87" s="383"/>
      <c r="CM87" s="383"/>
      <c r="CN87" s="488"/>
      <c r="CO87" s="2011">
        <v>3</v>
      </c>
      <c r="CP87" s="537">
        <v>2</v>
      </c>
      <c r="CQ87" s="537">
        <v>5</v>
      </c>
      <c r="CR87" s="2006">
        <f t="shared" si="54"/>
        <v>10</v>
      </c>
      <c r="CS87" s="378"/>
      <c r="CT87" s="378"/>
      <c r="CU87" s="378"/>
      <c r="CV87" s="460"/>
      <c r="CW87" s="376">
        <f>CZ87*6/20</f>
        <v>5.49</v>
      </c>
      <c r="CX87" s="376">
        <f>CZ87*6/20</f>
        <v>5.49</v>
      </c>
      <c r="CY87" s="376">
        <f>CZ87*8/20</f>
        <v>7.32</v>
      </c>
      <c r="CZ87" s="696">
        <v>18.3</v>
      </c>
      <c r="DA87" s="368">
        <v>5.5</v>
      </c>
      <c r="DB87" s="368">
        <v>3.5</v>
      </c>
      <c r="DC87" s="368">
        <v>3</v>
      </c>
      <c r="DD87" s="460">
        <f t="shared" si="55"/>
        <v>12</v>
      </c>
      <c r="DE87" s="472">
        <f t="shared" si="56"/>
        <v>3.3</v>
      </c>
      <c r="DF87" s="472">
        <f t="shared" si="57"/>
        <v>3.3</v>
      </c>
      <c r="DG87" s="472">
        <f t="shared" si="58"/>
        <v>4.4000000000000004</v>
      </c>
      <c r="DH87" s="692">
        <v>11</v>
      </c>
      <c r="DI87" s="383"/>
      <c r="DJ87" s="383"/>
      <c r="DK87" s="383"/>
      <c r="DL87" s="487"/>
      <c r="DM87" s="374"/>
      <c r="DN87" s="374"/>
      <c r="DO87" s="374"/>
      <c r="DP87" s="574"/>
      <c r="DQ87" s="466"/>
      <c r="DR87" s="467"/>
      <c r="DS87" s="468"/>
      <c r="DT87" s="575"/>
      <c r="DU87" s="491"/>
      <c r="DV87" s="492"/>
      <c r="DW87" s="493"/>
      <c r="DX87" s="494"/>
      <c r="DY87" s="495"/>
      <c r="DZ87" s="496"/>
      <c r="EA87" s="497"/>
      <c r="EB87" s="576"/>
      <c r="EC87" s="466"/>
      <c r="ED87" s="467"/>
      <c r="EE87" s="468"/>
      <c r="EF87" s="575"/>
      <c r="EG87" s="577"/>
      <c r="EH87" s="578"/>
      <c r="EI87" s="579"/>
      <c r="EJ87" s="580"/>
      <c r="EK87" s="964"/>
      <c r="EL87" s="965"/>
      <c r="EM87" s="966"/>
      <c r="EN87" s="967"/>
      <c r="EO87" s="1029"/>
      <c r="EP87" s="1030"/>
      <c r="EQ87" s="1031"/>
      <c r="ER87" s="1032"/>
      <c r="ES87" s="1088"/>
      <c r="ET87" s="1089"/>
      <c r="EU87" s="1090"/>
      <c r="EV87" s="1091"/>
      <c r="EW87" s="1347"/>
      <c r="EX87" s="1348"/>
      <c r="EY87" s="1349"/>
      <c r="EZ87" s="1350"/>
      <c r="FA87" s="1457"/>
      <c r="FB87" s="1458"/>
      <c r="FC87" s="1459"/>
      <c r="FD87" s="1460"/>
      <c r="FE87" s="1632"/>
      <c r="FF87" s="1633"/>
      <c r="FG87" s="1634"/>
      <c r="FH87" s="1635"/>
      <c r="FL87" s="2252"/>
      <c r="FP87" s="2252"/>
      <c r="FQ87" s="1858"/>
      <c r="FT87" s="2252"/>
      <c r="FX87" s="2252"/>
      <c r="GB87" s="2252"/>
      <c r="GF87" s="2252"/>
      <c r="GG87" s="1858"/>
      <c r="GJ87" s="2252"/>
      <c r="GN87" s="2252"/>
      <c r="GR87" s="2252"/>
      <c r="GV87" s="1858"/>
      <c r="GW87" s="1858"/>
      <c r="GZ87" s="2252"/>
      <c r="HA87" s="1858"/>
      <c r="HD87" s="2252"/>
      <c r="HE87" s="1858"/>
      <c r="HH87" s="2252"/>
      <c r="HI87" s="1858"/>
      <c r="HL87" s="2252"/>
      <c r="HM87" s="1858"/>
      <c r="HP87" s="2252"/>
      <c r="HQ87" s="1858"/>
      <c r="HT87" s="2252"/>
      <c r="HU87" s="1858"/>
      <c r="HX87" s="2252"/>
      <c r="HY87" s="1858"/>
      <c r="IB87" s="2252"/>
      <c r="IC87" s="1858"/>
      <c r="IF87" s="2252"/>
      <c r="IG87" s="1858"/>
      <c r="IJ87" s="2252"/>
      <c r="IK87" s="1858"/>
      <c r="IN87" s="2252"/>
      <c r="IO87" s="1858"/>
      <c r="IR87" s="2252"/>
      <c r="IS87" s="1858"/>
      <c r="IV87" s="1858"/>
      <c r="IW87" s="1858"/>
      <c r="IZ87" s="2252"/>
      <c r="JA87" s="1858"/>
      <c r="JD87" s="2252"/>
      <c r="JE87" s="1858"/>
      <c r="JH87" s="2252"/>
      <c r="JI87" s="1858"/>
      <c r="JL87" s="2252"/>
      <c r="JM87" s="1858"/>
      <c r="JP87" s="2252"/>
      <c r="JQ87" s="1858"/>
      <c r="JT87" s="2252"/>
      <c r="JU87" s="1858"/>
      <c r="JX87" s="2252"/>
      <c r="JY87" s="1858"/>
      <c r="KB87" s="2252"/>
      <c r="KC87" s="1858"/>
      <c r="KF87" s="2252"/>
      <c r="KG87" s="1858"/>
      <c r="KJ87" s="2252"/>
      <c r="KK87" s="1858"/>
      <c r="KN87" s="2252"/>
      <c r="KO87" s="1858"/>
      <c r="KR87" s="2252"/>
      <c r="KS87" s="1858"/>
      <c r="KV87" s="2252"/>
      <c r="KW87" s="1858"/>
      <c r="KZ87" s="2252"/>
      <c r="LA87" s="1858"/>
      <c r="LD87" s="2252"/>
      <c r="LE87" s="1858"/>
      <c r="LH87" s="2252"/>
      <c r="LI87" s="1858"/>
      <c r="LL87" s="2252"/>
      <c r="LM87" s="1858"/>
      <c r="LP87" s="2252"/>
      <c r="LQ87" s="1858"/>
      <c r="LT87" s="2252"/>
      <c r="LU87" s="1858"/>
      <c r="LX87" s="2252"/>
      <c r="LY87" s="1858"/>
      <c r="MB87" s="2252"/>
      <c r="MC87" s="1858"/>
      <c r="MF87" s="2252"/>
      <c r="MG87" s="1858"/>
      <c r="MJ87" s="2252"/>
      <c r="MK87" s="1858"/>
      <c r="MN87" s="2252"/>
      <c r="MO87" s="1858"/>
      <c r="MR87" s="2252"/>
      <c r="MS87" s="1858"/>
      <c r="MV87" s="2252"/>
      <c r="MW87" s="1858"/>
      <c r="MZ87" s="2252"/>
      <c r="NA87" s="1858"/>
      <c r="ND87" s="2252"/>
    </row>
    <row r="88" spans="1:368" s="78" customFormat="1" thickBot="1">
      <c r="A88" s="124"/>
      <c r="B88" s="1754"/>
      <c r="C88" s="1790"/>
      <c r="D88" s="2331"/>
      <c r="E88" s="1790"/>
      <c r="F88" s="1801"/>
      <c r="G88" s="1802" t="s">
        <v>169</v>
      </c>
      <c r="H88" s="1770" t="e">
        <f>AVERAGE(BE88,AK88,AC88,Q88,U88,Y88,CK88,CG88,AG88,AW88,M88,BQ88,BU88,BM88,BA88,AO88,AS88,#REF!,BI88,BY88,CC88,CO88,CS88,CW88,DA88,DE88)</f>
        <v>#REF!</v>
      </c>
      <c r="I88" s="691" t="e">
        <f>AVERAGE(BF88,AL88,AD88,R88,V88,Z88,CL88,CH88,AH88,AX88,N88,BR88,BV88,BN88,BB88,AP88,AT88,#REF!,BJ88,BZ88,CD88,CP88,CT88,CX88,DB88,DF88)</f>
        <v>#REF!</v>
      </c>
      <c r="J88" s="802" t="e">
        <f>AVERAGE(BG88,AM88,AE88,S88,W88,AA88,CM88,CI88,AI88,AY88,O88,BS88,BW88,BO88,BC88,AQ88,AU88,#REF!,BK88,CA88,CE88,CQ88,CU88,CY88,DC88,DG88)</f>
        <v>#REF!</v>
      </c>
      <c r="K88" s="1326" t="e">
        <f t="shared" si="48"/>
        <v>#REF!</v>
      </c>
      <c r="L88" s="1754"/>
      <c r="M88" s="472"/>
      <c r="N88" s="472"/>
      <c r="O88" s="472"/>
      <c r="P88" s="471"/>
      <c r="Q88" s="2521"/>
      <c r="R88" s="572"/>
      <c r="S88" s="573"/>
      <c r="T88" s="2520"/>
      <c r="U88" s="463"/>
      <c r="V88" s="463"/>
      <c r="W88" s="463"/>
      <c r="X88" s="464"/>
      <c r="Y88" s="353">
        <v>5</v>
      </c>
      <c r="Z88" s="353">
        <v>5</v>
      </c>
      <c r="AA88" s="353">
        <v>6.5</v>
      </c>
      <c r="AB88" s="525">
        <f t="shared" si="49"/>
        <v>16.5</v>
      </c>
      <c r="AC88" s="484">
        <v>5</v>
      </c>
      <c r="AD88" s="484">
        <v>4.5</v>
      </c>
      <c r="AE88" s="484">
        <v>3</v>
      </c>
      <c r="AF88" s="356">
        <f t="shared" si="50"/>
        <v>12.5</v>
      </c>
      <c r="AG88" s="357"/>
      <c r="AH88" s="358"/>
      <c r="AI88" s="359"/>
      <c r="AJ88" s="358"/>
      <c r="AK88" s="360"/>
      <c r="AL88" s="361"/>
      <c r="AM88" s="361"/>
      <c r="AN88" s="362"/>
      <c r="AO88" s="1127"/>
      <c r="AP88" s="1127"/>
      <c r="AQ88" s="1127"/>
      <c r="AR88" s="1128"/>
      <c r="AS88" s="358"/>
      <c r="AT88" s="358"/>
      <c r="AU88" s="359"/>
      <c r="AV88" s="724"/>
      <c r="AW88" s="1962"/>
      <c r="AX88" s="364"/>
      <c r="AY88" s="365"/>
      <c r="AZ88" s="1963"/>
      <c r="BA88" s="366"/>
      <c r="BB88" s="366"/>
      <c r="BC88" s="366"/>
      <c r="BD88" s="367"/>
      <c r="BE88" s="2401">
        <v>4</v>
      </c>
      <c r="BF88" s="368">
        <v>4</v>
      </c>
      <c r="BG88" s="2451">
        <v>4</v>
      </c>
      <c r="BH88" s="470">
        <f t="shared" si="59"/>
        <v>12</v>
      </c>
      <c r="BI88" s="371"/>
      <c r="BJ88" s="371"/>
      <c r="BK88" s="371"/>
      <c r="BL88" s="372"/>
      <c r="BM88" s="358">
        <f t="shared" si="51"/>
        <v>4.5</v>
      </c>
      <c r="BN88" s="358">
        <f t="shared" si="52"/>
        <v>4.5</v>
      </c>
      <c r="BO88" s="358">
        <f t="shared" si="53"/>
        <v>6</v>
      </c>
      <c r="BP88" s="500">
        <v>15</v>
      </c>
      <c r="BQ88" s="373"/>
      <c r="BR88" s="373"/>
      <c r="BS88" s="373"/>
      <c r="BT88" s="704"/>
      <c r="BU88" s="1906">
        <f>BX88*6/20</f>
        <v>3.9900000000000007</v>
      </c>
      <c r="BV88" s="683">
        <f>BX88*6/20</f>
        <v>3.9900000000000007</v>
      </c>
      <c r="BW88" s="683">
        <f>BX88*8/20</f>
        <v>5.32</v>
      </c>
      <c r="BX88" s="1907">
        <v>13.3</v>
      </c>
      <c r="BY88" s="374"/>
      <c r="BZ88" s="374"/>
      <c r="CA88" s="374"/>
      <c r="CB88" s="375"/>
      <c r="CC88" s="355"/>
      <c r="CD88" s="355"/>
      <c r="CE88" s="355"/>
      <c r="CF88" s="356"/>
      <c r="CG88" s="463"/>
      <c r="CH88" s="463"/>
      <c r="CI88" s="463"/>
      <c r="CJ88" s="464"/>
      <c r="CK88" s="383"/>
      <c r="CL88" s="383"/>
      <c r="CM88" s="383"/>
      <c r="CN88" s="488"/>
      <c r="CO88" s="2011">
        <v>5</v>
      </c>
      <c r="CP88" s="537">
        <v>5.5</v>
      </c>
      <c r="CQ88" s="537">
        <v>5.5</v>
      </c>
      <c r="CR88" s="2006">
        <f t="shared" si="54"/>
        <v>16</v>
      </c>
      <c r="CS88" s="378"/>
      <c r="CT88" s="378"/>
      <c r="CU88" s="378"/>
      <c r="CV88" s="460"/>
      <c r="CW88" s="537">
        <v>5.5</v>
      </c>
      <c r="CX88" s="537">
        <v>3</v>
      </c>
      <c r="CY88" s="537">
        <v>3.5</v>
      </c>
      <c r="CZ88" s="377">
        <f t="shared" ref="CZ88:CZ95" si="60">CY88+CX88+CW88</f>
        <v>12</v>
      </c>
      <c r="DA88" s="368">
        <v>5</v>
      </c>
      <c r="DB88" s="368">
        <v>4.75</v>
      </c>
      <c r="DC88" s="368">
        <v>6</v>
      </c>
      <c r="DD88" s="460">
        <f t="shared" si="55"/>
        <v>15.75</v>
      </c>
      <c r="DE88" s="472">
        <f t="shared" si="56"/>
        <v>4.5</v>
      </c>
      <c r="DF88" s="472">
        <f t="shared" si="57"/>
        <v>4.5</v>
      </c>
      <c r="DG88" s="472">
        <f t="shared" si="58"/>
        <v>6</v>
      </c>
      <c r="DH88" s="692">
        <v>15</v>
      </c>
      <c r="DI88" s="383"/>
      <c r="DJ88" s="383"/>
      <c r="DK88" s="383"/>
      <c r="DL88" s="487"/>
      <c r="DM88" s="374"/>
      <c r="DN88" s="374"/>
      <c r="DO88" s="374"/>
      <c r="DP88" s="574"/>
      <c r="DQ88" s="466"/>
      <c r="DR88" s="467"/>
      <c r="DS88" s="468"/>
      <c r="DT88" s="575"/>
      <c r="DU88" s="491"/>
      <c r="DV88" s="492"/>
      <c r="DW88" s="493"/>
      <c r="DX88" s="494"/>
      <c r="DY88" s="495"/>
      <c r="DZ88" s="496"/>
      <c r="EA88" s="497"/>
      <c r="EB88" s="576"/>
      <c r="EC88" s="466"/>
      <c r="ED88" s="467"/>
      <c r="EE88" s="468"/>
      <c r="EF88" s="575"/>
      <c r="EG88" s="577"/>
      <c r="EH88" s="578"/>
      <c r="EI88" s="579"/>
      <c r="EJ88" s="580"/>
      <c r="EK88" s="964"/>
      <c r="EL88" s="965"/>
      <c r="EM88" s="966"/>
      <c r="EN88" s="967"/>
      <c r="EO88" s="1029"/>
      <c r="EP88" s="1030"/>
      <c r="EQ88" s="1031"/>
      <c r="ER88" s="1032"/>
      <c r="ES88" s="1088"/>
      <c r="ET88" s="1089"/>
      <c r="EU88" s="1090"/>
      <c r="EV88" s="1091"/>
      <c r="EW88" s="1347"/>
      <c r="EX88" s="1348"/>
      <c r="EY88" s="1349"/>
      <c r="EZ88" s="1350"/>
      <c r="FA88" s="1457"/>
      <c r="FB88" s="1458"/>
      <c r="FC88" s="1459"/>
      <c r="FD88" s="1460"/>
      <c r="FE88" s="1632"/>
      <c r="FF88" s="1633"/>
      <c r="FG88" s="1634"/>
      <c r="FH88" s="1635"/>
      <c r="FL88" s="2252"/>
      <c r="FP88" s="2252"/>
      <c r="FQ88" s="1858"/>
      <c r="FT88" s="2252"/>
      <c r="FX88" s="2252"/>
      <c r="GB88" s="2252"/>
      <c r="GF88" s="2252"/>
      <c r="GG88" s="1858"/>
      <c r="GJ88" s="2252"/>
      <c r="GN88" s="2252"/>
      <c r="GR88" s="2252"/>
      <c r="GV88" s="1858"/>
      <c r="GW88" s="1858"/>
      <c r="GZ88" s="2252"/>
      <c r="HA88" s="1858"/>
      <c r="HD88" s="2252"/>
      <c r="HE88" s="1858"/>
      <c r="HH88" s="2252"/>
      <c r="HI88" s="1858"/>
      <c r="HL88" s="2252"/>
      <c r="HM88" s="1858"/>
      <c r="HP88" s="2252"/>
      <c r="HQ88" s="1858"/>
      <c r="HT88" s="2252"/>
      <c r="HU88" s="1858"/>
      <c r="HX88" s="2252"/>
      <c r="HY88" s="1858"/>
      <c r="IB88" s="2252"/>
      <c r="IC88" s="1858"/>
      <c r="IF88" s="2252"/>
      <c r="IG88" s="1858"/>
      <c r="IJ88" s="2252"/>
      <c r="IK88" s="1858"/>
      <c r="IN88" s="2252"/>
      <c r="IO88" s="1858"/>
      <c r="IR88" s="2252"/>
      <c r="IS88" s="1858"/>
      <c r="IV88" s="1858"/>
      <c r="IW88" s="1858"/>
      <c r="IZ88" s="2252"/>
      <c r="JA88" s="1858"/>
      <c r="JD88" s="2252"/>
      <c r="JE88" s="1858"/>
      <c r="JH88" s="2252"/>
      <c r="JI88" s="1858"/>
      <c r="JL88" s="2252"/>
      <c r="JM88" s="1858"/>
      <c r="JP88" s="2252"/>
      <c r="JQ88" s="1858"/>
      <c r="JT88" s="2252"/>
      <c r="JU88" s="1858"/>
      <c r="JX88" s="2252"/>
      <c r="JY88" s="1858"/>
      <c r="KB88" s="2252"/>
      <c r="KC88" s="1858"/>
      <c r="KF88" s="2252"/>
      <c r="KG88" s="1858"/>
      <c r="KJ88" s="2252"/>
      <c r="KK88" s="1858"/>
      <c r="KN88" s="2252"/>
      <c r="KO88" s="1858"/>
      <c r="KR88" s="2252"/>
      <c r="KS88" s="1858"/>
      <c r="KV88" s="2252"/>
      <c r="KW88" s="1858"/>
      <c r="KZ88" s="2252"/>
      <c r="LA88" s="1858"/>
      <c r="LD88" s="2252"/>
      <c r="LE88" s="1858"/>
      <c r="LH88" s="2252"/>
      <c r="LI88" s="1858"/>
      <c r="LL88" s="2252"/>
      <c r="LM88" s="1858"/>
      <c r="LP88" s="2252"/>
      <c r="LQ88" s="1858"/>
      <c r="LT88" s="2252"/>
      <c r="LU88" s="1858"/>
      <c r="LX88" s="2252"/>
      <c r="LY88" s="1858"/>
      <c r="MB88" s="2252"/>
      <c r="MC88" s="1858"/>
      <c r="MF88" s="2252"/>
      <c r="MG88" s="1858"/>
      <c r="MJ88" s="2252"/>
      <c r="MK88" s="1858"/>
      <c r="MN88" s="2252"/>
      <c r="MO88" s="1858"/>
      <c r="MR88" s="2252"/>
      <c r="MS88" s="1858"/>
      <c r="MV88" s="2252"/>
      <c r="MW88" s="1858"/>
      <c r="MZ88" s="2252"/>
      <c r="NA88" s="1858"/>
      <c r="ND88" s="2252"/>
    </row>
    <row r="89" spans="1:368" s="78" customFormat="1" thickBot="1">
      <c r="A89" s="124"/>
      <c r="B89" s="1754"/>
      <c r="C89" s="1790"/>
      <c r="D89" s="2331"/>
      <c r="E89" s="1790"/>
      <c r="F89" s="1801"/>
      <c r="G89" s="1802" t="s">
        <v>179</v>
      </c>
      <c r="H89" s="1768" t="e">
        <f>AVERAGE(BE89,AK89,AC89,Q89,U89,Y89,CK89,CG89,AG89,AW89,M89,BQ89,BU89,BM89,BA89,AO89,AS89,#REF!,BI89,BY89,CC89,CO89,CS89,CW89,DA89,DE89)</f>
        <v>#REF!</v>
      </c>
      <c r="I89" s="691" t="e">
        <f>AVERAGE(BF89,AL89,AD89,R89,V89,Z89,CL89,CH89,AH89,AX89,N89,BR89,BV89,BN89,BB89,AP89,AT89,#REF!,BJ89,BZ89,CD89,CP89,CT89,CX89,DB89,DF89)</f>
        <v>#REF!</v>
      </c>
      <c r="J89" s="802" t="e">
        <f>AVERAGE(BG89,AM89,AE89,S89,W89,AA89,CM89,CI89,AI89,AY89,O89,BS89,BW89,BO89,BC89,AQ89,AU89,#REF!,BK89,CA89,CE89,CQ89,CU89,CY89,DC89,DG89)</f>
        <v>#REF!</v>
      </c>
      <c r="K89" s="1326" t="e">
        <f t="shared" si="48"/>
        <v>#REF!</v>
      </c>
      <c r="L89" s="1754"/>
      <c r="M89" s="472"/>
      <c r="N89" s="472"/>
      <c r="O89" s="472"/>
      <c r="P89" s="471"/>
      <c r="Q89" s="2521"/>
      <c r="R89" s="572"/>
      <c r="S89" s="573"/>
      <c r="T89" s="2520"/>
      <c r="U89" s="463"/>
      <c r="V89" s="463"/>
      <c r="W89" s="463"/>
      <c r="X89" s="464"/>
      <c r="Y89" s="353">
        <v>2</v>
      </c>
      <c r="Z89" s="353">
        <v>3</v>
      </c>
      <c r="AA89" s="353">
        <v>5</v>
      </c>
      <c r="AB89" s="525">
        <f t="shared" si="49"/>
        <v>10</v>
      </c>
      <c r="AC89" s="484">
        <v>2</v>
      </c>
      <c r="AD89" s="484">
        <v>3.5</v>
      </c>
      <c r="AE89" s="484">
        <v>5.5</v>
      </c>
      <c r="AF89" s="356">
        <f t="shared" si="50"/>
        <v>11</v>
      </c>
      <c r="AG89" s="357"/>
      <c r="AH89" s="358"/>
      <c r="AI89" s="359"/>
      <c r="AJ89" s="358"/>
      <c r="AK89" s="360"/>
      <c r="AL89" s="361"/>
      <c r="AM89" s="361"/>
      <c r="AN89" s="362"/>
      <c r="AO89" s="1127"/>
      <c r="AP89" s="1127"/>
      <c r="AQ89" s="1127"/>
      <c r="AR89" s="1128"/>
      <c r="AS89" s="358"/>
      <c r="AT89" s="358"/>
      <c r="AU89" s="359"/>
      <c r="AV89" s="724"/>
      <c r="AW89" s="1962"/>
      <c r="AX89" s="364"/>
      <c r="AY89" s="365"/>
      <c r="AZ89" s="1963"/>
      <c r="BA89" s="366"/>
      <c r="BB89" s="366"/>
      <c r="BC89" s="366"/>
      <c r="BD89" s="367"/>
      <c r="BE89" s="2401">
        <v>3</v>
      </c>
      <c r="BF89" s="368">
        <v>2</v>
      </c>
      <c r="BG89" s="2451">
        <v>3</v>
      </c>
      <c r="BH89" s="470">
        <f t="shared" si="59"/>
        <v>8</v>
      </c>
      <c r="BI89" s="371"/>
      <c r="BJ89" s="371"/>
      <c r="BK89" s="371"/>
      <c r="BL89" s="372"/>
      <c r="BM89" s="358">
        <f t="shared" si="51"/>
        <v>3.6</v>
      </c>
      <c r="BN89" s="358">
        <f t="shared" si="52"/>
        <v>3.6</v>
      </c>
      <c r="BO89" s="358">
        <f t="shared" si="53"/>
        <v>4.8</v>
      </c>
      <c r="BP89" s="500">
        <v>12</v>
      </c>
      <c r="BQ89" s="373"/>
      <c r="BR89" s="373"/>
      <c r="BS89" s="373"/>
      <c r="BT89" s="704"/>
      <c r="BU89" s="1870">
        <v>4.5</v>
      </c>
      <c r="BV89" s="462">
        <v>3</v>
      </c>
      <c r="BW89" s="462">
        <v>3</v>
      </c>
      <c r="BX89" s="1871">
        <f t="shared" ref="BX89:BX95" si="61">BW89+BV89+BU89</f>
        <v>10.5</v>
      </c>
      <c r="BY89" s="374"/>
      <c r="BZ89" s="374"/>
      <c r="CA89" s="374"/>
      <c r="CB89" s="375"/>
      <c r="CC89" s="355"/>
      <c r="CD89" s="355"/>
      <c r="CE89" s="355"/>
      <c r="CF89" s="356"/>
      <c r="CG89" s="463"/>
      <c r="CH89" s="463"/>
      <c r="CI89" s="463"/>
      <c r="CJ89" s="464"/>
      <c r="CK89" s="383"/>
      <c r="CL89" s="383"/>
      <c r="CM89" s="383"/>
      <c r="CN89" s="488"/>
      <c r="CO89" s="2011">
        <v>1</v>
      </c>
      <c r="CP89" s="537">
        <v>3</v>
      </c>
      <c r="CQ89" s="537">
        <v>6</v>
      </c>
      <c r="CR89" s="2006">
        <f t="shared" si="54"/>
        <v>10</v>
      </c>
      <c r="CS89" s="378"/>
      <c r="CT89" s="378"/>
      <c r="CU89" s="378"/>
      <c r="CV89" s="460"/>
      <c r="CW89" s="537">
        <v>2</v>
      </c>
      <c r="CX89" s="537">
        <v>3</v>
      </c>
      <c r="CY89" s="537">
        <v>4.4000000000000004</v>
      </c>
      <c r="CZ89" s="377">
        <f t="shared" si="60"/>
        <v>9.4</v>
      </c>
      <c r="DA89" s="368">
        <v>3.5</v>
      </c>
      <c r="DB89" s="368">
        <v>4</v>
      </c>
      <c r="DC89" s="368">
        <v>6.5</v>
      </c>
      <c r="DD89" s="460">
        <f t="shared" si="55"/>
        <v>14</v>
      </c>
      <c r="DE89" s="472">
        <f t="shared" si="56"/>
        <v>3.3</v>
      </c>
      <c r="DF89" s="472">
        <f t="shared" si="57"/>
        <v>3.3</v>
      </c>
      <c r="DG89" s="472">
        <f t="shared" si="58"/>
        <v>4.4000000000000004</v>
      </c>
      <c r="DH89" s="692">
        <v>11</v>
      </c>
      <c r="DI89" s="383"/>
      <c r="DJ89" s="383"/>
      <c r="DK89" s="383"/>
      <c r="DL89" s="487"/>
      <c r="DM89" s="374"/>
      <c r="DN89" s="374"/>
      <c r="DO89" s="374"/>
      <c r="DP89" s="574"/>
      <c r="DQ89" s="466"/>
      <c r="DR89" s="467"/>
      <c r="DS89" s="468"/>
      <c r="DT89" s="575"/>
      <c r="DU89" s="491"/>
      <c r="DV89" s="492"/>
      <c r="DW89" s="493"/>
      <c r="DX89" s="494"/>
      <c r="DY89" s="495"/>
      <c r="DZ89" s="496"/>
      <c r="EA89" s="497"/>
      <c r="EB89" s="576"/>
      <c r="EC89" s="466"/>
      <c r="ED89" s="467"/>
      <c r="EE89" s="468"/>
      <c r="EF89" s="575"/>
      <c r="EG89" s="577"/>
      <c r="EH89" s="578"/>
      <c r="EI89" s="579"/>
      <c r="EJ89" s="580"/>
      <c r="EK89" s="964"/>
      <c r="EL89" s="965"/>
      <c r="EM89" s="966"/>
      <c r="EN89" s="967"/>
      <c r="EO89" s="1029"/>
      <c r="EP89" s="1030"/>
      <c r="EQ89" s="1031"/>
      <c r="ER89" s="1032"/>
      <c r="ES89" s="1088"/>
      <c r="ET89" s="1089"/>
      <c r="EU89" s="1090"/>
      <c r="EV89" s="1091"/>
      <c r="EW89" s="1347"/>
      <c r="EX89" s="1348"/>
      <c r="EY89" s="1349"/>
      <c r="EZ89" s="1350"/>
      <c r="FA89" s="1457"/>
      <c r="FB89" s="1458"/>
      <c r="FC89" s="1459"/>
      <c r="FD89" s="1460"/>
      <c r="FE89" s="1632"/>
      <c r="FF89" s="1633"/>
      <c r="FG89" s="1634"/>
      <c r="FH89" s="1635"/>
      <c r="FL89" s="2252"/>
      <c r="FP89" s="2252"/>
      <c r="FQ89" s="1858"/>
      <c r="FT89" s="2252"/>
      <c r="FX89" s="2252"/>
      <c r="GB89" s="2252"/>
      <c r="GF89" s="2252"/>
      <c r="GG89" s="1858"/>
      <c r="GJ89" s="2252"/>
      <c r="GN89" s="2252"/>
      <c r="GR89" s="2252"/>
      <c r="GV89" s="1858"/>
      <c r="GW89" s="1858"/>
      <c r="GZ89" s="2252"/>
      <c r="HA89" s="1858"/>
      <c r="HD89" s="2252"/>
      <c r="HE89" s="1858"/>
      <c r="HH89" s="2252"/>
      <c r="HI89" s="1858"/>
      <c r="HL89" s="2252"/>
      <c r="HM89" s="1858"/>
      <c r="HP89" s="2252"/>
      <c r="HQ89" s="1858"/>
      <c r="HT89" s="2252"/>
      <c r="HU89" s="1858"/>
      <c r="HX89" s="2252"/>
      <c r="HY89" s="1858"/>
      <c r="IB89" s="2252"/>
      <c r="IC89" s="1858"/>
      <c r="IF89" s="2252"/>
      <c r="IG89" s="1858"/>
      <c r="IJ89" s="2252"/>
      <c r="IK89" s="1858"/>
      <c r="IN89" s="2252"/>
      <c r="IO89" s="1858"/>
      <c r="IR89" s="2252"/>
      <c r="IS89" s="1858"/>
      <c r="IV89" s="1858"/>
      <c r="IW89" s="1858"/>
      <c r="IZ89" s="2252"/>
      <c r="JA89" s="1858"/>
      <c r="JD89" s="2252"/>
      <c r="JE89" s="1858"/>
      <c r="JH89" s="2252"/>
      <c r="JI89" s="1858"/>
      <c r="JL89" s="2252"/>
      <c r="JM89" s="1858"/>
      <c r="JP89" s="2252"/>
      <c r="JQ89" s="1858"/>
      <c r="JT89" s="2252"/>
      <c r="JU89" s="1858"/>
      <c r="JX89" s="2252"/>
      <c r="JY89" s="1858"/>
      <c r="KB89" s="2252"/>
      <c r="KC89" s="1858"/>
      <c r="KF89" s="2252"/>
      <c r="KG89" s="1858"/>
      <c r="KJ89" s="2252"/>
      <c r="KK89" s="1858"/>
      <c r="KN89" s="2252"/>
      <c r="KO89" s="1858"/>
      <c r="KR89" s="2252"/>
      <c r="KS89" s="1858"/>
      <c r="KV89" s="2252"/>
      <c r="KW89" s="1858"/>
      <c r="KZ89" s="2252"/>
      <c r="LA89" s="1858"/>
      <c r="LD89" s="2252"/>
      <c r="LE89" s="1858"/>
      <c r="LH89" s="2252"/>
      <c r="LI89" s="1858"/>
      <c r="LL89" s="2252"/>
      <c r="LM89" s="1858"/>
      <c r="LP89" s="2252"/>
      <c r="LQ89" s="1858"/>
      <c r="LT89" s="2252"/>
      <c r="LU89" s="1858"/>
      <c r="LX89" s="2252"/>
      <c r="LY89" s="1858"/>
      <c r="MB89" s="2252"/>
      <c r="MC89" s="1858"/>
      <c r="MF89" s="2252"/>
      <c r="MG89" s="1858"/>
      <c r="MJ89" s="2252"/>
      <c r="MK89" s="1858"/>
      <c r="MN89" s="2252"/>
      <c r="MO89" s="1858"/>
      <c r="MR89" s="2252"/>
      <c r="MS89" s="1858"/>
      <c r="MV89" s="2252"/>
      <c r="MW89" s="1858"/>
      <c r="MZ89" s="2252"/>
      <c r="NA89" s="1858"/>
      <c r="ND89" s="2252"/>
    </row>
    <row r="90" spans="1:368" s="78" customFormat="1" thickBot="1">
      <c r="A90" s="124"/>
      <c r="B90" s="1754"/>
      <c r="C90" s="1790"/>
      <c r="D90" s="2331"/>
      <c r="E90" s="1790"/>
      <c r="F90" s="1801"/>
      <c r="G90" s="1802" t="s">
        <v>180</v>
      </c>
      <c r="H90" s="1771" t="e">
        <f>AVERAGE(BE90,AK90,AC90,Q90,U90,Y90,CK90,CG90,AG90,AW90,M90,BQ90,BU90,BM90,BA90,AO90,AS90,#REF!,BI90,BY90,CC90,CO90,CS90,CW90,DA90,DE90)</f>
        <v>#REF!</v>
      </c>
      <c r="I90" s="693" t="e">
        <f>AVERAGE(BF90,AL90,AD90,R90,V90,Z90,CL90,CH90,AH90,AX90,N90,BR90,BV90,BN90,BB90,AP90,AT90,#REF!,BJ90,BZ90,CD90,CP90,CT90,CX90,DB90,DF90)</f>
        <v>#REF!</v>
      </c>
      <c r="J90" s="2055" t="e">
        <f>AVERAGE(BG90,AM90,AE90,S90,W90,AA90,CM90,CI90,AI90,AY90,O90,BS90,BW90,BO90,BC90,AQ90,AU90,#REF!,BK90,CA90,CE90,CQ90,CU90,CY90,DC90,DG90)</f>
        <v>#REF!</v>
      </c>
      <c r="K90" s="1329" t="e">
        <f t="shared" si="48"/>
        <v>#REF!</v>
      </c>
      <c r="L90" s="1754"/>
      <c r="M90" s="472"/>
      <c r="N90" s="472"/>
      <c r="O90" s="472"/>
      <c r="P90" s="471"/>
      <c r="Q90" s="2521"/>
      <c r="R90" s="572"/>
      <c r="S90" s="573"/>
      <c r="T90" s="2520"/>
      <c r="U90" s="463"/>
      <c r="V90" s="463"/>
      <c r="W90" s="463"/>
      <c r="X90" s="464"/>
      <c r="Y90" s="683">
        <f>AB90*6/20</f>
        <v>4.05</v>
      </c>
      <c r="Z90" s="683">
        <f>AB90*6/20</f>
        <v>4.05</v>
      </c>
      <c r="AA90" s="683">
        <f>AB90*8/20</f>
        <v>5.4</v>
      </c>
      <c r="AB90" s="684">
        <v>13.5</v>
      </c>
      <c r="AC90" s="484">
        <v>5</v>
      </c>
      <c r="AD90" s="484">
        <v>5.5</v>
      </c>
      <c r="AE90" s="484">
        <v>4</v>
      </c>
      <c r="AF90" s="356">
        <f t="shared" si="50"/>
        <v>14.5</v>
      </c>
      <c r="AG90" s="357"/>
      <c r="AH90" s="358"/>
      <c r="AI90" s="359"/>
      <c r="AJ90" s="358"/>
      <c r="AK90" s="360"/>
      <c r="AL90" s="361"/>
      <c r="AM90" s="361"/>
      <c r="AN90" s="362"/>
      <c r="AO90" s="1127"/>
      <c r="AP90" s="1127"/>
      <c r="AQ90" s="1127"/>
      <c r="AR90" s="1128"/>
      <c r="AS90" s="358"/>
      <c r="AT90" s="358"/>
      <c r="AU90" s="359"/>
      <c r="AV90" s="724"/>
      <c r="AW90" s="1962"/>
      <c r="AX90" s="364"/>
      <c r="AY90" s="365"/>
      <c r="AZ90" s="1963"/>
      <c r="BA90" s="366"/>
      <c r="BB90" s="366"/>
      <c r="BC90" s="366"/>
      <c r="BD90" s="367"/>
      <c r="BE90" s="2401">
        <v>5</v>
      </c>
      <c r="BF90" s="368">
        <v>5</v>
      </c>
      <c r="BG90" s="2451">
        <v>5</v>
      </c>
      <c r="BH90" s="470">
        <f t="shared" si="59"/>
        <v>15</v>
      </c>
      <c r="BI90" s="371"/>
      <c r="BJ90" s="371"/>
      <c r="BK90" s="371"/>
      <c r="BL90" s="372"/>
      <c r="BM90" s="358">
        <f t="shared" si="51"/>
        <v>5.4</v>
      </c>
      <c r="BN90" s="358">
        <f t="shared" si="52"/>
        <v>5.4</v>
      </c>
      <c r="BO90" s="358">
        <f t="shared" si="53"/>
        <v>7.2</v>
      </c>
      <c r="BP90" s="500">
        <v>18</v>
      </c>
      <c r="BQ90" s="373"/>
      <c r="BR90" s="373"/>
      <c r="BS90" s="373"/>
      <c r="BT90" s="704"/>
      <c r="BU90" s="1870">
        <v>5</v>
      </c>
      <c r="BV90" s="462">
        <v>3.5</v>
      </c>
      <c r="BW90" s="462">
        <v>6</v>
      </c>
      <c r="BX90" s="1871">
        <f t="shared" si="61"/>
        <v>14.5</v>
      </c>
      <c r="BY90" s="374"/>
      <c r="BZ90" s="374"/>
      <c r="CA90" s="374"/>
      <c r="CB90" s="375"/>
      <c r="CC90" s="355"/>
      <c r="CD90" s="355"/>
      <c r="CE90" s="355"/>
      <c r="CF90" s="356"/>
      <c r="CG90" s="463"/>
      <c r="CH90" s="463"/>
      <c r="CI90" s="463"/>
      <c r="CJ90" s="464"/>
      <c r="CK90" s="383"/>
      <c r="CL90" s="383"/>
      <c r="CM90" s="383"/>
      <c r="CN90" s="488"/>
      <c r="CO90" s="2011">
        <v>5.5</v>
      </c>
      <c r="CP90" s="537">
        <v>5</v>
      </c>
      <c r="CQ90" s="537">
        <v>7</v>
      </c>
      <c r="CR90" s="2006">
        <f t="shared" si="54"/>
        <v>17.5</v>
      </c>
      <c r="CS90" s="378"/>
      <c r="CT90" s="378"/>
      <c r="CU90" s="378"/>
      <c r="CV90" s="460"/>
      <c r="CW90" s="537">
        <v>5</v>
      </c>
      <c r="CX90" s="537">
        <v>4</v>
      </c>
      <c r="CY90" s="537">
        <v>7</v>
      </c>
      <c r="CZ90" s="377">
        <f t="shared" si="60"/>
        <v>16</v>
      </c>
      <c r="DA90" s="368">
        <v>5</v>
      </c>
      <c r="DB90" s="368">
        <v>5</v>
      </c>
      <c r="DC90" s="368">
        <v>5</v>
      </c>
      <c r="DD90" s="460">
        <f t="shared" si="55"/>
        <v>15</v>
      </c>
      <c r="DE90" s="472">
        <f t="shared" si="56"/>
        <v>5.0999999999999996</v>
      </c>
      <c r="DF90" s="472">
        <f t="shared" si="57"/>
        <v>5.0999999999999996</v>
      </c>
      <c r="DG90" s="472">
        <f t="shared" si="58"/>
        <v>6.8</v>
      </c>
      <c r="DH90" s="692">
        <v>17</v>
      </c>
      <c r="DI90" s="383"/>
      <c r="DJ90" s="383"/>
      <c r="DK90" s="383"/>
      <c r="DL90" s="487"/>
      <c r="DM90" s="374"/>
      <c r="DN90" s="374"/>
      <c r="DO90" s="374"/>
      <c r="DP90" s="574"/>
      <c r="DQ90" s="466"/>
      <c r="DR90" s="467"/>
      <c r="DS90" s="468"/>
      <c r="DT90" s="575"/>
      <c r="DU90" s="491"/>
      <c r="DV90" s="492"/>
      <c r="DW90" s="493"/>
      <c r="DX90" s="494"/>
      <c r="DY90" s="495"/>
      <c r="DZ90" s="496"/>
      <c r="EA90" s="497"/>
      <c r="EB90" s="576"/>
      <c r="EC90" s="466"/>
      <c r="ED90" s="467"/>
      <c r="EE90" s="468"/>
      <c r="EF90" s="575"/>
      <c r="EG90" s="577"/>
      <c r="EH90" s="578"/>
      <c r="EI90" s="579"/>
      <c r="EJ90" s="580"/>
      <c r="EK90" s="964"/>
      <c r="EL90" s="965"/>
      <c r="EM90" s="966"/>
      <c r="EN90" s="967"/>
      <c r="EO90" s="1029"/>
      <c r="EP90" s="1030"/>
      <c r="EQ90" s="1031"/>
      <c r="ER90" s="1032"/>
      <c r="ES90" s="1088"/>
      <c r="ET90" s="1089"/>
      <c r="EU90" s="1090"/>
      <c r="EV90" s="1091"/>
      <c r="EW90" s="1347"/>
      <c r="EX90" s="1348"/>
      <c r="EY90" s="1349"/>
      <c r="EZ90" s="1350"/>
      <c r="FA90" s="1457"/>
      <c r="FB90" s="1458"/>
      <c r="FC90" s="1459"/>
      <c r="FD90" s="1460"/>
      <c r="FE90" s="1632"/>
      <c r="FF90" s="1633"/>
      <c r="FG90" s="1634"/>
      <c r="FH90" s="1635"/>
      <c r="FL90" s="2252"/>
      <c r="FP90" s="2252"/>
      <c r="FQ90" s="1858"/>
      <c r="FT90" s="2252"/>
      <c r="FX90" s="2252"/>
      <c r="GB90" s="2252"/>
      <c r="GF90" s="2252"/>
      <c r="GG90" s="1858"/>
      <c r="GJ90" s="2252"/>
      <c r="GN90" s="2252"/>
      <c r="GR90" s="2252"/>
      <c r="GV90" s="1858"/>
      <c r="GW90" s="1858"/>
      <c r="GZ90" s="2252"/>
      <c r="HA90" s="1858"/>
      <c r="HD90" s="2252"/>
      <c r="HE90" s="1858"/>
      <c r="HH90" s="2252"/>
      <c r="HI90" s="1858"/>
      <c r="HL90" s="2252"/>
      <c r="HM90" s="1858"/>
      <c r="HP90" s="2252"/>
      <c r="HQ90" s="1858"/>
      <c r="HT90" s="2252"/>
      <c r="HU90" s="1858"/>
      <c r="HX90" s="2252"/>
      <c r="HY90" s="1858"/>
      <c r="IB90" s="2252"/>
      <c r="IC90" s="1858"/>
      <c r="IF90" s="2252"/>
      <c r="IG90" s="1858"/>
      <c r="IJ90" s="2252"/>
      <c r="IK90" s="1858"/>
      <c r="IN90" s="2252"/>
      <c r="IO90" s="1858"/>
      <c r="IR90" s="2252"/>
      <c r="IS90" s="1858"/>
      <c r="IV90" s="1858"/>
      <c r="IW90" s="1858"/>
      <c r="IZ90" s="2252"/>
      <c r="JA90" s="1858"/>
      <c r="JD90" s="2252"/>
      <c r="JE90" s="1858"/>
      <c r="JH90" s="2252"/>
      <c r="JI90" s="1858"/>
      <c r="JL90" s="2252"/>
      <c r="JM90" s="1858"/>
      <c r="JP90" s="2252"/>
      <c r="JQ90" s="1858"/>
      <c r="JT90" s="2252"/>
      <c r="JU90" s="1858"/>
      <c r="JX90" s="2252"/>
      <c r="JY90" s="1858"/>
      <c r="KB90" s="2252"/>
      <c r="KC90" s="1858"/>
      <c r="KF90" s="2252"/>
      <c r="KG90" s="1858"/>
      <c r="KJ90" s="2252"/>
      <c r="KK90" s="1858"/>
      <c r="KN90" s="2252"/>
      <c r="KO90" s="1858"/>
      <c r="KR90" s="2252"/>
      <c r="KS90" s="1858"/>
      <c r="KV90" s="2252"/>
      <c r="KW90" s="1858"/>
      <c r="KZ90" s="2252"/>
      <c r="LA90" s="1858"/>
      <c r="LD90" s="2252"/>
      <c r="LE90" s="1858"/>
      <c r="LH90" s="2252"/>
      <c r="LI90" s="1858"/>
      <c r="LL90" s="2252"/>
      <c r="LM90" s="1858"/>
      <c r="LP90" s="2252"/>
      <c r="LQ90" s="1858"/>
      <c r="LT90" s="2252"/>
      <c r="LU90" s="1858"/>
      <c r="LX90" s="2252"/>
      <c r="LY90" s="1858"/>
      <c r="MB90" s="2252"/>
      <c r="MC90" s="1858"/>
      <c r="MF90" s="2252"/>
      <c r="MG90" s="1858"/>
      <c r="MJ90" s="2252"/>
      <c r="MK90" s="1858"/>
      <c r="MN90" s="2252"/>
      <c r="MO90" s="1858"/>
      <c r="MR90" s="2252"/>
      <c r="MS90" s="1858"/>
      <c r="MV90" s="2252"/>
      <c r="MW90" s="1858"/>
      <c r="MZ90" s="2252"/>
      <c r="NA90" s="1858"/>
      <c r="ND90" s="2252"/>
    </row>
    <row r="91" spans="1:368" s="78" customFormat="1" thickBot="1">
      <c r="A91" s="124"/>
      <c r="B91" s="1754"/>
      <c r="C91" s="1790"/>
      <c r="D91" s="2331"/>
      <c r="E91" s="1790"/>
      <c r="F91" s="1801"/>
      <c r="G91" s="1802" t="s">
        <v>181</v>
      </c>
      <c r="H91" s="1768" t="e">
        <f>AVERAGE(BE91,AK91,AC91,Q91,U91,Y91,CK91,CG91,AG91,AW91,M91,BQ91,BU91,BM91,BA91,AO91,AS91,#REF!,BI91,BY91,CC91,CO91,CS91,CW91,DA91,DE91)</f>
        <v>#REF!</v>
      </c>
      <c r="I91" s="691" t="e">
        <f>AVERAGE(BF91,AL91,AD91,R91,V91,Z91,CL91,CH91,AH91,AX91,N91,BR91,BV91,BN91,BB91,AP91,AT91,#REF!,BJ91,BZ91,CD91,CP91,CT91,CX91,DB91,DF91)</f>
        <v>#REF!</v>
      </c>
      <c r="J91" s="802" t="e">
        <f>AVERAGE(BG91,AM91,AE91,S91,W91,AA91,CM91,CI91,AI91,AY91,O91,BS91,BW91,BO91,BC91,AQ91,AU91,#REF!,BK91,CA91,CE91,CQ91,CU91,CY91,DC91,DG91)</f>
        <v>#REF!</v>
      </c>
      <c r="K91" s="1326" t="e">
        <f t="shared" si="48"/>
        <v>#REF!</v>
      </c>
      <c r="L91" s="1754"/>
      <c r="M91" s="472"/>
      <c r="N91" s="472"/>
      <c r="O91" s="472"/>
      <c r="P91" s="471"/>
      <c r="Q91" s="2521"/>
      <c r="R91" s="572"/>
      <c r="S91" s="573"/>
      <c r="T91" s="2520"/>
      <c r="U91" s="463"/>
      <c r="V91" s="463"/>
      <c r="W91" s="463"/>
      <c r="X91" s="464"/>
      <c r="Y91" s="353">
        <v>4</v>
      </c>
      <c r="Z91" s="353">
        <v>4.5</v>
      </c>
      <c r="AA91" s="353">
        <v>5.5</v>
      </c>
      <c r="AB91" s="525">
        <f>AA91+Z91+Y91</f>
        <v>14</v>
      </c>
      <c r="AC91" s="484">
        <v>5.5</v>
      </c>
      <c r="AD91" s="484">
        <v>4.5</v>
      </c>
      <c r="AE91" s="484">
        <v>3.5</v>
      </c>
      <c r="AF91" s="356">
        <f t="shared" si="50"/>
        <v>13.5</v>
      </c>
      <c r="AG91" s="357"/>
      <c r="AH91" s="358"/>
      <c r="AI91" s="359"/>
      <c r="AJ91" s="358"/>
      <c r="AK91" s="360"/>
      <c r="AL91" s="361"/>
      <c r="AM91" s="361"/>
      <c r="AN91" s="362"/>
      <c r="AO91" s="1127"/>
      <c r="AP91" s="1127"/>
      <c r="AQ91" s="1127"/>
      <c r="AR91" s="1128"/>
      <c r="AS91" s="358"/>
      <c r="AT91" s="358"/>
      <c r="AU91" s="359"/>
      <c r="AV91" s="724"/>
      <c r="AW91" s="1962"/>
      <c r="AX91" s="364"/>
      <c r="AY91" s="365"/>
      <c r="AZ91" s="1963"/>
      <c r="BA91" s="366"/>
      <c r="BB91" s="366"/>
      <c r="BC91" s="366"/>
      <c r="BD91" s="367"/>
      <c r="BE91" s="2401">
        <v>3</v>
      </c>
      <c r="BF91" s="368">
        <v>3</v>
      </c>
      <c r="BG91" s="2451">
        <v>4</v>
      </c>
      <c r="BH91" s="470">
        <f t="shared" si="59"/>
        <v>10</v>
      </c>
      <c r="BI91" s="371"/>
      <c r="BJ91" s="371"/>
      <c r="BK91" s="371"/>
      <c r="BL91" s="372"/>
      <c r="BM91" s="358">
        <f t="shared" si="51"/>
        <v>5.0999999999999996</v>
      </c>
      <c r="BN91" s="358">
        <f t="shared" si="52"/>
        <v>5.0999999999999996</v>
      </c>
      <c r="BO91" s="358">
        <f t="shared" si="53"/>
        <v>6.8</v>
      </c>
      <c r="BP91" s="500">
        <v>17</v>
      </c>
      <c r="BQ91" s="373"/>
      <c r="BR91" s="373"/>
      <c r="BS91" s="373"/>
      <c r="BT91" s="704"/>
      <c r="BU91" s="1870">
        <v>5</v>
      </c>
      <c r="BV91" s="462">
        <v>2.5</v>
      </c>
      <c r="BW91" s="462">
        <v>6</v>
      </c>
      <c r="BX91" s="1871">
        <f t="shared" si="61"/>
        <v>13.5</v>
      </c>
      <c r="BY91" s="374"/>
      <c r="BZ91" s="374"/>
      <c r="CA91" s="374"/>
      <c r="CB91" s="375"/>
      <c r="CC91" s="355"/>
      <c r="CD91" s="355"/>
      <c r="CE91" s="355"/>
      <c r="CF91" s="356"/>
      <c r="CG91" s="463"/>
      <c r="CH91" s="463"/>
      <c r="CI91" s="463"/>
      <c r="CJ91" s="464"/>
      <c r="CK91" s="383"/>
      <c r="CL91" s="383"/>
      <c r="CM91" s="383"/>
      <c r="CN91" s="488"/>
      <c r="CO91" s="2011">
        <v>5.5</v>
      </c>
      <c r="CP91" s="537">
        <v>5</v>
      </c>
      <c r="CQ91" s="537">
        <v>5.5</v>
      </c>
      <c r="CR91" s="2006">
        <f t="shared" si="54"/>
        <v>16</v>
      </c>
      <c r="CS91" s="378"/>
      <c r="CT91" s="378"/>
      <c r="CU91" s="378"/>
      <c r="CV91" s="460"/>
      <c r="CW91" s="537">
        <v>5.5</v>
      </c>
      <c r="CX91" s="537">
        <v>5</v>
      </c>
      <c r="CY91" s="537">
        <v>7.5</v>
      </c>
      <c r="CZ91" s="377">
        <f t="shared" si="60"/>
        <v>18</v>
      </c>
      <c r="DA91" s="683">
        <f>DD91*6/20</f>
        <v>4.2</v>
      </c>
      <c r="DB91" s="683">
        <f>DD91*6/20</f>
        <v>4.2</v>
      </c>
      <c r="DC91" s="683">
        <f>DD91*8/20</f>
        <v>5.6</v>
      </c>
      <c r="DD91" s="684">
        <v>14</v>
      </c>
      <c r="DE91" s="472">
        <f t="shared" si="56"/>
        <v>3.9</v>
      </c>
      <c r="DF91" s="472">
        <f t="shared" si="57"/>
        <v>3.9</v>
      </c>
      <c r="DG91" s="472">
        <f t="shared" si="58"/>
        <v>5.2</v>
      </c>
      <c r="DH91" s="692">
        <v>13</v>
      </c>
      <c r="DI91" s="383"/>
      <c r="DJ91" s="383"/>
      <c r="DK91" s="383"/>
      <c r="DL91" s="487"/>
      <c r="DM91" s="374"/>
      <c r="DN91" s="374"/>
      <c r="DO91" s="374"/>
      <c r="DP91" s="574"/>
      <c r="DQ91" s="466"/>
      <c r="DR91" s="467"/>
      <c r="DS91" s="468"/>
      <c r="DT91" s="575"/>
      <c r="DU91" s="491"/>
      <c r="DV91" s="492"/>
      <c r="DW91" s="493"/>
      <c r="DX91" s="494"/>
      <c r="DY91" s="495"/>
      <c r="DZ91" s="496"/>
      <c r="EA91" s="497"/>
      <c r="EB91" s="576"/>
      <c r="EC91" s="466"/>
      <c r="ED91" s="467"/>
      <c r="EE91" s="468"/>
      <c r="EF91" s="575"/>
      <c r="EG91" s="577"/>
      <c r="EH91" s="578"/>
      <c r="EI91" s="579"/>
      <c r="EJ91" s="580"/>
      <c r="EK91" s="964"/>
      <c r="EL91" s="965"/>
      <c r="EM91" s="966"/>
      <c r="EN91" s="967"/>
      <c r="EO91" s="1029"/>
      <c r="EP91" s="1030"/>
      <c r="EQ91" s="1031"/>
      <c r="ER91" s="1032"/>
      <c r="ES91" s="1088"/>
      <c r="ET91" s="1089"/>
      <c r="EU91" s="1090"/>
      <c r="EV91" s="1091"/>
      <c r="EW91" s="1347"/>
      <c r="EX91" s="1348"/>
      <c r="EY91" s="1349"/>
      <c r="EZ91" s="1350"/>
      <c r="FA91" s="1457"/>
      <c r="FB91" s="1458"/>
      <c r="FC91" s="1459"/>
      <c r="FD91" s="1460"/>
      <c r="FE91" s="1632"/>
      <c r="FF91" s="1633"/>
      <c r="FG91" s="1634"/>
      <c r="FH91" s="1635"/>
      <c r="FL91" s="2252"/>
      <c r="FP91" s="2252"/>
      <c r="FQ91" s="1858"/>
      <c r="FT91" s="2252"/>
      <c r="FX91" s="2252"/>
      <c r="GB91" s="2252"/>
      <c r="GF91" s="2252"/>
      <c r="GG91" s="1858"/>
      <c r="GJ91" s="2252"/>
      <c r="GN91" s="2252"/>
      <c r="GR91" s="2252"/>
      <c r="GV91" s="1858"/>
      <c r="GW91" s="1858"/>
      <c r="GZ91" s="2252"/>
      <c r="HA91" s="1858"/>
      <c r="HD91" s="2252"/>
      <c r="HE91" s="1858"/>
      <c r="HH91" s="2252"/>
      <c r="HI91" s="1858"/>
      <c r="HL91" s="2252"/>
      <c r="HM91" s="1858"/>
      <c r="HP91" s="2252"/>
      <c r="HQ91" s="1858"/>
      <c r="HT91" s="2252"/>
      <c r="HU91" s="1858"/>
      <c r="HX91" s="2252"/>
      <c r="HY91" s="1858"/>
      <c r="IB91" s="2252"/>
      <c r="IC91" s="1858"/>
      <c r="IF91" s="2252"/>
      <c r="IG91" s="1858"/>
      <c r="IJ91" s="2252"/>
      <c r="IK91" s="1858"/>
      <c r="IN91" s="2252"/>
      <c r="IO91" s="1858"/>
      <c r="IR91" s="2252"/>
      <c r="IS91" s="1858"/>
      <c r="IV91" s="1858"/>
      <c r="IW91" s="1858"/>
      <c r="IZ91" s="2252"/>
      <c r="JA91" s="1858"/>
      <c r="JD91" s="2252"/>
      <c r="JE91" s="1858"/>
      <c r="JH91" s="2252"/>
      <c r="JI91" s="1858"/>
      <c r="JL91" s="2252"/>
      <c r="JM91" s="1858"/>
      <c r="JP91" s="2252"/>
      <c r="JQ91" s="1858"/>
      <c r="JT91" s="2252"/>
      <c r="JU91" s="1858"/>
      <c r="JX91" s="2252"/>
      <c r="JY91" s="1858"/>
      <c r="KB91" s="2252"/>
      <c r="KC91" s="1858"/>
      <c r="KF91" s="2252"/>
      <c r="KG91" s="1858"/>
      <c r="KJ91" s="2252"/>
      <c r="KK91" s="1858"/>
      <c r="KN91" s="2252"/>
      <c r="KO91" s="1858"/>
      <c r="KR91" s="2252"/>
      <c r="KS91" s="1858"/>
      <c r="KV91" s="2252"/>
      <c r="KW91" s="1858"/>
      <c r="KZ91" s="2252"/>
      <c r="LA91" s="1858"/>
      <c r="LD91" s="2252"/>
      <c r="LE91" s="1858"/>
      <c r="LH91" s="2252"/>
      <c r="LI91" s="1858"/>
      <c r="LL91" s="2252"/>
      <c r="LM91" s="1858"/>
      <c r="LP91" s="2252"/>
      <c r="LQ91" s="1858"/>
      <c r="LT91" s="2252"/>
      <c r="LU91" s="1858"/>
      <c r="LX91" s="2252"/>
      <c r="LY91" s="1858"/>
      <c r="MB91" s="2252"/>
      <c r="MC91" s="1858"/>
      <c r="MF91" s="2252"/>
      <c r="MG91" s="1858"/>
      <c r="MJ91" s="2252"/>
      <c r="MK91" s="1858"/>
      <c r="MN91" s="2252"/>
      <c r="MO91" s="1858"/>
      <c r="MR91" s="2252"/>
      <c r="MS91" s="1858"/>
      <c r="MV91" s="2252"/>
      <c r="MW91" s="1858"/>
      <c r="MZ91" s="2252"/>
      <c r="NA91" s="1858"/>
      <c r="ND91" s="2252"/>
    </row>
    <row r="92" spans="1:368" s="78" customFormat="1" thickBot="1">
      <c r="A92" s="124"/>
      <c r="B92" s="1754"/>
      <c r="C92" s="1790"/>
      <c r="D92" s="2331"/>
      <c r="E92" s="1790"/>
      <c r="F92" s="1801"/>
      <c r="G92" s="1802" t="s">
        <v>182</v>
      </c>
      <c r="H92" s="1768" t="e">
        <f>AVERAGE(BE92,AK92,AC92,Q92,U92,Y92,CK92,CG92,AG92,AW92,M92,BQ92,BU92,BM92,BA92,AO92,AS92,#REF!,BI92,BY92,CC92,CO92,CS92,CW92,DA92,DE92)</f>
        <v>#REF!</v>
      </c>
      <c r="I92" s="802" t="e">
        <f>AVERAGE(BF92,AL92,AD92,R92,V92,Z92,CL92,CH92,AH92,AX92,N92,BR92,BV92,BN92,BB92,AP92,AT92,#REF!,BJ92,BZ92,CD92,CP92,CT92,CX92,DB92,DF92)</f>
        <v>#REF!</v>
      </c>
      <c r="J92" s="802" t="e">
        <f>AVERAGE(BG92,AM92,AE92,S92,W92,AA92,CM92,CI92,AI92,AY92,O92,BS92,BW92,BO92,BC92,AQ92,AU92,#REF!,BK92,CA92,CE92,CQ92,CU92,CY92,DC92,DG92)</f>
        <v>#REF!</v>
      </c>
      <c r="K92" s="1326" t="e">
        <f t="shared" si="48"/>
        <v>#REF!</v>
      </c>
      <c r="L92" s="1754"/>
      <c r="M92" s="472"/>
      <c r="N92" s="472"/>
      <c r="O92" s="472"/>
      <c r="P92" s="471"/>
      <c r="Q92" s="2521"/>
      <c r="R92" s="572"/>
      <c r="S92" s="573"/>
      <c r="T92" s="2520"/>
      <c r="U92" s="463"/>
      <c r="V92" s="463"/>
      <c r="W92" s="463"/>
      <c r="X92" s="464"/>
      <c r="Y92" s="353">
        <v>3.5</v>
      </c>
      <c r="Z92" s="353">
        <v>4.5</v>
      </c>
      <c r="AA92" s="353">
        <v>5</v>
      </c>
      <c r="AB92" s="525">
        <f>AA92+Z92+Y92</f>
        <v>13</v>
      </c>
      <c r="AC92" s="484">
        <v>3</v>
      </c>
      <c r="AD92" s="484">
        <v>4.5</v>
      </c>
      <c r="AE92" s="484">
        <v>3.5</v>
      </c>
      <c r="AF92" s="356">
        <f t="shared" si="50"/>
        <v>11</v>
      </c>
      <c r="AG92" s="357"/>
      <c r="AH92" s="358"/>
      <c r="AI92" s="359"/>
      <c r="AJ92" s="358"/>
      <c r="AK92" s="360"/>
      <c r="AL92" s="361"/>
      <c r="AM92" s="361"/>
      <c r="AN92" s="362"/>
      <c r="AO92" s="1127"/>
      <c r="AP92" s="1127"/>
      <c r="AQ92" s="1127"/>
      <c r="AR92" s="1128"/>
      <c r="AS92" s="358"/>
      <c r="AT92" s="358"/>
      <c r="AU92" s="359"/>
      <c r="AV92" s="724"/>
      <c r="AW92" s="1962"/>
      <c r="AX92" s="364"/>
      <c r="AY92" s="365"/>
      <c r="AZ92" s="1963"/>
      <c r="BA92" s="366"/>
      <c r="BB92" s="366"/>
      <c r="BC92" s="366"/>
      <c r="BD92" s="367"/>
      <c r="BE92" s="2401">
        <v>4</v>
      </c>
      <c r="BF92" s="368">
        <v>4</v>
      </c>
      <c r="BG92" s="2451">
        <v>4</v>
      </c>
      <c r="BH92" s="470">
        <f t="shared" si="59"/>
        <v>12</v>
      </c>
      <c r="BI92" s="371"/>
      <c r="BJ92" s="371"/>
      <c r="BK92" s="371"/>
      <c r="BL92" s="372"/>
      <c r="BM92" s="358">
        <f t="shared" si="51"/>
        <v>4.2</v>
      </c>
      <c r="BN92" s="358">
        <f t="shared" si="52"/>
        <v>4.2</v>
      </c>
      <c r="BO92" s="358">
        <f t="shared" si="53"/>
        <v>5.6</v>
      </c>
      <c r="BP92" s="500">
        <v>14</v>
      </c>
      <c r="BQ92" s="373"/>
      <c r="BR92" s="373"/>
      <c r="BS92" s="373"/>
      <c r="BT92" s="704"/>
      <c r="BU92" s="1870">
        <v>4.5</v>
      </c>
      <c r="BV92" s="462">
        <v>5</v>
      </c>
      <c r="BW92" s="462">
        <v>6.5</v>
      </c>
      <c r="BX92" s="1871">
        <f t="shared" si="61"/>
        <v>16</v>
      </c>
      <c r="BY92" s="374"/>
      <c r="BZ92" s="374"/>
      <c r="CA92" s="374"/>
      <c r="CB92" s="375"/>
      <c r="CC92" s="355"/>
      <c r="CD92" s="355"/>
      <c r="CE92" s="355"/>
      <c r="CF92" s="356"/>
      <c r="CG92" s="463"/>
      <c r="CH92" s="463"/>
      <c r="CI92" s="463"/>
      <c r="CJ92" s="464"/>
      <c r="CK92" s="383"/>
      <c r="CL92" s="383"/>
      <c r="CM92" s="383"/>
      <c r="CN92" s="488"/>
      <c r="CO92" s="2011">
        <v>3.5</v>
      </c>
      <c r="CP92" s="537">
        <v>4</v>
      </c>
      <c r="CQ92" s="537">
        <v>6</v>
      </c>
      <c r="CR92" s="2006">
        <f t="shared" si="54"/>
        <v>13.5</v>
      </c>
      <c r="CS92" s="378"/>
      <c r="CT92" s="378"/>
      <c r="CU92" s="378"/>
      <c r="CV92" s="460"/>
      <c r="CW92" s="537">
        <v>5.5</v>
      </c>
      <c r="CX92" s="537">
        <v>3</v>
      </c>
      <c r="CY92" s="537">
        <v>2</v>
      </c>
      <c r="CZ92" s="377">
        <f t="shared" si="60"/>
        <v>10.5</v>
      </c>
      <c r="DA92" s="368">
        <v>5</v>
      </c>
      <c r="DB92" s="368">
        <v>3.5</v>
      </c>
      <c r="DC92" s="368">
        <v>4</v>
      </c>
      <c r="DD92" s="460">
        <f>DC92+DB92+DA92</f>
        <v>12.5</v>
      </c>
      <c r="DE92" s="472">
        <f t="shared" si="56"/>
        <v>4.2</v>
      </c>
      <c r="DF92" s="472">
        <f t="shared" si="57"/>
        <v>4.2</v>
      </c>
      <c r="DG92" s="472">
        <f t="shared" si="58"/>
        <v>5.6</v>
      </c>
      <c r="DH92" s="692">
        <v>14</v>
      </c>
      <c r="DI92" s="383"/>
      <c r="DJ92" s="383"/>
      <c r="DK92" s="383"/>
      <c r="DL92" s="487"/>
      <c r="DM92" s="374"/>
      <c r="DN92" s="374"/>
      <c r="DO92" s="374"/>
      <c r="DP92" s="574"/>
      <c r="DQ92" s="466"/>
      <c r="DR92" s="467"/>
      <c r="DS92" s="468"/>
      <c r="DT92" s="575"/>
      <c r="DU92" s="491"/>
      <c r="DV92" s="492"/>
      <c r="DW92" s="493"/>
      <c r="DX92" s="494"/>
      <c r="DY92" s="495"/>
      <c r="DZ92" s="496"/>
      <c r="EA92" s="497"/>
      <c r="EB92" s="576"/>
      <c r="EC92" s="466"/>
      <c r="ED92" s="467"/>
      <c r="EE92" s="468"/>
      <c r="EF92" s="575"/>
      <c r="EG92" s="577"/>
      <c r="EH92" s="578"/>
      <c r="EI92" s="579"/>
      <c r="EJ92" s="580"/>
      <c r="EK92" s="964"/>
      <c r="EL92" s="965"/>
      <c r="EM92" s="966"/>
      <c r="EN92" s="967"/>
      <c r="EO92" s="1029"/>
      <c r="EP92" s="1030"/>
      <c r="EQ92" s="1031"/>
      <c r="ER92" s="1032"/>
      <c r="ES92" s="1088"/>
      <c r="ET92" s="1089"/>
      <c r="EU92" s="1090"/>
      <c r="EV92" s="1091"/>
      <c r="EW92" s="1347"/>
      <c r="EX92" s="1348"/>
      <c r="EY92" s="1349"/>
      <c r="EZ92" s="1350"/>
      <c r="FA92" s="1457"/>
      <c r="FB92" s="1458"/>
      <c r="FC92" s="1459"/>
      <c r="FD92" s="1460"/>
      <c r="FE92" s="1632"/>
      <c r="FF92" s="1633"/>
      <c r="FG92" s="1634"/>
      <c r="FH92" s="1635"/>
      <c r="FL92" s="2252"/>
      <c r="FP92" s="2252"/>
      <c r="FQ92" s="1858"/>
      <c r="FT92" s="2252"/>
      <c r="FX92" s="2252"/>
      <c r="GB92" s="2252"/>
      <c r="GF92" s="2252"/>
      <c r="GG92" s="1858"/>
      <c r="GJ92" s="2252"/>
      <c r="GN92" s="2252"/>
      <c r="GR92" s="2252"/>
      <c r="GV92" s="1858"/>
      <c r="GW92" s="1858"/>
      <c r="GZ92" s="2252"/>
      <c r="HA92" s="1858"/>
      <c r="HD92" s="2252"/>
      <c r="HE92" s="1858"/>
      <c r="HH92" s="2252"/>
      <c r="HI92" s="1858"/>
      <c r="HL92" s="2252"/>
      <c r="HM92" s="1858"/>
      <c r="HP92" s="2252"/>
      <c r="HQ92" s="1858"/>
      <c r="HT92" s="2252"/>
      <c r="HU92" s="1858"/>
      <c r="HX92" s="2252"/>
      <c r="HY92" s="1858"/>
      <c r="IB92" s="2252"/>
      <c r="IC92" s="1858"/>
      <c r="IF92" s="2252"/>
      <c r="IG92" s="1858"/>
      <c r="IJ92" s="2252"/>
      <c r="IK92" s="1858"/>
      <c r="IN92" s="2252"/>
      <c r="IO92" s="1858"/>
      <c r="IR92" s="2252"/>
      <c r="IS92" s="1858"/>
      <c r="IV92" s="1858"/>
      <c r="IW92" s="1858"/>
      <c r="IZ92" s="2252"/>
      <c r="JA92" s="1858"/>
      <c r="JD92" s="2252"/>
      <c r="JE92" s="1858"/>
      <c r="JH92" s="2252"/>
      <c r="JI92" s="1858"/>
      <c r="JL92" s="2252"/>
      <c r="JM92" s="1858"/>
      <c r="JP92" s="2252"/>
      <c r="JQ92" s="1858"/>
      <c r="JT92" s="2252"/>
      <c r="JU92" s="1858"/>
      <c r="JX92" s="2252"/>
      <c r="JY92" s="1858"/>
      <c r="KB92" s="2252"/>
      <c r="KC92" s="1858"/>
      <c r="KF92" s="2252"/>
      <c r="KG92" s="1858"/>
      <c r="KJ92" s="2252"/>
      <c r="KK92" s="1858"/>
      <c r="KN92" s="2252"/>
      <c r="KO92" s="1858"/>
      <c r="KR92" s="2252"/>
      <c r="KS92" s="1858"/>
      <c r="KV92" s="2252"/>
      <c r="KW92" s="1858"/>
      <c r="KZ92" s="2252"/>
      <c r="LA92" s="1858"/>
      <c r="LD92" s="2252"/>
      <c r="LE92" s="1858"/>
      <c r="LH92" s="2252"/>
      <c r="LI92" s="1858"/>
      <c r="LL92" s="2252"/>
      <c r="LM92" s="1858"/>
      <c r="LP92" s="2252"/>
      <c r="LQ92" s="1858"/>
      <c r="LT92" s="2252"/>
      <c r="LU92" s="1858"/>
      <c r="LX92" s="2252"/>
      <c r="LY92" s="1858"/>
      <c r="MB92" s="2252"/>
      <c r="MC92" s="1858"/>
      <c r="MF92" s="2252"/>
      <c r="MG92" s="1858"/>
      <c r="MJ92" s="2252"/>
      <c r="MK92" s="1858"/>
      <c r="MN92" s="2252"/>
      <c r="MO92" s="1858"/>
      <c r="MR92" s="2252"/>
      <c r="MS92" s="1858"/>
      <c r="MV92" s="2252"/>
      <c r="MW92" s="1858"/>
      <c r="MZ92" s="2252"/>
      <c r="NA92" s="1858"/>
      <c r="ND92" s="2252"/>
    </row>
    <row r="93" spans="1:368" s="78" customFormat="1" thickBot="1">
      <c r="A93" s="124"/>
      <c r="B93" s="1754"/>
      <c r="C93" s="1790"/>
      <c r="D93" s="2331"/>
      <c r="E93" s="1790"/>
      <c r="F93" s="1801"/>
      <c r="G93" s="1802" t="s">
        <v>183</v>
      </c>
      <c r="H93" s="1768" t="e">
        <f>AVERAGE(BE93,AK93,AC93,Q93,U93,Y93,CK93,CG93,AG93,AW93,M93,BQ93,BU93,BM93,BA93,AO93,AS93,#REF!,BI93,BY93,CC93,CO93,CS93,CW93,DA93,DE93)</f>
        <v>#REF!</v>
      </c>
      <c r="I93" s="691" t="e">
        <f>AVERAGE(BF93,AL93,AD93,R93,V93,Z93,CL93,CH93,AH93,AX93,N93,BR93,BV93,BN93,BB93,AP93,AT93,#REF!,BJ93,BZ93,CD93,CP93,CT93,CX93,DB93,DF93)</f>
        <v>#REF!</v>
      </c>
      <c r="J93" s="802" t="e">
        <f>AVERAGE(BG93,AM93,AE93,S93,W93,AA93,CM93,CI93,AI93,AY93,O93,BS93,BW93,BO93,BC93,AQ93,AU93,#REF!,BK93,CA93,CE93,CQ93,CU93,CY93,DC93,DG93)</f>
        <v>#REF!</v>
      </c>
      <c r="K93" s="1326" t="e">
        <f t="shared" si="48"/>
        <v>#REF!</v>
      </c>
      <c r="L93" s="1754"/>
      <c r="M93" s="472"/>
      <c r="N93" s="472"/>
      <c r="O93" s="472"/>
      <c r="P93" s="471"/>
      <c r="Q93" s="2521"/>
      <c r="R93" s="572"/>
      <c r="S93" s="573"/>
      <c r="T93" s="2520"/>
      <c r="U93" s="463"/>
      <c r="V93" s="463"/>
      <c r="W93" s="463"/>
      <c r="X93" s="464"/>
      <c r="Y93" s="353">
        <v>5</v>
      </c>
      <c r="Z93" s="353">
        <v>5</v>
      </c>
      <c r="AA93" s="353">
        <v>4</v>
      </c>
      <c r="AB93" s="525">
        <f>AA93+Z93+Y93</f>
        <v>14</v>
      </c>
      <c r="AC93" s="484">
        <v>3</v>
      </c>
      <c r="AD93" s="484">
        <v>4.5</v>
      </c>
      <c r="AE93" s="484">
        <v>3.5</v>
      </c>
      <c r="AF93" s="356">
        <f t="shared" si="50"/>
        <v>11</v>
      </c>
      <c r="AG93" s="357"/>
      <c r="AH93" s="358"/>
      <c r="AI93" s="359"/>
      <c r="AJ93" s="358"/>
      <c r="AK93" s="360"/>
      <c r="AL93" s="361"/>
      <c r="AM93" s="361"/>
      <c r="AN93" s="362"/>
      <c r="AO93" s="1127"/>
      <c r="AP93" s="1127"/>
      <c r="AQ93" s="1127"/>
      <c r="AR93" s="1128"/>
      <c r="AS93" s="358"/>
      <c r="AT93" s="358"/>
      <c r="AU93" s="359"/>
      <c r="AV93" s="724"/>
      <c r="AW93" s="1962"/>
      <c r="AX93" s="364"/>
      <c r="AY93" s="365"/>
      <c r="AZ93" s="1963"/>
      <c r="BA93" s="366"/>
      <c r="BB93" s="366"/>
      <c r="BC93" s="366"/>
      <c r="BD93" s="367"/>
      <c r="BE93" s="2401">
        <v>5</v>
      </c>
      <c r="BF93" s="368">
        <v>5</v>
      </c>
      <c r="BG93" s="2451">
        <v>4</v>
      </c>
      <c r="BH93" s="470">
        <f t="shared" si="59"/>
        <v>14</v>
      </c>
      <c r="BI93" s="371"/>
      <c r="BJ93" s="371"/>
      <c r="BK93" s="371"/>
      <c r="BL93" s="372"/>
      <c r="BM93" s="358">
        <f t="shared" si="51"/>
        <v>4.5</v>
      </c>
      <c r="BN93" s="358">
        <f t="shared" si="52"/>
        <v>4.5</v>
      </c>
      <c r="BO93" s="358">
        <f t="shared" si="53"/>
        <v>6</v>
      </c>
      <c r="BP93" s="500">
        <v>15</v>
      </c>
      <c r="BQ93" s="373"/>
      <c r="BR93" s="373"/>
      <c r="BS93" s="373"/>
      <c r="BT93" s="704"/>
      <c r="BU93" s="1870">
        <v>4</v>
      </c>
      <c r="BV93" s="462">
        <v>4</v>
      </c>
      <c r="BW93" s="462">
        <v>6</v>
      </c>
      <c r="BX93" s="1871">
        <f t="shared" si="61"/>
        <v>14</v>
      </c>
      <c r="BY93" s="374"/>
      <c r="BZ93" s="374"/>
      <c r="CA93" s="374"/>
      <c r="CB93" s="375"/>
      <c r="CC93" s="355"/>
      <c r="CD93" s="355"/>
      <c r="CE93" s="355"/>
      <c r="CF93" s="356"/>
      <c r="CG93" s="463"/>
      <c r="CH93" s="463"/>
      <c r="CI93" s="463"/>
      <c r="CJ93" s="464"/>
      <c r="CK93" s="383"/>
      <c r="CL93" s="383"/>
      <c r="CM93" s="383"/>
      <c r="CN93" s="488"/>
      <c r="CO93" s="2011">
        <v>4</v>
      </c>
      <c r="CP93" s="537">
        <v>4</v>
      </c>
      <c r="CQ93" s="537">
        <v>6</v>
      </c>
      <c r="CR93" s="2006">
        <f t="shared" si="54"/>
        <v>14</v>
      </c>
      <c r="CS93" s="378"/>
      <c r="CT93" s="378"/>
      <c r="CU93" s="378"/>
      <c r="CV93" s="460"/>
      <c r="CW93" s="537">
        <v>4</v>
      </c>
      <c r="CX93" s="537">
        <v>4</v>
      </c>
      <c r="CY93" s="537">
        <v>2</v>
      </c>
      <c r="CZ93" s="377">
        <f t="shared" si="60"/>
        <v>10</v>
      </c>
      <c r="DA93" s="368">
        <v>5</v>
      </c>
      <c r="DB93" s="368">
        <v>5</v>
      </c>
      <c r="DC93" s="368">
        <v>7</v>
      </c>
      <c r="DD93" s="460">
        <f>DC93+DB93+DA93</f>
        <v>17</v>
      </c>
      <c r="DE93" s="472">
        <f t="shared" si="56"/>
        <v>3.9</v>
      </c>
      <c r="DF93" s="472">
        <f t="shared" si="57"/>
        <v>3.9</v>
      </c>
      <c r="DG93" s="472">
        <f t="shared" si="58"/>
        <v>5.2</v>
      </c>
      <c r="DH93" s="692">
        <v>13</v>
      </c>
      <c r="DI93" s="383"/>
      <c r="DJ93" s="383"/>
      <c r="DK93" s="383"/>
      <c r="DL93" s="487"/>
      <c r="DM93" s="374"/>
      <c r="DN93" s="374"/>
      <c r="DO93" s="374"/>
      <c r="DP93" s="574"/>
      <c r="DQ93" s="466"/>
      <c r="DR93" s="467"/>
      <c r="DS93" s="468"/>
      <c r="DT93" s="575"/>
      <c r="DU93" s="491"/>
      <c r="DV93" s="492"/>
      <c r="DW93" s="493"/>
      <c r="DX93" s="494"/>
      <c r="DY93" s="495"/>
      <c r="DZ93" s="496"/>
      <c r="EA93" s="497"/>
      <c r="EB93" s="576"/>
      <c r="EC93" s="466"/>
      <c r="ED93" s="467"/>
      <c r="EE93" s="468"/>
      <c r="EF93" s="575"/>
      <c r="EG93" s="577"/>
      <c r="EH93" s="578"/>
      <c r="EI93" s="579"/>
      <c r="EJ93" s="580"/>
      <c r="EK93" s="964"/>
      <c r="EL93" s="965"/>
      <c r="EM93" s="966"/>
      <c r="EN93" s="967"/>
      <c r="EO93" s="1029"/>
      <c r="EP93" s="1030"/>
      <c r="EQ93" s="1031"/>
      <c r="ER93" s="1032"/>
      <c r="ES93" s="1088"/>
      <c r="ET93" s="1089"/>
      <c r="EU93" s="1090"/>
      <c r="EV93" s="1091"/>
      <c r="EW93" s="1347"/>
      <c r="EX93" s="1348"/>
      <c r="EY93" s="1349"/>
      <c r="EZ93" s="1350"/>
      <c r="FA93" s="1457"/>
      <c r="FB93" s="1458"/>
      <c r="FC93" s="1459"/>
      <c r="FD93" s="1460"/>
      <c r="FE93" s="1632"/>
      <c r="FF93" s="1633"/>
      <c r="FG93" s="1634"/>
      <c r="FH93" s="1635"/>
      <c r="FL93" s="2252"/>
      <c r="FP93" s="2252"/>
      <c r="FQ93" s="1858"/>
      <c r="FT93" s="2252"/>
      <c r="FX93" s="2252"/>
      <c r="GB93" s="2252"/>
      <c r="GF93" s="2252"/>
      <c r="GG93" s="1858"/>
      <c r="GJ93" s="2252"/>
      <c r="GN93" s="2252"/>
      <c r="GR93" s="2252"/>
      <c r="GV93" s="1858"/>
      <c r="GW93" s="1858"/>
      <c r="GZ93" s="2252"/>
      <c r="HA93" s="1858"/>
      <c r="HD93" s="2252"/>
      <c r="HE93" s="1858"/>
      <c r="HH93" s="2252"/>
      <c r="HI93" s="1858"/>
      <c r="HL93" s="2252"/>
      <c r="HM93" s="1858"/>
      <c r="HP93" s="2252"/>
      <c r="HQ93" s="1858"/>
      <c r="HT93" s="2252"/>
      <c r="HU93" s="1858"/>
      <c r="HX93" s="2252"/>
      <c r="HY93" s="1858"/>
      <c r="IB93" s="2252"/>
      <c r="IC93" s="1858"/>
      <c r="IF93" s="2252"/>
      <c r="IG93" s="1858"/>
      <c r="IJ93" s="2252"/>
      <c r="IK93" s="1858"/>
      <c r="IN93" s="2252"/>
      <c r="IO93" s="1858"/>
      <c r="IR93" s="2252"/>
      <c r="IS93" s="1858"/>
      <c r="IV93" s="1858"/>
      <c r="IW93" s="1858"/>
      <c r="IZ93" s="2252"/>
      <c r="JA93" s="1858"/>
      <c r="JD93" s="2252"/>
      <c r="JE93" s="1858"/>
      <c r="JH93" s="2252"/>
      <c r="JI93" s="1858"/>
      <c r="JL93" s="2252"/>
      <c r="JM93" s="1858"/>
      <c r="JP93" s="2252"/>
      <c r="JQ93" s="1858"/>
      <c r="JT93" s="2252"/>
      <c r="JU93" s="1858"/>
      <c r="JX93" s="2252"/>
      <c r="JY93" s="1858"/>
      <c r="KB93" s="2252"/>
      <c r="KC93" s="1858"/>
      <c r="KF93" s="2252"/>
      <c r="KG93" s="1858"/>
      <c r="KJ93" s="2252"/>
      <c r="KK93" s="1858"/>
      <c r="KN93" s="2252"/>
      <c r="KO93" s="1858"/>
      <c r="KR93" s="2252"/>
      <c r="KS93" s="1858"/>
      <c r="KV93" s="2252"/>
      <c r="KW93" s="1858"/>
      <c r="KZ93" s="2252"/>
      <c r="LA93" s="1858"/>
      <c r="LD93" s="2252"/>
      <c r="LE93" s="1858"/>
      <c r="LH93" s="2252"/>
      <c r="LI93" s="1858"/>
      <c r="LL93" s="2252"/>
      <c r="LM93" s="1858"/>
      <c r="LP93" s="2252"/>
      <c r="LQ93" s="1858"/>
      <c r="LT93" s="2252"/>
      <c r="LU93" s="1858"/>
      <c r="LX93" s="2252"/>
      <c r="LY93" s="1858"/>
      <c r="MB93" s="2252"/>
      <c r="MC93" s="1858"/>
      <c r="MF93" s="2252"/>
      <c r="MG93" s="1858"/>
      <c r="MJ93" s="2252"/>
      <c r="MK93" s="1858"/>
      <c r="MN93" s="2252"/>
      <c r="MO93" s="1858"/>
      <c r="MR93" s="2252"/>
      <c r="MS93" s="1858"/>
      <c r="MV93" s="2252"/>
      <c r="MW93" s="1858"/>
      <c r="MZ93" s="2252"/>
      <c r="NA93" s="1858"/>
      <c r="ND93" s="2252"/>
    </row>
    <row r="94" spans="1:368" s="78" customFormat="1" thickBot="1">
      <c r="A94" s="124"/>
      <c r="B94" s="1754"/>
      <c r="C94" s="1790"/>
      <c r="D94" s="2331"/>
      <c r="E94" s="1790"/>
      <c r="F94" s="1801"/>
      <c r="G94" s="1802" t="s">
        <v>184</v>
      </c>
      <c r="H94" s="2057" t="e">
        <f>AVERAGE(BE94,AK94,AC94,Q94,U94,Y94,CK94,CG94,AG94,AW94,M94,BQ94,BU94,BM94,BA94,AO94,AS94,#REF!,BI94,BY94,CC94,CO94,CS94,CW94,DA94,DE94)</f>
        <v>#REF!</v>
      </c>
      <c r="I94" s="695" t="e">
        <f>AVERAGE(BF94,AL94,AD94,R94,V94,Z94,CL94,CH94,AH94,AX94,N94,BR94,BV94,BN94,BB94,AP94,AT94,#REF!,BJ94,BZ94,CD94,CP94,CT94,CX94,DB94,DF94)</f>
        <v>#REF!</v>
      </c>
      <c r="J94" s="2056" t="e">
        <f>AVERAGE(BG94,AM94,AE94,S94,W94,AA94,CM94,CI94,AI94,AY94,O94,BS94,BW94,BO94,BC94,AQ94,AU94,#REF!,BK94,CA94,CE94,CQ94,CU94,CY94,DC94,DG94)</f>
        <v>#REF!</v>
      </c>
      <c r="K94" s="1324" t="e">
        <f t="shared" si="48"/>
        <v>#REF!</v>
      </c>
      <c r="L94" s="1754"/>
      <c r="M94" s="472"/>
      <c r="N94" s="472"/>
      <c r="O94" s="472"/>
      <c r="P94" s="471"/>
      <c r="Q94" s="2521"/>
      <c r="R94" s="572"/>
      <c r="S94" s="573"/>
      <c r="T94" s="2520"/>
      <c r="U94" s="463"/>
      <c r="V94" s="463"/>
      <c r="W94" s="463"/>
      <c r="X94" s="464"/>
      <c r="Y94" s="353">
        <v>4</v>
      </c>
      <c r="Z94" s="353">
        <v>4</v>
      </c>
      <c r="AA94" s="353">
        <v>6</v>
      </c>
      <c r="AB94" s="525">
        <f>AA94+Z94+Y94</f>
        <v>14</v>
      </c>
      <c r="AC94" s="484">
        <v>4.5</v>
      </c>
      <c r="AD94" s="484">
        <v>5.5</v>
      </c>
      <c r="AE94" s="484">
        <v>5.5</v>
      </c>
      <c r="AF94" s="356">
        <f t="shared" si="50"/>
        <v>15.5</v>
      </c>
      <c r="AG94" s="357"/>
      <c r="AH94" s="358"/>
      <c r="AI94" s="359"/>
      <c r="AJ94" s="358"/>
      <c r="AK94" s="360"/>
      <c r="AL94" s="361"/>
      <c r="AM94" s="361"/>
      <c r="AN94" s="362"/>
      <c r="AO94" s="1127"/>
      <c r="AP94" s="1127"/>
      <c r="AQ94" s="1127"/>
      <c r="AR94" s="1128"/>
      <c r="AS94" s="358"/>
      <c r="AT94" s="358"/>
      <c r="AU94" s="359"/>
      <c r="AV94" s="724"/>
      <c r="AW94" s="1962"/>
      <c r="AX94" s="364"/>
      <c r="AY94" s="365"/>
      <c r="AZ94" s="1963"/>
      <c r="BA94" s="366"/>
      <c r="BB94" s="366"/>
      <c r="BC94" s="366"/>
      <c r="BD94" s="367"/>
      <c r="BE94" s="2401">
        <v>5.5</v>
      </c>
      <c r="BF94" s="368">
        <v>4</v>
      </c>
      <c r="BG94" s="2451">
        <v>5</v>
      </c>
      <c r="BH94" s="470">
        <f t="shared" si="59"/>
        <v>14.5</v>
      </c>
      <c r="BI94" s="371"/>
      <c r="BJ94" s="371"/>
      <c r="BK94" s="371"/>
      <c r="BL94" s="372"/>
      <c r="BM94" s="358">
        <f t="shared" si="51"/>
        <v>4.8</v>
      </c>
      <c r="BN94" s="358">
        <f t="shared" si="52"/>
        <v>4.8</v>
      </c>
      <c r="BO94" s="358">
        <f t="shared" si="53"/>
        <v>6.4</v>
      </c>
      <c r="BP94" s="500">
        <v>16</v>
      </c>
      <c r="BQ94" s="373"/>
      <c r="BR94" s="373"/>
      <c r="BS94" s="373"/>
      <c r="BT94" s="704"/>
      <c r="BU94" s="1870">
        <v>4.5</v>
      </c>
      <c r="BV94" s="462">
        <v>3.5</v>
      </c>
      <c r="BW94" s="462">
        <v>5</v>
      </c>
      <c r="BX94" s="1871">
        <f t="shared" si="61"/>
        <v>13</v>
      </c>
      <c r="BY94" s="374"/>
      <c r="BZ94" s="374"/>
      <c r="CA94" s="374"/>
      <c r="CB94" s="375"/>
      <c r="CC94" s="355"/>
      <c r="CD94" s="355"/>
      <c r="CE94" s="355"/>
      <c r="CF94" s="356"/>
      <c r="CG94" s="463"/>
      <c r="CH94" s="463"/>
      <c r="CI94" s="463"/>
      <c r="CJ94" s="464"/>
      <c r="CK94" s="383"/>
      <c r="CL94" s="383"/>
      <c r="CM94" s="383"/>
      <c r="CN94" s="488"/>
      <c r="CO94" s="1906">
        <f>CR94*6/20</f>
        <v>4.26</v>
      </c>
      <c r="CP94" s="683">
        <f>CR94*6/20</f>
        <v>4.26</v>
      </c>
      <c r="CQ94" s="683">
        <f>CR94*8/20</f>
        <v>5.68</v>
      </c>
      <c r="CR94" s="1907">
        <v>14.2</v>
      </c>
      <c r="CS94" s="378"/>
      <c r="CT94" s="378"/>
      <c r="CU94" s="378"/>
      <c r="CV94" s="460"/>
      <c r="CW94" s="537">
        <v>5.5</v>
      </c>
      <c r="CX94" s="537">
        <v>5</v>
      </c>
      <c r="CY94" s="537">
        <v>8</v>
      </c>
      <c r="CZ94" s="377">
        <f t="shared" si="60"/>
        <v>18.5</v>
      </c>
      <c r="DA94" s="368">
        <v>4.75</v>
      </c>
      <c r="DB94" s="368">
        <v>4.75</v>
      </c>
      <c r="DC94" s="368">
        <v>5.25</v>
      </c>
      <c r="DD94" s="460">
        <f>DC94+DB94+DA94</f>
        <v>14.75</v>
      </c>
      <c r="DE94" s="472">
        <f t="shared" si="56"/>
        <v>4.5</v>
      </c>
      <c r="DF94" s="472">
        <f t="shared" si="57"/>
        <v>4.5</v>
      </c>
      <c r="DG94" s="472">
        <f t="shared" si="58"/>
        <v>6</v>
      </c>
      <c r="DH94" s="692">
        <v>15</v>
      </c>
      <c r="DI94" s="383"/>
      <c r="DJ94" s="383"/>
      <c r="DK94" s="383"/>
      <c r="DL94" s="487"/>
      <c r="DM94" s="374"/>
      <c r="DN94" s="374"/>
      <c r="DO94" s="374"/>
      <c r="DP94" s="574"/>
      <c r="DQ94" s="466"/>
      <c r="DR94" s="467"/>
      <c r="DS94" s="468"/>
      <c r="DT94" s="575"/>
      <c r="DU94" s="491"/>
      <c r="DV94" s="492"/>
      <c r="DW94" s="493"/>
      <c r="DX94" s="494"/>
      <c r="DY94" s="495"/>
      <c r="DZ94" s="496"/>
      <c r="EA94" s="497"/>
      <c r="EB94" s="576"/>
      <c r="EC94" s="466"/>
      <c r="ED94" s="467"/>
      <c r="EE94" s="468"/>
      <c r="EF94" s="575"/>
      <c r="EG94" s="577"/>
      <c r="EH94" s="578"/>
      <c r="EI94" s="579"/>
      <c r="EJ94" s="580"/>
      <c r="EK94" s="964"/>
      <c r="EL94" s="965"/>
      <c r="EM94" s="966"/>
      <c r="EN94" s="967"/>
      <c r="EO94" s="1029"/>
      <c r="EP94" s="1030"/>
      <c r="EQ94" s="1031"/>
      <c r="ER94" s="1032"/>
      <c r="ES94" s="1088"/>
      <c r="ET94" s="1089"/>
      <c r="EU94" s="1090"/>
      <c r="EV94" s="1091"/>
      <c r="EW94" s="1347"/>
      <c r="EX94" s="1348"/>
      <c r="EY94" s="1349"/>
      <c r="EZ94" s="1350"/>
      <c r="FA94" s="1457"/>
      <c r="FB94" s="1458"/>
      <c r="FC94" s="1459"/>
      <c r="FD94" s="1460"/>
      <c r="FE94" s="1632"/>
      <c r="FF94" s="1633"/>
      <c r="FG94" s="1634"/>
      <c r="FH94" s="1635"/>
      <c r="FL94" s="2252"/>
      <c r="FP94" s="2252"/>
      <c r="FQ94" s="1858"/>
      <c r="FT94" s="2252"/>
      <c r="FX94" s="2252"/>
      <c r="GB94" s="2252"/>
      <c r="GF94" s="2252"/>
      <c r="GG94" s="1858"/>
      <c r="GJ94" s="2252"/>
      <c r="GN94" s="2252"/>
      <c r="GR94" s="2252"/>
      <c r="GV94" s="1858"/>
      <c r="GW94" s="1858"/>
      <c r="GZ94" s="2252"/>
      <c r="HA94" s="1858"/>
      <c r="HD94" s="2252"/>
      <c r="HE94" s="1858"/>
      <c r="HH94" s="2252"/>
      <c r="HI94" s="1858"/>
      <c r="HL94" s="2252"/>
      <c r="HM94" s="1858"/>
      <c r="HP94" s="2252"/>
      <c r="HQ94" s="1858"/>
      <c r="HT94" s="2252"/>
      <c r="HU94" s="1858"/>
      <c r="HX94" s="2252"/>
      <c r="HY94" s="1858"/>
      <c r="IB94" s="2252"/>
      <c r="IC94" s="1858"/>
      <c r="IF94" s="2252"/>
      <c r="IG94" s="1858"/>
      <c r="IJ94" s="2252"/>
      <c r="IK94" s="1858"/>
      <c r="IN94" s="2252"/>
      <c r="IO94" s="1858"/>
      <c r="IR94" s="2252"/>
      <c r="IS94" s="1858"/>
      <c r="IV94" s="1858"/>
      <c r="IW94" s="1858"/>
      <c r="IZ94" s="2252"/>
      <c r="JA94" s="1858"/>
      <c r="JD94" s="2252"/>
      <c r="JE94" s="1858"/>
      <c r="JH94" s="2252"/>
      <c r="JI94" s="1858"/>
      <c r="JL94" s="2252"/>
      <c r="JM94" s="1858"/>
      <c r="JP94" s="2252"/>
      <c r="JQ94" s="1858"/>
      <c r="JT94" s="2252"/>
      <c r="JU94" s="1858"/>
      <c r="JX94" s="2252"/>
      <c r="JY94" s="1858"/>
      <c r="KB94" s="2252"/>
      <c r="KC94" s="1858"/>
      <c r="KF94" s="2252"/>
      <c r="KG94" s="1858"/>
      <c r="KJ94" s="2252"/>
      <c r="KK94" s="1858"/>
      <c r="KN94" s="2252"/>
      <c r="KO94" s="1858"/>
      <c r="KR94" s="2252"/>
      <c r="KS94" s="1858"/>
      <c r="KV94" s="2252"/>
      <c r="KW94" s="1858"/>
      <c r="KZ94" s="2252"/>
      <c r="LA94" s="1858"/>
      <c r="LD94" s="2252"/>
      <c r="LE94" s="1858"/>
      <c r="LH94" s="2252"/>
      <c r="LI94" s="1858"/>
      <c r="LL94" s="2252"/>
      <c r="LM94" s="1858"/>
      <c r="LP94" s="2252"/>
      <c r="LQ94" s="1858"/>
      <c r="LT94" s="2252"/>
      <c r="LU94" s="1858"/>
      <c r="LX94" s="2252"/>
      <c r="LY94" s="1858"/>
      <c r="MB94" s="2252"/>
      <c r="MC94" s="1858"/>
      <c r="MF94" s="2252"/>
      <c r="MG94" s="1858"/>
      <c r="MJ94" s="2252"/>
      <c r="MK94" s="1858"/>
      <c r="MN94" s="2252"/>
      <c r="MO94" s="1858"/>
      <c r="MR94" s="2252"/>
      <c r="MS94" s="1858"/>
      <c r="MV94" s="2252"/>
      <c r="MW94" s="1858"/>
      <c r="MZ94" s="2252"/>
      <c r="NA94" s="1858"/>
      <c r="ND94" s="2252"/>
    </row>
    <row r="95" spans="1:368" s="78" customFormat="1" thickBot="1">
      <c r="A95" s="124"/>
      <c r="B95" s="1754"/>
      <c r="C95" s="1790"/>
      <c r="D95" s="2331"/>
      <c r="E95" s="1790"/>
      <c r="F95" s="1801"/>
      <c r="G95" s="1802" t="s">
        <v>185</v>
      </c>
      <c r="H95" s="2278" t="e">
        <f>AVERAGE(BE95,AK95,AC95,Q95,U95,Y95,CK95,CG95,AG95,AW95,M95,BQ95,BU95,BM95,BA95,AO95,AS95,#REF!,BI95,BY95,CC95,CO95,CS95,CW95,DA95,DE95)</f>
        <v>#REF!</v>
      </c>
      <c r="I95" s="691" t="e">
        <f>AVERAGE(BF95,AL95,AD95,R95,V95,Z95,CL95,CH95,AH95,AX95,N95,BR95,BV95,BN95,BB95,AP95,AT95,#REF!,BJ95,BZ95,CD95,CP95,CT95,CX95,DB95,DF95)</f>
        <v>#REF!</v>
      </c>
      <c r="J95" s="802" t="e">
        <f>AVERAGE(BG95,AM95,AE95,S95,W95,AA95,CM95,CI95,AI95,AY95,O95,BS95,BW95,BO95,BC95,AQ95,AU95,#REF!,BK95,CA95,CE95,CQ95,CU95,CY95,DC95,DG95)</f>
        <v>#REF!</v>
      </c>
      <c r="K95" s="1326" t="e">
        <f t="shared" si="48"/>
        <v>#REF!</v>
      </c>
      <c r="L95" s="1754"/>
      <c r="M95" s="472"/>
      <c r="N95" s="472"/>
      <c r="O95" s="472"/>
      <c r="P95" s="471"/>
      <c r="Q95" s="2521"/>
      <c r="R95" s="572"/>
      <c r="S95" s="573"/>
      <c r="T95" s="2520"/>
      <c r="U95" s="463"/>
      <c r="V95" s="463"/>
      <c r="W95" s="463"/>
      <c r="X95" s="464"/>
      <c r="Y95" s="353">
        <v>4</v>
      </c>
      <c r="Z95" s="353">
        <v>4</v>
      </c>
      <c r="AA95" s="353">
        <v>4</v>
      </c>
      <c r="AB95" s="525">
        <f>AA95+Z95+Y95</f>
        <v>12</v>
      </c>
      <c r="AC95" s="484">
        <v>2</v>
      </c>
      <c r="AD95" s="484">
        <v>3</v>
      </c>
      <c r="AE95" s="484">
        <v>4</v>
      </c>
      <c r="AF95" s="356">
        <f t="shared" si="50"/>
        <v>9</v>
      </c>
      <c r="AG95" s="357"/>
      <c r="AH95" s="358"/>
      <c r="AI95" s="359"/>
      <c r="AJ95" s="358"/>
      <c r="AK95" s="360"/>
      <c r="AL95" s="361"/>
      <c r="AM95" s="361"/>
      <c r="AN95" s="362"/>
      <c r="AO95" s="1127"/>
      <c r="AP95" s="1127"/>
      <c r="AQ95" s="1127"/>
      <c r="AR95" s="1128"/>
      <c r="AS95" s="358"/>
      <c r="AT95" s="358"/>
      <c r="AU95" s="359"/>
      <c r="AV95" s="724"/>
      <c r="AW95" s="1962"/>
      <c r="AX95" s="364"/>
      <c r="AY95" s="365"/>
      <c r="AZ95" s="1963"/>
      <c r="BA95" s="366"/>
      <c r="BB95" s="366"/>
      <c r="BC95" s="366"/>
      <c r="BD95" s="367"/>
      <c r="BE95" s="2401">
        <v>3</v>
      </c>
      <c r="BF95" s="368">
        <v>3</v>
      </c>
      <c r="BG95" s="2451">
        <v>3</v>
      </c>
      <c r="BH95" s="470">
        <f t="shared" si="59"/>
        <v>9</v>
      </c>
      <c r="BI95" s="371"/>
      <c r="BJ95" s="371"/>
      <c r="BK95" s="371"/>
      <c r="BL95" s="372"/>
      <c r="BM95" s="358">
        <f t="shared" si="51"/>
        <v>4.2</v>
      </c>
      <c r="BN95" s="358">
        <f t="shared" si="52"/>
        <v>4.2</v>
      </c>
      <c r="BO95" s="358">
        <f t="shared" si="53"/>
        <v>5.6</v>
      </c>
      <c r="BP95" s="500">
        <v>14</v>
      </c>
      <c r="BQ95" s="373"/>
      <c r="BR95" s="373"/>
      <c r="BS95" s="373"/>
      <c r="BT95" s="704"/>
      <c r="BU95" s="1870">
        <f>15/20*6</f>
        <v>4.5</v>
      </c>
      <c r="BV95" s="462">
        <f>16/20*6</f>
        <v>4.8000000000000007</v>
      </c>
      <c r="BW95" s="462">
        <f>13/20*8</f>
        <v>5.2</v>
      </c>
      <c r="BX95" s="1871">
        <f t="shared" si="61"/>
        <v>14.5</v>
      </c>
      <c r="BY95" s="374"/>
      <c r="BZ95" s="374"/>
      <c r="CA95" s="374"/>
      <c r="CB95" s="375"/>
      <c r="CC95" s="355"/>
      <c r="CD95" s="355"/>
      <c r="CE95" s="355"/>
      <c r="CF95" s="356"/>
      <c r="CG95" s="463"/>
      <c r="CH95" s="463"/>
      <c r="CI95" s="463"/>
      <c r="CJ95" s="464"/>
      <c r="CK95" s="383"/>
      <c r="CL95" s="383"/>
      <c r="CM95" s="383"/>
      <c r="CN95" s="488"/>
      <c r="CO95" s="2011">
        <v>3</v>
      </c>
      <c r="CP95" s="537">
        <v>4</v>
      </c>
      <c r="CQ95" s="537">
        <v>4</v>
      </c>
      <c r="CR95" s="2006">
        <v>14</v>
      </c>
      <c r="CS95" s="378"/>
      <c r="CT95" s="378"/>
      <c r="CU95" s="378"/>
      <c r="CV95" s="460"/>
      <c r="CW95" s="537">
        <v>3.5</v>
      </c>
      <c r="CX95" s="537">
        <v>3</v>
      </c>
      <c r="CY95" s="537">
        <v>4</v>
      </c>
      <c r="CZ95" s="377">
        <f t="shared" si="60"/>
        <v>10.5</v>
      </c>
      <c r="DA95" s="368"/>
      <c r="DB95" s="368"/>
      <c r="DC95" s="368"/>
      <c r="DD95" s="460"/>
      <c r="DE95" s="472"/>
      <c r="DF95" s="472"/>
      <c r="DG95" s="472"/>
      <c r="DH95" s="692"/>
      <c r="DI95" s="383"/>
      <c r="DJ95" s="383"/>
      <c r="DK95" s="383"/>
      <c r="DL95" s="487"/>
      <c r="DM95" s="374"/>
      <c r="DN95" s="374"/>
      <c r="DO95" s="374"/>
      <c r="DP95" s="574"/>
      <c r="DQ95" s="466"/>
      <c r="DR95" s="467"/>
      <c r="DS95" s="468"/>
      <c r="DT95" s="575"/>
      <c r="DU95" s="491"/>
      <c r="DV95" s="492"/>
      <c r="DW95" s="493"/>
      <c r="DX95" s="494"/>
      <c r="DY95" s="495"/>
      <c r="DZ95" s="496"/>
      <c r="EA95" s="497"/>
      <c r="EB95" s="576"/>
      <c r="EC95" s="466"/>
      <c r="ED95" s="467"/>
      <c r="EE95" s="468"/>
      <c r="EF95" s="575"/>
      <c r="EG95" s="577"/>
      <c r="EH95" s="578"/>
      <c r="EI95" s="579"/>
      <c r="EJ95" s="580"/>
      <c r="EK95" s="964"/>
      <c r="EL95" s="965"/>
      <c r="EM95" s="966"/>
      <c r="EN95" s="967"/>
      <c r="EO95" s="1029"/>
      <c r="EP95" s="1030"/>
      <c r="EQ95" s="1031"/>
      <c r="ER95" s="1032"/>
      <c r="ES95" s="1088"/>
      <c r="ET95" s="1089"/>
      <c r="EU95" s="1090"/>
      <c r="EV95" s="1091"/>
      <c r="EW95" s="1347"/>
      <c r="EX95" s="1348"/>
      <c r="EY95" s="1349"/>
      <c r="EZ95" s="1350"/>
      <c r="FA95" s="1457"/>
      <c r="FB95" s="1458"/>
      <c r="FC95" s="1459"/>
      <c r="FD95" s="1460"/>
      <c r="FE95" s="1632"/>
      <c r="FF95" s="1633"/>
      <c r="FG95" s="1634"/>
      <c r="FH95" s="1635"/>
      <c r="FL95" s="2252"/>
      <c r="FP95" s="2252"/>
      <c r="FQ95" s="1858"/>
      <c r="FT95" s="2252"/>
      <c r="FX95" s="2252"/>
      <c r="GB95" s="2252"/>
      <c r="GF95" s="2252"/>
      <c r="GG95" s="1858"/>
      <c r="GJ95" s="2252"/>
      <c r="GN95" s="2252"/>
      <c r="GR95" s="2252"/>
      <c r="GV95" s="1858"/>
      <c r="GW95" s="1858"/>
      <c r="GZ95" s="2252"/>
      <c r="HA95" s="1858"/>
      <c r="HD95" s="2252"/>
      <c r="HE95" s="1858"/>
      <c r="HH95" s="2252"/>
      <c r="HI95" s="1858"/>
      <c r="HL95" s="2252"/>
      <c r="HM95" s="1858"/>
      <c r="HP95" s="2252"/>
      <c r="HQ95" s="1858"/>
      <c r="HT95" s="2252"/>
      <c r="HU95" s="1858"/>
      <c r="HX95" s="2252"/>
      <c r="HY95" s="1858"/>
      <c r="IB95" s="2252"/>
      <c r="IC95" s="1858"/>
      <c r="IF95" s="2252"/>
      <c r="IG95" s="1858"/>
      <c r="IJ95" s="2252"/>
      <c r="IK95" s="1858"/>
      <c r="IN95" s="2252"/>
      <c r="IO95" s="1858"/>
      <c r="IR95" s="2252"/>
      <c r="IS95" s="1858"/>
      <c r="IV95" s="1858"/>
      <c r="IW95" s="1858"/>
      <c r="IZ95" s="2252"/>
      <c r="JA95" s="1858"/>
      <c r="JD95" s="2252"/>
      <c r="JE95" s="1858"/>
      <c r="JH95" s="2252"/>
      <c r="JI95" s="1858"/>
      <c r="JL95" s="2252"/>
      <c r="JM95" s="1858"/>
      <c r="JP95" s="2252"/>
      <c r="JQ95" s="1858"/>
      <c r="JT95" s="2252"/>
      <c r="JU95" s="1858"/>
      <c r="JX95" s="2252"/>
      <c r="JY95" s="1858"/>
      <c r="KB95" s="2252"/>
      <c r="KC95" s="1858"/>
      <c r="KF95" s="2252"/>
      <c r="KG95" s="1858"/>
      <c r="KJ95" s="2252"/>
      <c r="KK95" s="1858"/>
      <c r="KN95" s="2252"/>
      <c r="KO95" s="1858"/>
      <c r="KR95" s="2252"/>
      <c r="KS95" s="1858"/>
      <c r="KV95" s="2252"/>
      <c r="KW95" s="1858"/>
      <c r="KZ95" s="2252"/>
      <c r="LA95" s="1858"/>
      <c r="LD95" s="2252"/>
      <c r="LE95" s="1858"/>
      <c r="LH95" s="2252"/>
      <c r="LI95" s="1858"/>
      <c r="LL95" s="2252"/>
      <c r="LM95" s="1858"/>
      <c r="LP95" s="2252"/>
      <c r="LQ95" s="1858"/>
      <c r="LT95" s="2252"/>
      <c r="LU95" s="1858"/>
      <c r="LX95" s="2252"/>
      <c r="LY95" s="1858"/>
      <c r="MB95" s="2252"/>
      <c r="MC95" s="1858"/>
      <c r="MF95" s="2252"/>
      <c r="MG95" s="1858"/>
      <c r="MJ95" s="2252"/>
      <c r="MK95" s="1858"/>
      <c r="MN95" s="2252"/>
      <c r="MO95" s="1858"/>
      <c r="MR95" s="2252"/>
      <c r="MS95" s="1858"/>
      <c r="MV95" s="2252"/>
      <c r="MW95" s="1858"/>
      <c r="MZ95" s="2252"/>
      <c r="NA95" s="1858"/>
      <c r="ND95" s="2252"/>
    </row>
    <row r="96" spans="1:368" s="411" customFormat="1" thickBot="1">
      <c r="A96" s="385"/>
      <c r="B96" s="1757"/>
      <c r="C96" s="1790">
        <v>2007</v>
      </c>
      <c r="D96" s="2331" t="s">
        <v>504</v>
      </c>
      <c r="E96" s="1790">
        <v>29</v>
      </c>
      <c r="F96" s="1805" t="s">
        <v>529</v>
      </c>
      <c r="G96" s="547"/>
      <c r="H96" s="2274"/>
      <c r="I96" s="2274"/>
      <c r="J96" s="2274"/>
      <c r="K96" s="2275"/>
      <c r="L96" s="1757"/>
      <c r="M96" s="386"/>
      <c r="N96" s="386"/>
      <c r="O96" s="386"/>
      <c r="P96" s="414"/>
      <c r="Q96" s="2517"/>
      <c r="R96" s="387"/>
      <c r="S96" s="387"/>
      <c r="T96" s="2524"/>
      <c r="U96" s="389"/>
      <c r="V96" s="389"/>
      <c r="W96" s="389"/>
      <c r="X96" s="389"/>
      <c r="Y96" s="2597">
        <f>STDEV(AB83:AB95)</f>
        <v>2.2680896739835386</v>
      </c>
      <c r="Z96" s="2597"/>
      <c r="AA96" s="2598">
        <f>AVERAGE(AB83:AB95)</f>
        <v>13.461538461538462</v>
      </c>
      <c r="AB96" s="2598"/>
      <c r="AC96" s="2597">
        <f>STDEV(AF83:AF95)</f>
        <v>2.1941063247031987</v>
      </c>
      <c r="AD96" s="2597"/>
      <c r="AE96" s="2598">
        <f>AVERAGE(AF83:AF95)</f>
        <v>12.692307692307692</v>
      </c>
      <c r="AF96" s="2598"/>
      <c r="AG96" s="393"/>
      <c r="AH96" s="393"/>
      <c r="AI96" s="393"/>
      <c r="AJ96" s="393"/>
      <c r="AK96" s="394"/>
      <c r="AL96" s="395"/>
      <c r="AM96" s="395"/>
      <c r="AN96" s="697"/>
      <c r="AO96" s="1135"/>
      <c r="AP96" s="1135"/>
      <c r="AQ96" s="1135"/>
      <c r="AR96" s="1129"/>
      <c r="AS96" s="393"/>
      <c r="AT96" s="393"/>
      <c r="AU96" s="393"/>
      <c r="AV96" s="393"/>
      <c r="AW96" s="1964"/>
      <c r="AX96" s="398"/>
      <c r="AY96" s="398"/>
      <c r="AZ96" s="1965"/>
      <c r="BA96" s="400"/>
      <c r="BB96" s="400"/>
      <c r="BC96" s="400"/>
      <c r="BD96" s="400"/>
      <c r="BE96" s="2596">
        <f>STDEV(BH83:BH95)</f>
        <v>3.0445200876497012</v>
      </c>
      <c r="BF96" s="2597"/>
      <c r="BG96" s="2598">
        <f>AVERAGE(BH83:BH95)</f>
        <v>12.792307692307693</v>
      </c>
      <c r="BH96" s="2598"/>
      <c r="BI96" s="402"/>
      <c r="BJ96" s="402"/>
      <c r="BK96" s="402"/>
      <c r="BL96" s="403"/>
      <c r="BM96" s="2597">
        <f>STDEV(BP83:BP95)</f>
        <v>1.9632031648982911</v>
      </c>
      <c r="BN96" s="2597"/>
      <c r="BO96" s="2598">
        <f>AVERAGE(BP83:BP95)</f>
        <v>15.25</v>
      </c>
      <c r="BP96" s="2598"/>
      <c r="BQ96" s="404"/>
      <c r="BR96" s="404"/>
      <c r="BS96" s="404"/>
      <c r="BT96" s="707"/>
      <c r="BU96" s="2596">
        <f>STDEV(BX83:BX95)</f>
        <v>2.0357068954303181</v>
      </c>
      <c r="BV96" s="2597"/>
      <c r="BW96" s="2598">
        <f>AVERAGE(BX83:BX95)</f>
        <v>13.292307692307693</v>
      </c>
      <c r="BX96" s="2599"/>
      <c r="BY96" s="405"/>
      <c r="BZ96" s="405"/>
      <c r="CA96" s="405"/>
      <c r="CB96" s="405"/>
      <c r="CC96" s="391"/>
      <c r="CD96" s="391"/>
      <c r="CE96" s="391"/>
      <c r="CF96" s="391"/>
      <c r="CG96" s="389"/>
      <c r="CH96" s="389"/>
      <c r="CI96" s="389"/>
      <c r="CJ96" s="389"/>
      <c r="CK96" s="417"/>
      <c r="CL96" s="417"/>
      <c r="CM96" s="417"/>
      <c r="CN96" s="417"/>
      <c r="CO96" s="2596">
        <f>STDEV(CR83:CR95)</f>
        <v>2.1838275032846761</v>
      </c>
      <c r="CP96" s="2597"/>
      <c r="CQ96" s="2598">
        <f>AVERAGE(CR83:CR95)</f>
        <v>14.207692307692307</v>
      </c>
      <c r="CR96" s="2599"/>
      <c r="CS96" s="408"/>
      <c r="CT96" s="408"/>
      <c r="CU96" s="408"/>
      <c r="CV96" s="408"/>
      <c r="CW96" s="2597">
        <f>STDEV(CZ83:CZ95)</f>
        <v>3.3646541331758679</v>
      </c>
      <c r="CX96" s="2597"/>
      <c r="CY96" s="2598">
        <f>AVERAGE(CZ83:CZ95)</f>
        <v>13.36153846153846</v>
      </c>
      <c r="CZ96" s="2598"/>
      <c r="DA96" s="2597">
        <f>STDEV(DD83:DD95)</f>
        <v>2.648881267572587</v>
      </c>
      <c r="DB96" s="2597"/>
      <c r="DC96" s="2598">
        <f>AVERAGE(DD83:DD95)</f>
        <v>14.020833333333334</v>
      </c>
      <c r="DD96" s="2598"/>
      <c r="DE96" s="2597">
        <f>STDEV(DH83:DH95)</f>
        <v>1.6664242247908223</v>
      </c>
      <c r="DF96" s="2597"/>
      <c r="DG96" s="2598">
        <f>AVERAGE(DH83:DH95)</f>
        <v>13.633333333333333</v>
      </c>
      <c r="DH96" s="2598"/>
      <c r="DI96" s="2620"/>
      <c r="DJ96" s="2620"/>
      <c r="DK96" s="2621"/>
      <c r="DL96" s="2621"/>
      <c r="DM96" s="405"/>
      <c r="DN96" s="405"/>
      <c r="DO96" s="405"/>
      <c r="DP96" s="405"/>
      <c r="DQ96" s="410"/>
      <c r="DS96" s="40"/>
      <c r="DT96" s="420"/>
      <c r="DU96" s="421"/>
      <c r="DV96" s="422"/>
      <c r="DW96" s="423"/>
      <c r="DX96" s="424"/>
      <c r="DY96" s="425"/>
      <c r="DZ96" s="426"/>
      <c r="EA96" s="427"/>
      <c r="EB96" s="428"/>
      <c r="EC96" s="410"/>
      <c r="EE96" s="40"/>
      <c r="EF96" s="420"/>
      <c r="EG96" s="429"/>
      <c r="EH96" s="430"/>
      <c r="EI96" s="431"/>
      <c r="EJ96" s="432"/>
      <c r="EK96" s="954"/>
      <c r="EL96" s="955"/>
      <c r="EM96" s="956"/>
      <c r="EN96" s="957"/>
      <c r="EO96" s="1019"/>
      <c r="EP96" s="1020"/>
      <c r="EQ96" s="1021"/>
      <c r="ER96" s="1022"/>
      <c r="ES96" s="1078"/>
      <c r="ET96" s="1079"/>
      <c r="EU96" s="1080"/>
      <c r="EV96" s="1081"/>
      <c r="EW96" s="1359"/>
      <c r="EX96" s="1360"/>
      <c r="EY96" s="1361"/>
      <c r="EZ96" s="1362"/>
      <c r="FA96" s="1480"/>
      <c r="FB96" s="1481"/>
      <c r="FC96" s="1482"/>
      <c r="FD96" s="1483"/>
      <c r="FE96" s="1622"/>
      <c r="FF96" s="1623"/>
      <c r="FG96" s="1624"/>
      <c r="FH96" s="1625"/>
      <c r="FL96" s="2255"/>
      <c r="FP96" s="2255"/>
      <c r="FQ96" s="1862"/>
      <c r="FT96" s="2255"/>
      <c r="FX96" s="2255"/>
      <c r="GB96" s="2255"/>
      <c r="GF96" s="2255"/>
      <c r="GG96" s="1862"/>
      <c r="GJ96" s="2255"/>
      <c r="GN96" s="2255"/>
      <c r="GR96" s="2255"/>
      <c r="GV96" s="1862"/>
      <c r="GW96" s="1862"/>
      <c r="GZ96" s="2255"/>
      <c r="HA96" s="1862"/>
      <c r="HD96" s="2255"/>
      <c r="HE96" s="1862"/>
      <c r="HH96" s="2255"/>
      <c r="HI96" s="1862"/>
      <c r="HL96" s="2255"/>
      <c r="HM96" s="1862"/>
      <c r="HP96" s="2255"/>
      <c r="HQ96" s="1862"/>
      <c r="HT96" s="2255"/>
      <c r="HU96" s="1862"/>
      <c r="HX96" s="2255"/>
      <c r="HY96" s="1862"/>
      <c r="IB96" s="2255"/>
      <c r="IC96" s="1862"/>
      <c r="IF96" s="2255"/>
      <c r="IG96" s="1862"/>
      <c r="IJ96" s="2255"/>
      <c r="IK96" s="1862"/>
      <c r="IN96" s="2255"/>
      <c r="IO96" s="1862"/>
      <c r="IR96" s="2255"/>
      <c r="IS96" s="1862"/>
      <c r="IV96" s="1862"/>
      <c r="IW96" s="1862"/>
      <c r="IZ96" s="2255"/>
      <c r="JA96" s="1862"/>
      <c r="JD96" s="2255"/>
      <c r="JE96" s="1862"/>
      <c r="JH96" s="2255"/>
      <c r="JI96" s="1862"/>
      <c r="JL96" s="2255"/>
      <c r="JM96" s="1862"/>
      <c r="JP96" s="2255"/>
      <c r="JQ96" s="1862"/>
      <c r="JT96" s="2255"/>
      <c r="JU96" s="1862"/>
      <c r="JX96" s="2255"/>
      <c r="JY96" s="1862"/>
      <c r="KB96" s="2255"/>
      <c r="KC96" s="1862"/>
      <c r="KF96" s="2255"/>
      <c r="KG96" s="1862"/>
      <c r="KJ96" s="2255"/>
      <c r="KK96" s="1862"/>
      <c r="KN96" s="2255"/>
      <c r="KO96" s="1862"/>
      <c r="KR96" s="2255"/>
      <c r="KS96" s="1862"/>
      <c r="KV96" s="2255"/>
      <c r="KW96" s="1862"/>
      <c r="KZ96" s="2255"/>
      <c r="LA96" s="1862"/>
      <c r="LD96" s="2255"/>
      <c r="LE96" s="1862"/>
      <c r="LH96" s="2255"/>
      <c r="LI96" s="1862"/>
      <c r="LL96" s="2255"/>
      <c r="LM96" s="1862"/>
      <c r="LP96" s="2255"/>
      <c r="LQ96" s="1862"/>
      <c r="LT96" s="2255"/>
      <c r="LU96" s="1862"/>
      <c r="LX96" s="2255"/>
      <c r="LY96" s="1862"/>
      <c r="MB96" s="2255"/>
      <c r="MC96" s="1862"/>
      <c r="MF96" s="2255"/>
      <c r="MG96" s="1862"/>
      <c r="MJ96" s="2255"/>
      <c r="MK96" s="1862"/>
      <c r="MN96" s="2255"/>
      <c r="MO96" s="1862"/>
      <c r="MR96" s="2255"/>
      <c r="MS96" s="1862"/>
      <c r="MV96" s="2255"/>
      <c r="MW96" s="1862"/>
      <c r="MZ96" s="2255"/>
      <c r="NA96" s="1862"/>
      <c r="ND96" s="2255"/>
    </row>
    <row r="97" spans="1:368" s="325" customFormat="1" thickBot="1">
      <c r="A97" s="125"/>
      <c r="B97" s="1756"/>
      <c r="C97" s="1790"/>
      <c r="D97" s="2331"/>
      <c r="E97" s="1790"/>
      <c r="F97" s="1803" t="s">
        <v>186</v>
      </c>
      <c r="G97" s="1808" t="s">
        <v>187</v>
      </c>
      <c r="H97" s="2279" t="e">
        <f>AVERAGE(BE97,AK97,AC97,Q97,U97,Y97,CK97,CG97,AG97,AW97,M97,BQ97,BU97,BM97,BA97,AO97,AS97,#REF!,BI97,BY97,CC97,CO97,CS97,CW97,DA97,DE97)</f>
        <v>#REF!</v>
      </c>
      <c r="I97" s="682" t="e">
        <f>AVERAGE(BF97,AL97,AD97,R97,V97,Z97,CL97,CH97,AH97,AX97,N97,BR97,BV97,BN97,BB97,AP97,AT97,#REF!,BJ97,BZ97,CD97,CP97,CT97,CX97,DB97,DF97)</f>
        <v>#REF!</v>
      </c>
      <c r="J97" s="2051" t="e">
        <f>AVERAGE(BG97,AM97,AE97,S97,W97,AA97,CM97,CI97,AI97,AY97,O97,BS97,BW97,BO97,BC97,AQ97,AU97,#REF!,BK97,CA97,CE97,CQ97,CU97,CY97,DC97,DG97)</f>
        <v>#REF!</v>
      </c>
      <c r="K97" s="1323" t="e">
        <f t="shared" ref="K97:K108" si="62">SUM(H97:J97)</f>
        <v>#REF!</v>
      </c>
      <c r="L97" s="1756"/>
      <c r="M97" s="455"/>
      <c r="N97" s="455"/>
      <c r="O97" s="455"/>
      <c r="P97" s="454"/>
      <c r="Q97" s="2519"/>
      <c r="R97" s="552"/>
      <c r="S97" s="553"/>
      <c r="T97" s="2523"/>
      <c r="U97" s="481">
        <v>4.5</v>
      </c>
      <c r="V97" s="481">
        <v>4</v>
      </c>
      <c r="W97" s="481">
        <v>6.5</v>
      </c>
      <c r="X97" s="464">
        <f t="shared" ref="X97:X105" si="63">W97+V97+U97</f>
        <v>15</v>
      </c>
      <c r="Y97" s="353">
        <v>4.5</v>
      </c>
      <c r="Z97" s="353">
        <v>4</v>
      </c>
      <c r="AA97" s="353">
        <v>5.5</v>
      </c>
      <c r="AB97" s="525">
        <f t="shared" ref="AB97:AB104" si="64">AA97+Z97+Y97</f>
        <v>14</v>
      </c>
      <c r="AC97" s="484">
        <v>5</v>
      </c>
      <c r="AD97" s="484">
        <v>5.5</v>
      </c>
      <c r="AE97" s="484">
        <v>2</v>
      </c>
      <c r="AF97" s="356">
        <f t="shared" ref="AF97:AF104" si="65">AE97+AD97+AC97</f>
        <v>12.5</v>
      </c>
      <c r="AG97" s="546">
        <v>5</v>
      </c>
      <c r="AH97" s="546">
        <v>4</v>
      </c>
      <c r="AI97" s="546">
        <v>1</v>
      </c>
      <c r="AJ97" s="357">
        <f t="shared" ref="AJ97:AJ107" si="66">AI97+AH97+AG97</f>
        <v>10</v>
      </c>
      <c r="AK97" s="295"/>
      <c r="AL97" s="296"/>
      <c r="AM97" s="296"/>
      <c r="AN97" s="297"/>
      <c r="AO97" s="1131">
        <v>3</v>
      </c>
      <c r="AP97" s="1131">
        <v>3</v>
      </c>
      <c r="AQ97" s="1147">
        <v>7</v>
      </c>
      <c r="AR97" s="1148">
        <f t="shared" ref="AR97:AR108" si="67">AQ97+AP97+AO97</f>
        <v>13</v>
      </c>
      <c r="AS97" s="293"/>
      <c r="AT97" s="293"/>
      <c r="AU97" s="294"/>
      <c r="AV97" s="1943"/>
      <c r="AW97" s="1960"/>
      <c r="AX97" s="299"/>
      <c r="AY97" s="300"/>
      <c r="AZ97" s="1961"/>
      <c r="BA97" s="301"/>
      <c r="BB97" s="301"/>
      <c r="BC97" s="301"/>
      <c r="BD97" s="302"/>
      <c r="BE97" s="2462"/>
      <c r="BF97" s="321"/>
      <c r="BG97" s="2463"/>
      <c r="BH97" s="453"/>
      <c r="BI97" s="305"/>
      <c r="BJ97" s="305"/>
      <c r="BK97" s="305"/>
      <c r="BL97" s="306"/>
      <c r="BM97" s="293"/>
      <c r="BN97" s="293"/>
      <c r="BO97" s="293"/>
      <c r="BP97" s="298"/>
      <c r="BQ97" s="307"/>
      <c r="BR97" s="307"/>
      <c r="BS97" s="307"/>
      <c r="BT97" s="700"/>
      <c r="BU97" s="1870">
        <f>18/20*6</f>
        <v>5.4</v>
      </c>
      <c r="BV97" s="462">
        <f>17/20*6</f>
        <v>5.0999999999999996</v>
      </c>
      <c r="BW97" s="462">
        <f>11/20*8</f>
        <v>4.4000000000000004</v>
      </c>
      <c r="BX97" s="1871">
        <f>BW97+BV97+BU97</f>
        <v>14.9</v>
      </c>
      <c r="BY97" s="374">
        <f t="shared" ref="BY97:BY108" si="68">CB97*6/20</f>
        <v>4.2</v>
      </c>
      <c r="BZ97" s="374">
        <f t="shared" ref="BZ97:BZ108" si="69">CB97*6/20</f>
        <v>4.2</v>
      </c>
      <c r="CA97" s="374">
        <f t="shared" ref="CA97:CA108" si="70">CB97*8/20</f>
        <v>5.6</v>
      </c>
      <c r="CB97" s="461">
        <v>14</v>
      </c>
      <c r="CC97" s="290"/>
      <c r="CD97" s="290"/>
      <c r="CE97" s="290"/>
      <c r="CF97" s="291"/>
      <c r="CG97" s="444"/>
      <c r="CH97" s="444"/>
      <c r="CI97" s="444"/>
      <c r="CJ97" s="445"/>
      <c r="CK97" s="383">
        <f t="shared" ref="CK97:CK108" si="71">CN97*6/20</f>
        <v>4.2</v>
      </c>
      <c r="CL97" s="383">
        <f t="shared" ref="CL97:CL108" si="72">CN97*6/20</f>
        <v>4.2</v>
      </c>
      <c r="CM97" s="383">
        <f t="shared" ref="CM97:CM108" si="73">CN97*8/20</f>
        <v>5.6</v>
      </c>
      <c r="CN97" s="709">
        <v>14</v>
      </c>
      <c r="CO97" s="2011">
        <v>5</v>
      </c>
      <c r="CP97" s="537">
        <v>5</v>
      </c>
      <c r="CQ97" s="537">
        <v>6</v>
      </c>
      <c r="CR97" s="2006">
        <f t="shared" ref="CR97:CR106" si="74">CQ97+CP97+CO97</f>
        <v>16</v>
      </c>
      <c r="CS97" s="321"/>
      <c r="CT97" s="321"/>
      <c r="CU97" s="321"/>
      <c r="CV97" s="442"/>
      <c r="CW97" s="449"/>
      <c r="CX97" s="450"/>
      <c r="CY97" s="451"/>
      <c r="CZ97" s="451"/>
      <c r="DA97" s="452"/>
      <c r="DB97" s="321"/>
      <c r="DC97" s="453"/>
      <c r="DD97" s="453"/>
      <c r="DE97" s="454"/>
      <c r="DF97" s="455"/>
      <c r="DG97" s="456"/>
      <c r="DH97" s="456"/>
      <c r="DI97" s="532"/>
      <c r="DJ97" s="446"/>
      <c r="DK97" s="533"/>
      <c r="DL97" s="533"/>
      <c r="DM97" s="374"/>
      <c r="DN97" s="374"/>
      <c r="DO97" s="374"/>
      <c r="DP97" s="490"/>
      <c r="DQ97" s="449"/>
      <c r="DR97" s="450"/>
      <c r="DS97" s="451"/>
      <c r="DT97" s="557"/>
      <c r="DU97" s="558"/>
      <c r="DV97" s="559"/>
      <c r="DW97" s="560"/>
      <c r="DX97" s="561"/>
      <c r="DY97" s="562"/>
      <c r="DZ97" s="563"/>
      <c r="EA97" s="564"/>
      <c r="EB97" s="565"/>
      <c r="EC97" s="449"/>
      <c r="ED97" s="450"/>
      <c r="EE97" s="451"/>
      <c r="EF97" s="557"/>
      <c r="EG97" s="566"/>
      <c r="EH97" s="567"/>
      <c r="EI97" s="568"/>
      <c r="EJ97" s="569"/>
      <c r="EK97" s="960"/>
      <c r="EL97" s="961"/>
      <c r="EM97" s="962"/>
      <c r="EN97" s="963"/>
      <c r="EO97" s="1025"/>
      <c r="EP97" s="1026"/>
      <c r="EQ97" s="1027"/>
      <c r="ER97" s="1028"/>
      <c r="ES97" s="1084"/>
      <c r="ET97" s="1085"/>
      <c r="EU97" s="1086"/>
      <c r="EV97" s="1087"/>
      <c r="EW97" s="1365"/>
      <c r="EX97" s="1366"/>
      <c r="EY97" s="1367"/>
      <c r="EZ97" s="1368"/>
      <c r="FA97" s="1486"/>
      <c r="FB97" s="1487"/>
      <c r="FC97" s="1488"/>
      <c r="FD97" s="1489"/>
      <c r="FE97" s="1628"/>
      <c r="FF97" s="1629"/>
      <c r="FG97" s="1630"/>
      <c r="FH97" s="1631"/>
      <c r="FL97" s="2254"/>
      <c r="FP97" s="2254"/>
      <c r="FQ97" s="1861"/>
      <c r="FT97" s="2254"/>
      <c r="FX97" s="2254"/>
      <c r="GB97" s="2254"/>
      <c r="GF97" s="2254"/>
      <c r="GG97" s="1861"/>
      <c r="GJ97" s="2254"/>
      <c r="GN97" s="2254"/>
      <c r="GR97" s="2254"/>
      <c r="GV97" s="1861"/>
      <c r="GW97" s="1861"/>
      <c r="GZ97" s="2254"/>
      <c r="HA97" s="1861"/>
      <c r="HD97" s="2254"/>
      <c r="HE97" s="1861"/>
      <c r="HH97" s="2254"/>
      <c r="HI97" s="1861"/>
      <c r="HL97" s="2254"/>
      <c r="HM97" s="1861"/>
      <c r="HP97" s="2254"/>
      <c r="HQ97" s="1861"/>
      <c r="HT97" s="2254"/>
      <c r="HU97" s="1861"/>
      <c r="HX97" s="2254"/>
      <c r="HY97" s="1861"/>
      <c r="IB97" s="2254"/>
      <c r="IC97" s="1861"/>
      <c r="IF97" s="2254"/>
      <c r="IG97" s="1861"/>
      <c r="IJ97" s="2254"/>
      <c r="IK97" s="1861"/>
      <c r="IN97" s="2254"/>
      <c r="IO97" s="1861"/>
      <c r="IR97" s="2254"/>
      <c r="IS97" s="1861"/>
      <c r="IV97" s="1861"/>
      <c r="IW97" s="1861"/>
      <c r="IZ97" s="2254"/>
      <c r="JA97" s="1861"/>
      <c r="JD97" s="2254"/>
      <c r="JE97" s="1861"/>
      <c r="JH97" s="2254"/>
      <c r="JI97" s="1861"/>
      <c r="JL97" s="2254"/>
      <c r="JM97" s="1861"/>
      <c r="JP97" s="2254"/>
      <c r="JQ97" s="1861"/>
      <c r="JT97" s="2254"/>
      <c r="JU97" s="1861"/>
      <c r="JX97" s="2254"/>
      <c r="JY97" s="1861"/>
      <c r="KB97" s="2254"/>
      <c r="KC97" s="1861"/>
      <c r="KF97" s="2254"/>
      <c r="KG97" s="1861"/>
      <c r="KJ97" s="2254"/>
      <c r="KK97" s="1861"/>
      <c r="KN97" s="2254"/>
      <c r="KO97" s="1861"/>
      <c r="KR97" s="2254"/>
      <c r="KS97" s="1861"/>
      <c r="KV97" s="2254"/>
      <c r="KW97" s="1861"/>
      <c r="KZ97" s="2254"/>
      <c r="LA97" s="1861"/>
      <c r="LD97" s="2254"/>
      <c r="LE97" s="1861"/>
      <c r="LH97" s="2254"/>
      <c r="LI97" s="1861"/>
      <c r="LL97" s="2254"/>
      <c r="LM97" s="1861"/>
      <c r="LP97" s="2254"/>
      <c r="LQ97" s="1861"/>
      <c r="LT97" s="2254"/>
      <c r="LU97" s="1861"/>
      <c r="LX97" s="2254"/>
      <c r="LY97" s="1861"/>
      <c r="MB97" s="2254"/>
      <c r="MC97" s="1861"/>
      <c r="MF97" s="2254"/>
      <c r="MG97" s="1861"/>
      <c r="MJ97" s="2254"/>
      <c r="MK97" s="1861"/>
      <c r="MN97" s="2254"/>
      <c r="MO97" s="1861"/>
      <c r="MR97" s="2254"/>
      <c r="MS97" s="1861"/>
      <c r="MV97" s="2254"/>
      <c r="MW97" s="1861"/>
      <c r="MZ97" s="2254"/>
      <c r="NA97" s="1861"/>
      <c r="ND97" s="2254"/>
    </row>
    <row r="98" spans="1:368" s="78" customFormat="1" thickBot="1">
      <c r="A98" s="124"/>
      <c r="B98" s="1754"/>
      <c r="C98" s="1790"/>
      <c r="D98" s="2331"/>
      <c r="E98" s="1790"/>
      <c r="F98" s="1801" t="s">
        <v>188</v>
      </c>
      <c r="G98" s="1809" t="s">
        <v>189</v>
      </c>
      <c r="H98" s="1768" t="e">
        <f>AVERAGE(BE98,AK98,AC98,Q98,U98,Y98,CK98,CG98,AG98,AW98,M98,BQ98,BU98,BM98,BA98,AO98,AS98,#REF!,BI98,BY98,CC98,CO98,CS98,CW98,DA98,DE98)</f>
        <v>#REF!</v>
      </c>
      <c r="I98" s="691" t="e">
        <f>AVERAGE(BF98,AL98,AD98,R98,V98,Z98,CL98,CH98,AH98,AX98,N98,BR98,BV98,BN98,BB98,AP98,AT98,#REF!,BJ98,BZ98,CD98,CP98,CT98,CX98,DB98,DF98)</f>
        <v>#REF!</v>
      </c>
      <c r="J98" s="802" t="e">
        <f>AVERAGE(BG98,AM98,AE98,S98,W98,AA98,CM98,CI98,AI98,AY98,O98,BS98,BW98,BO98,BC98,AQ98,AU98,#REF!,BK98,CA98,CE98,CQ98,CU98,CY98,DC98,DG98)</f>
        <v>#REF!</v>
      </c>
      <c r="K98" s="1326" t="e">
        <f t="shared" si="62"/>
        <v>#REF!</v>
      </c>
      <c r="L98" s="1754"/>
      <c r="M98" s="472"/>
      <c r="N98" s="472"/>
      <c r="O98" s="472"/>
      <c r="P98" s="471"/>
      <c r="Q98" s="2521"/>
      <c r="R98" s="572"/>
      <c r="S98" s="573"/>
      <c r="T98" s="2520"/>
      <c r="U98" s="481">
        <v>3.5</v>
      </c>
      <c r="V98" s="481">
        <v>3</v>
      </c>
      <c r="W98" s="481">
        <v>5</v>
      </c>
      <c r="X98" s="464">
        <f t="shared" si="63"/>
        <v>11.5</v>
      </c>
      <c r="Y98" s="353">
        <v>5</v>
      </c>
      <c r="Z98" s="353">
        <v>5</v>
      </c>
      <c r="AA98" s="353">
        <v>2</v>
      </c>
      <c r="AB98" s="525">
        <f t="shared" si="64"/>
        <v>12</v>
      </c>
      <c r="AC98" s="484">
        <v>4</v>
      </c>
      <c r="AD98" s="484">
        <v>4</v>
      </c>
      <c r="AE98" s="484">
        <v>3</v>
      </c>
      <c r="AF98" s="356">
        <f t="shared" si="65"/>
        <v>11</v>
      </c>
      <c r="AG98" s="546">
        <v>6</v>
      </c>
      <c r="AH98" s="546">
        <v>4</v>
      </c>
      <c r="AI98" s="546">
        <v>4</v>
      </c>
      <c r="AJ98" s="357">
        <f t="shared" si="66"/>
        <v>14</v>
      </c>
      <c r="AK98" s="360"/>
      <c r="AL98" s="361"/>
      <c r="AM98" s="361"/>
      <c r="AN98" s="362"/>
      <c r="AO98" s="1133">
        <v>4</v>
      </c>
      <c r="AP98" s="1133">
        <v>4</v>
      </c>
      <c r="AQ98" s="1149">
        <v>3</v>
      </c>
      <c r="AR98" s="1148">
        <f t="shared" si="67"/>
        <v>11</v>
      </c>
      <c r="AS98" s="358"/>
      <c r="AT98" s="358"/>
      <c r="AU98" s="359"/>
      <c r="AV98" s="724"/>
      <c r="AW98" s="1962"/>
      <c r="AX98" s="364"/>
      <c r="AY98" s="365"/>
      <c r="AZ98" s="1963"/>
      <c r="BA98" s="366"/>
      <c r="BB98" s="366"/>
      <c r="BC98" s="366"/>
      <c r="BD98" s="367"/>
      <c r="BE98" s="2418"/>
      <c r="BF98" s="378"/>
      <c r="BG98" s="2448"/>
      <c r="BH98" s="470"/>
      <c r="BI98" s="371"/>
      <c r="BJ98" s="371"/>
      <c r="BK98" s="371"/>
      <c r="BL98" s="372"/>
      <c r="BM98" s="358"/>
      <c r="BN98" s="358"/>
      <c r="BO98" s="358"/>
      <c r="BP98" s="363"/>
      <c r="BQ98" s="373"/>
      <c r="BR98" s="373"/>
      <c r="BS98" s="373"/>
      <c r="BT98" s="704"/>
      <c r="BU98" s="1870">
        <f>14/20*6</f>
        <v>4.1999999999999993</v>
      </c>
      <c r="BV98" s="462">
        <f>14/20*6</f>
        <v>4.1999999999999993</v>
      </c>
      <c r="BW98" s="462">
        <f>11/20*8</f>
        <v>4.4000000000000004</v>
      </c>
      <c r="BX98" s="1871">
        <f>BW98+BV98+BU98</f>
        <v>12.799999999999999</v>
      </c>
      <c r="BY98" s="374">
        <f t="shared" si="68"/>
        <v>3.6</v>
      </c>
      <c r="BZ98" s="374">
        <f t="shared" si="69"/>
        <v>3.6</v>
      </c>
      <c r="CA98" s="374">
        <f t="shared" si="70"/>
        <v>4.8</v>
      </c>
      <c r="CB98" s="461">
        <v>12</v>
      </c>
      <c r="CC98" s="355"/>
      <c r="CD98" s="355"/>
      <c r="CE98" s="355"/>
      <c r="CF98" s="356"/>
      <c r="CG98" s="463"/>
      <c r="CH98" s="463"/>
      <c r="CI98" s="463"/>
      <c r="CJ98" s="464"/>
      <c r="CK98" s="383">
        <f t="shared" si="71"/>
        <v>3.9</v>
      </c>
      <c r="CL98" s="383">
        <f t="shared" si="72"/>
        <v>3.9</v>
      </c>
      <c r="CM98" s="383">
        <f t="shared" si="73"/>
        <v>5.2</v>
      </c>
      <c r="CN98" s="709">
        <v>13</v>
      </c>
      <c r="CO98" s="2011">
        <v>5</v>
      </c>
      <c r="CP98" s="537">
        <v>4.4000000000000004</v>
      </c>
      <c r="CQ98" s="537">
        <v>5.5</v>
      </c>
      <c r="CR98" s="2006">
        <f t="shared" si="74"/>
        <v>14.9</v>
      </c>
      <c r="CS98" s="378"/>
      <c r="CT98" s="378"/>
      <c r="CU98" s="378"/>
      <c r="CV98" s="460"/>
      <c r="CW98" s="466"/>
      <c r="CX98" s="467"/>
      <c r="CY98" s="468"/>
      <c r="CZ98" s="468"/>
      <c r="DA98" s="469"/>
      <c r="DB98" s="378"/>
      <c r="DC98" s="470"/>
      <c r="DD98" s="470"/>
      <c r="DE98" s="471"/>
      <c r="DF98" s="472"/>
      <c r="DG98" s="473"/>
      <c r="DH98" s="473"/>
      <c r="DI98" s="488"/>
      <c r="DJ98" s="383"/>
      <c r="DK98" s="489"/>
      <c r="DL98" s="489"/>
      <c r="DM98" s="374"/>
      <c r="DN98" s="374"/>
      <c r="DO98" s="374"/>
      <c r="DP98" s="490"/>
      <c r="DQ98" s="466"/>
      <c r="DR98" s="467"/>
      <c r="DS98" s="468"/>
      <c r="DT98" s="575"/>
      <c r="DU98" s="491"/>
      <c r="DV98" s="492"/>
      <c r="DW98" s="493"/>
      <c r="DX98" s="494"/>
      <c r="DY98" s="495"/>
      <c r="DZ98" s="496"/>
      <c r="EA98" s="497"/>
      <c r="EB98" s="576"/>
      <c r="EC98" s="466"/>
      <c r="ED98" s="467"/>
      <c r="EE98" s="468"/>
      <c r="EF98" s="575"/>
      <c r="EG98" s="577"/>
      <c r="EH98" s="578"/>
      <c r="EI98" s="579"/>
      <c r="EJ98" s="580"/>
      <c r="EK98" s="964"/>
      <c r="EL98" s="965"/>
      <c r="EM98" s="966"/>
      <c r="EN98" s="967"/>
      <c r="EO98" s="1029"/>
      <c r="EP98" s="1030"/>
      <c r="EQ98" s="1031"/>
      <c r="ER98" s="1032"/>
      <c r="ES98" s="1088"/>
      <c r="ET98" s="1089"/>
      <c r="EU98" s="1090"/>
      <c r="EV98" s="1091"/>
      <c r="EW98" s="1347"/>
      <c r="EX98" s="1348"/>
      <c r="EY98" s="1349"/>
      <c r="EZ98" s="1350"/>
      <c r="FA98" s="1457"/>
      <c r="FB98" s="1458"/>
      <c r="FC98" s="1459"/>
      <c r="FD98" s="1460"/>
      <c r="FE98" s="1632"/>
      <c r="FF98" s="1633"/>
      <c r="FG98" s="1634"/>
      <c r="FH98" s="1635"/>
      <c r="FL98" s="2252"/>
      <c r="FP98" s="2252"/>
      <c r="FQ98" s="1858"/>
      <c r="FT98" s="2252"/>
      <c r="FX98" s="2252"/>
      <c r="GB98" s="2252"/>
      <c r="GF98" s="2252"/>
      <c r="GG98" s="1858"/>
      <c r="GJ98" s="2252"/>
      <c r="GN98" s="2252"/>
      <c r="GR98" s="2252"/>
      <c r="GV98" s="1858"/>
      <c r="GW98" s="1858"/>
      <c r="GZ98" s="2252"/>
      <c r="HA98" s="1858"/>
      <c r="HD98" s="2252"/>
      <c r="HE98" s="1858"/>
      <c r="HH98" s="2252"/>
      <c r="HI98" s="1858"/>
      <c r="HL98" s="2252"/>
      <c r="HM98" s="1858"/>
      <c r="HP98" s="2252"/>
      <c r="HQ98" s="1858"/>
      <c r="HT98" s="2252"/>
      <c r="HU98" s="1858"/>
      <c r="HX98" s="2252"/>
      <c r="HY98" s="1858"/>
      <c r="IB98" s="2252"/>
      <c r="IC98" s="1858"/>
      <c r="IF98" s="2252"/>
      <c r="IG98" s="1858"/>
      <c r="IJ98" s="2252"/>
      <c r="IK98" s="1858"/>
      <c r="IN98" s="2252"/>
      <c r="IO98" s="1858"/>
      <c r="IR98" s="2252"/>
      <c r="IS98" s="1858"/>
      <c r="IV98" s="1858"/>
      <c r="IW98" s="1858"/>
      <c r="IZ98" s="2252"/>
      <c r="JA98" s="1858"/>
      <c r="JD98" s="2252"/>
      <c r="JE98" s="1858"/>
      <c r="JH98" s="2252"/>
      <c r="JI98" s="1858"/>
      <c r="JL98" s="2252"/>
      <c r="JM98" s="1858"/>
      <c r="JP98" s="2252"/>
      <c r="JQ98" s="1858"/>
      <c r="JT98" s="2252"/>
      <c r="JU98" s="1858"/>
      <c r="JX98" s="2252"/>
      <c r="JY98" s="1858"/>
      <c r="KB98" s="2252"/>
      <c r="KC98" s="1858"/>
      <c r="KF98" s="2252"/>
      <c r="KG98" s="1858"/>
      <c r="KJ98" s="2252"/>
      <c r="KK98" s="1858"/>
      <c r="KN98" s="2252"/>
      <c r="KO98" s="1858"/>
      <c r="KR98" s="2252"/>
      <c r="KS98" s="1858"/>
      <c r="KV98" s="2252"/>
      <c r="KW98" s="1858"/>
      <c r="KZ98" s="2252"/>
      <c r="LA98" s="1858"/>
      <c r="LD98" s="2252"/>
      <c r="LE98" s="1858"/>
      <c r="LH98" s="2252"/>
      <c r="LI98" s="1858"/>
      <c r="LL98" s="2252"/>
      <c r="LM98" s="1858"/>
      <c r="LP98" s="2252"/>
      <c r="LQ98" s="1858"/>
      <c r="LT98" s="2252"/>
      <c r="LU98" s="1858"/>
      <c r="LX98" s="2252"/>
      <c r="LY98" s="1858"/>
      <c r="MB98" s="2252"/>
      <c r="MC98" s="1858"/>
      <c r="MF98" s="2252"/>
      <c r="MG98" s="1858"/>
      <c r="MJ98" s="2252"/>
      <c r="MK98" s="1858"/>
      <c r="MN98" s="2252"/>
      <c r="MO98" s="1858"/>
      <c r="MR98" s="2252"/>
      <c r="MS98" s="1858"/>
      <c r="MV98" s="2252"/>
      <c r="MW98" s="1858"/>
      <c r="MZ98" s="2252"/>
      <c r="NA98" s="1858"/>
      <c r="ND98" s="2252"/>
    </row>
    <row r="99" spans="1:368" s="78" customFormat="1" thickBot="1">
      <c r="A99" s="124"/>
      <c r="B99" s="1754"/>
      <c r="C99" s="1790"/>
      <c r="D99" s="2331"/>
      <c r="E99" s="1790"/>
      <c r="F99" s="1801"/>
      <c r="G99" s="1809" t="s">
        <v>190</v>
      </c>
      <c r="H99" s="1771" t="e">
        <f>AVERAGE(BE99,AK99,AC99,Q99,U99,Y99,CK99,CG99,AG99,AW99,M99,BQ99,BU99,BM99,BA99,AO99,AS99,#REF!,BI99,BY99,CC99,CO99,CS99,CW99,DA99,DE99)</f>
        <v>#REF!</v>
      </c>
      <c r="I99" s="695" t="e">
        <f>AVERAGE(BF99,AL99,AD99,R99,V99,Z99,CL99,CH99,AH99,AX99,N99,BR99,BV99,BN99,BB99,AP99,AT99,#REF!,BJ99,BZ99,CD99,CP99,CT99,CX99,DB99,DF99)</f>
        <v>#REF!</v>
      </c>
      <c r="J99" s="2054" t="e">
        <f>AVERAGE(BG99,AM99,AE99,S99,W99,AA99,CM99,CI99,AI99,AY99,O99,BS99,BW99,BO99,BC99,AQ99,AU99,#REF!,BK99,CA99,CE99,CQ99,CU99,CY99,DC99,DG99)</f>
        <v>#REF!</v>
      </c>
      <c r="K99" s="1324" t="e">
        <f t="shared" si="62"/>
        <v>#REF!</v>
      </c>
      <c r="L99" s="1754"/>
      <c r="M99" s="472"/>
      <c r="N99" s="472"/>
      <c r="O99" s="472"/>
      <c r="P99" s="471"/>
      <c r="Q99" s="2521"/>
      <c r="R99" s="572"/>
      <c r="S99" s="573"/>
      <c r="T99" s="2520"/>
      <c r="U99" s="481">
        <v>5.5</v>
      </c>
      <c r="V99" s="481">
        <v>5</v>
      </c>
      <c r="W99" s="481">
        <v>6</v>
      </c>
      <c r="X99" s="464">
        <f t="shared" si="63"/>
        <v>16.5</v>
      </c>
      <c r="Y99" s="353">
        <v>6</v>
      </c>
      <c r="Z99" s="353">
        <v>5</v>
      </c>
      <c r="AA99" s="353">
        <v>6</v>
      </c>
      <c r="AB99" s="525">
        <f t="shared" si="64"/>
        <v>17</v>
      </c>
      <c r="AC99" s="484">
        <v>5</v>
      </c>
      <c r="AD99" s="484">
        <v>5</v>
      </c>
      <c r="AE99" s="484">
        <v>5.5</v>
      </c>
      <c r="AF99" s="356">
        <f t="shared" si="65"/>
        <v>15.5</v>
      </c>
      <c r="AG99" s="546">
        <v>5.5</v>
      </c>
      <c r="AH99" s="546">
        <v>5</v>
      </c>
      <c r="AI99" s="546">
        <v>8</v>
      </c>
      <c r="AJ99" s="357">
        <f t="shared" si="66"/>
        <v>18.5</v>
      </c>
      <c r="AK99" s="360"/>
      <c r="AL99" s="361"/>
      <c r="AM99" s="361"/>
      <c r="AN99" s="362"/>
      <c r="AO99" s="1133">
        <v>5</v>
      </c>
      <c r="AP99" s="1133">
        <v>4</v>
      </c>
      <c r="AQ99" s="1149">
        <v>6</v>
      </c>
      <c r="AR99" s="1148">
        <f t="shared" si="67"/>
        <v>15</v>
      </c>
      <c r="AS99" s="358"/>
      <c r="AT99" s="358"/>
      <c r="AU99" s="359"/>
      <c r="AV99" s="724"/>
      <c r="AW99" s="1962"/>
      <c r="AX99" s="364"/>
      <c r="AY99" s="365"/>
      <c r="AZ99" s="1963"/>
      <c r="BA99" s="366"/>
      <c r="BB99" s="366"/>
      <c r="BC99" s="366"/>
      <c r="BD99" s="367"/>
      <c r="BE99" s="2418"/>
      <c r="BF99" s="378"/>
      <c r="BG99" s="2448"/>
      <c r="BH99" s="470"/>
      <c r="BI99" s="371"/>
      <c r="BJ99" s="371"/>
      <c r="BK99" s="371"/>
      <c r="BL99" s="372"/>
      <c r="BM99" s="358"/>
      <c r="BN99" s="358"/>
      <c r="BO99" s="358"/>
      <c r="BP99" s="363"/>
      <c r="BQ99" s="373"/>
      <c r="BR99" s="373"/>
      <c r="BS99" s="373"/>
      <c r="BT99" s="704"/>
      <c r="BU99" s="1870">
        <f>15/20*6</f>
        <v>4.5</v>
      </c>
      <c r="BV99" s="462">
        <f>15/20*6</f>
        <v>4.5</v>
      </c>
      <c r="BW99" s="462">
        <f>14/20*8</f>
        <v>5.6</v>
      </c>
      <c r="BX99" s="1871">
        <f>BW99+BV99+BU99</f>
        <v>14.6</v>
      </c>
      <c r="BY99" s="374">
        <f t="shared" si="68"/>
        <v>4.6500000000000004</v>
      </c>
      <c r="BZ99" s="374">
        <f t="shared" si="69"/>
        <v>4.6500000000000004</v>
      </c>
      <c r="CA99" s="374">
        <f t="shared" si="70"/>
        <v>6.2</v>
      </c>
      <c r="CB99" s="461">
        <v>15.5</v>
      </c>
      <c r="CC99" s="355"/>
      <c r="CD99" s="355"/>
      <c r="CE99" s="355"/>
      <c r="CF99" s="356"/>
      <c r="CG99" s="463"/>
      <c r="CH99" s="463"/>
      <c r="CI99" s="463"/>
      <c r="CJ99" s="464"/>
      <c r="CK99" s="383">
        <f t="shared" si="71"/>
        <v>4.8</v>
      </c>
      <c r="CL99" s="383">
        <f t="shared" si="72"/>
        <v>4.8</v>
      </c>
      <c r="CM99" s="383">
        <f t="shared" si="73"/>
        <v>6.4</v>
      </c>
      <c r="CN99" s="709">
        <v>16</v>
      </c>
      <c r="CO99" s="2011">
        <v>3.5</v>
      </c>
      <c r="CP99" s="537">
        <v>5</v>
      </c>
      <c r="CQ99" s="537">
        <v>6.5</v>
      </c>
      <c r="CR99" s="2006">
        <f t="shared" si="74"/>
        <v>15</v>
      </c>
      <c r="CS99" s="378"/>
      <c r="CT99" s="378"/>
      <c r="CU99" s="378"/>
      <c r="CV99" s="460"/>
      <c r="CW99" s="466"/>
      <c r="CX99" s="467"/>
      <c r="CY99" s="468"/>
      <c r="CZ99" s="468"/>
      <c r="DA99" s="469"/>
      <c r="DB99" s="378"/>
      <c r="DC99" s="470"/>
      <c r="DD99" s="470"/>
      <c r="DE99" s="471"/>
      <c r="DF99" s="472"/>
      <c r="DG99" s="473"/>
      <c r="DH99" s="473"/>
      <c r="DI99" s="488"/>
      <c r="DJ99" s="383"/>
      <c r="DK99" s="489"/>
      <c r="DL99" s="489"/>
      <c r="DM99" s="374"/>
      <c r="DN99" s="374"/>
      <c r="DO99" s="374"/>
      <c r="DP99" s="490"/>
      <c r="DQ99" s="466"/>
      <c r="DR99" s="467"/>
      <c r="DS99" s="468"/>
      <c r="DT99" s="575"/>
      <c r="DU99" s="491"/>
      <c r="DV99" s="492"/>
      <c r="DW99" s="493"/>
      <c r="DX99" s="494"/>
      <c r="DY99" s="495"/>
      <c r="DZ99" s="496"/>
      <c r="EA99" s="497"/>
      <c r="EB99" s="576"/>
      <c r="EC99" s="466"/>
      <c r="ED99" s="467"/>
      <c r="EE99" s="468"/>
      <c r="EF99" s="575"/>
      <c r="EG99" s="577"/>
      <c r="EH99" s="578"/>
      <c r="EI99" s="579"/>
      <c r="EJ99" s="580"/>
      <c r="EK99" s="964"/>
      <c r="EL99" s="965"/>
      <c r="EM99" s="966"/>
      <c r="EN99" s="967"/>
      <c r="EO99" s="1029"/>
      <c r="EP99" s="1030"/>
      <c r="EQ99" s="1031"/>
      <c r="ER99" s="1032"/>
      <c r="ES99" s="1088"/>
      <c r="ET99" s="1089"/>
      <c r="EU99" s="1090"/>
      <c r="EV99" s="1091"/>
      <c r="EW99" s="1347"/>
      <c r="EX99" s="1348"/>
      <c r="EY99" s="1349"/>
      <c r="EZ99" s="1350"/>
      <c r="FA99" s="1457"/>
      <c r="FB99" s="1458"/>
      <c r="FC99" s="1459"/>
      <c r="FD99" s="1460"/>
      <c r="FE99" s="1632"/>
      <c r="FF99" s="1633"/>
      <c r="FG99" s="1634"/>
      <c r="FH99" s="1635"/>
      <c r="FL99" s="2252"/>
      <c r="FP99" s="2252"/>
      <c r="FQ99" s="1858"/>
      <c r="FT99" s="2252"/>
      <c r="FX99" s="2252"/>
      <c r="GB99" s="2252"/>
      <c r="GF99" s="2252"/>
      <c r="GG99" s="1858"/>
      <c r="GJ99" s="2252"/>
      <c r="GN99" s="2252"/>
      <c r="GR99" s="2252"/>
      <c r="GV99" s="1858"/>
      <c r="GW99" s="1858"/>
      <c r="GZ99" s="2252"/>
      <c r="HA99" s="1858"/>
      <c r="HD99" s="2252"/>
      <c r="HE99" s="1858"/>
      <c r="HH99" s="2252"/>
      <c r="HI99" s="1858"/>
      <c r="HL99" s="2252"/>
      <c r="HM99" s="1858"/>
      <c r="HP99" s="2252"/>
      <c r="HQ99" s="1858"/>
      <c r="HT99" s="2252"/>
      <c r="HU99" s="1858"/>
      <c r="HX99" s="2252"/>
      <c r="HY99" s="1858"/>
      <c r="IB99" s="2252"/>
      <c r="IC99" s="1858"/>
      <c r="IF99" s="2252"/>
      <c r="IG99" s="1858"/>
      <c r="IJ99" s="2252"/>
      <c r="IK99" s="1858"/>
      <c r="IN99" s="2252"/>
      <c r="IO99" s="1858"/>
      <c r="IR99" s="2252"/>
      <c r="IS99" s="1858"/>
      <c r="IV99" s="1858"/>
      <c r="IW99" s="1858"/>
      <c r="IZ99" s="2252"/>
      <c r="JA99" s="1858"/>
      <c r="JD99" s="2252"/>
      <c r="JE99" s="1858"/>
      <c r="JH99" s="2252"/>
      <c r="JI99" s="1858"/>
      <c r="JL99" s="2252"/>
      <c r="JM99" s="1858"/>
      <c r="JP99" s="2252"/>
      <c r="JQ99" s="1858"/>
      <c r="JT99" s="2252"/>
      <c r="JU99" s="1858"/>
      <c r="JX99" s="2252"/>
      <c r="JY99" s="1858"/>
      <c r="KB99" s="2252"/>
      <c r="KC99" s="1858"/>
      <c r="KF99" s="2252"/>
      <c r="KG99" s="1858"/>
      <c r="KJ99" s="2252"/>
      <c r="KK99" s="1858"/>
      <c r="KN99" s="2252"/>
      <c r="KO99" s="1858"/>
      <c r="KR99" s="2252"/>
      <c r="KS99" s="1858"/>
      <c r="KV99" s="2252"/>
      <c r="KW99" s="1858"/>
      <c r="KZ99" s="2252"/>
      <c r="LA99" s="1858"/>
      <c r="LD99" s="2252"/>
      <c r="LE99" s="1858"/>
      <c r="LH99" s="2252"/>
      <c r="LI99" s="1858"/>
      <c r="LL99" s="2252"/>
      <c r="LM99" s="1858"/>
      <c r="LP99" s="2252"/>
      <c r="LQ99" s="1858"/>
      <c r="LT99" s="2252"/>
      <c r="LU99" s="1858"/>
      <c r="LX99" s="2252"/>
      <c r="LY99" s="1858"/>
      <c r="MB99" s="2252"/>
      <c r="MC99" s="1858"/>
      <c r="MF99" s="2252"/>
      <c r="MG99" s="1858"/>
      <c r="MJ99" s="2252"/>
      <c r="MK99" s="1858"/>
      <c r="MN99" s="2252"/>
      <c r="MO99" s="1858"/>
      <c r="MR99" s="2252"/>
      <c r="MS99" s="1858"/>
      <c r="MV99" s="2252"/>
      <c r="MW99" s="1858"/>
      <c r="MZ99" s="2252"/>
      <c r="NA99" s="1858"/>
      <c r="ND99" s="2252"/>
    </row>
    <row r="100" spans="1:368" s="78" customFormat="1" thickBot="1">
      <c r="A100" s="124"/>
      <c r="B100" s="1754"/>
      <c r="C100" s="1790"/>
      <c r="D100" s="2331"/>
      <c r="E100" s="1790"/>
      <c r="F100" s="1801"/>
      <c r="G100" s="1809" t="s">
        <v>191</v>
      </c>
      <c r="H100" s="1768" t="e">
        <f>AVERAGE(BE100,AK100,AC100,Q100,U100,Y100,CK100,CG100,AG100,AW100,M100,BQ100,BU100,BM100,BA100,AO100,AS100,#REF!,BI100,BY100,CC100,CO100,CS100,CW100,DA100,DE100)</f>
        <v>#REF!</v>
      </c>
      <c r="I100" s="691" t="e">
        <f>AVERAGE(BF100,AL100,AD100,R100,V100,Z100,CL100,CH100,AH100,AX100,N100,BR100,BV100,BN100,BB100,AP100,AT100,#REF!,BJ100,BZ100,CD100,CP100,CT100,CX100,DB100,DF100)</f>
        <v>#REF!</v>
      </c>
      <c r="J100" s="2056" t="e">
        <f>AVERAGE(BG100,AM100,AE100,S100,W100,AA100,CM100,CI100,AI100,AY100,O100,BS100,BW100,BO100,BC100,AQ100,AU100,#REF!,BK100,CA100,CE100,CQ100,CU100,CY100,DC100,DG100)</f>
        <v>#REF!</v>
      </c>
      <c r="K100" s="1326" t="e">
        <f t="shared" si="62"/>
        <v>#REF!</v>
      </c>
      <c r="L100" s="1754"/>
      <c r="M100" s="472"/>
      <c r="N100" s="472"/>
      <c r="O100" s="472"/>
      <c r="P100" s="471"/>
      <c r="Q100" s="2521"/>
      <c r="R100" s="572"/>
      <c r="S100" s="573"/>
      <c r="T100" s="2520"/>
      <c r="U100" s="481">
        <v>4</v>
      </c>
      <c r="V100" s="481">
        <v>4</v>
      </c>
      <c r="W100" s="481">
        <v>6</v>
      </c>
      <c r="X100" s="464">
        <f t="shared" si="63"/>
        <v>14</v>
      </c>
      <c r="Y100" s="353">
        <v>5</v>
      </c>
      <c r="Z100" s="353">
        <v>4</v>
      </c>
      <c r="AA100" s="353">
        <v>7</v>
      </c>
      <c r="AB100" s="525">
        <f t="shared" si="64"/>
        <v>16</v>
      </c>
      <c r="AC100" s="484">
        <v>4</v>
      </c>
      <c r="AD100" s="484">
        <v>4.5</v>
      </c>
      <c r="AE100" s="484">
        <v>6</v>
      </c>
      <c r="AF100" s="356">
        <f t="shared" si="65"/>
        <v>14.5</v>
      </c>
      <c r="AG100" s="546">
        <v>4</v>
      </c>
      <c r="AH100" s="546">
        <v>5</v>
      </c>
      <c r="AI100" s="546">
        <v>7</v>
      </c>
      <c r="AJ100" s="357">
        <f t="shared" si="66"/>
        <v>16</v>
      </c>
      <c r="AK100" s="360"/>
      <c r="AL100" s="361"/>
      <c r="AM100" s="361"/>
      <c r="AN100" s="362"/>
      <c r="AO100" s="1133">
        <v>5</v>
      </c>
      <c r="AP100" s="1133">
        <v>5</v>
      </c>
      <c r="AQ100" s="1149">
        <v>6</v>
      </c>
      <c r="AR100" s="1148">
        <f t="shared" si="67"/>
        <v>16</v>
      </c>
      <c r="AS100" s="358"/>
      <c r="AT100" s="358"/>
      <c r="AU100" s="359"/>
      <c r="AV100" s="724"/>
      <c r="AW100" s="1962"/>
      <c r="AX100" s="364"/>
      <c r="AY100" s="365"/>
      <c r="AZ100" s="1963"/>
      <c r="BA100" s="366"/>
      <c r="BB100" s="366"/>
      <c r="BC100" s="366"/>
      <c r="BD100" s="367"/>
      <c r="BE100" s="2418"/>
      <c r="BF100" s="378"/>
      <c r="BG100" s="2448"/>
      <c r="BH100" s="470"/>
      <c r="BI100" s="371"/>
      <c r="BJ100" s="371"/>
      <c r="BK100" s="371"/>
      <c r="BL100" s="372"/>
      <c r="BM100" s="358"/>
      <c r="BN100" s="358"/>
      <c r="BO100" s="358"/>
      <c r="BP100" s="363"/>
      <c r="BQ100" s="373"/>
      <c r="BR100" s="373"/>
      <c r="BS100" s="373"/>
      <c r="BT100" s="704"/>
      <c r="BU100" s="1906">
        <f>BX100*6/20</f>
        <v>4.32</v>
      </c>
      <c r="BV100" s="683">
        <f>BX100*6/20</f>
        <v>4.32</v>
      </c>
      <c r="BW100" s="683">
        <f>BX100*8/20</f>
        <v>5.76</v>
      </c>
      <c r="BX100" s="1907">
        <v>14.4</v>
      </c>
      <c r="BY100" s="374">
        <f t="shared" si="68"/>
        <v>4.5</v>
      </c>
      <c r="BZ100" s="374">
        <f t="shared" si="69"/>
        <v>4.5</v>
      </c>
      <c r="CA100" s="374">
        <f t="shared" si="70"/>
        <v>6</v>
      </c>
      <c r="CB100" s="461">
        <v>15</v>
      </c>
      <c r="CC100" s="355"/>
      <c r="CD100" s="355"/>
      <c r="CE100" s="355"/>
      <c r="CF100" s="356"/>
      <c r="CG100" s="463"/>
      <c r="CH100" s="463"/>
      <c r="CI100" s="463"/>
      <c r="CJ100" s="464"/>
      <c r="CK100" s="383">
        <f t="shared" si="71"/>
        <v>4.5</v>
      </c>
      <c r="CL100" s="383">
        <f t="shared" si="72"/>
        <v>4.5</v>
      </c>
      <c r="CM100" s="383">
        <f t="shared" si="73"/>
        <v>6</v>
      </c>
      <c r="CN100" s="709">
        <v>15</v>
      </c>
      <c r="CO100" s="2011">
        <v>3</v>
      </c>
      <c r="CP100" s="537">
        <v>3</v>
      </c>
      <c r="CQ100" s="537">
        <v>7</v>
      </c>
      <c r="CR100" s="2006">
        <f t="shared" si="74"/>
        <v>13</v>
      </c>
      <c r="CS100" s="378"/>
      <c r="CT100" s="378"/>
      <c r="CU100" s="378"/>
      <c r="CV100" s="460"/>
      <c r="CW100" s="466"/>
      <c r="CX100" s="467"/>
      <c r="CY100" s="468"/>
      <c r="CZ100" s="468"/>
      <c r="DA100" s="469"/>
      <c r="DB100" s="378"/>
      <c r="DC100" s="470"/>
      <c r="DD100" s="470"/>
      <c r="DE100" s="471"/>
      <c r="DF100" s="472"/>
      <c r="DG100" s="473"/>
      <c r="DH100" s="473"/>
      <c r="DI100" s="488"/>
      <c r="DJ100" s="383"/>
      <c r="DK100" s="489"/>
      <c r="DL100" s="489"/>
      <c r="DM100" s="374"/>
      <c r="DN100" s="374"/>
      <c r="DO100" s="374"/>
      <c r="DP100" s="490"/>
      <c r="DQ100" s="466"/>
      <c r="DR100" s="467"/>
      <c r="DS100" s="468"/>
      <c r="DT100" s="575"/>
      <c r="DU100" s="491"/>
      <c r="DV100" s="492"/>
      <c r="DW100" s="493"/>
      <c r="DX100" s="494"/>
      <c r="DY100" s="495"/>
      <c r="DZ100" s="496"/>
      <c r="EA100" s="497"/>
      <c r="EB100" s="576"/>
      <c r="EC100" s="466"/>
      <c r="ED100" s="467"/>
      <c r="EE100" s="468"/>
      <c r="EF100" s="575"/>
      <c r="EG100" s="577"/>
      <c r="EH100" s="578"/>
      <c r="EI100" s="579"/>
      <c r="EJ100" s="580"/>
      <c r="EK100" s="964"/>
      <c r="EL100" s="965"/>
      <c r="EM100" s="966"/>
      <c r="EN100" s="967"/>
      <c r="EO100" s="1029"/>
      <c r="EP100" s="1030"/>
      <c r="EQ100" s="1031"/>
      <c r="ER100" s="1032"/>
      <c r="ES100" s="1088"/>
      <c r="ET100" s="1089"/>
      <c r="EU100" s="1090"/>
      <c r="EV100" s="1091"/>
      <c r="EW100" s="1347"/>
      <c r="EX100" s="1348"/>
      <c r="EY100" s="1349"/>
      <c r="EZ100" s="1350"/>
      <c r="FA100" s="1457"/>
      <c r="FB100" s="1458"/>
      <c r="FC100" s="1459"/>
      <c r="FD100" s="1460"/>
      <c r="FE100" s="1632"/>
      <c r="FF100" s="1633"/>
      <c r="FG100" s="1634"/>
      <c r="FH100" s="1635"/>
      <c r="FL100" s="2252"/>
      <c r="FP100" s="2252"/>
      <c r="FQ100" s="1858"/>
      <c r="FT100" s="2252"/>
      <c r="FX100" s="2252"/>
      <c r="GB100" s="2252"/>
      <c r="GF100" s="2252"/>
      <c r="GG100" s="1858"/>
      <c r="GJ100" s="2252"/>
      <c r="GN100" s="2252"/>
      <c r="GR100" s="2252"/>
      <c r="GV100" s="1858"/>
      <c r="GW100" s="1858"/>
      <c r="GZ100" s="2252"/>
      <c r="HA100" s="1858"/>
      <c r="HD100" s="2252"/>
      <c r="HE100" s="1858"/>
      <c r="HH100" s="2252"/>
      <c r="HI100" s="1858"/>
      <c r="HL100" s="2252"/>
      <c r="HM100" s="1858"/>
      <c r="HP100" s="2252"/>
      <c r="HQ100" s="1858"/>
      <c r="HT100" s="2252"/>
      <c r="HU100" s="1858"/>
      <c r="HX100" s="2252"/>
      <c r="HY100" s="1858"/>
      <c r="IB100" s="2252"/>
      <c r="IC100" s="1858"/>
      <c r="IF100" s="2252"/>
      <c r="IG100" s="1858"/>
      <c r="IJ100" s="2252"/>
      <c r="IK100" s="1858"/>
      <c r="IN100" s="2252"/>
      <c r="IO100" s="1858"/>
      <c r="IR100" s="2252"/>
      <c r="IS100" s="1858"/>
      <c r="IV100" s="1858"/>
      <c r="IW100" s="1858"/>
      <c r="IZ100" s="2252"/>
      <c r="JA100" s="1858"/>
      <c r="JD100" s="2252"/>
      <c r="JE100" s="1858"/>
      <c r="JH100" s="2252"/>
      <c r="JI100" s="1858"/>
      <c r="JL100" s="2252"/>
      <c r="JM100" s="1858"/>
      <c r="JP100" s="2252"/>
      <c r="JQ100" s="1858"/>
      <c r="JT100" s="2252"/>
      <c r="JU100" s="1858"/>
      <c r="JX100" s="2252"/>
      <c r="JY100" s="1858"/>
      <c r="KB100" s="2252"/>
      <c r="KC100" s="1858"/>
      <c r="KF100" s="2252"/>
      <c r="KG100" s="1858"/>
      <c r="KJ100" s="2252"/>
      <c r="KK100" s="1858"/>
      <c r="KN100" s="2252"/>
      <c r="KO100" s="1858"/>
      <c r="KR100" s="2252"/>
      <c r="KS100" s="1858"/>
      <c r="KV100" s="2252"/>
      <c r="KW100" s="1858"/>
      <c r="KZ100" s="2252"/>
      <c r="LA100" s="1858"/>
      <c r="LD100" s="2252"/>
      <c r="LE100" s="1858"/>
      <c r="LH100" s="2252"/>
      <c r="LI100" s="1858"/>
      <c r="LL100" s="2252"/>
      <c r="LM100" s="1858"/>
      <c r="LP100" s="2252"/>
      <c r="LQ100" s="1858"/>
      <c r="LT100" s="2252"/>
      <c r="LU100" s="1858"/>
      <c r="LX100" s="2252"/>
      <c r="LY100" s="1858"/>
      <c r="MB100" s="2252"/>
      <c r="MC100" s="1858"/>
      <c r="MF100" s="2252"/>
      <c r="MG100" s="1858"/>
      <c r="MJ100" s="2252"/>
      <c r="MK100" s="1858"/>
      <c r="MN100" s="2252"/>
      <c r="MO100" s="1858"/>
      <c r="MR100" s="2252"/>
      <c r="MS100" s="1858"/>
      <c r="MV100" s="2252"/>
      <c r="MW100" s="1858"/>
      <c r="MZ100" s="2252"/>
      <c r="NA100" s="1858"/>
      <c r="ND100" s="2252"/>
    </row>
    <row r="101" spans="1:368" s="78" customFormat="1" thickBot="1">
      <c r="A101" s="124"/>
      <c r="B101" s="1754"/>
      <c r="C101" s="1790"/>
      <c r="D101" s="2331"/>
      <c r="E101" s="1790"/>
      <c r="F101" s="1801"/>
      <c r="G101" s="1809" t="s">
        <v>192</v>
      </c>
      <c r="H101" s="1768" t="e">
        <f>AVERAGE(BE101,AK101,AC101,Q101,U101,Y101,CK101,CG101,AG101,AW101,M101,BQ101,BU101,BM101,BA101,AO101,AS101,#REF!,BI101,BY101,CC101,CO101,CS101,CW101,DA101,DE101)</f>
        <v>#REF!</v>
      </c>
      <c r="I101" s="691" t="e">
        <f>AVERAGE(BF101,AL101,AD101,R101,V101,Z101,CL101,CH101,AH101,AX101,N101,BR101,BV101,BN101,BB101,AP101,AT101,#REF!,BJ101,BZ101,CD101,CP101,CT101,CX101,DB101,DF101)</f>
        <v>#REF!</v>
      </c>
      <c r="J101" s="802" t="e">
        <f>AVERAGE(BG101,AM101,AE101,S101,W101,AA101,CM101,CI101,AI101,AY101,O101,BS101,BW101,BO101,BC101,AQ101,AU101,#REF!,BK101,CA101,CE101,CQ101,CU101,CY101,DC101,DG101)</f>
        <v>#REF!</v>
      </c>
      <c r="K101" s="1326" t="e">
        <f t="shared" si="62"/>
        <v>#REF!</v>
      </c>
      <c r="L101" s="1754"/>
      <c r="M101" s="472"/>
      <c r="N101" s="472"/>
      <c r="O101" s="472"/>
      <c r="P101" s="471"/>
      <c r="Q101" s="2521"/>
      <c r="R101" s="572"/>
      <c r="S101" s="573"/>
      <c r="T101" s="2520"/>
      <c r="U101" s="481">
        <v>4</v>
      </c>
      <c r="V101" s="481">
        <v>3</v>
      </c>
      <c r="W101" s="481">
        <v>6</v>
      </c>
      <c r="X101" s="464">
        <f t="shared" si="63"/>
        <v>13</v>
      </c>
      <c r="Y101" s="353">
        <v>4.5</v>
      </c>
      <c r="Z101" s="353">
        <v>4.5</v>
      </c>
      <c r="AA101" s="353">
        <v>5</v>
      </c>
      <c r="AB101" s="525">
        <f t="shared" si="64"/>
        <v>14</v>
      </c>
      <c r="AC101" s="484">
        <v>4.5</v>
      </c>
      <c r="AD101" s="484">
        <v>6</v>
      </c>
      <c r="AE101" s="484">
        <v>7</v>
      </c>
      <c r="AF101" s="356">
        <f t="shared" si="65"/>
        <v>17.5</v>
      </c>
      <c r="AG101" s="546">
        <v>5</v>
      </c>
      <c r="AH101" s="546">
        <v>5</v>
      </c>
      <c r="AI101" s="546">
        <v>5</v>
      </c>
      <c r="AJ101" s="357">
        <f t="shared" si="66"/>
        <v>15</v>
      </c>
      <c r="AK101" s="360"/>
      <c r="AL101" s="361"/>
      <c r="AM101" s="361"/>
      <c r="AN101" s="362"/>
      <c r="AO101" s="1133">
        <v>4</v>
      </c>
      <c r="AP101" s="1133">
        <v>2</v>
      </c>
      <c r="AQ101" s="1149">
        <v>6</v>
      </c>
      <c r="AR101" s="1148">
        <f t="shared" si="67"/>
        <v>12</v>
      </c>
      <c r="AS101" s="358"/>
      <c r="AT101" s="358"/>
      <c r="AU101" s="359"/>
      <c r="AV101" s="724"/>
      <c r="AW101" s="1962"/>
      <c r="AX101" s="364"/>
      <c r="AY101" s="365"/>
      <c r="AZ101" s="1963"/>
      <c r="BA101" s="366"/>
      <c r="BB101" s="366"/>
      <c r="BC101" s="366"/>
      <c r="BD101" s="367"/>
      <c r="BE101" s="2418"/>
      <c r="BF101" s="378"/>
      <c r="BG101" s="2448"/>
      <c r="BH101" s="470"/>
      <c r="BI101" s="371"/>
      <c r="BJ101" s="371"/>
      <c r="BK101" s="371"/>
      <c r="BL101" s="372"/>
      <c r="BM101" s="358"/>
      <c r="BN101" s="358"/>
      <c r="BO101" s="358"/>
      <c r="BP101" s="363"/>
      <c r="BQ101" s="373"/>
      <c r="BR101" s="373"/>
      <c r="BS101" s="373"/>
      <c r="BT101" s="704"/>
      <c r="BU101" s="1870">
        <f>14/20*6</f>
        <v>4.1999999999999993</v>
      </c>
      <c r="BV101" s="462">
        <f>13/20*6</f>
        <v>3.9000000000000004</v>
      </c>
      <c r="BW101" s="462">
        <f>16/20*8</f>
        <v>6.4</v>
      </c>
      <c r="BX101" s="1871">
        <f t="shared" ref="BX101:BX108" si="75">BW101+BV101+BU101</f>
        <v>14.5</v>
      </c>
      <c r="BY101" s="374">
        <f t="shared" si="68"/>
        <v>3.9</v>
      </c>
      <c r="BZ101" s="374">
        <f t="shared" si="69"/>
        <v>3.9</v>
      </c>
      <c r="CA101" s="374">
        <f t="shared" si="70"/>
        <v>5.2</v>
      </c>
      <c r="CB101" s="461">
        <v>13</v>
      </c>
      <c r="CC101" s="355"/>
      <c r="CD101" s="355"/>
      <c r="CE101" s="355"/>
      <c r="CF101" s="356"/>
      <c r="CG101" s="463"/>
      <c r="CH101" s="463"/>
      <c r="CI101" s="463"/>
      <c r="CJ101" s="464"/>
      <c r="CK101" s="383">
        <f t="shared" si="71"/>
        <v>4.2</v>
      </c>
      <c r="CL101" s="383">
        <f t="shared" si="72"/>
        <v>4.2</v>
      </c>
      <c r="CM101" s="383">
        <f t="shared" si="73"/>
        <v>5.6</v>
      </c>
      <c r="CN101" s="709">
        <v>14</v>
      </c>
      <c r="CO101" s="2011">
        <v>3</v>
      </c>
      <c r="CP101" s="537">
        <v>2</v>
      </c>
      <c r="CQ101" s="537">
        <v>7</v>
      </c>
      <c r="CR101" s="2006">
        <f t="shared" si="74"/>
        <v>12</v>
      </c>
      <c r="CS101" s="378"/>
      <c r="CT101" s="378"/>
      <c r="CU101" s="378"/>
      <c r="CV101" s="460"/>
      <c r="CW101" s="466"/>
      <c r="CX101" s="467"/>
      <c r="CY101" s="468"/>
      <c r="CZ101" s="468"/>
      <c r="DA101" s="469"/>
      <c r="DB101" s="378"/>
      <c r="DC101" s="470"/>
      <c r="DD101" s="470"/>
      <c r="DE101" s="471"/>
      <c r="DF101" s="472"/>
      <c r="DG101" s="473"/>
      <c r="DH101" s="473"/>
      <c r="DI101" s="488"/>
      <c r="DJ101" s="383"/>
      <c r="DK101" s="489"/>
      <c r="DL101" s="489"/>
      <c r="DM101" s="374"/>
      <c r="DN101" s="374"/>
      <c r="DO101" s="374"/>
      <c r="DP101" s="490"/>
      <c r="DQ101" s="466"/>
      <c r="DR101" s="467"/>
      <c r="DS101" s="468"/>
      <c r="DT101" s="575"/>
      <c r="DU101" s="491"/>
      <c r="DV101" s="492"/>
      <c r="DW101" s="493"/>
      <c r="DX101" s="494"/>
      <c r="DY101" s="495"/>
      <c r="DZ101" s="496"/>
      <c r="EA101" s="497"/>
      <c r="EB101" s="576"/>
      <c r="EC101" s="466"/>
      <c r="ED101" s="467"/>
      <c r="EE101" s="468"/>
      <c r="EF101" s="575"/>
      <c r="EG101" s="577"/>
      <c r="EH101" s="578"/>
      <c r="EI101" s="579"/>
      <c r="EJ101" s="580"/>
      <c r="EK101" s="964"/>
      <c r="EL101" s="965"/>
      <c r="EM101" s="966"/>
      <c r="EN101" s="967"/>
      <c r="EO101" s="1029"/>
      <c r="EP101" s="1030"/>
      <c r="EQ101" s="1031"/>
      <c r="ER101" s="1032"/>
      <c r="ES101" s="1088"/>
      <c r="ET101" s="1089"/>
      <c r="EU101" s="1090"/>
      <c r="EV101" s="1091"/>
      <c r="EW101" s="1347"/>
      <c r="EX101" s="1348"/>
      <c r="EY101" s="1349"/>
      <c r="EZ101" s="1350"/>
      <c r="FA101" s="1457"/>
      <c r="FB101" s="1458"/>
      <c r="FC101" s="1459"/>
      <c r="FD101" s="1460"/>
      <c r="FE101" s="1632"/>
      <c r="FF101" s="1633"/>
      <c r="FG101" s="1634"/>
      <c r="FH101" s="1635"/>
      <c r="FL101" s="2252"/>
      <c r="FP101" s="2252"/>
      <c r="FQ101" s="1858"/>
      <c r="FT101" s="2252"/>
      <c r="FX101" s="2252"/>
      <c r="GB101" s="2252"/>
      <c r="GF101" s="2252"/>
      <c r="GG101" s="1858"/>
      <c r="GJ101" s="2252"/>
      <c r="GN101" s="2252"/>
      <c r="GR101" s="2252"/>
      <c r="GV101" s="1858"/>
      <c r="GW101" s="1858"/>
      <c r="GZ101" s="2252"/>
      <c r="HA101" s="1858"/>
      <c r="HD101" s="2252"/>
      <c r="HE101" s="1858"/>
      <c r="HH101" s="2252"/>
      <c r="HI101" s="1858"/>
      <c r="HL101" s="2252"/>
      <c r="HM101" s="1858"/>
      <c r="HP101" s="2252"/>
      <c r="HQ101" s="1858"/>
      <c r="HT101" s="2252"/>
      <c r="HU101" s="1858"/>
      <c r="HX101" s="2252"/>
      <c r="HY101" s="1858"/>
      <c r="IB101" s="2252"/>
      <c r="IC101" s="1858"/>
      <c r="IF101" s="2252"/>
      <c r="IG101" s="1858"/>
      <c r="IJ101" s="2252"/>
      <c r="IK101" s="1858"/>
      <c r="IN101" s="2252"/>
      <c r="IO101" s="1858"/>
      <c r="IR101" s="2252"/>
      <c r="IS101" s="1858"/>
      <c r="IV101" s="1858"/>
      <c r="IW101" s="1858"/>
      <c r="IZ101" s="2252"/>
      <c r="JA101" s="1858"/>
      <c r="JD101" s="2252"/>
      <c r="JE101" s="1858"/>
      <c r="JH101" s="2252"/>
      <c r="JI101" s="1858"/>
      <c r="JL101" s="2252"/>
      <c r="JM101" s="1858"/>
      <c r="JP101" s="2252"/>
      <c r="JQ101" s="1858"/>
      <c r="JT101" s="2252"/>
      <c r="JU101" s="1858"/>
      <c r="JX101" s="2252"/>
      <c r="JY101" s="1858"/>
      <c r="KB101" s="2252"/>
      <c r="KC101" s="1858"/>
      <c r="KF101" s="2252"/>
      <c r="KG101" s="1858"/>
      <c r="KJ101" s="2252"/>
      <c r="KK101" s="1858"/>
      <c r="KN101" s="2252"/>
      <c r="KO101" s="1858"/>
      <c r="KR101" s="2252"/>
      <c r="KS101" s="1858"/>
      <c r="KV101" s="2252"/>
      <c r="KW101" s="1858"/>
      <c r="KZ101" s="2252"/>
      <c r="LA101" s="1858"/>
      <c r="LD101" s="2252"/>
      <c r="LE101" s="1858"/>
      <c r="LH101" s="2252"/>
      <c r="LI101" s="1858"/>
      <c r="LL101" s="2252"/>
      <c r="LM101" s="1858"/>
      <c r="LP101" s="2252"/>
      <c r="LQ101" s="1858"/>
      <c r="LT101" s="2252"/>
      <c r="LU101" s="1858"/>
      <c r="LX101" s="2252"/>
      <c r="LY101" s="1858"/>
      <c r="MB101" s="2252"/>
      <c r="MC101" s="1858"/>
      <c r="MF101" s="2252"/>
      <c r="MG101" s="1858"/>
      <c r="MJ101" s="2252"/>
      <c r="MK101" s="1858"/>
      <c r="MN101" s="2252"/>
      <c r="MO101" s="1858"/>
      <c r="MR101" s="2252"/>
      <c r="MS101" s="1858"/>
      <c r="MV101" s="2252"/>
      <c r="MW101" s="1858"/>
      <c r="MZ101" s="2252"/>
      <c r="NA101" s="1858"/>
      <c r="ND101" s="2252"/>
    </row>
    <row r="102" spans="1:368" s="78" customFormat="1" thickBot="1">
      <c r="A102" s="124"/>
      <c r="B102" s="1754"/>
      <c r="C102" s="1790"/>
      <c r="D102" s="2331"/>
      <c r="E102" s="1790"/>
      <c r="F102" s="1801"/>
      <c r="G102" s="1809" t="s">
        <v>157</v>
      </c>
      <c r="H102" s="1770" t="e">
        <f>AVERAGE(BE102,AK102,AC102,Q102,U102,Y102,CK102,CG102,AG102,AW102,M102,BQ102,BU102,BM102,BA102,AO102,AS102,#REF!,BI102,BY102,CC102,CO102,CS102,CW102,DA102,DE102)</f>
        <v>#REF!</v>
      </c>
      <c r="I102" s="693" t="e">
        <f>AVERAGE(BF102,AL102,AD102,R102,V102,Z102,CL102,CH102,AH102,AX102,N102,BR102,BV102,BN102,BB102,AP102,AT102,#REF!,BJ102,BZ102,CD102,CP102,CT102,CX102,DB102,DF102)</f>
        <v>#REF!</v>
      </c>
      <c r="J102" s="802" t="e">
        <f>AVERAGE(BG102,AM102,AE102,S102,W102,AA102,CM102,CI102,AI102,AY102,O102,BS102,BW102,BO102,BC102,AQ102,AU102,#REF!,BK102,CA102,CE102,CQ102,CU102,CY102,DC102,DG102)</f>
        <v>#REF!</v>
      </c>
      <c r="K102" s="1329" t="e">
        <f t="shared" si="62"/>
        <v>#REF!</v>
      </c>
      <c r="L102" s="1754"/>
      <c r="M102" s="472"/>
      <c r="N102" s="472"/>
      <c r="O102" s="472"/>
      <c r="P102" s="471"/>
      <c r="Q102" s="2521"/>
      <c r="R102" s="572"/>
      <c r="S102" s="573"/>
      <c r="T102" s="2520"/>
      <c r="U102" s="481">
        <v>5.5</v>
      </c>
      <c r="V102" s="481">
        <v>6</v>
      </c>
      <c r="W102" s="481">
        <v>7</v>
      </c>
      <c r="X102" s="464">
        <f t="shared" si="63"/>
        <v>18.5</v>
      </c>
      <c r="Y102" s="353">
        <v>5.5</v>
      </c>
      <c r="Z102" s="353">
        <v>5.5</v>
      </c>
      <c r="AA102" s="353">
        <v>7.5</v>
      </c>
      <c r="AB102" s="525">
        <f t="shared" si="64"/>
        <v>18.5</v>
      </c>
      <c r="AC102" s="484">
        <v>5</v>
      </c>
      <c r="AD102" s="484">
        <v>6</v>
      </c>
      <c r="AE102" s="484">
        <v>7.5</v>
      </c>
      <c r="AF102" s="356">
        <f t="shared" si="65"/>
        <v>18.5</v>
      </c>
      <c r="AG102" s="546">
        <v>5</v>
      </c>
      <c r="AH102" s="546">
        <v>5</v>
      </c>
      <c r="AI102" s="546">
        <v>5</v>
      </c>
      <c r="AJ102" s="357">
        <f t="shared" si="66"/>
        <v>15</v>
      </c>
      <c r="AK102" s="360"/>
      <c r="AL102" s="361"/>
      <c r="AM102" s="361"/>
      <c r="AN102" s="362"/>
      <c r="AO102" s="1133">
        <v>4</v>
      </c>
      <c r="AP102" s="1133">
        <v>5</v>
      </c>
      <c r="AQ102" s="1149">
        <v>3</v>
      </c>
      <c r="AR102" s="1148">
        <f t="shared" si="67"/>
        <v>12</v>
      </c>
      <c r="AS102" s="358"/>
      <c r="AT102" s="358"/>
      <c r="AU102" s="359"/>
      <c r="AV102" s="724"/>
      <c r="AW102" s="1962"/>
      <c r="AX102" s="364"/>
      <c r="AY102" s="365"/>
      <c r="AZ102" s="1963"/>
      <c r="BA102" s="366"/>
      <c r="BB102" s="366"/>
      <c r="BC102" s="366"/>
      <c r="BD102" s="367"/>
      <c r="BE102" s="2418"/>
      <c r="BF102" s="378"/>
      <c r="BG102" s="2448"/>
      <c r="BH102" s="470"/>
      <c r="BI102" s="371"/>
      <c r="BJ102" s="371"/>
      <c r="BK102" s="371"/>
      <c r="BL102" s="372"/>
      <c r="BM102" s="358"/>
      <c r="BN102" s="358"/>
      <c r="BO102" s="358"/>
      <c r="BP102" s="363"/>
      <c r="BQ102" s="373"/>
      <c r="BR102" s="373"/>
      <c r="BS102" s="373"/>
      <c r="BT102" s="704"/>
      <c r="BU102" s="1870">
        <f>15/20*6</f>
        <v>4.5</v>
      </c>
      <c r="BV102" s="462">
        <f>13/20*6</f>
        <v>3.9000000000000004</v>
      </c>
      <c r="BW102" s="462">
        <f>16/20*8</f>
        <v>6.4</v>
      </c>
      <c r="BX102" s="1871">
        <f t="shared" si="75"/>
        <v>14.8</v>
      </c>
      <c r="BY102" s="374">
        <f t="shared" si="68"/>
        <v>4.6500000000000004</v>
      </c>
      <c r="BZ102" s="374">
        <f t="shared" si="69"/>
        <v>4.6500000000000004</v>
      </c>
      <c r="CA102" s="374">
        <f t="shared" si="70"/>
        <v>6.2</v>
      </c>
      <c r="CB102" s="461">
        <v>15.5</v>
      </c>
      <c r="CC102" s="355"/>
      <c r="CD102" s="355"/>
      <c r="CE102" s="355"/>
      <c r="CF102" s="356"/>
      <c r="CG102" s="463"/>
      <c r="CH102" s="463"/>
      <c r="CI102" s="463"/>
      <c r="CJ102" s="464"/>
      <c r="CK102" s="683">
        <f t="shared" si="71"/>
        <v>4.5</v>
      </c>
      <c r="CL102" s="683">
        <f t="shared" si="72"/>
        <v>4.5</v>
      </c>
      <c r="CM102" s="683">
        <f t="shared" si="73"/>
        <v>6</v>
      </c>
      <c r="CN102" s="699">
        <v>15</v>
      </c>
      <c r="CO102" s="2011">
        <v>5.5</v>
      </c>
      <c r="CP102" s="537">
        <v>5.5</v>
      </c>
      <c r="CQ102" s="537">
        <v>7</v>
      </c>
      <c r="CR102" s="2006">
        <f t="shared" si="74"/>
        <v>18</v>
      </c>
      <c r="CS102" s="378"/>
      <c r="CT102" s="378"/>
      <c r="CU102" s="378"/>
      <c r="CV102" s="460"/>
      <c r="CW102" s="466"/>
      <c r="CX102" s="467"/>
      <c r="CY102" s="468"/>
      <c r="CZ102" s="468"/>
      <c r="DA102" s="469"/>
      <c r="DB102" s="378"/>
      <c r="DC102" s="470"/>
      <c r="DD102" s="470"/>
      <c r="DE102" s="471"/>
      <c r="DF102" s="472"/>
      <c r="DG102" s="473"/>
      <c r="DH102" s="473"/>
      <c r="DI102" s="488"/>
      <c r="DJ102" s="383"/>
      <c r="DK102" s="489"/>
      <c r="DL102" s="489"/>
      <c r="DM102" s="374"/>
      <c r="DN102" s="374"/>
      <c r="DO102" s="374"/>
      <c r="DP102" s="490"/>
      <c r="DQ102" s="466"/>
      <c r="DR102" s="467"/>
      <c r="DS102" s="468"/>
      <c r="DT102" s="575"/>
      <c r="DU102" s="491"/>
      <c r="DV102" s="492"/>
      <c r="DW102" s="493"/>
      <c r="DX102" s="494"/>
      <c r="DY102" s="495"/>
      <c r="DZ102" s="496"/>
      <c r="EA102" s="497"/>
      <c r="EB102" s="576"/>
      <c r="EC102" s="466"/>
      <c r="ED102" s="467"/>
      <c r="EE102" s="468"/>
      <c r="EF102" s="575"/>
      <c r="EG102" s="577"/>
      <c r="EH102" s="578"/>
      <c r="EI102" s="579"/>
      <c r="EJ102" s="580"/>
      <c r="EK102" s="964"/>
      <c r="EL102" s="965"/>
      <c r="EM102" s="966"/>
      <c r="EN102" s="967"/>
      <c r="EO102" s="1029"/>
      <c r="EP102" s="1030"/>
      <c r="EQ102" s="1031"/>
      <c r="ER102" s="1032"/>
      <c r="ES102" s="1088"/>
      <c r="ET102" s="1089"/>
      <c r="EU102" s="1090"/>
      <c r="EV102" s="1091"/>
      <c r="EW102" s="1347"/>
      <c r="EX102" s="1348"/>
      <c r="EY102" s="1349"/>
      <c r="EZ102" s="1350"/>
      <c r="FA102" s="1457"/>
      <c r="FB102" s="1458"/>
      <c r="FC102" s="1459"/>
      <c r="FD102" s="1460"/>
      <c r="FE102" s="1632"/>
      <c r="FF102" s="1633"/>
      <c r="FG102" s="1634"/>
      <c r="FH102" s="1635"/>
      <c r="FL102" s="2252"/>
      <c r="FP102" s="2252"/>
      <c r="FQ102" s="1858"/>
      <c r="FT102" s="2252"/>
      <c r="FX102" s="2252"/>
      <c r="GB102" s="2252"/>
      <c r="GF102" s="2252"/>
      <c r="GG102" s="1858"/>
      <c r="GJ102" s="2252"/>
      <c r="GN102" s="2252"/>
      <c r="GR102" s="2252"/>
      <c r="GV102" s="1858"/>
      <c r="GW102" s="1858"/>
      <c r="GZ102" s="2252"/>
      <c r="HA102" s="1858"/>
      <c r="HD102" s="2252"/>
      <c r="HE102" s="1858"/>
      <c r="HH102" s="2252"/>
      <c r="HI102" s="1858"/>
      <c r="HL102" s="2252"/>
      <c r="HM102" s="1858"/>
      <c r="HP102" s="2252"/>
      <c r="HQ102" s="1858"/>
      <c r="HT102" s="2252"/>
      <c r="HU102" s="1858"/>
      <c r="HX102" s="2252"/>
      <c r="HY102" s="1858"/>
      <c r="IB102" s="2252"/>
      <c r="IC102" s="1858"/>
      <c r="IF102" s="2252"/>
      <c r="IG102" s="1858"/>
      <c r="IJ102" s="2252"/>
      <c r="IK102" s="1858"/>
      <c r="IN102" s="2252"/>
      <c r="IO102" s="1858"/>
      <c r="IR102" s="2252"/>
      <c r="IS102" s="1858"/>
      <c r="IV102" s="1858"/>
      <c r="IW102" s="1858"/>
      <c r="IZ102" s="2252"/>
      <c r="JA102" s="1858"/>
      <c r="JD102" s="2252"/>
      <c r="JE102" s="1858"/>
      <c r="JH102" s="2252"/>
      <c r="JI102" s="1858"/>
      <c r="JL102" s="2252"/>
      <c r="JM102" s="1858"/>
      <c r="JP102" s="2252"/>
      <c r="JQ102" s="1858"/>
      <c r="JT102" s="2252"/>
      <c r="JU102" s="1858"/>
      <c r="JX102" s="2252"/>
      <c r="JY102" s="1858"/>
      <c r="KB102" s="2252"/>
      <c r="KC102" s="1858"/>
      <c r="KF102" s="2252"/>
      <c r="KG102" s="1858"/>
      <c r="KJ102" s="2252"/>
      <c r="KK102" s="1858"/>
      <c r="KN102" s="2252"/>
      <c r="KO102" s="1858"/>
      <c r="KR102" s="2252"/>
      <c r="KS102" s="1858"/>
      <c r="KV102" s="2252"/>
      <c r="KW102" s="1858"/>
      <c r="KZ102" s="2252"/>
      <c r="LA102" s="1858"/>
      <c r="LD102" s="2252"/>
      <c r="LE102" s="1858"/>
      <c r="LH102" s="2252"/>
      <c r="LI102" s="1858"/>
      <c r="LL102" s="2252"/>
      <c r="LM102" s="1858"/>
      <c r="LP102" s="2252"/>
      <c r="LQ102" s="1858"/>
      <c r="LT102" s="2252"/>
      <c r="LU102" s="1858"/>
      <c r="LX102" s="2252"/>
      <c r="LY102" s="1858"/>
      <c r="MB102" s="2252"/>
      <c r="MC102" s="1858"/>
      <c r="MF102" s="2252"/>
      <c r="MG102" s="1858"/>
      <c r="MJ102" s="2252"/>
      <c r="MK102" s="1858"/>
      <c r="MN102" s="2252"/>
      <c r="MO102" s="1858"/>
      <c r="MR102" s="2252"/>
      <c r="MS102" s="1858"/>
      <c r="MV102" s="2252"/>
      <c r="MW102" s="1858"/>
      <c r="MZ102" s="2252"/>
      <c r="NA102" s="1858"/>
      <c r="ND102" s="2252"/>
    </row>
    <row r="103" spans="1:368" s="78" customFormat="1" thickBot="1">
      <c r="A103" s="124"/>
      <c r="B103" s="1754"/>
      <c r="C103" s="1790"/>
      <c r="D103" s="2331"/>
      <c r="E103" s="1790"/>
      <c r="F103" s="1801"/>
      <c r="G103" s="1809" t="s">
        <v>193</v>
      </c>
      <c r="H103" s="2057" t="e">
        <f>AVERAGE(BE103,AK103,AC103,Q103,U103,Y103,CK103,CG103,AG103,AW103,M103,BQ103,BU103,BM103,BA103,AO103,AS103,#REF!,BI103,BY103,CC103,CO103,CS103,CW103,DA103,DE103)</f>
        <v>#REF!</v>
      </c>
      <c r="I103" s="691" t="e">
        <f>AVERAGE(BF103,AL103,AD103,R103,V103,Z103,CL103,CH103,AH103,AX103,N103,BR103,BV103,BN103,BB103,AP103,AT103,#REF!,BJ103,BZ103,CD103,CP103,CT103,CX103,DB103,DF103)</f>
        <v>#REF!</v>
      </c>
      <c r="J103" s="802" t="e">
        <f>AVERAGE(BG103,AM103,AE103,S103,W103,AA103,CM103,CI103,AI103,AY103,O103,BS103,BW103,BO103,BC103,AQ103,AU103,#REF!,BK103,CA103,CE103,CQ103,CU103,CY103,DC103,DG103)</f>
        <v>#REF!</v>
      </c>
      <c r="K103" s="1326" t="e">
        <f t="shared" si="62"/>
        <v>#REF!</v>
      </c>
      <c r="L103" s="1754"/>
      <c r="M103" s="472"/>
      <c r="N103" s="472"/>
      <c r="O103" s="472"/>
      <c r="P103" s="471"/>
      <c r="Q103" s="2521"/>
      <c r="R103" s="572"/>
      <c r="S103" s="573"/>
      <c r="T103" s="2520"/>
      <c r="U103" s="481">
        <v>4</v>
      </c>
      <c r="V103" s="481">
        <v>3.5</v>
      </c>
      <c r="W103" s="481">
        <v>5</v>
      </c>
      <c r="X103" s="464">
        <f t="shared" si="63"/>
        <v>12.5</v>
      </c>
      <c r="Y103" s="353">
        <v>3</v>
      </c>
      <c r="Z103" s="353">
        <v>4</v>
      </c>
      <c r="AA103" s="353">
        <v>6</v>
      </c>
      <c r="AB103" s="525">
        <f t="shared" si="64"/>
        <v>13</v>
      </c>
      <c r="AC103" s="484">
        <v>4.5</v>
      </c>
      <c r="AD103" s="484">
        <v>5</v>
      </c>
      <c r="AE103" s="484">
        <v>6</v>
      </c>
      <c r="AF103" s="356">
        <f t="shared" si="65"/>
        <v>15.5</v>
      </c>
      <c r="AG103" s="546">
        <v>4</v>
      </c>
      <c r="AH103" s="546">
        <v>3</v>
      </c>
      <c r="AI103" s="546">
        <v>4</v>
      </c>
      <c r="AJ103" s="357">
        <f t="shared" si="66"/>
        <v>11</v>
      </c>
      <c r="AK103" s="360"/>
      <c r="AL103" s="361"/>
      <c r="AM103" s="361"/>
      <c r="AN103" s="362"/>
      <c r="AO103" s="1133">
        <v>4</v>
      </c>
      <c r="AP103" s="1133">
        <v>4</v>
      </c>
      <c r="AQ103" s="1149">
        <v>4</v>
      </c>
      <c r="AR103" s="1148">
        <f t="shared" si="67"/>
        <v>12</v>
      </c>
      <c r="AS103" s="358"/>
      <c r="AT103" s="358"/>
      <c r="AU103" s="359"/>
      <c r="AV103" s="724"/>
      <c r="AW103" s="1962"/>
      <c r="AX103" s="364"/>
      <c r="AY103" s="365"/>
      <c r="AZ103" s="1963"/>
      <c r="BA103" s="366"/>
      <c r="BB103" s="366"/>
      <c r="BC103" s="366"/>
      <c r="BD103" s="367"/>
      <c r="BE103" s="2418"/>
      <c r="BF103" s="378"/>
      <c r="BG103" s="2448"/>
      <c r="BH103" s="470"/>
      <c r="BI103" s="371"/>
      <c r="BJ103" s="371"/>
      <c r="BK103" s="371"/>
      <c r="BL103" s="372"/>
      <c r="BM103" s="358"/>
      <c r="BN103" s="358"/>
      <c r="BO103" s="358"/>
      <c r="BP103" s="363"/>
      <c r="BQ103" s="373"/>
      <c r="BR103" s="373"/>
      <c r="BS103" s="373"/>
      <c r="BT103" s="704"/>
      <c r="BU103" s="1870">
        <f>14/20*6</f>
        <v>4.1999999999999993</v>
      </c>
      <c r="BV103" s="462">
        <f>15/20*6</f>
        <v>4.5</v>
      </c>
      <c r="BW103" s="462">
        <f>15/20*8</f>
        <v>6</v>
      </c>
      <c r="BX103" s="1871">
        <f t="shared" si="75"/>
        <v>14.7</v>
      </c>
      <c r="BY103" s="683">
        <f t="shared" si="68"/>
        <v>4.3230000000000004</v>
      </c>
      <c r="BZ103" s="683">
        <f t="shared" si="69"/>
        <v>4.3230000000000004</v>
      </c>
      <c r="CA103" s="683">
        <f t="shared" si="70"/>
        <v>5.7640000000000002</v>
      </c>
      <c r="CB103" s="684">
        <v>14.41</v>
      </c>
      <c r="CC103" s="355"/>
      <c r="CD103" s="355"/>
      <c r="CE103" s="355"/>
      <c r="CF103" s="356"/>
      <c r="CG103" s="463"/>
      <c r="CH103" s="463"/>
      <c r="CI103" s="463"/>
      <c r="CJ103" s="464"/>
      <c r="CK103" s="383">
        <f t="shared" si="71"/>
        <v>4.8</v>
      </c>
      <c r="CL103" s="383">
        <f t="shared" si="72"/>
        <v>4.8</v>
      </c>
      <c r="CM103" s="383">
        <f t="shared" si="73"/>
        <v>6.4</v>
      </c>
      <c r="CN103" s="709">
        <v>16</v>
      </c>
      <c r="CO103" s="2011">
        <v>5</v>
      </c>
      <c r="CP103" s="537">
        <v>4.5</v>
      </c>
      <c r="CQ103" s="537">
        <v>5</v>
      </c>
      <c r="CR103" s="2006">
        <f t="shared" si="74"/>
        <v>14.5</v>
      </c>
      <c r="CS103" s="378"/>
      <c r="CT103" s="378"/>
      <c r="CU103" s="378"/>
      <c r="CV103" s="460"/>
      <c r="CW103" s="466"/>
      <c r="CX103" s="467"/>
      <c r="CY103" s="468"/>
      <c r="CZ103" s="468"/>
      <c r="DA103" s="469"/>
      <c r="DB103" s="378"/>
      <c r="DC103" s="470"/>
      <c r="DD103" s="470"/>
      <c r="DE103" s="471"/>
      <c r="DF103" s="472"/>
      <c r="DG103" s="473"/>
      <c r="DH103" s="473"/>
      <c r="DI103" s="488"/>
      <c r="DJ103" s="383"/>
      <c r="DK103" s="489"/>
      <c r="DL103" s="489"/>
      <c r="DM103" s="374"/>
      <c r="DN103" s="374"/>
      <c r="DO103" s="374"/>
      <c r="DP103" s="490"/>
      <c r="DQ103" s="466"/>
      <c r="DR103" s="467"/>
      <c r="DS103" s="468"/>
      <c r="DT103" s="575"/>
      <c r="DU103" s="491"/>
      <c r="DV103" s="492"/>
      <c r="DW103" s="493"/>
      <c r="DX103" s="494"/>
      <c r="DY103" s="495"/>
      <c r="DZ103" s="496"/>
      <c r="EA103" s="497"/>
      <c r="EB103" s="576"/>
      <c r="EC103" s="466"/>
      <c r="ED103" s="467"/>
      <c r="EE103" s="468"/>
      <c r="EF103" s="575"/>
      <c r="EG103" s="577"/>
      <c r="EH103" s="578"/>
      <c r="EI103" s="579"/>
      <c r="EJ103" s="580"/>
      <c r="EK103" s="964"/>
      <c r="EL103" s="965"/>
      <c r="EM103" s="966"/>
      <c r="EN103" s="967"/>
      <c r="EO103" s="1029"/>
      <c r="EP103" s="1030"/>
      <c r="EQ103" s="1031"/>
      <c r="ER103" s="1032"/>
      <c r="ES103" s="1088"/>
      <c r="ET103" s="1089"/>
      <c r="EU103" s="1090"/>
      <c r="EV103" s="1091"/>
      <c r="EW103" s="1347"/>
      <c r="EX103" s="1348"/>
      <c r="EY103" s="1349"/>
      <c r="EZ103" s="1350"/>
      <c r="FA103" s="1457"/>
      <c r="FB103" s="1458"/>
      <c r="FC103" s="1459"/>
      <c r="FD103" s="1460"/>
      <c r="FE103" s="1632"/>
      <c r="FF103" s="1633"/>
      <c r="FG103" s="1634"/>
      <c r="FH103" s="1635"/>
      <c r="FL103" s="2252"/>
      <c r="FP103" s="2252"/>
      <c r="FQ103" s="1858"/>
      <c r="FT103" s="2252"/>
      <c r="FX103" s="2252"/>
      <c r="GB103" s="2252"/>
      <c r="GF103" s="2252"/>
      <c r="GG103" s="1858"/>
      <c r="GJ103" s="2252"/>
      <c r="GN103" s="2252"/>
      <c r="GR103" s="2252"/>
      <c r="GV103" s="1858"/>
      <c r="GW103" s="1858"/>
      <c r="GZ103" s="2252"/>
      <c r="HA103" s="1858"/>
      <c r="HD103" s="2252"/>
      <c r="HE103" s="1858"/>
      <c r="HH103" s="2252"/>
      <c r="HI103" s="1858"/>
      <c r="HL103" s="2252"/>
      <c r="HM103" s="1858"/>
      <c r="HP103" s="2252"/>
      <c r="HQ103" s="1858"/>
      <c r="HT103" s="2252"/>
      <c r="HU103" s="1858"/>
      <c r="HX103" s="2252"/>
      <c r="HY103" s="1858"/>
      <c r="IB103" s="2252"/>
      <c r="IC103" s="1858"/>
      <c r="IF103" s="2252"/>
      <c r="IG103" s="1858"/>
      <c r="IJ103" s="2252"/>
      <c r="IK103" s="1858"/>
      <c r="IN103" s="2252"/>
      <c r="IO103" s="1858"/>
      <c r="IR103" s="2252"/>
      <c r="IS103" s="1858"/>
      <c r="IV103" s="1858"/>
      <c r="IW103" s="1858"/>
      <c r="IZ103" s="2252"/>
      <c r="JA103" s="1858"/>
      <c r="JD103" s="2252"/>
      <c r="JE103" s="1858"/>
      <c r="JH103" s="2252"/>
      <c r="JI103" s="1858"/>
      <c r="JL103" s="2252"/>
      <c r="JM103" s="1858"/>
      <c r="JP103" s="2252"/>
      <c r="JQ103" s="1858"/>
      <c r="JT103" s="2252"/>
      <c r="JU103" s="1858"/>
      <c r="JX103" s="2252"/>
      <c r="JY103" s="1858"/>
      <c r="KB103" s="2252"/>
      <c r="KC103" s="1858"/>
      <c r="KF103" s="2252"/>
      <c r="KG103" s="1858"/>
      <c r="KJ103" s="2252"/>
      <c r="KK103" s="1858"/>
      <c r="KN103" s="2252"/>
      <c r="KO103" s="1858"/>
      <c r="KR103" s="2252"/>
      <c r="KS103" s="1858"/>
      <c r="KV103" s="2252"/>
      <c r="KW103" s="1858"/>
      <c r="KZ103" s="2252"/>
      <c r="LA103" s="1858"/>
      <c r="LD103" s="2252"/>
      <c r="LE103" s="1858"/>
      <c r="LH103" s="2252"/>
      <c r="LI103" s="1858"/>
      <c r="LL103" s="2252"/>
      <c r="LM103" s="1858"/>
      <c r="LP103" s="2252"/>
      <c r="LQ103" s="1858"/>
      <c r="LT103" s="2252"/>
      <c r="LU103" s="1858"/>
      <c r="LX103" s="2252"/>
      <c r="LY103" s="1858"/>
      <c r="MB103" s="2252"/>
      <c r="MC103" s="1858"/>
      <c r="MF103" s="2252"/>
      <c r="MG103" s="1858"/>
      <c r="MJ103" s="2252"/>
      <c r="MK103" s="1858"/>
      <c r="MN103" s="2252"/>
      <c r="MO103" s="1858"/>
      <c r="MR103" s="2252"/>
      <c r="MS103" s="1858"/>
      <c r="MV103" s="2252"/>
      <c r="MW103" s="1858"/>
      <c r="MZ103" s="2252"/>
      <c r="NA103" s="1858"/>
      <c r="ND103" s="2252"/>
    </row>
    <row r="104" spans="1:368" s="78" customFormat="1" thickBot="1">
      <c r="A104" s="124"/>
      <c r="B104" s="1754"/>
      <c r="C104" s="1790"/>
      <c r="D104" s="2331"/>
      <c r="E104" s="1790"/>
      <c r="F104" s="1801"/>
      <c r="G104" s="1809" t="s">
        <v>194</v>
      </c>
      <c r="H104" s="1768" t="e">
        <f>AVERAGE(BE104,AK104,AC104,Q104,U104,Y104,CK104,CG104,AG104,AW104,M104,BQ104,BU104,BM104,BA104,AO104,AS104,#REF!,BI104,BY104,CC104,CO104,CS104,CW104,DA104,DE104)</f>
        <v>#REF!</v>
      </c>
      <c r="I104" s="691" t="e">
        <f>AVERAGE(BF104,AL104,AD104,R104,V104,Z104,CL104,CH104,AH104,AX104,N104,BR104,BV104,BN104,BB104,AP104,AT104,#REF!,BJ104,BZ104,CD104,CP104,CT104,CX104,DB104,DF104)</f>
        <v>#REF!</v>
      </c>
      <c r="J104" s="802" t="e">
        <f>AVERAGE(BG104,AM104,AE104,S104,W104,AA104,CM104,CI104,AI104,AY104,O104,BS104,BW104,BO104,BC104,AQ104,AU104,#REF!,BK104,CA104,CE104,CQ104,CU104,CY104,DC104,DG104)</f>
        <v>#REF!</v>
      </c>
      <c r="K104" s="1326" t="e">
        <f t="shared" si="62"/>
        <v>#REF!</v>
      </c>
      <c r="L104" s="1754"/>
      <c r="M104" s="472"/>
      <c r="N104" s="472"/>
      <c r="O104" s="472"/>
      <c r="P104" s="471"/>
      <c r="Q104" s="2521"/>
      <c r="R104" s="572"/>
      <c r="S104" s="573"/>
      <c r="T104" s="2520"/>
      <c r="U104" s="481">
        <v>5</v>
      </c>
      <c r="V104" s="481">
        <v>4.5</v>
      </c>
      <c r="W104" s="481">
        <v>6</v>
      </c>
      <c r="X104" s="464">
        <f t="shared" si="63"/>
        <v>15.5</v>
      </c>
      <c r="Y104" s="353">
        <v>4.5</v>
      </c>
      <c r="Z104" s="353">
        <v>5</v>
      </c>
      <c r="AA104" s="353">
        <v>6</v>
      </c>
      <c r="AB104" s="525">
        <f t="shared" si="64"/>
        <v>15.5</v>
      </c>
      <c r="AC104" s="484">
        <v>5.5</v>
      </c>
      <c r="AD104" s="484">
        <v>5</v>
      </c>
      <c r="AE104" s="484">
        <v>7</v>
      </c>
      <c r="AF104" s="356">
        <f t="shared" si="65"/>
        <v>17.5</v>
      </c>
      <c r="AG104" s="546">
        <v>6</v>
      </c>
      <c r="AH104" s="546">
        <v>5</v>
      </c>
      <c r="AI104" s="546">
        <v>6</v>
      </c>
      <c r="AJ104" s="357">
        <f t="shared" si="66"/>
        <v>17</v>
      </c>
      <c r="AK104" s="360"/>
      <c r="AL104" s="361"/>
      <c r="AM104" s="361"/>
      <c r="AN104" s="362"/>
      <c r="AO104" s="1133">
        <v>3</v>
      </c>
      <c r="AP104" s="1133">
        <v>4</v>
      </c>
      <c r="AQ104" s="1149">
        <v>5</v>
      </c>
      <c r="AR104" s="1148">
        <f t="shared" si="67"/>
        <v>12</v>
      </c>
      <c r="AS104" s="358"/>
      <c r="AT104" s="358"/>
      <c r="AU104" s="359"/>
      <c r="AV104" s="724"/>
      <c r="AW104" s="1962"/>
      <c r="AX104" s="364"/>
      <c r="AY104" s="365"/>
      <c r="AZ104" s="1963"/>
      <c r="BA104" s="366"/>
      <c r="BB104" s="366"/>
      <c r="BC104" s="366"/>
      <c r="BD104" s="367"/>
      <c r="BE104" s="2418"/>
      <c r="BF104" s="378"/>
      <c r="BG104" s="2448"/>
      <c r="BH104" s="470"/>
      <c r="BI104" s="371"/>
      <c r="BJ104" s="371"/>
      <c r="BK104" s="371"/>
      <c r="BL104" s="372"/>
      <c r="BM104" s="358"/>
      <c r="BN104" s="358"/>
      <c r="BO104" s="358"/>
      <c r="BP104" s="363"/>
      <c r="BQ104" s="373"/>
      <c r="BR104" s="373"/>
      <c r="BS104" s="373"/>
      <c r="BT104" s="704"/>
      <c r="BU104" s="1870">
        <f>12/20*6</f>
        <v>3.5999999999999996</v>
      </c>
      <c r="BV104" s="462">
        <f>13/20*6</f>
        <v>3.9000000000000004</v>
      </c>
      <c r="BW104" s="462">
        <f>14/20*8</f>
        <v>5.6</v>
      </c>
      <c r="BX104" s="1871">
        <f t="shared" si="75"/>
        <v>13.1</v>
      </c>
      <c r="BY104" s="374">
        <f t="shared" si="68"/>
        <v>5.0999999999999996</v>
      </c>
      <c r="BZ104" s="374">
        <f t="shared" si="69"/>
        <v>5.0999999999999996</v>
      </c>
      <c r="CA104" s="374">
        <f t="shared" si="70"/>
        <v>6.8</v>
      </c>
      <c r="CB104" s="461">
        <v>17</v>
      </c>
      <c r="CC104" s="355"/>
      <c r="CD104" s="355"/>
      <c r="CE104" s="355"/>
      <c r="CF104" s="356"/>
      <c r="CG104" s="463"/>
      <c r="CH104" s="463"/>
      <c r="CI104" s="463"/>
      <c r="CJ104" s="464"/>
      <c r="CK104" s="383">
        <f t="shared" si="71"/>
        <v>4.8</v>
      </c>
      <c r="CL104" s="383">
        <f t="shared" si="72"/>
        <v>4.8</v>
      </c>
      <c r="CM104" s="383">
        <f t="shared" si="73"/>
        <v>6.4</v>
      </c>
      <c r="CN104" s="709">
        <v>16</v>
      </c>
      <c r="CO104" s="2011">
        <v>4</v>
      </c>
      <c r="CP104" s="537">
        <v>4</v>
      </c>
      <c r="CQ104" s="537">
        <v>4</v>
      </c>
      <c r="CR104" s="2006">
        <f t="shared" si="74"/>
        <v>12</v>
      </c>
      <c r="CS104" s="378"/>
      <c r="CT104" s="378"/>
      <c r="CU104" s="378"/>
      <c r="CV104" s="460"/>
      <c r="CW104" s="466"/>
      <c r="CX104" s="467"/>
      <c r="CY104" s="468"/>
      <c r="CZ104" s="468"/>
      <c r="DA104" s="469"/>
      <c r="DB104" s="378"/>
      <c r="DC104" s="470"/>
      <c r="DD104" s="470"/>
      <c r="DE104" s="471"/>
      <c r="DF104" s="472"/>
      <c r="DG104" s="473"/>
      <c r="DH104" s="473"/>
      <c r="DI104" s="488"/>
      <c r="DJ104" s="383"/>
      <c r="DK104" s="489"/>
      <c r="DL104" s="489"/>
      <c r="DM104" s="374"/>
      <c r="DN104" s="374"/>
      <c r="DO104" s="374"/>
      <c r="DP104" s="490"/>
      <c r="DQ104" s="466"/>
      <c r="DR104" s="467"/>
      <c r="DS104" s="468"/>
      <c r="DT104" s="575"/>
      <c r="DU104" s="491"/>
      <c r="DV104" s="492"/>
      <c r="DW104" s="493"/>
      <c r="DX104" s="494"/>
      <c r="DY104" s="495"/>
      <c r="DZ104" s="496"/>
      <c r="EA104" s="497"/>
      <c r="EB104" s="576"/>
      <c r="EC104" s="466"/>
      <c r="ED104" s="467"/>
      <c r="EE104" s="468"/>
      <c r="EF104" s="575"/>
      <c r="EG104" s="577"/>
      <c r="EH104" s="578"/>
      <c r="EI104" s="579"/>
      <c r="EJ104" s="580"/>
      <c r="EK104" s="964"/>
      <c r="EL104" s="965"/>
      <c r="EM104" s="966"/>
      <c r="EN104" s="967"/>
      <c r="EO104" s="1029"/>
      <c r="EP104" s="1030"/>
      <c r="EQ104" s="1031"/>
      <c r="ER104" s="1032"/>
      <c r="ES104" s="1088"/>
      <c r="ET104" s="1089"/>
      <c r="EU104" s="1090"/>
      <c r="EV104" s="1091"/>
      <c r="EW104" s="1347"/>
      <c r="EX104" s="1348"/>
      <c r="EY104" s="1349"/>
      <c r="EZ104" s="1350"/>
      <c r="FA104" s="1457"/>
      <c r="FB104" s="1458"/>
      <c r="FC104" s="1459"/>
      <c r="FD104" s="1460"/>
      <c r="FE104" s="1632"/>
      <c r="FF104" s="1633"/>
      <c r="FG104" s="1634"/>
      <c r="FH104" s="1635"/>
      <c r="FL104" s="2252"/>
      <c r="FP104" s="2252"/>
      <c r="FQ104" s="1858"/>
      <c r="FT104" s="2252"/>
      <c r="FX104" s="2252"/>
      <c r="GB104" s="2252"/>
      <c r="GF104" s="2252"/>
      <c r="GG104" s="1858"/>
      <c r="GJ104" s="2252"/>
      <c r="GN104" s="2252"/>
      <c r="GR104" s="2252"/>
      <c r="GV104" s="1858"/>
      <c r="GW104" s="1858"/>
      <c r="GZ104" s="2252"/>
      <c r="HA104" s="1858"/>
      <c r="HD104" s="2252"/>
      <c r="HE104" s="1858"/>
      <c r="HH104" s="2252"/>
      <c r="HI104" s="1858"/>
      <c r="HL104" s="2252"/>
      <c r="HM104" s="1858"/>
      <c r="HP104" s="2252"/>
      <c r="HQ104" s="1858"/>
      <c r="HT104" s="2252"/>
      <c r="HU104" s="1858"/>
      <c r="HX104" s="2252"/>
      <c r="HY104" s="1858"/>
      <c r="IB104" s="2252"/>
      <c r="IC104" s="1858"/>
      <c r="IF104" s="2252"/>
      <c r="IG104" s="1858"/>
      <c r="IJ104" s="2252"/>
      <c r="IK104" s="1858"/>
      <c r="IN104" s="2252"/>
      <c r="IO104" s="1858"/>
      <c r="IR104" s="2252"/>
      <c r="IS104" s="1858"/>
      <c r="IV104" s="1858"/>
      <c r="IW104" s="1858"/>
      <c r="IZ104" s="2252"/>
      <c r="JA104" s="1858"/>
      <c r="JD104" s="2252"/>
      <c r="JE104" s="1858"/>
      <c r="JH104" s="2252"/>
      <c r="JI104" s="1858"/>
      <c r="JL104" s="2252"/>
      <c r="JM104" s="1858"/>
      <c r="JP104" s="2252"/>
      <c r="JQ104" s="1858"/>
      <c r="JT104" s="2252"/>
      <c r="JU104" s="1858"/>
      <c r="JX104" s="2252"/>
      <c r="JY104" s="1858"/>
      <c r="KB104" s="2252"/>
      <c r="KC104" s="1858"/>
      <c r="KF104" s="2252"/>
      <c r="KG104" s="1858"/>
      <c r="KJ104" s="2252"/>
      <c r="KK104" s="1858"/>
      <c r="KN104" s="2252"/>
      <c r="KO104" s="1858"/>
      <c r="KR104" s="2252"/>
      <c r="KS104" s="1858"/>
      <c r="KV104" s="2252"/>
      <c r="KW104" s="1858"/>
      <c r="KZ104" s="2252"/>
      <c r="LA104" s="1858"/>
      <c r="LD104" s="2252"/>
      <c r="LE104" s="1858"/>
      <c r="LH104" s="2252"/>
      <c r="LI104" s="1858"/>
      <c r="LL104" s="2252"/>
      <c r="LM104" s="1858"/>
      <c r="LP104" s="2252"/>
      <c r="LQ104" s="1858"/>
      <c r="LT104" s="2252"/>
      <c r="LU104" s="1858"/>
      <c r="LX104" s="2252"/>
      <c r="LY104" s="1858"/>
      <c r="MB104" s="2252"/>
      <c r="MC104" s="1858"/>
      <c r="MF104" s="2252"/>
      <c r="MG104" s="1858"/>
      <c r="MJ104" s="2252"/>
      <c r="MK104" s="1858"/>
      <c r="MN104" s="2252"/>
      <c r="MO104" s="1858"/>
      <c r="MR104" s="2252"/>
      <c r="MS104" s="1858"/>
      <c r="MV104" s="2252"/>
      <c r="MW104" s="1858"/>
      <c r="MZ104" s="2252"/>
      <c r="NA104" s="1858"/>
      <c r="ND104" s="2252"/>
    </row>
    <row r="105" spans="1:368" s="78" customFormat="1" thickBot="1">
      <c r="A105" s="124"/>
      <c r="B105" s="1754"/>
      <c r="C105" s="1790"/>
      <c r="D105" s="2331"/>
      <c r="E105" s="1790"/>
      <c r="F105" s="1801"/>
      <c r="G105" s="1809" t="s">
        <v>195</v>
      </c>
      <c r="H105" s="1768" t="e">
        <f>AVERAGE(BE105,AK105,AC105,Q105,U105,Y105,CK105,CG105,AG105,AW105,M105,BQ105,BU105,BM105,BA105,AO105,AS105,#REF!,BI105,BY105,CC105,CO105,CS105,CW105,DA105,DE105)</f>
        <v>#REF!</v>
      </c>
      <c r="I105" s="691" t="e">
        <f>AVERAGE(BF105,AL105,AD105,R105,V105,Z105,CL105,CH105,AH105,AX105,N105,BR105,BV105,BN105,BB105,AP105,AT105,#REF!,BJ105,BZ105,CD105,CP105,CT105,CX105,DB105,DF105)</f>
        <v>#REF!</v>
      </c>
      <c r="J105" s="802" t="e">
        <f>AVERAGE(BG105,AM105,AE105,S105,W105,AA105,CM105,CI105,AI105,AY105,O105,BS105,BW105,BO105,BC105,AQ105,AU105,#REF!,BK105,CA105,CE105,CQ105,CU105,CY105,DC105,DG105)</f>
        <v>#REF!</v>
      </c>
      <c r="K105" s="1326" t="e">
        <f t="shared" si="62"/>
        <v>#REF!</v>
      </c>
      <c r="L105" s="1754"/>
      <c r="M105" s="472"/>
      <c r="N105" s="472"/>
      <c r="O105" s="472"/>
      <c r="P105" s="471"/>
      <c r="Q105" s="2521"/>
      <c r="R105" s="572"/>
      <c r="S105" s="573"/>
      <c r="T105" s="2520"/>
      <c r="U105" s="481">
        <v>5.5</v>
      </c>
      <c r="V105" s="481">
        <v>5</v>
      </c>
      <c r="W105" s="481">
        <v>7</v>
      </c>
      <c r="X105" s="464">
        <f t="shared" si="63"/>
        <v>17.5</v>
      </c>
      <c r="Y105" s="683">
        <f>AB105*6/20</f>
        <v>4.4099999999999993</v>
      </c>
      <c r="Z105" s="683">
        <f>AB105*6/20</f>
        <v>4.4099999999999993</v>
      </c>
      <c r="AA105" s="683">
        <f>AB105*8/20</f>
        <v>5.88</v>
      </c>
      <c r="AB105" s="684">
        <v>14.7</v>
      </c>
      <c r="AC105" s="355"/>
      <c r="AD105" s="355"/>
      <c r="AE105" s="355"/>
      <c r="AF105" s="356"/>
      <c r="AG105" s="546">
        <v>5</v>
      </c>
      <c r="AH105" s="546">
        <v>4.5</v>
      </c>
      <c r="AI105" s="546">
        <v>4</v>
      </c>
      <c r="AJ105" s="357">
        <f t="shared" si="66"/>
        <v>13.5</v>
      </c>
      <c r="AK105" s="360"/>
      <c r="AL105" s="361"/>
      <c r="AM105" s="361"/>
      <c r="AN105" s="362"/>
      <c r="AO105" s="1133">
        <v>5</v>
      </c>
      <c r="AP105" s="1133">
        <v>5</v>
      </c>
      <c r="AQ105" s="1149">
        <v>5</v>
      </c>
      <c r="AR105" s="1148">
        <f t="shared" si="67"/>
        <v>15</v>
      </c>
      <c r="AS105" s="358"/>
      <c r="AT105" s="358"/>
      <c r="AU105" s="359"/>
      <c r="AV105" s="724"/>
      <c r="AW105" s="1962"/>
      <c r="AX105" s="364"/>
      <c r="AY105" s="365"/>
      <c r="AZ105" s="1963"/>
      <c r="BA105" s="366"/>
      <c r="BB105" s="366"/>
      <c r="BC105" s="366"/>
      <c r="BD105" s="367"/>
      <c r="BE105" s="2418"/>
      <c r="BF105" s="378"/>
      <c r="BG105" s="2448"/>
      <c r="BH105" s="470"/>
      <c r="BI105" s="371"/>
      <c r="BJ105" s="371"/>
      <c r="BK105" s="371"/>
      <c r="BL105" s="372"/>
      <c r="BM105" s="358"/>
      <c r="BN105" s="358"/>
      <c r="BO105" s="358"/>
      <c r="BP105" s="363"/>
      <c r="BQ105" s="373"/>
      <c r="BR105" s="373"/>
      <c r="BS105" s="373"/>
      <c r="BT105" s="704"/>
      <c r="BU105" s="1870">
        <f>18/20*6</f>
        <v>5.4</v>
      </c>
      <c r="BV105" s="462">
        <f>16/20*6</f>
        <v>4.8000000000000007</v>
      </c>
      <c r="BW105" s="462">
        <f>13/20*8</f>
        <v>5.2</v>
      </c>
      <c r="BX105" s="1871">
        <f t="shared" si="75"/>
        <v>15.4</v>
      </c>
      <c r="BY105" s="374">
        <f t="shared" si="68"/>
        <v>3.75</v>
      </c>
      <c r="BZ105" s="374">
        <f t="shared" si="69"/>
        <v>3.75</v>
      </c>
      <c r="CA105" s="374">
        <f t="shared" si="70"/>
        <v>5</v>
      </c>
      <c r="CB105" s="461">
        <v>12.5</v>
      </c>
      <c r="CC105" s="355"/>
      <c r="CD105" s="355"/>
      <c r="CE105" s="355"/>
      <c r="CF105" s="356"/>
      <c r="CG105" s="463"/>
      <c r="CH105" s="463"/>
      <c r="CI105" s="463"/>
      <c r="CJ105" s="464"/>
      <c r="CK105" s="383">
        <f t="shared" si="71"/>
        <v>4.5</v>
      </c>
      <c r="CL105" s="383">
        <f t="shared" si="72"/>
        <v>4.5</v>
      </c>
      <c r="CM105" s="383">
        <f t="shared" si="73"/>
        <v>6</v>
      </c>
      <c r="CN105" s="709">
        <v>15</v>
      </c>
      <c r="CO105" s="2011">
        <v>6</v>
      </c>
      <c r="CP105" s="537">
        <v>5</v>
      </c>
      <c r="CQ105" s="537">
        <v>6</v>
      </c>
      <c r="CR105" s="2006">
        <f t="shared" si="74"/>
        <v>17</v>
      </c>
      <c r="CS105" s="378"/>
      <c r="CT105" s="378"/>
      <c r="CU105" s="378"/>
      <c r="CV105" s="460"/>
      <c r="CW105" s="466"/>
      <c r="CX105" s="467"/>
      <c r="CY105" s="468"/>
      <c r="CZ105" s="468"/>
      <c r="DA105" s="469"/>
      <c r="DB105" s="378"/>
      <c r="DC105" s="470"/>
      <c r="DD105" s="470"/>
      <c r="DE105" s="471"/>
      <c r="DF105" s="472"/>
      <c r="DG105" s="473"/>
      <c r="DH105" s="473"/>
      <c r="DI105" s="488"/>
      <c r="DJ105" s="383"/>
      <c r="DK105" s="489"/>
      <c r="DL105" s="489"/>
      <c r="DM105" s="374"/>
      <c r="DN105" s="374"/>
      <c r="DO105" s="374"/>
      <c r="DP105" s="490"/>
      <c r="DQ105" s="466"/>
      <c r="DR105" s="467"/>
      <c r="DS105" s="468"/>
      <c r="DT105" s="575"/>
      <c r="DU105" s="491"/>
      <c r="DV105" s="492"/>
      <c r="DW105" s="493"/>
      <c r="DX105" s="494"/>
      <c r="DY105" s="495"/>
      <c r="DZ105" s="496"/>
      <c r="EA105" s="497"/>
      <c r="EB105" s="576"/>
      <c r="EC105" s="466"/>
      <c r="ED105" s="467"/>
      <c r="EE105" s="468"/>
      <c r="EF105" s="575"/>
      <c r="EG105" s="577"/>
      <c r="EH105" s="578"/>
      <c r="EI105" s="579"/>
      <c r="EJ105" s="580"/>
      <c r="EK105" s="964"/>
      <c r="EL105" s="965"/>
      <c r="EM105" s="966"/>
      <c r="EN105" s="967"/>
      <c r="EO105" s="1029"/>
      <c r="EP105" s="1030"/>
      <c r="EQ105" s="1031"/>
      <c r="ER105" s="1032"/>
      <c r="ES105" s="1088"/>
      <c r="ET105" s="1089"/>
      <c r="EU105" s="1090"/>
      <c r="EV105" s="1091"/>
      <c r="EW105" s="1347"/>
      <c r="EX105" s="1348"/>
      <c r="EY105" s="1349"/>
      <c r="EZ105" s="1350"/>
      <c r="FA105" s="1457"/>
      <c r="FB105" s="1458"/>
      <c r="FC105" s="1459"/>
      <c r="FD105" s="1460"/>
      <c r="FE105" s="1632"/>
      <c r="FF105" s="1633"/>
      <c r="FG105" s="1634"/>
      <c r="FH105" s="1635"/>
      <c r="FL105" s="2252"/>
      <c r="FP105" s="2252"/>
      <c r="FQ105" s="1858"/>
      <c r="FT105" s="2252"/>
      <c r="FX105" s="2252"/>
      <c r="GB105" s="2252"/>
      <c r="GF105" s="2252"/>
      <c r="GG105" s="1858"/>
      <c r="GJ105" s="2252"/>
      <c r="GN105" s="2252"/>
      <c r="GR105" s="2252"/>
      <c r="GV105" s="1858"/>
      <c r="GW105" s="1858"/>
      <c r="GZ105" s="2252"/>
      <c r="HA105" s="1858"/>
      <c r="HD105" s="2252"/>
      <c r="HE105" s="1858"/>
      <c r="HH105" s="2252"/>
      <c r="HI105" s="1858"/>
      <c r="HL105" s="2252"/>
      <c r="HM105" s="1858"/>
      <c r="HP105" s="2252"/>
      <c r="HQ105" s="1858"/>
      <c r="HT105" s="2252"/>
      <c r="HU105" s="1858"/>
      <c r="HX105" s="2252"/>
      <c r="HY105" s="1858"/>
      <c r="IB105" s="2252"/>
      <c r="IC105" s="1858"/>
      <c r="IF105" s="2252"/>
      <c r="IG105" s="1858"/>
      <c r="IJ105" s="2252"/>
      <c r="IK105" s="1858"/>
      <c r="IN105" s="2252"/>
      <c r="IO105" s="1858"/>
      <c r="IR105" s="2252"/>
      <c r="IS105" s="1858"/>
      <c r="IV105" s="1858"/>
      <c r="IW105" s="1858"/>
      <c r="IZ105" s="2252"/>
      <c r="JA105" s="1858"/>
      <c r="JD105" s="2252"/>
      <c r="JE105" s="1858"/>
      <c r="JH105" s="2252"/>
      <c r="JI105" s="1858"/>
      <c r="JL105" s="2252"/>
      <c r="JM105" s="1858"/>
      <c r="JP105" s="2252"/>
      <c r="JQ105" s="1858"/>
      <c r="JT105" s="2252"/>
      <c r="JU105" s="1858"/>
      <c r="JX105" s="2252"/>
      <c r="JY105" s="1858"/>
      <c r="KB105" s="2252"/>
      <c r="KC105" s="1858"/>
      <c r="KF105" s="2252"/>
      <c r="KG105" s="1858"/>
      <c r="KJ105" s="2252"/>
      <c r="KK105" s="1858"/>
      <c r="KN105" s="2252"/>
      <c r="KO105" s="1858"/>
      <c r="KR105" s="2252"/>
      <c r="KS105" s="1858"/>
      <c r="KV105" s="2252"/>
      <c r="KW105" s="1858"/>
      <c r="KZ105" s="2252"/>
      <c r="LA105" s="1858"/>
      <c r="LD105" s="2252"/>
      <c r="LE105" s="1858"/>
      <c r="LH105" s="2252"/>
      <c r="LI105" s="1858"/>
      <c r="LL105" s="2252"/>
      <c r="LM105" s="1858"/>
      <c r="LP105" s="2252"/>
      <c r="LQ105" s="1858"/>
      <c r="LT105" s="2252"/>
      <c r="LU105" s="1858"/>
      <c r="LX105" s="2252"/>
      <c r="LY105" s="1858"/>
      <c r="MB105" s="2252"/>
      <c r="MC105" s="1858"/>
      <c r="MF105" s="2252"/>
      <c r="MG105" s="1858"/>
      <c r="MJ105" s="2252"/>
      <c r="MK105" s="1858"/>
      <c r="MN105" s="2252"/>
      <c r="MO105" s="1858"/>
      <c r="MR105" s="2252"/>
      <c r="MS105" s="1858"/>
      <c r="MV105" s="2252"/>
      <c r="MW105" s="1858"/>
      <c r="MZ105" s="2252"/>
      <c r="NA105" s="1858"/>
      <c r="ND105" s="2252"/>
    </row>
    <row r="106" spans="1:368" s="78" customFormat="1" thickBot="1">
      <c r="A106" s="124"/>
      <c r="B106" s="1754"/>
      <c r="C106" s="1790"/>
      <c r="D106" s="2331"/>
      <c r="E106" s="1790"/>
      <c r="F106" s="1801"/>
      <c r="G106" s="1809" t="s">
        <v>196</v>
      </c>
      <c r="H106" s="1768" t="e">
        <f>AVERAGE(BE106,AK106,AC106,Q106,U106,Y106,CK106,CG106,AG106,AW106,M106,BQ106,BU106,BM106,BA106,AO106,AS106,#REF!,BI106,BY106,CC106,CO106,CS106,CW106,DA106,DE106)</f>
        <v>#REF!</v>
      </c>
      <c r="I106" s="691" t="e">
        <f>AVERAGE(BF106,AL106,AD106,R106,V106,Z106,CL106,CH106,AH106,AX106,N106,BR106,BV106,BN106,BB106,AP106,AT106,#REF!,BJ106,BZ106,CD106,CP106,CT106,CX106,DB106,DF106)</f>
        <v>#REF!</v>
      </c>
      <c r="J106" s="802" t="e">
        <f>AVERAGE(BG106,AM106,AE106,S106,W106,AA106,CM106,CI106,AI106,AY106,O106,BS106,BW106,BO106,BC106,AQ106,AU106,#REF!,BK106,CA106,CE106,CQ106,CU106,CY106,DC106,DG106)</f>
        <v>#REF!</v>
      </c>
      <c r="K106" s="1326" t="e">
        <f t="shared" si="62"/>
        <v>#REF!</v>
      </c>
      <c r="L106" s="1754"/>
      <c r="M106" s="472"/>
      <c r="N106" s="472"/>
      <c r="O106" s="472"/>
      <c r="P106" s="471"/>
      <c r="Q106" s="2521"/>
      <c r="R106" s="572"/>
      <c r="S106" s="573"/>
      <c r="T106" s="2520"/>
      <c r="U106" s="683">
        <f>X106*6/20</f>
        <v>4.5900000000000007</v>
      </c>
      <c r="V106" s="683">
        <f>X106*6/20</f>
        <v>4.5900000000000007</v>
      </c>
      <c r="W106" s="683">
        <f>X106*8/20</f>
        <v>6.12</v>
      </c>
      <c r="X106" s="684">
        <v>15.3</v>
      </c>
      <c r="Y106" s="353">
        <v>4</v>
      </c>
      <c r="Z106" s="353">
        <v>4</v>
      </c>
      <c r="AA106" s="353">
        <v>4</v>
      </c>
      <c r="AB106" s="525">
        <f>AA106+Z106+Y106</f>
        <v>12</v>
      </c>
      <c r="AC106" s="355"/>
      <c r="AD106" s="355"/>
      <c r="AE106" s="355"/>
      <c r="AF106" s="356"/>
      <c r="AG106" s="546">
        <v>3.5</v>
      </c>
      <c r="AH106" s="546">
        <v>3.5</v>
      </c>
      <c r="AI106" s="546">
        <v>3</v>
      </c>
      <c r="AJ106" s="357">
        <f t="shared" si="66"/>
        <v>10</v>
      </c>
      <c r="AK106" s="360"/>
      <c r="AL106" s="361"/>
      <c r="AM106" s="361"/>
      <c r="AN106" s="362"/>
      <c r="AO106" s="1133">
        <v>4</v>
      </c>
      <c r="AP106" s="1133">
        <v>5</v>
      </c>
      <c r="AQ106" s="1149">
        <v>7</v>
      </c>
      <c r="AR106" s="1148">
        <f t="shared" si="67"/>
        <v>16</v>
      </c>
      <c r="AS106" s="358"/>
      <c r="AT106" s="358"/>
      <c r="AU106" s="359"/>
      <c r="AV106" s="724"/>
      <c r="AW106" s="1962"/>
      <c r="AX106" s="364"/>
      <c r="AY106" s="365"/>
      <c r="AZ106" s="1963"/>
      <c r="BA106" s="366"/>
      <c r="BB106" s="366"/>
      <c r="BC106" s="366"/>
      <c r="BD106" s="367"/>
      <c r="BE106" s="2418"/>
      <c r="BF106" s="378"/>
      <c r="BG106" s="2448"/>
      <c r="BH106" s="470"/>
      <c r="BI106" s="371"/>
      <c r="BJ106" s="371"/>
      <c r="BK106" s="371"/>
      <c r="BL106" s="372"/>
      <c r="BM106" s="358"/>
      <c r="BN106" s="358"/>
      <c r="BO106" s="358"/>
      <c r="BP106" s="363"/>
      <c r="BQ106" s="373"/>
      <c r="BR106" s="373"/>
      <c r="BS106" s="373"/>
      <c r="BT106" s="704"/>
      <c r="BU106" s="1870">
        <f>14/20*6</f>
        <v>4.1999999999999993</v>
      </c>
      <c r="BV106" s="462">
        <f>13/20*6</f>
        <v>3.9000000000000004</v>
      </c>
      <c r="BW106" s="462">
        <f>13/20*8</f>
        <v>5.2</v>
      </c>
      <c r="BX106" s="1871">
        <f t="shared" si="75"/>
        <v>13.3</v>
      </c>
      <c r="BY106" s="374">
        <f t="shared" si="68"/>
        <v>4.2</v>
      </c>
      <c r="BZ106" s="374">
        <f t="shared" si="69"/>
        <v>4.2</v>
      </c>
      <c r="CA106" s="374">
        <f t="shared" si="70"/>
        <v>5.6</v>
      </c>
      <c r="CB106" s="461">
        <v>14</v>
      </c>
      <c r="CC106" s="355"/>
      <c r="CD106" s="355"/>
      <c r="CE106" s="355"/>
      <c r="CF106" s="356"/>
      <c r="CG106" s="463"/>
      <c r="CH106" s="463"/>
      <c r="CI106" s="463"/>
      <c r="CJ106" s="464"/>
      <c r="CK106" s="383">
        <f t="shared" si="71"/>
        <v>4.5</v>
      </c>
      <c r="CL106" s="383">
        <f t="shared" si="72"/>
        <v>4.5</v>
      </c>
      <c r="CM106" s="383">
        <f t="shared" si="73"/>
        <v>6</v>
      </c>
      <c r="CN106" s="709">
        <v>15</v>
      </c>
      <c r="CO106" s="2011">
        <v>3.5</v>
      </c>
      <c r="CP106" s="537">
        <v>5</v>
      </c>
      <c r="CQ106" s="537">
        <v>6</v>
      </c>
      <c r="CR106" s="2006">
        <f t="shared" si="74"/>
        <v>14.5</v>
      </c>
      <c r="CS106" s="378"/>
      <c r="CT106" s="378"/>
      <c r="CU106" s="378"/>
      <c r="CV106" s="460"/>
      <c r="CW106" s="466"/>
      <c r="CX106" s="467"/>
      <c r="CY106" s="468"/>
      <c r="CZ106" s="468"/>
      <c r="DA106" s="469"/>
      <c r="DB106" s="378"/>
      <c r="DC106" s="470"/>
      <c r="DD106" s="470"/>
      <c r="DE106" s="471"/>
      <c r="DF106" s="472"/>
      <c r="DG106" s="473"/>
      <c r="DH106" s="473"/>
      <c r="DI106" s="488"/>
      <c r="DJ106" s="383"/>
      <c r="DK106" s="489"/>
      <c r="DL106" s="489"/>
      <c r="DM106" s="374"/>
      <c r="DN106" s="374"/>
      <c r="DO106" s="374"/>
      <c r="DP106" s="490"/>
      <c r="DQ106" s="466"/>
      <c r="DR106" s="467"/>
      <c r="DS106" s="468"/>
      <c r="DT106" s="575"/>
      <c r="DU106" s="491"/>
      <c r="DV106" s="492"/>
      <c r="DW106" s="493"/>
      <c r="DX106" s="494"/>
      <c r="DY106" s="495"/>
      <c r="DZ106" s="496"/>
      <c r="EA106" s="497"/>
      <c r="EB106" s="576"/>
      <c r="EC106" s="466"/>
      <c r="ED106" s="467"/>
      <c r="EE106" s="468"/>
      <c r="EF106" s="575"/>
      <c r="EG106" s="577"/>
      <c r="EH106" s="578"/>
      <c r="EI106" s="579"/>
      <c r="EJ106" s="580"/>
      <c r="EK106" s="964"/>
      <c r="EL106" s="965"/>
      <c r="EM106" s="966"/>
      <c r="EN106" s="967"/>
      <c r="EO106" s="1029"/>
      <c r="EP106" s="1030"/>
      <c r="EQ106" s="1031"/>
      <c r="ER106" s="1032"/>
      <c r="ES106" s="1088"/>
      <c r="ET106" s="1089"/>
      <c r="EU106" s="1090"/>
      <c r="EV106" s="1091"/>
      <c r="EW106" s="1347"/>
      <c r="EX106" s="1348"/>
      <c r="EY106" s="1349"/>
      <c r="EZ106" s="1350"/>
      <c r="FA106" s="1457"/>
      <c r="FB106" s="1458"/>
      <c r="FC106" s="1459"/>
      <c r="FD106" s="1460"/>
      <c r="FE106" s="1632"/>
      <c r="FF106" s="1633"/>
      <c r="FG106" s="1634"/>
      <c r="FH106" s="1635"/>
      <c r="FL106" s="2252"/>
      <c r="FP106" s="2252"/>
      <c r="FQ106" s="1858"/>
      <c r="FT106" s="2252"/>
      <c r="FX106" s="2252"/>
      <c r="GB106" s="2252"/>
      <c r="GF106" s="2252"/>
      <c r="GG106" s="1858"/>
      <c r="GJ106" s="2252"/>
      <c r="GN106" s="2252"/>
      <c r="GR106" s="2252"/>
      <c r="GV106" s="1858"/>
      <c r="GW106" s="1858"/>
      <c r="GZ106" s="2252"/>
      <c r="HA106" s="1858"/>
      <c r="HD106" s="2252"/>
      <c r="HE106" s="1858"/>
      <c r="HH106" s="2252"/>
      <c r="HI106" s="1858"/>
      <c r="HL106" s="2252"/>
      <c r="HM106" s="1858"/>
      <c r="HP106" s="2252"/>
      <c r="HQ106" s="1858"/>
      <c r="HT106" s="2252"/>
      <c r="HU106" s="1858"/>
      <c r="HX106" s="2252"/>
      <c r="HY106" s="1858"/>
      <c r="IB106" s="2252"/>
      <c r="IC106" s="1858"/>
      <c r="IF106" s="2252"/>
      <c r="IG106" s="1858"/>
      <c r="IJ106" s="2252"/>
      <c r="IK106" s="1858"/>
      <c r="IN106" s="2252"/>
      <c r="IO106" s="1858"/>
      <c r="IR106" s="2252"/>
      <c r="IS106" s="1858"/>
      <c r="IV106" s="1858"/>
      <c r="IW106" s="1858"/>
      <c r="IZ106" s="2252"/>
      <c r="JA106" s="1858"/>
      <c r="JD106" s="2252"/>
      <c r="JE106" s="1858"/>
      <c r="JH106" s="2252"/>
      <c r="JI106" s="1858"/>
      <c r="JL106" s="2252"/>
      <c r="JM106" s="1858"/>
      <c r="JP106" s="2252"/>
      <c r="JQ106" s="1858"/>
      <c r="JT106" s="2252"/>
      <c r="JU106" s="1858"/>
      <c r="JX106" s="2252"/>
      <c r="JY106" s="1858"/>
      <c r="KB106" s="2252"/>
      <c r="KC106" s="1858"/>
      <c r="KF106" s="2252"/>
      <c r="KG106" s="1858"/>
      <c r="KJ106" s="2252"/>
      <c r="KK106" s="1858"/>
      <c r="KN106" s="2252"/>
      <c r="KO106" s="1858"/>
      <c r="KR106" s="2252"/>
      <c r="KS106" s="1858"/>
      <c r="KV106" s="2252"/>
      <c r="KW106" s="1858"/>
      <c r="KZ106" s="2252"/>
      <c r="LA106" s="1858"/>
      <c r="LD106" s="2252"/>
      <c r="LE106" s="1858"/>
      <c r="LH106" s="2252"/>
      <c r="LI106" s="1858"/>
      <c r="LL106" s="2252"/>
      <c r="LM106" s="1858"/>
      <c r="LP106" s="2252"/>
      <c r="LQ106" s="1858"/>
      <c r="LT106" s="2252"/>
      <c r="LU106" s="1858"/>
      <c r="LX106" s="2252"/>
      <c r="LY106" s="1858"/>
      <c r="MB106" s="2252"/>
      <c r="MC106" s="1858"/>
      <c r="MF106" s="2252"/>
      <c r="MG106" s="1858"/>
      <c r="MJ106" s="2252"/>
      <c r="MK106" s="1858"/>
      <c r="MN106" s="2252"/>
      <c r="MO106" s="1858"/>
      <c r="MR106" s="2252"/>
      <c r="MS106" s="1858"/>
      <c r="MV106" s="2252"/>
      <c r="MW106" s="1858"/>
      <c r="MZ106" s="2252"/>
      <c r="NA106" s="1858"/>
      <c r="ND106" s="2252"/>
    </row>
    <row r="107" spans="1:368" s="78" customFormat="1" thickBot="1">
      <c r="A107" s="124"/>
      <c r="B107" s="1754"/>
      <c r="C107" s="1790"/>
      <c r="D107" s="2331"/>
      <c r="E107" s="1790"/>
      <c r="F107" s="1801"/>
      <c r="G107" s="1809" t="s">
        <v>197</v>
      </c>
      <c r="H107" s="1769" t="e">
        <f>AVERAGE(BE107,AK107,AC107,Q107,U107,Y107,CK107,CG107,AG107,AW107,M107,BQ107,BU107,BM107,BA107,AO107,AS107,#REF!,BI107,BY107,CC107,CO107,CS107,CW107,DA107,DE107)</f>
        <v>#REF!</v>
      </c>
      <c r="I107" s="698" t="e">
        <f>AVERAGE(BF107,AL107,AD107,R107,V107,Z107,CL107,CH107,AH107,AX107,N107,BR107,BV107,BN107,BB107,AP107,AT107,#REF!,BJ107,BZ107,CD107,CP107,CT107,CX107,DB107,DF107)</f>
        <v>#REF!</v>
      </c>
      <c r="J107" s="2055" t="e">
        <f>AVERAGE(BG107,AM107,AE107,S107,W107,AA107,CM107,CI107,AI107,AY107,O107,BS107,BW107,BO107,BC107,AQ107,AU107,#REF!,BK107,CA107,CE107,CQ107,CU107,CY107,DC107,DG107)</f>
        <v>#REF!</v>
      </c>
      <c r="K107" s="1325" t="e">
        <f t="shared" si="62"/>
        <v>#REF!</v>
      </c>
      <c r="L107" s="1754"/>
      <c r="M107" s="472"/>
      <c r="N107" s="472"/>
      <c r="O107" s="472"/>
      <c r="P107" s="471"/>
      <c r="Q107" s="2521"/>
      <c r="R107" s="572"/>
      <c r="S107" s="573"/>
      <c r="T107" s="2520"/>
      <c r="U107" s="481">
        <v>5.5</v>
      </c>
      <c r="V107" s="481">
        <v>5</v>
      </c>
      <c r="W107" s="481">
        <v>6.5</v>
      </c>
      <c r="X107" s="464">
        <f>W107+V107+U107</f>
        <v>17</v>
      </c>
      <c r="Y107" s="353">
        <v>5</v>
      </c>
      <c r="Z107" s="353">
        <v>5</v>
      </c>
      <c r="AA107" s="353">
        <v>6</v>
      </c>
      <c r="AB107" s="525">
        <f>AA107+Z107+Y107</f>
        <v>16</v>
      </c>
      <c r="AC107" s="355"/>
      <c r="AD107" s="355"/>
      <c r="AE107" s="355"/>
      <c r="AF107" s="356"/>
      <c r="AG107" s="546">
        <v>5</v>
      </c>
      <c r="AH107" s="546">
        <v>5.5</v>
      </c>
      <c r="AI107" s="546">
        <v>7</v>
      </c>
      <c r="AJ107" s="357">
        <f t="shared" si="66"/>
        <v>17.5</v>
      </c>
      <c r="AK107" s="360"/>
      <c r="AL107" s="361"/>
      <c r="AM107" s="361"/>
      <c r="AN107" s="362"/>
      <c r="AO107" s="1133">
        <v>5</v>
      </c>
      <c r="AP107" s="1133">
        <v>5</v>
      </c>
      <c r="AQ107" s="1149">
        <v>7</v>
      </c>
      <c r="AR107" s="1148">
        <f t="shared" si="67"/>
        <v>17</v>
      </c>
      <c r="AS107" s="358"/>
      <c r="AT107" s="358"/>
      <c r="AU107" s="359"/>
      <c r="AV107" s="724"/>
      <c r="AW107" s="1962"/>
      <c r="AX107" s="364"/>
      <c r="AY107" s="365"/>
      <c r="AZ107" s="1963"/>
      <c r="BA107" s="366"/>
      <c r="BB107" s="366"/>
      <c r="BC107" s="366"/>
      <c r="BD107" s="367"/>
      <c r="BE107" s="2418"/>
      <c r="BF107" s="378"/>
      <c r="BG107" s="2448"/>
      <c r="BH107" s="470"/>
      <c r="BI107" s="371"/>
      <c r="BJ107" s="371"/>
      <c r="BK107" s="371"/>
      <c r="BL107" s="372"/>
      <c r="BM107" s="358"/>
      <c r="BN107" s="358"/>
      <c r="BO107" s="358"/>
      <c r="BP107" s="363"/>
      <c r="BQ107" s="373"/>
      <c r="BR107" s="373"/>
      <c r="BS107" s="373"/>
      <c r="BT107" s="704"/>
      <c r="BU107" s="1870">
        <f>17/20*6</f>
        <v>5.0999999999999996</v>
      </c>
      <c r="BV107" s="462">
        <f>17/20*6</f>
        <v>5.0999999999999996</v>
      </c>
      <c r="BW107" s="462">
        <f>15/20*8</f>
        <v>6</v>
      </c>
      <c r="BX107" s="1871">
        <f t="shared" si="75"/>
        <v>16.2</v>
      </c>
      <c r="BY107" s="374">
        <f t="shared" si="68"/>
        <v>5.0999999999999996</v>
      </c>
      <c r="BZ107" s="374">
        <f t="shared" si="69"/>
        <v>5.0999999999999996</v>
      </c>
      <c r="CA107" s="374">
        <f t="shared" si="70"/>
        <v>6.8</v>
      </c>
      <c r="CB107" s="461">
        <v>17</v>
      </c>
      <c r="CC107" s="355"/>
      <c r="CD107" s="355"/>
      <c r="CE107" s="355"/>
      <c r="CF107" s="356"/>
      <c r="CG107" s="463"/>
      <c r="CH107" s="463"/>
      <c r="CI107" s="463"/>
      <c r="CJ107" s="464"/>
      <c r="CK107" s="383">
        <f t="shared" si="71"/>
        <v>5.0999999999999996</v>
      </c>
      <c r="CL107" s="383">
        <f t="shared" si="72"/>
        <v>5.0999999999999996</v>
      </c>
      <c r="CM107" s="383">
        <f t="shared" si="73"/>
        <v>6.8</v>
      </c>
      <c r="CN107" s="709">
        <v>17</v>
      </c>
      <c r="CO107" s="1906">
        <f>CR107*6/20</f>
        <v>4.4099999999999993</v>
      </c>
      <c r="CP107" s="683">
        <f>CR107*6/20</f>
        <v>4.4099999999999993</v>
      </c>
      <c r="CQ107" s="683">
        <f>CR107*8/20</f>
        <v>5.88</v>
      </c>
      <c r="CR107" s="1907">
        <v>14.7</v>
      </c>
      <c r="CS107" s="378"/>
      <c r="CT107" s="378"/>
      <c r="CU107" s="378"/>
      <c r="CV107" s="460"/>
      <c r="CW107" s="466"/>
      <c r="CX107" s="467"/>
      <c r="CY107" s="468"/>
      <c r="CZ107" s="468"/>
      <c r="DA107" s="469"/>
      <c r="DB107" s="378"/>
      <c r="DC107" s="470"/>
      <c r="DD107" s="470"/>
      <c r="DE107" s="471"/>
      <c r="DF107" s="472"/>
      <c r="DG107" s="473"/>
      <c r="DH107" s="473"/>
      <c r="DI107" s="488"/>
      <c r="DJ107" s="383"/>
      <c r="DK107" s="489"/>
      <c r="DL107" s="489"/>
      <c r="DM107" s="374"/>
      <c r="DN107" s="374"/>
      <c r="DO107" s="374"/>
      <c r="DP107" s="490"/>
      <c r="DQ107" s="466"/>
      <c r="DR107" s="467"/>
      <c r="DS107" s="468"/>
      <c r="DT107" s="575"/>
      <c r="DU107" s="491"/>
      <c r="DV107" s="492"/>
      <c r="DW107" s="493"/>
      <c r="DX107" s="494"/>
      <c r="DY107" s="495"/>
      <c r="DZ107" s="496"/>
      <c r="EA107" s="497"/>
      <c r="EB107" s="576"/>
      <c r="EC107" s="466"/>
      <c r="ED107" s="467"/>
      <c r="EE107" s="468"/>
      <c r="EF107" s="575"/>
      <c r="EG107" s="577"/>
      <c r="EH107" s="578"/>
      <c r="EI107" s="579"/>
      <c r="EJ107" s="580"/>
      <c r="EK107" s="964"/>
      <c r="EL107" s="965"/>
      <c r="EM107" s="966"/>
      <c r="EN107" s="967"/>
      <c r="EO107" s="1029"/>
      <c r="EP107" s="1030"/>
      <c r="EQ107" s="1031"/>
      <c r="ER107" s="1032"/>
      <c r="ES107" s="1088"/>
      <c r="ET107" s="1089"/>
      <c r="EU107" s="1090"/>
      <c r="EV107" s="1091"/>
      <c r="EW107" s="1347"/>
      <c r="EX107" s="1348"/>
      <c r="EY107" s="1349"/>
      <c r="EZ107" s="1350"/>
      <c r="FA107" s="1457"/>
      <c r="FB107" s="1458"/>
      <c r="FC107" s="1459"/>
      <c r="FD107" s="1460"/>
      <c r="FE107" s="1632"/>
      <c r="FF107" s="1633"/>
      <c r="FG107" s="1634"/>
      <c r="FH107" s="1635"/>
      <c r="FL107" s="2252"/>
      <c r="FP107" s="2252"/>
      <c r="FQ107" s="1858"/>
      <c r="FT107" s="2252"/>
      <c r="FX107" s="2252"/>
      <c r="GB107" s="2252"/>
      <c r="GF107" s="2252"/>
      <c r="GG107" s="1858"/>
      <c r="GJ107" s="2252"/>
      <c r="GN107" s="2252"/>
      <c r="GR107" s="2252"/>
      <c r="GV107" s="1858"/>
      <c r="GW107" s="1858"/>
      <c r="GZ107" s="2252"/>
      <c r="HA107" s="1858"/>
      <c r="HD107" s="2252"/>
      <c r="HE107" s="1858"/>
      <c r="HH107" s="2252"/>
      <c r="HI107" s="1858"/>
      <c r="HL107" s="2252"/>
      <c r="HM107" s="1858"/>
      <c r="HP107" s="2252"/>
      <c r="HQ107" s="1858"/>
      <c r="HT107" s="2252"/>
      <c r="HU107" s="1858"/>
      <c r="HX107" s="2252"/>
      <c r="HY107" s="1858"/>
      <c r="IB107" s="2252"/>
      <c r="IC107" s="1858"/>
      <c r="IF107" s="2252"/>
      <c r="IG107" s="1858"/>
      <c r="IJ107" s="2252"/>
      <c r="IK107" s="1858"/>
      <c r="IN107" s="2252"/>
      <c r="IO107" s="1858"/>
      <c r="IR107" s="2252"/>
      <c r="IS107" s="1858"/>
      <c r="IV107" s="1858"/>
      <c r="IW107" s="1858"/>
      <c r="IZ107" s="2252"/>
      <c r="JA107" s="1858"/>
      <c r="JD107" s="2252"/>
      <c r="JE107" s="1858"/>
      <c r="JH107" s="2252"/>
      <c r="JI107" s="1858"/>
      <c r="JL107" s="2252"/>
      <c r="JM107" s="1858"/>
      <c r="JP107" s="2252"/>
      <c r="JQ107" s="1858"/>
      <c r="JT107" s="2252"/>
      <c r="JU107" s="1858"/>
      <c r="JX107" s="2252"/>
      <c r="JY107" s="1858"/>
      <c r="KB107" s="2252"/>
      <c r="KC107" s="1858"/>
      <c r="KF107" s="2252"/>
      <c r="KG107" s="1858"/>
      <c r="KJ107" s="2252"/>
      <c r="KK107" s="1858"/>
      <c r="KN107" s="2252"/>
      <c r="KO107" s="1858"/>
      <c r="KR107" s="2252"/>
      <c r="KS107" s="1858"/>
      <c r="KV107" s="2252"/>
      <c r="KW107" s="1858"/>
      <c r="KZ107" s="2252"/>
      <c r="LA107" s="1858"/>
      <c r="LD107" s="2252"/>
      <c r="LE107" s="1858"/>
      <c r="LH107" s="2252"/>
      <c r="LI107" s="1858"/>
      <c r="LL107" s="2252"/>
      <c r="LM107" s="1858"/>
      <c r="LP107" s="2252"/>
      <c r="LQ107" s="1858"/>
      <c r="LT107" s="2252"/>
      <c r="LU107" s="1858"/>
      <c r="LX107" s="2252"/>
      <c r="LY107" s="1858"/>
      <c r="MB107" s="2252"/>
      <c r="MC107" s="1858"/>
      <c r="MF107" s="2252"/>
      <c r="MG107" s="1858"/>
      <c r="MJ107" s="2252"/>
      <c r="MK107" s="1858"/>
      <c r="MN107" s="2252"/>
      <c r="MO107" s="1858"/>
      <c r="MR107" s="2252"/>
      <c r="MS107" s="1858"/>
      <c r="MV107" s="2252"/>
      <c r="MW107" s="1858"/>
      <c r="MZ107" s="2252"/>
      <c r="NA107" s="1858"/>
      <c r="ND107" s="2252"/>
    </row>
    <row r="108" spans="1:368" s="78" customFormat="1" thickBot="1">
      <c r="A108" s="124"/>
      <c r="B108" s="1754"/>
      <c r="C108" s="1790"/>
      <c r="D108" s="2331"/>
      <c r="E108" s="1790"/>
      <c r="F108" s="1801"/>
      <c r="G108" s="1809" t="s">
        <v>198</v>
      </c>
      <c r="H108" s="1768" t="e">
        <f>AVERAGE(BE108,AK108,AC108,Q108,U108,Y108,CK108,CG108,AG108,AW108,M108,BQ108,BU108,BM108,BA108,AO108,AS108,#REF!,BI108,BY108,CC108,CO108,CS108,CW108,DA108,DE108)</f>
        <v>#REF!</v>
      </c>
      <c r="I108" s="802" t="e">
        <f>AVERAGE(BF108,AL108,AD108,R108,V108,Z108,CL108,CH108,AH108,AX108,N108,BR108,BV108,BN108,BB108,AP108,AT108,#REF!,BJ108,BZ108,CD108,CP108,CT108,CX108,DB108,DF108)</f>
        <v>#REF!</v>
      </c>
      <c r="J108" s="802" t="e">
        <f>AVERAGE(BG108,AM108,AE108,S108,W108,AA108,CM108,CI108,AI108,AY108,O108,BS108,BW108,BO108,BC108,AQ108,AU108,#REF!,BK108,CA108,CE108,CQ108,CU108,CY108,DC108,DG108)</f>
        <v>#REF!</v>
      </c>
      <c r="K108" s="1326" t="e">
        <f t="shared" si="62"/>
        <v>#REF!</v>
      </c>
      <c r="L108" s="1754"/>
      <c r="M108" s="472"/>
      <c r="N108" s="472"/>
      <c r="O108" s="472"/>
      <c r="P108" s="471"/>
      <c r="Q108" s="2521"/>
      <c r="R108" s="572"/>
      <c r="S108" s="573"/>
      <c r="T108" s="2520"/>
      <c r="U108" s="481">
        <v>5.5</v>
      </c>
      <c r="V108" s="481">
        <v>5</v>
      </c>
      <c r="W108" s="481">
        <v>6.5</v>
      </c>
      <c r="X108" s="464">
        <f>W108+V108+U108</f>
        <v>17</v>
      </c>
      <c r="Y108" s="353">
        <v>4</v>
      </c>
      <c r="Z108" s="353">
        <v>5</v>
      </c>
      <c r="AA108" s="353">
        <v>5</v>
      </c>
      <c r="AB108" s="525">
        <f>AA108+Z108+Y108</f>
        <v>14</v>
      </c>
      <c r="AC108" s="355"/>
      <c r="AD108" s="355"/>
      <c r="AE108" s="355"/>
      <c r="AF108" s="356"/>
      <c r="AG108" s="683">
        <f>AJ108*6/20</f>
        <v>4.2900000000000009</v>
      </c>
      <c r="AH108" s="683">
        <f>AJ108*6/20</f>
        <v>4.2900000000000009</v>
      </c>
      <c r="AI108" s="683">
        <f>AJ108*8/20</f>
        <v>5.7200000000000006</v>
      </c>
      <c r="AJ108" s="699">
        <v>14.3</v>
      </c>
      <c r="AK108" s="360"/>
      <c r="AL108" s="361"/>
      <c r="AM108" s="361"/>
      <c r="AN108" s="362"/>
      <c r="AO108" s="1150">
        <v>4</v>
      </c>
      <c r="AP108" s="1150">
        <v>3</v>
      </c>
      <c r="AQ108" s="1151">
        <v>7</v>
      </c>
      <c r="AR108" s="1148">
        <f t="shared" si="67"/>
        <v>14</v>
      </c>
      <c r="AS108" s="358"/>
      <c r="AT108" s="358"/>
      <c r="AU108" s="359"/>
      <c r="AV108" s="724"/>
      <c r="AW108" s="1962"/>
      <c r="AX108" s="364"/>
      <c r="AY108" s="365"/>
      <c r="AZ108" s="1963"/>
      <c r="BA108" s="366"/>
      <c r="BB108" s="366"/>
      <c r="BC108" s="366"/>
      <c r="BD108" s="367"/>
      <c r="BE108" s="2418"/>
      <c r="BF108" s="378"/>
      <c r="BG108" s="2448"/>
      <c r="BH108" s="470"/>
      <c r="BI108" s="371"/>
      <c r="BJ108" s="371"/>
      <c r="BK108" s="371"/>
      <c r="BL108" s="372"/>
      <c r="BM108" s="358"/>
      <c r="BN108" s="358"/>
      <c r="BO108" s="358"/>
      <c r="BP108" s="363"/>
      <c r="BQ108" s="373"/>
      <c r="BR108" s="373"/>
      <c r="BS108" s="373"/>
      <c r="BT108" s="704"/>
      <c r="BU108" s="1870">
        <f>15/20*6</f>
        <v>4.5</v>
      </c>
      <c r="BV108" s="462">
        <f>13/20*6</f>
        <v>3.9000000000000004</v>
      </c>
      <c r="BW108" s="462">
        <f>14/20*8</f>
        <v>5.6</v>
      </c>
      <c r="BX108" s="1871">
        <f t="shared" si="75"/>
        <v>14</v>
      </c>
      <c r="BY108" s="374">
        <f t="shared" si="68"/>
        <v>3.9</v>
      </c>
      <c r="BZ108" s="374">
        <f t="shared" si="69"/>
        <v>3.9</v>
      </c>
      <c r="CA108" s="374">
        <f t="shared" si="70"/>
        <v>5.2</v>
      </c>
      <c r="CB108" s="461">
        <v>13</v>
      </c>
      <c r="CC108" s="355"/>
      <c r="CD108" s="355"/>
      <c r="CE108" s="355"/>
      <c r="CF108" s="356"/>
      <c r="CG108" s="463"/>
      <c r="CH108" s="463"/>
      <c r="CI108" s="463"/>
      <c r="CJ108" s="464"/>
      <c r="CK108" s="383">
        <f t="shared" si="71"/>
        <v>4.2</v>
      </c>
      <c r="CL108" s="383">
        <f t="shared" si="72"/>
        <v>4.2</v>
      </c>
      <c r="CM108" s="383">
        <f t="shared" si="73"/>
        <v>5.6</v>
      </c>
      <c r="CN108" s="709">
        <v>14</v>
      </c>
      <c r="CO108" s="2011">
        <v>4.5</v>
      </c>
      <c r="CP108" s="537">
        <v>3.5</v>
      </c>
      <c r="CQ108" s="537">
        <v>6.5</v>
      </c>
      <c r="CR108" s="2006">
        <f>CQ108+CP108+CO108</f>
        <v>14.5</v>
      </c>
      <c r="CS108" s="378"/>
      <c r="CT108" s="378"/>
      <c r="CU108" s="378"/>
      <c r="CV108" s="460"/>
      <c r="CW108" s="466"/>
      <c r="CX108" s="467"/>
      <c r="CY108" s="468"/>
      <c r="CZ108" s="468"/>
      <c r="DA108" s="469"/>
      <c r="DB108" s="378"/>
      <c r="DC108" s="470"/>
      <c r="DD108" s="470"/>
      <c r="DE108" s="471"/>
      <c r="DF108" s="472"/>
      <c r="DG108" s="473"/>
      <c r="DH108" s="473"/>
      <c r="DI108" s="488"/>
      <c r="DJ108" s="383"/>
      <c r="DK108" s="489"/>
      <c r="DL108" s="489"/>
      <c r="DM108" s="374"/>
      <c r="DN108" s="374"/>
      <c r="DO108" s="374"/>
      <c r="DP108" s="490"/>
      <c r="DQ108" s="466"/>
      <c r="DR108" s="467"/>
      <c r="DS108" s="468"/>
      <c r="DT108" s="575"/>
      <c r="DU108" s="491"/>
      <c r="DV108" s="492"/>
      <c r="DW108" s="493"/>
      <c r="DX108" s="494"/>
      <c r="DY108" s="495"/>
      <c r="DZ108" s="496"/>
      <c r="EA108" s="497"/>
      <c r="EB108" s="576"/>
      <c r="EC108" s="466"/>
      <c r="ED108" s="467"/>
      <c r="EE108" s="468"/>
      <c r="EF108" s="575"/>
      <c r="EG108" s="577"/>
      <c r="EH108" s="578"/>
      <c r="EI108" s="579"/>
      <c r="EJ108" s="580"/>
      <c r="EK108" s="964"/>
      <c r="EL108" s="965"/>
      <c r="EM108" s="966"/>
      <c r="EN108" s="967"/>
      <c r="EO108" s="1029"/>
      <c r="EP108" s="1030"/>
      <c r="EQ108" s="1031"/>
      <c r="ER108" s="1032"/>
      <c r="ES108" s="1088"/>
      <c r="ET108" s="1089"/>
      <c r="EU108" s="1090"/>
      <c r="EV108" s="1091"/>
      <c r="EW108" s="1347"/>
      <c r="EX108" s="1348"/>
      <c r="EY108" s="1349"/>
      <c r="EZ108" s="1350"/>
      <c r="FA108" s="1457"/>
      <c r="FB108" s="1458"/>
      <c r="FC108" s="1459"/>
      <c r="FD108" s="1460"/>
      <c r="FE108" s="1632"/>
      <c r="FF108" s="1633"/>
      <c r="FG108" s="1634"/>
      <c r="FH108" s="1635"/>
      <c r="FL108" s="2252"/>
      <c r="FP108" s="2252"/>
      <c r="FQ108" s="1858"/>
      <c r="FT108" s="2252"/>
      <c r="FX108" s="2252"/>
      <c r="GB108" s="2252"/>
      <c r="GF108" s="2252"/>
      <c r="GG108" s="1858"/>
      <c r="GJ108" s="2252"/>
      <c r="GN108" s="2252"/>
      <c r="GR108" s="2252"/>
      <c r="GV108" s="1858"/>
      <c r="GW108" s="1858"/>
      <c r="GZ108" s="2252"/>
      <c r="HA108" s="1858"/>
      <c r="HD108" s="2252"/>
      <c r="HE108" s="1858"/>
      <c r="HH108" s="2252"/>
      <c r="HI108" s="1858"/>
      <c r="HL108" s="2252"/>
      <c r="HM108" s="1858"/>
      <c r="HP108" s="2252"/>
      <c r="HQ108" s="1858"/>
      <c r="HT108" s="2252"/>
      <c r="HU108" s="1858"/>
      <c r="HX108" s="2252"/>
      <c r="HY108" s="1858"/>
      <c r="IB108" s="2252"/>
      <c r="IC108" s="1858"/>
      <c r="IF108" s="2252"/>
      <c r="IG108" s="1858"/>
      <c r="IJ108" s="2252"/>
      <c r="IK108" s="1858"/>
      <c r="IN108" s="2252"/>
      <c r="IO108" s="1858"/>
      <c r="IR108" s="2252"/>
      <c r="IS108" s="1858"/>
      <c r="IV108" s="1858"/>
      <c r="IW108" s="1858"/>
      <c r="IZ108" s="2252"/>
      <c r="JA108" s="1858"/>
      <c r="JD108" s="2252"/>
      <c r="JE108" s="1858"/>
      <c r="JH108" s="2252"/>
      <c r="JI108" s="1858"/>
      <c r="JL108" s="2252"/>
      <c r="JM108" s="1858"/>
      <c r="JP108" s="2252"/>
      <c r="JQ108" s="1858"/>
      <c r="JT108" s="2252"/>
      <c r="JU108" s="1858"/>
      <c r="JX108" s="2252"/>
      <c r="JY108" s="1858"/>
      <c r="KB108" s="2252"/>
      <c r="KC108" s="1858"/>
      <c r="KF108" s="2252"/>
      <c r="KG108" s="1858"/>
      <c r="KJ108" s="2252"/>
      <c r="KK108" s="1858"/>
      <c r="KN108" s="2252"/>
      <c r="KO108" s="1858"/>
      <c r="KR108" s="2252"/>
      <c r="KS108" s="1858"/>
      <c r="KV108" s="2252"/>
      <c r="KW108" s="1858"/>
      <c r="KZ108" s="2252"/>
      <c r="LA108" s="1858"/>
      <c r="LD108" s="2252"/>
      <c r="LE108" s="1858"/>
      <c r="LH108" s="2252"/>
      <c r="LI108" s="1858"/>
      <c r="LL108" s="2252"/>
      <c r="LM108" s="1858"/>
      <c r="LP108" s="2252"/>
      <c r="LQ108" s="1858"/>
      <c r="LT108" s="2252"/>
      <c r="LU108" s="1858"/>
      <c r="LX108" s="2252"/>
      <c r="LY108" s="1858"/>
      <c r="MB108" s="2252"/>
      <c r="MC108" s="1858"/>
      <c r="MF108" s="2252"/>
      <c r="MG108" s="1858"/>
      <c r="MJ108" s="2252"/>
      <c r="MK108" s="1858"/>
      <c r="MN108" s="2252"/>
      <c r="MO108" s="1858"/>
      <c r="MR108" s="2252"/>
      <c r="MS108" s="1858"/>
      <c r="MV108" s="2252"/>
      <c r="MW108" s="1858"/>
      <c r="MZ108" s="2252"/>
      <c r="NA108" s="1858"/>
      <c r="ND108" s="2252"/>
    </row>
    <row r="109" spans="1:368" s="411" customFormat="1" thickBot="1">
      <c r="A109" s="385"/>
      <c r="B109" s="1757"/>
      <c r="C109" s="1790">
        <v>2007</v>
      </c>
      <c r="D109" s="2331" t="s">
        <v>505</v>
      </c>
      <c r="E109" s="1790">
        <v>13</v>
      </c>
      <c r="F109" s="1805" t="s">
        <v>528</v>
      </c>
      <c r="G109" s="1806"/>
      <c r="H109" s="2274"/>
      <c r="I109" s="2274"/>
      <c r="J109" s="2274"/>
      <c r="K109" s="2275"/>
      <c r="L109" s="1757"/>
      <c r="M109" s="386"/>
      <c r="N109" s="386"/>
      <c r="O109" s="386"/>
      <c r="P109" s="414"/>
      <c r="Q109" s="2517"/>
      <c r="R109" s="387"/>
      <c r="S109" s="388"/>
      <c r="T109" s="2518"/>
      <c r="U109" s="2597">
        <f>STDEV(X97:X108)</f>
        <v>2.1675813919917837</v>
      </c>
      <c r="V109" s="2597"/>
      <c r="W109" s="2598">
        <f>AVERAGE(X97:X108)</f>
        <v>15.275</v>
      </c>
      <c r="X109" s="2598"/>
      <c r="Y109" s="2597">
        <f>STDEV(AB97:AB108)</f>
        <v>1.9698292496374663</v>
      </c>
      <c r="Z109" s="2597"/>
      <c r="AA109" s="2598">
        <f>AVERAGE(AB97:AB108)</f>
        <v>14.725</v>
      </c>
      <c r="AB109" s="2598"/>
      <c r="AC109" s="2597">
        <f>STDEV(AF97:AF108)</f>
        <v>2.5903323008006964</v>
      </c>
      <c r="AD109" s="2597"/>
      <c r="AE109" s="2598">
        <f>AVERAGE(AF97:AF108)</f>
        <v>15.3125</v>
      </c>
      <c r="AF109" s="2598"/>
      <c r="AG109" s="2597">
        <f>STDEV(AJ97:AJ108)</f>
        <v>2.8225820974720337</v>
      </c>
      <c r="AH109" s="2597"/>
      <c r="AI109" s="2598">
        <f>AVERAGE(AJ97:AJ108)</f>
        <v>14.316666666666668</v>
      </c>
      <c r="AJ109" s="2598"/>
      <c r="AK109" s="394"/>
      <c r="AL109" s="395"/>
      <c r="AM109" s="395"/>
      <c r="AN109" s="396"/>
      <c r="AO109" s="2618">
        <f>STDEV(AR97:AR108)</f>
        <v>2.0056737702645644</v>
      </c>
      <c r="AP109" s="2618"/>
      <c r="AQ109" s="2619">
        <f>AVERAGE(AR97:AR108)</f>
        <v>13.75</v>
      </c>
      <c r="AR109" s="2619"/>
      <c r="AS109" s="393"/>
      <c r="AT109" s="393"/>
      <c r="AU109" s="32"/>
      <c r="AV109" s="1944"/>
      <c r="AW109" s="1964"/>
      <c r="AX109" s="398"/>
      <c r="AY109" s="399"/>
      <c r="AZ109" s="1965"/>
      <c r="BA109" s="400"/>
      <c r="BB109" s="400"/>
      <c r="BC109" s="400"/>
      <c r="BD109" s="401"/>
      <c r="BE109" s="2456"/>
      <c r="BF109" s="408"/>
      <c r="BG109" s="2457"/>
      <c r="BH109" s="413"/>
      <c r="BI109" s="402"/>
      <c r="BJ109" s="402"/>
      <c r="BK109" s="402"/>
      <c r="BL109" s="403"/>
      <c r="BM109" s="393"/>
      <c r="BN109" s="393"/>
      <c r="BO109" s="393"/>
      <c r="BP109" s="397"/>
      <c r="BQ109" s="404"/>
      <c r="BR109" s="404"/>
      <c r="BS109" s="404"/>
      <c r="BT109" s="707"/>
      <c r="BU109" s="2596">
        <f>STDEV(BX97:BX108)</f>
        <v>0.97277329259591183</v>
      </c>
      <c r="BV109" s="2597"/>
      <c r="BW109" s="2598">
        <f>AVERAGE(BX97:BX108)</f>
        <v>14.391666666666666</v>
      </c>
      <c r="BX109" s="2599"/>
      <c r="BY109" s="2597">
        <f>STDEV(CB97:CB108)</f>
        <v>1.6489415797211591</v>
      </c>
      <c r="BZ109" s="2597"/>
      <c r="CA109" s="2598">
        <f>AVERAGE(CB97:CB108)</f>
        <v>14.409166666666666</v>
      </c>
      <c r="CB109" s="2598"/>
      <c r="CC109" s="391"/>
      <c r="CD109" s="391"/>
      <c r="CE109" s="391"/>
      <c r="CF109" s="392"/>
      <c r="CG109" s="389"/>
      <c r="CH109" s="389"/>
      <c r="CI109" s="389"/>
      <c r="CJ109" s="390"/>
      <c r="CK109" s="2597">
        <f>STDEV(CN97:CN108)</f>
        <v>1.1281521496355325</v>
      </c>
      <c r="CL109" s="2597"/>
      <c r="CM109" s="2598">
        <f>AVERAGE(CN97:CN108)</f>
        <v>15</v>
      </c>
      <c r="CN109" s="2598"/>
      <c r="CO109" s="2596">
        <f>STDEV(CR97:CR108)</f>
        <v>1.7985473936687815</v>
      </c>
      <c r="CP109" s="2597"/>
      <c r="CQ109" s="2598">
        <f>AVERAGE(CR97:CR108)</f>
        <v>14.674999999999999</v>
      </c>
      <c r="CR109" s="2599"/>
      <c r="CS109" s="408"/>
      <c r="CT109" s="408"/>
      <c r="CU109" s="408"/>
      <c r="CV109" s="409"/>
      <c r="CW109" s="410"/>
      <c r="CY109" s="40"/>
      <c r="CZ109" s="40"/>
      <c r="DA109" s="412"/>
      <c r="DB109" s="408"/>
      <c r="DC109" s="413"/>
      <c r="DD109" s="413"/>
      <c r="DE109" s="414"/>
      <c r="DF109" s="386"/>
      <c r="DG109" s="415"/>
      <c r="DH109" s="415"/>
      <c r="DI109" s="416"/>
      <c r="DJ109" s="417"/>
      <c r="DK109" s="418"/>
      <c r="DL109" s="418"/>
      <c r="DM109" s="2597"/>
      <c r="DN109" s="2597"/>
      <c r="DO109" s="2598"/>
      <c r="DP109" s="2598"/>
      <c r="DQ109" s="410"/>
      <c r="DS109" s="40"/>
      <c r="DT109" s="420"/>
      <c r="DU109" s="421"/>
      <c r="DV109" s="422"/>
      <c r="DW109" s="423"/>
      <c r="DX109" s="424"/>
      <c r="DY109" s="425"/>
      <c r="DZ109" s="426"/>
      <c r="EA109" s="427"/>
      <c r="EB109" s="428"/>
      <c r="EC109" s="410"/>
      <c r="EE109" s="40"/>
      <c r="EF109" s="420"/>
      <c r="EG109" s="429"/>
      <c r="EH109" s="430"/>
      <c r="EI109" s="431"/>
      <c r="EJ109" s="432"/>
      <c r="EK109" s="954"/>
      <c r="EL109" s="955"/>
      <c r="EM109" s="956"/>
      <c r="EN109" s="957"/>
      <c r="EO109" s="1019"/>
      <c r="EP109" s="1020"/>
      <c r="EQ109" s="1021"/>
      <c r="ER109" s="1022"/>
      <c r="ES109" s="1078"/>
      <c r="ET109" s="1079"/>
      <c r="EU109" s="1080"/>
      <c r="EV109" s="1081"/>
      <c r="EW109" s="1359"/>
      <c r="EX109" s="1360"/>
      <c r="EY109" s="1361"/>
      <c r="EZ109" s="1362"/>
      <c r="FA109" s="1480"/>
      <c r="FB109" s="1481"/>
      <c r="FC109" s="1482"/>
      <c r="FD109" s="1483"/>
      <c r="FE109" s="1622"/>
      <c r="FF109" s="1623"/>
      <c r="FG109" s="1624"/>
      <c r="FH109" s="1625"/>
      <c r="FL109" s="2255"/>
      <c r="FP109" s="2255"/>
      <c r="FQ109" s="1862"/>
      <c r="FT109" s="2255"/>
      <c r="FX109" s="2255"/>
      <c r="GB109" s="2255"/>
      <c r="GF109" s="2255"/>
      <c r="GG109" s="1862"/>
      <c r="GJ109" s="2255"/>
      <c r="GN109" s="2255"/>
      <c r="GR109" s="2255"/>
      <c r="GV109" s="1862"/>
      <c r="GW109" s="1862"/>
      <c r="GZ109" s="2255"/>
      <c r="HA109" s="1862"/>
      <c r="HD109" s="2255"/>
      <c r="HE109" s="1862"/>
      <c r="HH109" s="2255"/>
      <c r="HI109" s="1862"/>
      <c r="HL109" s="2255"/>
      <c r="HM109" s="1862"/>
      <c r="HP109" s="2255"/>
      <c r="HQ109" s="1862"/>
      <c r="HT109" s="2255"/>
      <c r="HU109" s="1862"/>
      <c r="HX109" s="2255"/>
      <c r="HY109" s="1862"/>
      <c r="IB109" s="2255"/>
      <c r="IC109" s="1862"/>
      <c r="IF109" s="2255"/>
      <c r="IG109" s="1862"/>
      <c r="IJ109" s="2255"/>
      <c r="IK109" s="1862"/>
      <c r="IN109" s="2255"/>
      <c r="IO109" s="1862"/>
      <c r="IR109" s="2255"/>
      <c r="IS109" s="1862"/>
      <c r="IV109" s="1862"/>
      <c r="IW109" s="1862"/>
      <c r="IZ109" s="2255"/>
      <c r="JA109" s="1862"/>
      <c r="JD109" s="2255"/>
      <c r="JE109" s="1862"/>
      <c r="JH109" s="2255"/>
      <c r="JI109" s="1862"/>
      <c r="JL109" s="2255"/>
      <c r="JM109" s="1862"/>
      <c r="JP109" s="2255"/>
      <c r="JQ109" s="1862"/>
      <c r="JT109" s="2255"/>
      <c r="JU109" s="1862"/>
      <c r="JX109" s="2255"/>
      <c r="JY109" s="1862"/>
      <c r="KB109" s="2255"/>
      <c r="KC109" s="1862"/>
      <c r="KF109" s="2255"/>
      <c r="KG109" s="1862"/>
      <c r="KJ109" s="2255"/>
      <c r="KK109" s="1862"/>
      <c r="KN109" s="2255"/>
      <c r="KO109" s="1862"/>
      <c r="KR109" s="2255"/>
      <c r="KS109" s="1862"/>
      <c r="KV109" s="2255"/>
      <c r="KW109" s="1862"/>
      <c r="KZ109" s="2255"/>
      <c r="LA109" s="1862"/>
      <c r="LD109" s="2255"/>
      <c r="LE109" s="1862"/>
      <c r="LH109" s="2255"/>
      <c r="LI109" s="1862"/>
      <c r="LL109" s="2255"/>
      <c r="LM109" s="1862"/>
      <c r="LP109" s="2255"/>
      <c r="LQ109" s="1862"/>
      <c r="LT109" s="2255"/>
      <c r="LU109" s="1862"/>
      <c r="LX109" s="2255"/>
      <c r="LY109" s="1862"/>
      <c r="MB109" s="2255"/>
      <c r="MC109" s="1862"/>
      <c r="MF109" s="2255"/>
      <c r="MG109" s="1862"/>
      <c r="MJ109" s="2255"/>
      <c r="MK109" s="1862"/>
      <c r="MN109" s="2255"/>
      <c r="MO109" s="1862"/>
      <c r="MR109" s="2255"/>
      <c r="MS109" s="1862"/>
      <c r="MV109" s="2255"/>
      <c r="MW109" s="1862"/>
      <c r="MZ109" s="2255"/>
      <c r="NA109" s="1862"/>
      <c r="ND109" s="2255"/>
    </row>
    <row r="110" spans="1:368" s="325" customFormat="1" thickBot="1">
      <c r="A110" s="125"/>
      <c r="B110" s="1756"/>
      <c r="C110" s="1790"/>
      <c r="D110" s="2331"/>
      <c r="E110" s="1790"/>
      <c r="F110" s="1803" t="s">
        <v>199</v>
      </c>
      <c r="G110" s="1810" t="s">
        <v>200</v>
      </c>
      <c r="H110" s="1764" t="e">
        <f>AVERAGE(BE110,AK110,AC110,Q110,U110,Y110,CK110,CG110,AG110,AW110,M110,BQ110,BU110,BM110,BA110,AO110,AS110,#REF!,BI110,BY110,CC110,CO110,CS110,CW110,DA110,DE110)</f>
        <v>#REF!</v>
      </c>
      <c r="I110" s="682" t="e">
        <f>AVERAGE(BF110,AL110,AD110,R110,V110,Z110,CL110,CH110,AH110,AX110,N110,BR110,BV110,BN110,BB110,AP110,AT110,#REF!,BJ110,BZ110,CD110,CP110,CT110,CX110,DB110,DF110)</f>
        <v>#REF!</v>
      </c>
      <c r="J110" s="2051" t="e">
        <f>AVERAGE(BG110,AM110,AE110,S110,W110,AA110,CM110,CI110,AI110,AY110,O110,BS110,BW110,BO110,BC110,AQ110,AU110,#REF!,BK110,CA110,CE110,CQ110,CU110,CY110,DC110,DG110)</f>
        <v>#REF!</v>
      </c>
      <c r="K110" s="1323" t="e">
        <f t="shared" ref="K110:K122" si="76">SUM(H110:J110)</f>
        <v>#REF!</v>
      </c>
      <c r="L110" s="1756"/>
      <c r="M110" s="455"/>
      <c r="N110" s="455"/>
      <c r="O110" s="455"/>
      <c r="P110" s="454"/>
      <c r="Q110" s="2519"/>
      <c r="R110" s="552"/>
      <c r="S110" s="553"/>
      <c r="T110" s="2523"/>
      <c r="U110" s="444"/>
      <c r="V110" s="444"/>
      <c r="W110" s="444"/>
      <c r="X110" s="445"/>
      <c r="Y110" s="683">
        <f>AB110*6/20</f>
        <v>4.1400000000000006</v>
      </c>
      <c r="Z110" s="683">
        <f>AB110*6/20</f>
        <v>4.1400000000000006</v>
      </c>
      <c r="AA110" s="683">
        <f>AB110*8/20</f>
        <v>5.5200000000000005</v>
      </c>
      <c r="AB110" s="684">
        <v>13.8</v>
      </c>
      <c r="AC110" s="484">
        <v>4</v>
      </c>
      <c r="AD110" s="484">
        <v>3</v>
      </c>
      <c r="AE110" s="484">
        <v>5</v>
      </c>
      <c r="AF110" s="356">
        <f>AE110+AD110+AC110</f>
        <v>12</v>
      </c>
      <c r="AG110" s="700"/>
      <c r="AH110" s="307"/>
      <c r="AI110" s="701"/>
      <c r="AJ110" s="307"/>
      <c r="AK110" s="360">
        <f>AN110*6/20</f>
        <v>4.2</v>
      </c>
      <c r="AL110" s="361">
        <f>AN110*6/20</f>
        <v>4.2</v>
      </c>
      <c r="AM110" s="361">
        <f>AN110*8/20</f>
        <v>5.6</v>
      </c>
      <c r="AN110" s="702">
        <v>14</v>
      </c>
      <c r="AO110" s="1125"/>
      <c r="AP110" s="1125"/>
      <c r="AQ110" s="1125"/>
      <c r="AR110" s="1126"/>
      <c r="AS110" s="293"/>
      <c r="AT110" s="293"/>
      <c r="AU110" s="294"/>
      <c r="AV110" s="1943"/>
      <c r="AW110" s="1960"/>
      <c r="AX110" s="299"/>
      <c r="AY110" s="300"/>
      <c r="AZ110" s="1961"/>
      <c r="BA110" s="301"/>
      <c r="BB110" s="301"/>
      <c r="BC110" s="301"/>
      <c r="BD110" s="302"/>
      <c r="BE110" s="2401">
        <v>3.5</v>
      </c>
      <c r="BF110" s="368">
        <v>4</v>
      </c>
      <c r="BG110" s="2451">
        <v>5</v>
      </c>
      <c r="BH110" s="470">
        <f>BG110+BF110+BE110</f>
        <v>12.5</v>
      </c>
      <c r="BI110" s="305"/>
      <c r="BJ110" s="305"/>
      <c r="BK110" s="305"/>
      <c r="BL110" s="306"/>
      <c r="BM110" s="293"/>
      <c r="BN110" s="293"/>
      <c r="BO110" s="293"/>
      <c r="BP110" s="298"/>
      <c r="BQ110" s="307"/>
      <c r="BR110" s="307"/>
      <c r="BS110" s="307"/>
      <c r="BT110" s="700"/>
      <c r="BU110" s="1869">
        <f t="shared" ref="BU110:BU122" si="77">BX110*6/20</f>
        <v>4.5</v>
      </c>
      <c r="BV110" s="374">
        <f t="shared" ref="BV110:BV122" si="78">BX110*6/20</f>
        <v>4.5</v>
      </c>
      <c r="BW110" s="374">
        <f t="shared" ref="BW110:BW122" si="79">BX110*8/20</f>
        <v>6</v>
      </c>
      <c r="BX110" s="1902">
        <v>15</v>
      </c>
      <c r="BY110" s="1422"/>
      <c r="BZ110" s="1422"/>
      <c r="CA110" s="1422"/>
      <c r="CB110" s="1423"/>
      <c r="CC110" s="290"/>
      <c r="CD110" s="290"/>
      <c r="CE110" s="290"/>
      <c r="CF110" s="291"/>
      <c r="CG110" s="463">
        <f t="shared" ref="CG110:CG115" si="80">CJ110*6/20</f>
        <v>3.9</v>
      </c>
      <c r="CH110" s="463">
        <f t="shared" ref="CH110:CH115" si="81">CJ110*6/20</f>
        <v>3.9</v>
      </c>
      <c r="CI110" s="463">
        <f t="shared" ref="CI110:CI115" si="82">CJ110*8/20</f>
        <v>5.2</v>
      </c>
      <c r="CJ110" s="703">
        <v>13</v>
      </c>
      <c r="CK110" s="446"/>
      <c r="CL110" s="446"/>
      <c r="CM110" s="446"/>
      <c r="CN110" s="532"/>
      <c r="CO110" s="2003"/>
      <c r="CP110" s="310"/>
      <c r="CQ110" s="448"/>
      <c r="CR110" s="2004"/>
      <c r="CS110" s="321"/>
      <c r="CT110" s="321"/>
      <c r="CU110" s="321"/>
      <c r="CV110" s="442"/>
      <c r="CW110" s="449"/>
      <c r="CX110" s="450"/>
      <c r="CY110" s="451"/>
      <c r="CZ110" s="451"/>
      <c r="DA110" s="452"/>
      <c r="DB110" s="321"/>
      <c r="DC110" s="453"/>
      <c r="DD110" s="453"/>
      <c r="DE110" s="454"/>
      <c r="DF110" s="455"/>
      <c r="DG110" s="456"/>
      <c r="DH110" s="456"/>
      <c r="DI110" s="532"/>
      <c r="DJ110" s="446"/>
      <c r="DK110" s="533"/>
      <c r="DL110" s="533"/>
      <c r="DM110" s="308"/>
      <c r="DN110" s="308"/>
      <c r="DO110" s="308"/>
      <c r="DP110" s="556"/>
      <c r="DQ110" s="449"/>
      <c r="DR110" s="450"/>
      <c r="DS110" s="451"/>
      <c r="DT110" s="557"/>
      <c r="DU110" s="558"/>
      <c r="DV110" s="559"/>
      <c r="DW110" s="560"/>
      <c r="DX110" s="561"/>
      <c r="DY110" s="562"/>
      <c r="DZ110" s="563"/>
      <c r="EA110" s="564"/>
      <c r="EB110" s="565"/>
      <c r="EC110" s="449"/>
      <c r="ED110" s="450"/>
      <c r="EE110" s="451"/>
      <c r="EF110" s="557"/>
      <c r="EG110" s="566"/>
      <c r="EH110" s="567"/>
      <c r="EI110" s="568"/>
      <c r="EJ110" s="569"/>
      <c r="EK110" s="960"/>
      <c r="EL110" s="961"/>
      <c r="EM110" s="962"/>
      <c r="EN110" s="963"/>
      <c r="EO110" s="1025"/>
      <c r="EP110" s="1026"/>
      <c r="EQ110" s="1027"/>
      <c r="ER110" s="1028"/>
      <c r="ES110" s="1084"/>
      <c r="ET110" s="1085"/>
      <c r="EU110" s="1086"/>
      <c r="EV110" s="1087"/>
      <c r="EW110" s="1365"/>
      <c r="EX110" s="1366"/>
      <c r="EY110" s="1367"/>
      <c r="EZ110" s="1368"/>
      <c r="FA110" s="1486"/>
      <c r="FB110" s="1487"/>
      <c r="FC110" s="1488"/>
      <c r="FD110" s="1489"/>
      <c r="FE110" s="1628"/>
      <c r="FF110" s="1629"/>
      <c r="FG110" s="1630"/>
      <c r="FH110" s="1631"/>
      <c r="FL110" s="2254"/>
      <c r="FP110" s="2254"/>
      <c r="FQ110" s="1861"/>
      <c r="FT110" s="2254"/>
      <c r="FX110" s="2254"/>
      <c r="GB110" s="2254"/>
      <c r="GF110" s="2254"/>
      <c r="GG110" s="1861"/>
      <c r="GJ110" s="2254"/>
      <c r="GN110" s="2254"/>
      <c r="GR110" s="2254"/>
      <c r="GV110" s="1861"/>
      <c r="GW110" s="1861"/>
      <c r="GZ110" s="2254"/>
      <c r="HA110" s="1861"/>
      <c r="HD110" s="2254"/>
      <c r="HE110" s="1861"/>
      <c r="HH110" s="2254"/>
      <c r="HI110" s="1861"/>
      <c r="HL110" s="2254"/>
      <c r="HM110" s="1861"/>
      <c r="HP110" s="2254"/>
      <c r="HQ110" s="1861"/>
      <c r="HT110" s="2254"/>
      <c r="HU110" s="1861"/>
      <c r="HX110" s="2254"/>
      <c r="HY110" s="1861"/>
      <c r="IB110" s="2254"/>
      <c r="IC110" s="1861"/>
      <c r="IF110" s="2254"/>
      <c r="IG110" s="1861"/>
      <c r="IJ110" s="2254"/>
      <c r="IK110" s="1861"/>
      <c r="IN110" s="2254"/>
      <c r="IO110" s="1861"/>
      <c r="IR110" s="2254"/>
      <c r="IS110" s="1861"/>
      <c r="IV110" s="1861"/>
      <c r="IW110" s="1861"/>
      <c r="IZ110" s="2254"/>
      <c r="JA110" s="1861"/>
      <c r="JD110" s="2254"/>
      <c r="JE110" s="1861"/>
      <c r="JH110" s="2254"/>
      <c r="JI110" s="1861"/>
      <c r="JL110" s="2254"/>
      <c r="JM110" s="1861"/>
      <c r="JP110" s="2254"/>
      <c r="JQ110" s="1861"/>
      <c r="JT110" s="2254"/>
      <c r="JU110" s="1861"/>
      <c r="JX110" s="2254"/>
      <c r="JY110" s="1861"/>
      <c r="KB110" s="2254"/>
      <c r="KC110" s="1861"/>
      <c r="KF110" s="2254"/>
      <c r="KG110" s="1861"/>
      <c r="KJ110" s="2254"/>
      <c r="KK110" s="1861"/>
      <c r="KN110" s="2254"/>
      <c r="KO110" s="1861"/>
      <c r="KR110" s="2254"/>
      <c r="KS110" s="1861"/>
      <c r="KV110" s="2254"/>
      <c r="KW110" s="1861"/>
      <c r="KZ110" s="2254"/>
      <c r="LA110" s="1861"/>
      <c r="LD110" s="2254"/>
      <c r="LE110" s="1861"/>
      <c r="LH110" s="2254"/>
      <c r="LI110" s="1861"/>
      <c r="LL110" s="2254"/>
      <c r="LM110" s="1861"/>
      <c r="LP110" s="2254"/>
      <c r="LQ110" s="1861"/>
      <c r="LT110" s="2254"/>
      <c r="LU110" s="1861"/>
      <c r="LX110" s="2254"/>
      <c r="LY110" s="1861"/>
      <c r="MB110" s="2254"/>
      <c r="MC110" s="1861"/>
      <c r="MF110" s="2254"/>
      <c r="MG110" s="1861"/>
      <c r="MJ110" s="2254"/>
      <c r="MK110" s="1861"/>
      <c r="MN110" s="2254"/>
      <c r="MO110" s="1861"/>
      <c r="MR110" s="2254"/>
      <c r="MS110" s="1861"/>
      <c r="MV110" s="2254"/>
      <c r="MW110" s="1861"/>
      <c r="MZ110" s="2254"/>
      <c r="NA110" s="1861"/>
      <c r="ND110" s="2254"/>
    </row>
    <row r="111" spans="1:368" s="78" customFormat="1" thickBot="1">
      <c r="A111" s="124"/>
      <c r="B111" s="1754"/>
      <c r="C111" s="1790"/>
      <c r="D111" s="2331"/>
      <c r="E111" s="1790"/>
      <c r="F111" s="1801" t="s">
        <v>201</v>
      </c>
      <c r="G111" s="1811" t="s">
        <v>202</v>
      </c>
      <c r="H111" s="2057" t="e">
        <f>AVERAGE(BE111,AK111,AC111,Q111,U111,Y111,CK111,CG111,AG111,AW111,M111,BQ111,BU111,BM111,BA111,AO111,AS111,#REF!,BI111,BY111,CC111,CO111,CS111,CW111,DA111,DE111)</f>
        <v>#REF!</v>
      </c>
      <c r="I111" s="691" t="e">
        <f>AVERAGE(BF111,AL111,AD111,R111,V111,Z111,CL111,CH111,AH111,AX111,N111,BR111,BV111,BN111,BB111,AP111,AT111,#REF!,BJ111,BZ111,CD111,CP111,CT111,CX111,DB111,DF111)</f>
        <v>#REF!</v>
      </c>
      <c r="J111" s="2055" t="e">
        <f>AVERAGE(BG111,AM111,AE111,S111,W111,AA111,CM111,CI111,AI111,AY111,O111,BS111,BW111,BO111,BC111,AQ111,AU111,#REF!,BK111,CA111,CE111,CQ111,CU111,CY111,DC111,DG111)</f>
        <v>#REF!</v>
      </c>
      <c r="K111" s="1326" t="e">
        <f t="shared" si="76"/>
        <v>#REF!</v>
      </c>
      <c r="L111" s="1754"/>
      <c r="M111" s="472"/>
      <c r="N111" s="472"/>
      <c r="O111" s="472"/>
      <c r="P111" s="471"/>
      <c r="Q111" s="2521"/>
      <c r="R111" s="572"/>
      <c r="S111" s="573"/>
      <c r="T111" s="2520"/>
      <c r="U111" s="463"/>
      <c r="V111" s="463"/>
      <c r="W111" s="463"/>
      <c r="X111" s="464"/>
      <c r="Y111" s="353">
        <v>4.5</v>
      </c>
      <c r="Z111" s="353">
        <v>4.5</v>
      </c>
      <c r="AA111" s="353">
        <v>6.5</v>
      </c>
      <c r="AB111" s="525">
        <f>AA111+Z111+Y111</f>
        <v>15.5</v>
      </c>
      <c r="AC111" s="484">
        <v>5</v>
      </c>
      <c r="AD111" s="484">
        <v>5</v>
      </c>
      <c r="AE111" s="484">
        <v>6</v>
      </c>
      <c r="AF111" s="356">
        <f>AE111+AD111+AC111</f>
        <v>16</v>
      </c>
      <c r="AG111" s="704"/>
      <c r="AH111" s="373"/>
      <c r="AI111" s="705"/>
      <c r="AJ111" s="373"/>
      <c r="AK111" s="360">
        <f>AN111*6/20</f>
        <v>3.9</v>
      </c>
      <c r="AL111" s="361">
        <f>AN111*6/20</f>
        <v>3.9</v>
      </c>
      <c r="AM111" s="361">
        <f>AN111*8/20</f>
        <v>5.2</v>
      </c>
      <c r="AN111" s="702">
        <v>13</v>
      </c>
      <c r="AO111" s="1127"/>
      <c r="AP111" s="1127"/>
      <c r="AQ111" s="1127"/>
      <c r="AR111" s="1128"/>
      <c r="AS111" s="358"/>
      <c r="AT111" s="358"/>
      <c r="AU111" s="359"/>
      <c r="AV111" s="724"/>
      <c r="AW111" s="1962"/>
      <c r="AX111" s="364"/>
      <c r="AY111" s="365"/>
      <c r="AZ111" s="1963"/>
      <c r="BA111" s="366"/>
      <c r="BB111" s="366"/>
      <c r="BC111" s="366"/>
      <c r="BD111" s="367"/>
      <c r="BE111" s="2401">
        <v>4</v>
      </c>
      <c r="BF111" s="368">
        <v>3</v>
      </c>
      <c r="BG111" s="2451">
        <v>5</v>
      </c>
      <c r="BH111" s="470">
        <f>BG111+BF111+BE111</f>
        <v>12</v>
      </c>
      <c r="BI111" s="371"/>
      <c r="BJ111" s="371"/>
      <c r="BK111" s="371"/>
      <c r="BL111" s="372"/>
      <c r="BM111" s="358"/>
      <c r="BN111" s="358"/>
      <c r="BO111" s="358"/>
      <c r="BP111" s="363"/>
      <c r="BQ111" s="373"/>
      <c r="BR111" s="373"/>
      <c r="BS111" s="373"/>
      <c r="BT111" s="704"/>
      <c r="BU111" s="1869">
        <f t="shared" si="77"/>
        <v>5.0999999999999996</v>
      </c>
      <c r="BV111" s="374">
        <f t="shared" si="78"/>
        <v>5.0999999999999996</v>
      </c>
      <c r="BW111" s="374">
        <f t="shared" si="79"/>
        <v>6.8</v>
      </c>
      <c r="BX111" s="1902">
        <v>17</v>
      </c>
      <c r="BY111" s="1424"/>
      <c r="BZ111" s="1424"/>
      <c r="CA111" s="1424"/>
      <c r="CB111" s="1425"/>
      <c r="CC111" s="355"/>
      <c r="CD111" s="355"/>
      <c r="CE111" s="355"/>
      <c r="CF111" s="356"/>
      <c r="CG111" s="683">
        <f t="shared" si="80"/>
        <v>3.87</v>
      </c>
      <c r="CH111" s="683">
        <f t="shared" si="81"/>
        <v>3.87</v>
      </c>
      <c r="CI111" s="683">
        <f t="shared" si="82"/>
        <v>5.16</v>
      </c>
      <c r="CJ111" s="684">
        <v>12.9</v>
      </c>
      <c r="CK111" s="383"/>
      <c r="CL111" s="383"/>
      <c r="CM111" s="383"/>
      <c r="CN111" s="488"/>
      <c r="CO111" s="2005"/>
      <c r="CP111" s="376"/>
      <c r="CQ111" s="465"/>
      <c r="CR111" s="2006"/>
      <c r="CS111" s="378"/>
      <c r="CT111" s="378"/>
      <c r="CU111" s="378"/>
      <c r="CV111" s="460"/>
      <c r="CW111" s="466"/>
      <c r="CX111" s="467"/>
      <c r="CY111" s="468"/>
      <c r="CZ111" s="468"/>
      <c r="DA111" s="469"/>
      <c r="DB111" s="378"/>
      <c r="DC111" s="470"/>
      <c r="DD111" s="470"/>
      <c r="DE111" s="471"/>
      <c r="DF111" s="472"/>
      <c r="DG111" s="473"/>
      <c r="DH111" s="473"/>
      <c r="DI111" s="488"/>
      <c r="DJ111" s="383"/>
      <c r="DK111" s="489"/>
      <c r="DL111" s="489"/>
      <c r="DM111" s="374"/>
      <c r="DN111" s="374"/>
      <c r="DO111" s="374"/>
      <c r="DP111" s="574"/>
      <c r="DQ111" s="466"/>
      <c r="DR111" s="467"/>
      <c r="DS111" s="468"/>
      <c r="DT111" s="575"/>
      <c r="DU111" s="491"/>
      <c r="DV111" s="492"/>
      <c r="DW111" s="493"/>
      <c r="DX111" s="494"/>
      <c r="DY111" s="495"/>
      <c r="DZ111" s="496"/>
      <c r="EA111" s="497"/>
      <c r="EB111" s="576"/>
      <c r="EC111" s="466"/>
      <c r="ED111" s="467"/>
      <c r="EE111" s="468"/>
      <c r="EF111" s="575"/>
      <c r="EG111" s="577"/>
      <c r="EH111" s="578"/>
      <c r="EI111" s="579"/>
      <c r="EJ111" s="580"/>
      <c r="EK111" s="964"/>
      <c r="EL111" s="965"/>
      <c r="EM111" s="966"/>
      <c r="EN111" s="967"/>
      <c r="EO111" s="1029"/>
      <c r="EP111" s="1030"/>
      <c r="EQ111" s="1031"/>
      <c r="ER111" s="1032"/>
      <c r="ES111" s="1088"/>
      <c r="ET111" s="1089"/>
      <c r="EU111" s="1090"/>
      <c r="EV111" s="1091"/>
      <c r="EW111" s="1347"/>
      <c r="EX111" s="1348"/>
      <c r="EY111" s="1349"/>
      <c r="EZ111" s="1350"/>
      <c r="FA111" s="1457"/>
      <c r="FB111" s="1458"/>
      <c r="FC111" s="1459"/>
      <c r="FD111" s="1460"/>
      <c r="FE111" s="1632"/>
      <c r="FF111" s="1633"/>
      <c r="FG111" s="1634"/>
      <c r="FH111" s="1635"/>
      <c r="FL111" s="2252"/>
      <c r="FP111" s="2252"/>
      <c r="FQ111" s="1858"/>
      <c r="FT111" s="2252"/>
      <c r="FX111" s="2252"/>
      <c r="GB111" s="2252"/>
      <c r="GF111" s="2252"/>
      <c r="GG111" s="1858"/>
      <c r="GJ111" s="2252"/>
      <c r="GN111" s="2252"/>
      <c r="GR111" s="2252"/>
      <c r="GV111" s="1858"/>
      <c r="GW111" s="1858"/>
      <c r="GZ111" s="2252"/>
      <c r="HA111" s="1858"/>
      <c r="HD111" s="2252"/>
      <c r="HE111" s="1858"/>
      <c r="HH111" s="2252"/>
      <c r="HI111" s="1858"/>
      <c r="HL111" s="2252"/>
      <c r="HM111" s="1858"/>
      <c r="HP111" s="2252"/>
      <c r="HQ111" s="1858"/>
      <c r="HT111" s="2252"/>
      <c r="HU111" s="1858"/>
      <c r="HX111" s="2252"/>
      <c r="HY111" s="1858"/>
      <c r="IB111" s="2252"/>
      <c r="IC111" s="1858"/>
      <c r="IF111" s="2252"/>
      <c r="IG111" s="1858"/>
      <c r="IJ111" s="2252"/>
      <c r="IK111" s="1858"/>
      <c r="IN111" s="2252"/>
      <c r="IO111" s="1858"/>
      <c r="IR111" s="2252"/>
      <c r="IS111" s="1858"/>
      <c r="IV111" s="1858"/>
      <c r="IW111" s="1858"/>
      <c r="IZ111" s="2252"/>
      <c r="JA111" s="1858"/>
      <c r="JD111" s="2252"/>
      <c r="JE111" s="1858"/>
      <c r="JH111" s="2252"/>
      <c r="JI111" s="1858"/>
      <c r="JL111" s="2252"/>
      <c r="JM111" s="1858"/>
      <c r="JP111" s="2252"/>
      <c r="JQ111" s="1858"/>
      <c r="JT111" s="2252"/>
      <c r="JU111" s="1858"/>
      <c r="JX111" s="2252"/>
      <c r="JY111" s="1858"/>
      <c r="KB111" s="2252"/>
      <c r="KC111" s="1858"/>
      <c r="KF111" s="2252"/>
      <c r="KG111" s="1858"/>
      <c r="KJ111" s="2252"/>
      <c r="KK111" s="1858"/>
      <c r="KN111" s="2252"/>
      <c r="KO111" s="1858"/>
      <c r="KR111" s="2252"/>
      <c r="KS111" s="1858"/>
      <c r="KV111" s="2252"/>
      <c r="KW111" s="1858"/>
      <c r="KZ111" s="2252"/>
      <c r="LA111" s="1858"/>
      <c r="LD111" s="2252"/>
      <c r="LE111" s="1858"/>
      <c r="LH111" s="2252"/>
      <c r="LI111" s="1858"/>
      <c r="LL111" s="2252"/>
      <c r="LM111" s="1858"/>
      <c r="LP111" s="2252"/>
      <c r="LQ111" s="1858"/>
      <c r="LT111" s="2252"/>
      <c r="LU111" s="1858"/>
      <c r="LX111" s="2252"/>
      <c r="LY111" s="1858"/>
      <c r="MB111" s="2252"/>
      <c r="MC111" s="1858"/>
      <c r="MF111" s="2252"/>
      <c r="MG111" s="1858"/>
      <c r="MJ111" s="2252"/>
      <c r="MK111" s="1858"/>
      <c r="MN111" s="2252"/>
      <c r="MO111" s="1858"/>
      <c r="MR111" s="2252"/>
      <c r="MS111" s="1858"/>
      <c r="MV111" s="2252"/>
      <c r="MW111" s="1858"/>
      <c r="MZ111" s="2252"/>
      <c r="NA111" s="1858"/>
      <c r="ND111" s="2252"/>
    </row>
    <row r="112" spans="1:368" s="78" customFormat="1" thickBot="1">
      <c r="A112" s="124"/>
      <c r="B112" s="1754"/>
      <c r="C112" s="1790"/>
      <c r="D112" s="2331"/>
      <c r="E112" s="1790"/>
      <c r="F112" s="1801"/>
      <c r="G112" s="1811" t="s">
        <v>203</v>
      </c>
      <c r="H112" s="1769" t="e">
        <f>AVERAGE(BE112,AK112,AC112,Q112,U112,Y112,CK112,CG112,AG112,AW112,M112,BQ112,BU112,BM112,BA112,AO112,AS112,#REF!,BI112,BY112,CC112,CO112,CS112,CW112,DA112,DE112)</f>
        <v>#REF!</v>
      </c>
      <c r="I112" s="694" t="e">
        <f>AVERAGE(BF112,AL112,AD112,R112,V112,Z112,CL112,CH112,AH112,AX112,N112,BR112,BV112,BN112,BB112,AP112,AT112,#REF!,BJ112,BZ112,CD112,CP112,CT112,CX112,DB112,DF112)</f>
        <v>#REF!</v>
      </c>
      <c r="J112" s="802" t="e">
        <f>AVERAGE(BG112,AM112,AE112,S112,W112,AA112,CM112,CI112,AI112,AY112,O112,BS112,BW112,BO112,BC112,AQ112,AU112,#REF!,BK112,CA112,CE112,CQ112,CU112,CY112,DC112,DG112)</f>
        <v>#REF!</v>
      </c>
      <c r="K112" s="1329" t="e">
        <f t="shared" si="76"/>
        <v>#REF!</v>
      </c>
      <c r="L112" s="1754"/>
      <c r="M112" s="472"/>
      <c r="N112" s="472"/>
      <c r="O112" s="472"/>
      <c r="P112" s="471"/>
      <c r="Q112" s="2521"/>
      <c r="R112" s="572"/>
      <c r="S112" s="573"/>
      <c r="T112" s="2520"/>
      <c r="U112" s="463"/>
      <c r="V112" s="463"/>
      <c r="W112" s="463"/>
      <c r="X112" s="464"/>
      <c r="Y112" s="353">
        <v>6</v>
      </c>
      <c r="Z112" s="353">
        <v>5</v>
      </c>
      <c r="AA112" s="353">
        <v>5</v>
      </c>
      <c r="AB112" s="525">
        <f>AA112+Z112+Y112</f>
        <v>16</v>
      </c>
      <c r="AC112" s="484">
        <v>5</v>
      </c>
      <c r="AD112" s="484">
        <v>4</v>
      </c>
      <c r="AE112" s="484">
        <v>5</v>
      </c>
      <c r="AF112" s="356">
        <f>AE112+AD112+AC112</f>
        <v>14</v>
      </c>
      <c r="AG112" s="704"/>
      <c r="AH112" s="373"/>
      <c r="AI112" s="705"/>
      <c r="AJ112" s="373"/>
      <c r="AK112" s="360">
        <f>AN112*6/20</f>
        <v>4.8</v>
      </c>
      <c r="AL112" s="361">
        <f>AN112*6/20</f>
        <v>4.8</v>
      </c>
      <c r="AM112" s="361">
        <f>AN112*8/20</f>
        <v>6.4</v>
      </c>
      <c r="AN112" s="702">
        <v>16</v>
      </c>
      <c r="AO112" s="1127"/>
      <c r="AP112" s="1127"/>
      <c r="AQ112" s="1127"/>
      <c r="AR112" s="1128"/>
      <c r="AS112" s="358"/>
      <c r="AT112" s="358"/>
      <c r="AU112" s="359"/>
      <c r="AV112" s="724"/>
      <c r="AW112" s="1962"/>
      <c r="AX112" s="364"/>
      <c r="AY112" s="365"/>
      <c r="AZ112" s="1963"/>
      <c r="BA112" s="366"/>
      <c r="BB112" s="366"/>
      <c r="BC112" s="366"/>
      <c r="BD112" s="367"/>
      <c r="BE112" s="2401">
        <v>5</v>
      </c>
      <c r="BF112" s="368">
        <v>4</v>
      </c>
      <c r="BG112" s="2451">
        <v>5</v>
      </c>
      <c r="BH112" s="470">
        <f>BG112+BF112+BE112</f>
        <v>14</v>
      </c>
      <c r="BI112" s="371"/>
      <c r="BJ112" s="371"/>
      <c r="BK112" s="371"/>
      <c r="BL112" s="372"/>
      <c r="BM112" s="358"/>
      <c r="BN112" s="358"/>
      <c r="BO112" s="358"/>
      <c r="BP112" s="363"/>
      <c r="BQ112" s="373"/>
      <c r="BR112" s="373"/>
      <c r="BS112" s="373"/>
      <c r="BT112" s="704"/>
      <c r="BU112" s="1869">
        <f t="shared" si="77"/>
        <v>4.95</v>
      </c>
      <c r="BV112" s="374">
        <f t="shared" si="78"/>
        <v>4.95</v>
      </c>
      <c r="BW112" s="374">
        <f t="shared" si="79"/>
        <v>6.6</v>
      </c>
      <c r="BX112" s="1902">
        <v>16.5</v>
      </c>
      <c r="BY112" s="1424"/>
      <c r="BZ112" s="1424"/>
      <c r="CA112" s="1424"/>
      <c r="CB112" s="1425"/>
      <c r="CC112" s="355"/>
      <c r="CD112" s="355"/>
      <c r="CE112" s="355"/>
      <c r="CF112" s="356"/>
      <c r="CG112" s="463">
        <f t="shared" si="80"/>
        <v>4.2</v>
      </c>
      <c r="CH112" s="463">
        <f t="shared" si="81"/>
        <v>4.2</v>
      </c>
      <c r="CI112" s="463">
        <f t="shared" si="82"/>
        <v>5.6</v>
      </c>
      <c r="CJ112" s="703">
        <v>14</v>
      </c>
      <c r="CK112" s="383"/>
      <c r="CL112" s="383"/>
      <c r="CM112" s="383"/>
      <c r="CN112" s="488"/>
      <c r="CO112" s="2005"/>
      <c r="CP112" s="376"/>
      <c r="CQ112" s="465"/>
      <c r="CR112" s="2006"/>
      <c r="CS112" s="378"/>
      <c r="CT112" s="378"/>
      <c r="CU112" s="378"/>
      <c r="CV112" s="460"/>
      <c r="CW112" s="466"/>
      <c r="CX112" s="467"/>
      <c r="CY112" s="468"/>
      <c r="CZ112" s="468"/>
      <c r="DA112" s="469"/>
      <c r="DB112" s="378"/>
      <c r="DC112" s="470"/>
      <c r="DD112" s="470"/>
      <c r="DE112" s="471"/>
      <c r="DF112" s="472"/>
      <c r="DG112" s="473"/>
      <c r="DH112" s="473"/>
      <c r="DI112" s="488"/>
      <c r="DJ112" s="383"/>
      <c r="DK112" s="489"/>
      <c r="DL112" s="489"/>
      <c r="DM112" s="374"/>
      <c r="DN112" s="374"/>
      <c r="DO112" s="374"/>
      <c r="DP112" s="574"/>
      <c r="DQ112" s="466"/>
      <c r="DR112" s="467"/>
      <c r="DS112" s="468"/>
      <c r="DT112" s="575"/>
      <c r="DU112" s="491"/>
      <c r="DV112" s="492"/>
      <c r="DW112" s="493"/>
      <c r="DX112" s="494"/>
      <c r="DY112" s="495"/>
      <c r="DZ112" s="496"/>
      <c r="EA112" s="497"/>
      <c r="EB112" s="576"/>
      <c r="EC112" s="466"/>
      <c r="ED112" s="467"/>
      <c r="EE112" s="468"/>
      <c r="EF112" s="575"/>
      <c r="EG112" s="577"/>
      <c r="EH112" s="578"/>
      <c r="EI112" s="579"/>
      <c r="EJ112" s="580"/>
      <c r="EK112" s="964"/>
      <c r="EL112" s="965"/>
      <c r="EM112" s="966"/>
      <c r="EN112" s="967"/>
      <c r="EO112" s="1029"/>
      <c r="EP112" s="1030"/>
      <c r="EQ112" s="1031"/>
      <c r="ER112" s="1032"/>
      <c r="ES112" s="1088"/>
      <c r="ET112" s="1089"/>
      <c r="EU112" s="1090"/>
      <c r="EV112" s="1091"/>
      <c r="EW112" s="1347"/>
      <c r="EX112" s="1348"/>
      <c r="EY112" s="1349"/>
      <c r="EZ112" s="1350"/>
      <c r="FA112" s="1457"/>
      <c r="FB112" s="1458"/>
      <c r="FC112" s="1459"/>
      <c r="FD112" s="1460"/>
      <c r="FE112" s="1632"/>
      <c r="FF112" s="1633"/>
      <c r="FG112" s="1634"/>
      <c r="FH112" s="1635"/>
      <c r="FL112" s="2252"/>
      <c r="FP112" s="2252"/>
      <c r="FQ112" s="1858"/>
      <c r="FT112" s="2252"/>
      <c r="FX112" s="2252"/>
      <c r="GB112" s="2252"/>
      <c r="GF112" s="2252"/>
      <c r="GG112" s="1858"/>
      <c r="GJ112" s="2252"/>
      <c r="GN112" s="2252"/>
      <c r="GR112" s="2252"/>
      <c r="GV112" s="1858"/>
      <c r="GW112" s="1858"/>
      <c r="GZ112" s="2252"/>
      <c r="HA112" s="1858"/>
      <c r="HD112" s="2252"/>
      <c r="HE112" s="1858"/>
      <c r="HH112" s="2252"/>
      <c r="HI112" s="1858"/>
      <c r="HL112" s="2252"/>
      <c r="HM112" s="1858"/>
      <c r="HP112" s="2252"/>
      <c r="HQ112" s="1858"/>
      <c r="HT112" s="2252"/>
      <c r="HU112" s="1858"/>
      <c r="HX112" s="2252"/>
      <c r="HY112" s="1858"/>
      <c r="IB112" s="2252"/>
      <c r="IC112" s="1858"/>
      <c r="IF112" s="2252"/>
      <c r="IG112" s="1858"/>
      <c r="IJ112" s="2252"/>
      <c r="IK112" s="1858"/>
      <c r="IN112" s="2252"/>
      <c r="IO112" s="1858"/>
      <c r="IR112" s="2252"/>
      <c r="IS112" s="1858"/>
      <c r="IV112" s="1858"/>
      <c r="IW112" s="1858"/>
      <c r="IZ112" s="2252"/>
      <c r="JA112" s="1858"/>
      <c r="JD112" s="2252"/>
      <c r="JE112" s="1858"/>
      <c r="JH112" s="2252"/>
      <c r="JI112" s="1858"/>
      <c r="JL112" s="2252"/>
      <c r="JM112" s="1858"/>
      <c r="JP112" s="2252"/>
      <c r="JQ112" s="1858"/>
      <c r="JT112" s="2252"/>
      <c r="JU112" s="1858"/>
      <c r="JX112" s="2252"/>
      <c r="JY112" s="1858"/>
      <c r="KB112" s="2252"/>
      <c r="KC112" s="1858"/>
      <c r="KF112" s="2252"/>
      <c r="KG112" s="1858"/>
      <c r="KJ112" s="2252"/>
      <c r="KK112" s="1858"/>
      <c r="KN112" s="2252"/>
      <c r="KO112" s="1858"/>
      <c r="KR112" s="2252"/>
      <c r="KS112" s="1858"/>
      <c r="KV112" s="2252"/>
      <c r="KW112" s="1858"/>
      <c r="KZ112" s="2252"/>
      <c r="LA112" s="1858"/>
      <c r="LD112" s="2252"/>
      <c r="LE112" s="1858"/>
      <c r="LH112" s="2252"/>
      <c r="LI112" s="1858"/>
      <c r="LL112" s="2252"/>
      <c r="LM112" s="1858"/>
      <c r="LP112" s="2252"/>
      <c r="LQ112" s="1858"/>
      <c r="LT112" s="2252"/>
      <c r="LU112" s="1858"/>
      <c r="LX112" s="2252"/>
      <c r="LY112" s="1858"/>
      <c r="MB112" s="2252"/>
      <c r="MC112" s="1858"/>
      <c r="MF112" s="2252"/>
      <c r="MG112" s="1858"/>
      <c r="MJ112" s="2252"/>
      <c r="MK112" s="1858"/>
      <c r="MN112" s="2252"/>
      <c r="MO112" s="1858"/>
      <c r="MR112" s="2252"/>
      <c r="MS112" s="1858"/>
      <c r="MV112" s="2252"/>
      <c r="MW112" s="1858"/>
      <c r="MZ112" s="2252"/>
      <c r="NA112" s="1858"/>
      <c r="ND112" s="2252"/>
    </row>
    <row r="113" spans="1:368" s="78" customFormat="1" thickBot="1">
      <c r="A113" s="124"/>
      <c r="B113" s="1754"/>
      <c r="C113" s="1790"/>
      <c r="D113" s="2331"/>
      <c r="E113" s="1790"/>
      <c r="F113" s="1801"/>
      <c r="G113" s="1811" t="s">
        <v>191</v>
      </c>
      <c r="H113" s="2057" t="e">
        <f>AVERAGE(BE113,AK113,AC113,Q113,U113,Y113,CK113,CG113,AG113,AW113,M113,BQ113,BU113,BM113,BA113,AO113,AS113,#REF!,BI113,BY113,CC113,CO113,CS113,CW113,DA113,DE113)</f>
        <v>#REF!</v>
      </c>
      <c r="I113" s="2054" t="e">
        <f>AVERAGE(BF113,AL113,AD113,R113,V113,Z113,CL113,CH113,AH113,AX113,N113,BR113,BV113,BN113,BB113,AP113,AT113,#REF!,BJ113,BZ113,CD113,CP113,CT113,CX113,DB113,DF113)</f>
        <v>#REF!</v>
      </c>
      <c r="J113" s="2054" t="e">
        <f>AVERAGE(BG113,AM113,AE113,S113,W113,AA113,CM113,CI113,AI113,AY113,O113,BS113,BW113,BO113,BC113,AQ113,AU113,#REF!,BK113,CA113,CE113,CQ113,CU113,CY113,DC113,DG113)</f>
        <v>#REF!</v>
      </c>
      <c r="K113" s="1326" t="e">
        <f t="shared" si="76"/>
        <v>#REF!</v>
      </c>
      <c r="L113" s="1754"/>
      <c r="M113" s="472"/>
      <c r="N113" s="472"/>
      <c r="O113" s="472"/>
      <c r="P113" s="471"/>
      <c r="Q113" s="2521"/>
      <c r="R113" s="572"/>
      <c r="S113" s="573"/>
      <c r="T113" s="2520"/>
      <c r="U113" s="463"/>
      <c r="V113" s="463"/>
      <c r="W113" s="463"/>
      <c r="X113" s="464"/>
      <c r="Y113" s="353">
        <v>5</v>
      </c>
      <c r="Z113" s="353">
        <v>5</v>
      </c>
      <c r="AA113" s="353">
        <v>7</v>
      </c>
      <c r="AB113" s="525">
        <f>AA113+Z113+Y113</f>
        <v>17</v>
      </c>
      <c r="AC113" s="484">
        <v>3</v>
      </c>
      <c r="AD113" s="484">
        <v>3</v>
      </c>
      <c r="AE113" s="484">
        <v>4</v>
      </c>
      <c r="AF113" s="356">
        <f>AE113+AD113+AC113</f>
        <v>10</v>
      </c>
      <c r="AG113" s="704"/>
      <c r="AH113" s="373"/>
      <c r="AI113" s="705"/>
      <c r="AJ113" s="373"/>
      <c r="AK113" s="360">
        <f>AN113*6/20</f>
        <v>4.8</v>
      </c>
      <c r="AL113" s="361">
        <f>AN113*6/20</f>
        <v>4.8</v>
      </c>
      <c r="AM113" s="361">
        <f>AN113*8/20</f>
        <v>6.4</v>
      </c>
      <c r="AN113" s="702">
        <v>16</v>
      </c>
      <c r="AO113" s="1127"/>
      <c r="AP113" s="1127"/>
      <c r="AQ113" s="1127"/>
      <c r="AR113" s="1128"/>
      <c r="AS113" s="358"/>
      <c r="AT113" s="358"/>
      <c r="AU113" s="359"/>
      <c r="AV113" s="724"/>
      <c r="AW113" s="1962"/>
      <c r="AX113" s="364"/>
      <c r="AY113" s="365"/>
      <c r="AZ113" s="1963"/>
      <c r="BA113" s="366"/>
      <c r="BB113" s="366"/>
      <c r="BC113" s="366"/>
      <c r="BD113" s="367"/>
      <c r="BE113" s="2401">
        <v>4</v>
      </c>
      <c r="BF113" s="368">
        <v>4</v>
      </c>
      <c r="BG113" s="2451">
        <v>5</v>
      </c>
      <c r="BH113" s="470">
        <f>BG113+BF113+BE113</f>
        <v>13</v>
      </c>
      <c r="BI113" s="371"/>
      <c r="BJ113" s="371"/>
      <c r="BK113" s="371"/>
      <c r="BL113" s="372"/>
      <c r="BM113" s="358"/>
      <c r="BN113" s="358"/>
      <c r="BO113" s="358"/>
      <c r="BP113" s="363"/>
      <c r="BQ113" s="373"/>
      <c r="BR113" s="373"/>
      <c r="BS113" s="373"/>
      <c r="BT113" s="704"/>
      <c r="BU113" s="1906">
        <f t="shared" si="77"/>
        <v>4.17</v>
      </c>
      <c r="BV113" s="683">
        <f t="shared" si="78"/>
        <v>4.17</v>
      </c>
      <c r="BW113" s="683">
        <f t="shared" si="79"/>
        <v>5.5600000000000005</v>
      </c>
      <c r="BX113" s="1907">
        <v>13.9</v>
      </c>
      <c r="BY113" s="1424"/>
      <c r="BZ113" s="1424"/>
      <c r="CA113" s="1424"/>
      <c r="CB113" s="1425"/>
      <c r="CC113" s="355"/>
      <c r="CD113" s="355"/>
      <c r="CE113" s="355"/>
      <c r="CF113" s="356"/>
      <c r="CG113" s="463">
        <f t="shared" si="80"/>
        <v>4.8</v>
      </c>
      <c r="CH113" s="463">
        <f t="shared" si="81"/>
        <v>4.8</v>
      </c>
      <c r="CI113" s="463">
        <f t="shared" si="82"/>
        <v>6.4</v>
      </c>
      <c r="CJ113" s="703">
        <v>16</v>
      </c>
      <c r="CK113" s="383"/>
      <c r="CL113" s="383"/>
      <c r="CM113" s="383"/>
      <c r="CN113" s="488"/>
      <c r="CO113" s="2005"/>
      <c r="CP113" s="376"/>
      <c r="CQ113" s="465"/>
      <c r="CR113" s="2006"/>
      <c r="CS113" s="378"/>
      <c r="CT113" s="378"/>
      <c r="CU113" s="378"/>
      <c r="CV113" s="460"/>
      <c r="CW113" s="466"/>
      <c r="CX113" s="467"/>
      <c r="CY113" s="468"/>
      <c r="CZ113" s="468"/>
      <c r="DA113" s="469"/>
      <c r="DB113" s="378"/>
      <c r="DC113" s="470"/>
      <c r="DD113" s="470"/>
      <c r="DE113" s="471"/>
      <c r="DF113" s="472"/>
      <c r="DG113" s="473"/>
      <c r="DH113" s="473"/>
      <c r="DI113" s="488"/>
      <c r="DJ113" s="383"/>
      <c r="DK113" s="489"/>
      <c r="DL113" s="489"/>
      <c r="DM113" s="374"/>
      <c r="DN113" s="374"/>
      <c r="DO113" s="374"/>
      <c r="DP113" s="574"/>
      <c r="DQ113" s="466"/>
      <c r="DR113" s="467"/>
      <c r="DS113" s="468"/>
      <c r="DT113" s="575"/>
      <c r="DU113" s="491"/>
      <c r="DV113" s="492"/>
      <c r="DW113" s="493"/>
      <c r="DX113" s="494"/>
      <c r="DY113" s="495"/>
      <c r="DZ113" s="496"/>
      <c r="EA113" s="497"/>
      <c r="EB113" s="576"/>
      <c r="EC113" s="466"/>
      <c r="ED113" s="467"/>
      <c r="EE113" s="468"/>
      <c r="EF113" s="575"/>
      <c r="EG113" s="577"/>
      <c r="EH113" s="578"/>
      <c r="EI113" s="579"/>
      <c r="EJ113" s="580"/>
      <c r="EK113" s="964"/>
      <c r="EL113" s="965"/>
      <c r="EM113" s="966"/>
      <c r="EN113" s="967"/>
      <c r="EO113" s="1029"/>
      <c r="EP113" s="1030"/>
      <c r="EQ113" s="1031"/>
      <c r="ER113" s="1032"/>
      <c r="ES113" s="1088"/>
      <c r="ET113" s="1089"/>
      <c r="EU113" s="1090"/>
      <c r="EV113" s="1091"/>
      <c r="EW113" s="1347"/>
      <c r="EX113" s="1348"/>
      <c r="EY113" s="1349"/>
      <c r="EZ113" s="1350"/>
      <c r="FA113" s="1457"/>
      <c r="FB113" s="1458"/>
      <c r="FC113" s="1459"/>
      <c r="FD113" s="1460"/>
      <c r="FE113" s="1632"/>
      <c r="FF113" s="1633"/>
      <c r="FG113" s="1634"/>
      <c r="FH113" s="1635"/>
      <c r="FL113" s="2252"/>
      <c r="FP113" s="2252"/>
      <c r="FQ113" s="1858"/>
      <c r="FT113" s="2252"/>
      <c r="FX113" s="2252"/>
      <c r="GB113" s="2252"/>
      <c r="GF113" s="2252"/>
      <c r="GG113" s="1858"/>
      <c r="GJ113" s="2252"/>
      <c r="GN113" s="2252"/>
      <c r="GR113" s="2252"/>
      <c r="GV113" s="1858"/>
      <c r="GW113" s="1858"/>
      <c r="GZ113" s="2252"/>
      <c r="HA113" s="1858"/>
      <c r="HD113" s="2252"/>
      <c r="HE113" s="1858"/>
      <c r="HH113" s="2252"/>
      <c r="HI113" s="1858"/>
      <c r="HL113" s="2252"/>
      <c r="HM113" s="1858"/>
      <c r="HP113" s="2252"/>
      <c r="HQ113" s="1858"/>
      <c r="HT113" s="2252"/>
      <c r="HU113" s="1858"/>
      <c r="HX113" s="2252"/>
      <c r="HY113" s="1858"/>
      <c r="IB113" s="2252"/>
      <c r="IC113" s="1858"/>
      <c r="IF113" s="2252"/>
      <c r="IG113" s="1858"/>
      <c r="IJ113" s="2252"/>
      <c r="IK113" s="1858"/>
      <c r="IN113" s="2252"/>
      <c r="IO113" s="1858"/>
      <c r="IR113" s="2252"/>
      <c r="IS113" s="1858"/>
      <c r="IV113" s="1858"/>
      <c r="IW113" s="1858"/>
      <c r="IZ113" s="2252"/>
      <c r="JA113" s="1858"/>
      <c r="JD113" s="2252"/>
      <c r="JE113" s="1858"/>
      <c r="JH113" s="2252"/>
      <c r="JI113" s="1858"/>
      <c r="JL113" s="2252"/>
      <c r="JM113" s="1858"/>
      <c r="JP113" s="2252"/>
      <c r="JQ113" s="1858"/>
      <c r="JT113" s="2252"/>
      <c r="JU113" s="1858"/>
      <c r="JX113" s="2252"/>
      <c r="JY113" s="1858"/>
      <c r="KB113" s="2252"/>
      <c r="KC113" s="1858"/>
      <c r="KF113" s="2252"/>
      <c r="KG113" s="1858"/>
      <c r="KJ113" s="2252"/>
      <c r="KK113" s="1858"/>
      <c r="KN113" s="2252"/>
      <c r="KO113" s="1858"/>
      <c r="KR113" s="2252"/>
      <c r="KS113" s="1858"/>
      <c r="KV113" s="2252"/>
      <c r="KW113" s="1858"/>
      <c r="KZ113" s="2252"/>
      <c r="LA113" s="1858"/>
      <c r="LD113" s="2252"/>
      <c r="LE113" s="1858"/>
      <c r="LH113" s="2252"/>
      <c r="LI113" s="1858"/>
      <c r="LL113" s="2252"/>
      <c r="LM113" s="1858"/>
      <c r="LP113" s="2252"/>
      <c r="LQ113" s="1858"/>
      <c r="LT113" s="2252"/>
      <c r="LU113" s="1858"/>
      <c r="LX113" s="2252"/>
      <c r="LY113" s="1858"/>
      <c r="MB113" s="2252"/>
      <c r="MC113" s="1858"/>
      <c r="MF113" s="2252"/>
      <c r="MG113" s="1858"/>
      <c r="MJ113" s="2252"/>
      <c r="MK113" s="1858"/>
      <c r="MN113" s="2252"/>
      <c r="MO113" s="1858"/>
      <c r="MR113" s="2252"/>
      <c r="MS113" s="1858"/>
      <c r="MV113" s="2252"/>
      <c r="MW113" s="1858"/>
      <c r="MZ113" s="2252"/>
      <c r="NA113" s="1858"/>
      <c r="ND113" s="2252"/>
    </row>
    <row r="114" spans="1:368" s="78" customFormat="1" thickBot="1">
      <c r="A114" s="124"/>
      <c r="B114" s="1754"/>
      <c r="C114" s="1790"/>
      <c r="D114" s="2331"/>
      <c r="E114" s="1790"/>
      <c r="F114" s="1801"/>
      <c r="G114" s="1811" t="s">
        <v>204</v>
      </c>
      <c r="H114" s="2059" t="e">
        <f>AVERAGE(BE114,AK114,AC114,Q114,U114,Y114,CK114,CG114,AG114,AW114,M114,BQ114,BU114,BM114,BA114,AO114,AS114,#REF!,BI114,BY114,CC114,CO114,CS114,CW114,DA114,DE114)</f>
        <v>#REF!</v>
      </c>
      <c r="I114" s="2055" t="e">
        <f>AVERAGE(BF114,AL114,AD114,R114,V114,Z114,CL114,CH114,AH114,AX114,N114,BR114,BV114,BN114,BB114,AP114,AT114,#REF!,BJ114,BZ114,CD114,CP114,CT114,CX114,DB114,DF114)</f>
        <v>#REF!</v>
      </c>
      <c r="J114" s="802" t="e">
        <f>AVERAGE(BG114,AM114,AE114,S114,W114,AA114,CM114,CI114,AI114,AY114,O114,BS114,BW114,BO114,BC114,AQ114,AU114,#REF!,BK114,CA114,CE114,CQ114,CU114,CY114,DC114,DG114)</f>
        <v>#REF!</v>
      </c>
      <c r="K114" s="1325" t="e">
        <f t="shared" si="76"/>
        <v>#REF!</v>
      </c>
      <c r="L114" s="1754"/>
      <c r="M114" s="472"/>
      <c r="N114" s="472"/>
      <c r="O114" s="472"/>
      <c r="P114" s="471"/>
      <c r="Q114" s="2521"/>
      <c r="R114" s="572"/>
      <c r="S114" s="573"/>
      <c r="T114" s="2520"/>
      <c r="U114" s="463"/>
      <c r="V114" s="463"/>
      <c r="W114" s="463"/>
      <c r="X114" s="464"/>
      <c r="Y114" s="353">
        <v>4.5</v>
      </c>
      <c r="Z114" s="353">
        <v>5</v>
      </c>
      <c r="AA114" s="353">
        <v>4</v>
      </c>
      <c r="AB114" s="525">
        <f>AA114+Z114+Y114</f>
        <v>13.5</v>
      </c>
      <c r="AC114" s="484"/>
      <c r="AD114" s="484"/>
      <c r="AE114" s="484"/>
      <c r="AF114" s="356"/>
      <c r="AG114" s="704"/>
      <c r="AH114" s="373"/>
      <c r="AI114" s="705"/>
      <c r="AJ114" s="373"/>
      <c r="AK114" s="360">
        <f>AN114*6/20</f>
        <v>5.0999999999999996</v>
      </c>
      <c r="AL114" s="361">
        <f>AN114*6/20</f>
        <v>5.0999999999999996</v>
      </c>
      <c r="AM114" s="361">
        <f>AN114*8/20</f>
        <v>6.8</v>
      </c>
      <c r="AN114" s="702">
        <v>17</v>
      </c>
      <c r="AO114" s="1127"/>
      <c r="AP114" s="1127"/>
      <c r="AQ114" s="1127"/>
      <c r="AR114" s="1128"/>
      <c r="AS114" s="358"/>
      <c r="AT114" s="358"/>
      <c r="AU114" s="359"/>
      <c r="AV114" s="724"/>
      <c r="AW114" s="1962"/>
      <c r="AX114" s="364"/>
      <c r="AY114" s="365"/>
      <c r="AZ114" s="1963"/>
      <c r="BA114" s="366"/>
      <c r="BB114" s="366"/>
      <c r="BC114" s="366"/>
      <c r="BD114" s="367"/>
      <c r="BE114" s="2401">
        <v>5</v>
      </c>
      <c r="BF114" s="368">
        <v>5</v>
      </c>
      <c r="BG114" s="2451">
        <v>7</v>
      </c>
      <c r="BH114" s="470">
        <f>BG114+BF114+BE114</f>
        <v>17</v>
      </c>
      <c r="BI114" s="371"/>
      <c r="BJ114" s="371"/>
      <c r="BK114" s="371"/>
      <c r="BL114" s="372"/>
      <c r="BM114" s="358"/>
      <c r="BN114" s="358"/>
      <c r="BO114" s="358"/>
      <c r="BP114" s="363"/>
      <c r="BQ114" s="373"/>
      <c r="BR114" s="373"/>
      <c r="BS114" s="373"/>
      <c r="BT114" s="704"/>
      <c r="BU114" s="1869">
        <f t="shared" si="77"/>
        <v>4.2</v>
      </c>
      <c r="BV114" s="374">
        <f t="shared" si="78"/>
        <v>4.2</v>
      </c>
      <c r="BW114" s="374">
        <f t="shared" si="79"/>
        <v>5.6</v>
      </c>
      <c r="BX114" s="1902">
        <v>14</v>
      </c>
      <c r="BY114" s="1424"/>
      <c r="BZ114" s="1424"/>
      <c r="CA114" s="1424"/>
      <c r="CB114" s="1425"/>
      <c r="CC114" s="355"/>
      <c r="CD114" s="355"/>
      <c r="CE114" s="355"/>
      <c r="CF114" s="356"/>
      <c r="CG114" s="463">
        <f t="shared" si="80"/>
        <v>4.2</v>
      </c>
      <c r="CH114" s="463">
        <f t="shared" si="81"/>
        <v>4.2</v>
      </c>
      <c r="CI114" s="463">
        <f t="shared" si="82"/>
        <v>5.6</v>
      </c>
      <c r="CJ114" s="703">
        <v>14</v>
      </c>
      <c r="CK114" s="383"/>
      <c r="CL114" s="383"/>
      <c r="CM114" s="383"/>
      <c r="CN114" s="488"/>
      <c r="CO114" s="2005"/>
      <c r="CP114" s="376"/>
      <c r="CQ114" s="465"/>
      <c r="CR114" s="2006"/>
      <c r="CS114" s="378"/>
      <c r="CT114" s="378"/>
      <c r="CU114" s="378"/>
      <c r="CV114" s="460"/>
      <c r="CW114" s="466"/>
      <c r="CX114" s="467"/>
      <c r="CY114" s="468"/>
      <c r="CZ114" s="468"/>
      <c r="DA114" s="469"/>
      <c r="DB114" s="378"/>
      <c r="DC114" s="470"/>
      <c r="DD114" s="470"/>
      <c r="DE114" s="471"/>
      <c r="DF114" s="472"/>
      <c r="DG114" s="473"/>
      <c r="DH114" s="473"/>
      <c r="DI114" s="488"/>
      <c r="DJ114" s="383"/>
      <c r="DK114" s="489"/>
      <c r="DL114" s="489"/>
      <c r="DM114" s="374"/>
      <c r="DN114" s="374"/>
      <c r="DO114" s="374"/>
      <c r="DP114" s="574"/>
      <c r="DQ114" s="466"/>
      <c r="DR114" s="467"/>
      <c r="DS114" s="468"/>
      <c r="DT114" s="575"/>
      <c r="DU114" s="491"/>
      <c r="DV114" s="492"/>
      <c r="DW114" s="493"/>
      <c r="DX114" s="494"/>
      <c r="DY114" s="495"/>
      <c r="DZ114" s="496"/>
      <c r="EA114" s="497"/>
      <c r="EB114" s="576"/>
      <c r="EC114" s="466"/>
      <c r="ED114" s="467"/>
      <c r="EE114" s="468"/>
      <c r="EF114" s="575"/>
      <c r="EG114" s="577"/>
      <c r="EH114" s="578"/>
      <c r="EI114" s="579"/>
      <c r="EJ114" s="580"/>
      <c r="EK114" s="964"/>
      <c r="EL114" s="965"/>
      <c r="EM114" s="966"/>
      <c r="EN114" s="967"/>
      <c r="EO114" s="1029"/>
      <c r="EP114" s="1030"/>
      <c r="EQ114" s="1031"/>
      <c r="ER114" s="1032"/>
      <c r="ES114" s="1088"/>
      <c r="ET114" s="1089"/>
      <c r="EU114" s="1090"/>
      <c r="EV114" s="1091"/>
      <c r="EW114" s="1347"/>
      <c r="EX114" s="1348"/>
      <c r="EY114" s="1349"/>
      <c r="EZ114" s="1350"/>
      <c r="FA114" s="1457"/>
      <c r="FB114" s="1458"/>
      <c r="FC114" s="1459"/>
      <c r="FD114" s="1460"/>
      <c r="FE114" s="1632"/>
      <c r="FF114" s="1633"/>
      <c r="FG114" s="1634"/>
      <c r="FH114" s="1635"/>
      <c r="FL114" s="2252"/>
      <c r="FP114" s="2252"/>
      <c r="FQ114" s="1858"/>
      <c r="FT114" s="2252"/>
      <c r="FX114" s="2252"/>
      <c r="GB114" s="2252"/>
      <c r="GF114" s="2252"/>
      <c r="GG114" s="1858"/>
      <c r="GJ114" s="2252"/>
      <c r="GN114" s="2252"/>
      <c r="GR114" s="2252"/>
      <c r="GV114" s="1858"/>
      <c r="GW114" s="1858"/>
      <c r="GZ114" s="2252"/>
      <c r="HA114" s="1858"/>
      <c r="HD114" s="2252"/>
      <c r="HE114" s="1858"/>
      <c r="HH114" s="2252"/>
      <c r="HI114" s="1858"/>
      <c r="HL114" s="2252"/>
      <c r="HM114" s="1858"/>
      <c r="HP114" s="2252"/>
      <c r="HQ114" s="1858"/>
      <c r="HT114" s="2252"/>
      <c r="HU114" s="1858"/>
      <c r="HX114" s="2252"/>
      <c r="HY114" s="1858"/>
      <c r="IB114" s="2252"/>
      <c r="IC114" s="1858"/>
      <c r="IF114" s="2252"/>
      <c r="IG114" s="1858"/>
      <c r="IJ114" s="2252"/>
      <c r="IK114" s="1858"/>
      <c r="IN114" s="2252"/>
      <c r="IO114" s="1858"/>
      <c r="IR114" s="2252"/>
      <c r="IS114" s="1858"/>
      <c r="IV114" s="1858"/>
      <c r="IW114" s="1858"/>
      <c r="IZ114" s="2252"/>
      <c r="JA114" s="1858"/>
      <c r="JD114" s="2252"/>
      <c r="JE114" s="1858"/>
      <c r="JH114" s="2252"/>
      <c r="JI114" s="1858"/>
      <c r="JL114" s="2252"/>
      <c r="JM114" s="1858"/>
      <c r="JP114" s="2252"/>
      <c r="JQ114" s="1858"/>
      <c r="JT114" s="2252"/>
      <c r="JU114" s="1858"/>
      <c r="JX114" s="2252"/>
      <c r="JY114" s="1858"/>
      <c r="KB114" s="2252"/>
      <c r="KC114" s="1858"/>
      <c r="KF114" s="2252"/>
      <c r="KG114" s="1858"/>
      <c r="KJ114" s="2252"/>
      <c r="KK114" s="1858"/>
      <c r="KN114" s="2252"/>
      <c r="KO114" s="1858"/>
      <c r="KR114" s="2252"/>
      <c r="KS114" s="1858"/>
      <c r="KV114" s="2252"/>
      <c r="KW114" s="1858"/>
      <c r="KZ114" s="2252"/>
      <c r="LA114" s="1858"/>
      <c r="LD114" s="2252"/>
      <c r="LE114" s="1858"/>
      <c r="LH114" s="2252"/>
      <c r="LI114" s="1858"/>
      <c r="LL114" s="2252"/>
      <c r="LM114" s="1858"/>
      <c r="LP114" s="2252"/>
      <c r="LQ114" s="1858"/>
      <c r="LT114" s="2252"/>
      <c r="LU114" s="1858"/>
      <c r="LX114" s="2252"/>
      <c r="LY114" s="1858"/>
      <c r="MB114" s="2252"/>
      <c r="MC114" s="1858"/>
      <c r="MF114" s="2252"/>
      <c r="MG114" s="1858"/>
      <c r="MJ114" s="2252"/>
      <c r="MK114" s="1858"/>
      <c r="MN114" s="2252"/>
      <c r="MO114" s="1858"/>
      <c r="MR114" s="2252"/>
      <c r="MS114" s="1858"/>
      <c r="MV114" s="2252"/>
      <c r="MW114" s="1858"/>
      <c r="MZ114" s="2252"/>
      <c r="NA114" s="1858"/>
      <c r="ND114" s="2252"/>
    </row>
    <row r="115" spans="1:368" s="78" customFormat="1" thickBot="1">
      <c r="A115" s="124"/>
      <c r="B115" s="1754"/>
      <c r="C115" s="1790"/>
      <c r="D115" s="2331"/>
      <c r="E115" s="1790"/>
      <c r="F115" s="1801"/>
      <c r="G115" s="1811" t="s">
        <v>205</v>
      </c>
      <c r="H115" s="1768" t="e">
        <f>AVERAGE(BE115,AK115,AC115,Q115,U115,Y115,CK115,CG115,AG115,AW115,M115,BQ115,BU115,BM115,BA115,AO115,AS115,#REF!,BI115,BY115,CC115,CO115,CS115,CW115,DA115,DE115)</f>
        <v>#REF!</v>
      </c>
      <c r="I115" s="691" t="e">
        <f>AVERAGE(BF115,AL115,AD115,R115,V115,Z115,CL115,CH115,AH115,AX115,N115,BR115,BV115,BN115,BB115,AP115,AT115,#REF!,BJ115,BZ115,CD115,CP115,CT115,CX115,DB115,DF115)</f>
        <v>#REF!</v>
      </c>
      <c r="J115" s="802" t="e">
        <f>AVERAGE(BG115,AM115,AE115,S115,W115,AA115,CM115,CI115,AI115,AY115,O115,BS115,BW115,BO115,BC115,AQ115,AU115,#REF!,BK115,CA115,CE115,CQ115,CU115,CY115,DC115,DG115)</f>
        <v>#REF!</v>
      </c>
      <c r="K115" s="1326" t="e">
        <f t="shared" si="76"/>
        <v>#REF!</v>
      </c>
      <c r="L115" s="1754"/>
      <c r="M115" s="472"/>
      <c r="N115" s="472"/>
      <c r="O115" s="472"/>
      <c r="P115" s="471"/>
      <c r="Q115" s="2521"/>
      <c r="R115" s="572"/>
      <c r="S115" s="573"/>
      <c r="T115" s="2520"/>
      <c r="U115" s="463"/>
      <c r="V115" s="463"/>
      <c r="W115" s="463"/>
      <c r="X115" s="464"/>
      <c r="Y115" s="353">
        <v>1</v>
      </c>
      <c r="Z115" s="353">
        <v>2</v>
      </c>
      <c r="AA115" s="353">
        <v>7</v>
      </c>
      <c r="AB115" s="525">
        <f>AA115+Z115+Y115</f>
        <v>10</v>
      </c>
      <c r="AC115" s="484"/>
      <c r="AD115" s="484"/>
      <c r="AE115" s="484"/>
      <c r="AF115" s="356"/>
      <c r="AG115" s="704"/>
      <c r="AH115" s="373"/>
      <c r="AI115" s="705"/>
      <c r="AJ115" s="373"/>
      <c r="AK115" s="360"/>
      <c r="AL115" s="361"/>
      <c r="AM115" s="361"/>
      <c r="AN115" s="702"/>
      <c r="AO115" s="1127"/>
      <c r="AP115" s="1127"/>
      <c r="AQ115" s="1127"/>
      <c r="AR115" s="1128"/>
      <c r="AS115" s="358"/>
      <c r="AT115" s="358"/>
      <c r="AU115" s="359"/>
      <c r="AV115" s="724"/>
      <c r="AW115" s="1962"/>
      <c r="AX115" s="364"/>
      <c r="AY115" s="365"/>
      <c r="AZ115" s="1963"/>
      <c r="BA115" s="366"/>
      <c r="BB115" s="366"/>
      <c r="BC115" s="366"/>
      <c r="BD115" s="367"/>
      <c r="BE115" s="1906">
        <f>BH115*6/20</f>
        <v>3.9599999999999995</v>
      </c>
      <c r="BF115" s="683">
        <f>BH115*6/20</f>
        <v>3.9599999999999995</v>
      </c>
      <c r="BG115" s="2466">
        <f>BH115*8/20</f>
        <v>5.2799999999999994</v>
      </c>
      <c r="BH115" s="2436">
        <v>13.2</v>
      </c>
      <c r="BI115" s="371"/>
      <c r="BJ115" s="371"/>
      <c r="BK115" s="371"/>
      <c r="BL115" s="372"/>
      <c r="BM115" s="358"/>
      <c r="BN115" s="358"/>
      <c r="BO115" s="358"/>
      <c r="BP115" s="363"/>
      <c r="BQ115" s="373"/>
      <c r="BR115" s="373"/>
      <c r="BS115" s="373"/>
      <c r="BT115" s="704"/>
      <c r="BU115" s="1869">
        <f t="shared" si="77"/>
        <v>2.1</v>
      </c>
      <c r="BV115" s="374">
        <f t="shared" si="78"/>
        <v>2.1</v>
      </c>
      <c r="BW115" s="374">
        <f t="shared" si="79"/>
        <v>2.8</v>
      </c>
      <c r="BX115" s="1902">
        <v>7</v>
      </c>
      <c r="BY115" s="1424"/>
      <c r="BZ115" s="1424"/>
      <c r="CA115" s="1424"/>
      <c r="CB115" s="1425"/>
      <c r="CC115" s="355"/>
      <c r="CD115" s="355"/>
      <c r="CE115" s="355"/>
      <c r="CF115" s="356"/>
      <c r="CG115" s="463">
        <f t="shared" si="80"/>
        <v>2.7</v>
      </c>
      <c r="CH115" s="463">
        <f t="shared" si="81"/>
        <v>2.7</v>
      </c>
      <c r="CI115" s="463">
        <f t="shared" si="82"/>
        <v>3.6</v>
      </c>
      <c r="CJ115" s="703">
        <v>9</v>
      </c>
      <c r="CK115" s="383"/>
      <c r="CL115" s="383"/>
      <c r="CM115" s="383"/>
      <c r="CN115" s="488"/>
      <c r="CO115" s="2005"/>
      <c r="CP115" s="376"/>
      <c r="CQ115" s="465"/>
      <c r="CR115" s="2006"/>
      <c r="CS115" s="378"/>
      <c r="CT115" s="378"/>
      <c r="CU115" s="378"/>
      <c r="CV115" s="460"/>
      <c r="CW115" s="466"/>
      <c r="CX115" s="467"/>
      <c r="CY115" s="468"/>
      <c r="CZ115" s="468"/>
      <c r="DA115" s="469"/>
      <c r="DB115" s="378"/>
      <c r="DC115" s="470"/>
      <c r="DD115" s="470"/>
      <c r="DE115" s="471"/>
      <c r="DF115" s="472"/>
      <c r="DG115" s="473"/>
      <c r="DH115" s="473"/>
      <c r="DI115" s="488"/>
      <c r="DJ115" s="383"/>
      <c r="DK115" s="489"/>
      <c r="DL115" s="489"/>
      <c r="DM115" s="374"/>
      <c r="DN115" s="374"/>
      <c r="DO115" s="374"/>
      <c r="DP115" s="574"/>
      <c r="DQ115" s="466"/>
      <c r="DR115" s="467"/>
      <c r="DS115" s="468"/>
      <c r="DT115" s="575"/>
      <c r="DU115" s="491"/>
      <c r="DV115" s="492"/>
      <c r="DW115" s="493"/>
      <c r="DX115" s="494"/>
      <c r="DY115" s="495"/>
      <c r="DZ115" s="496"/>
      <c r="EA115" s="497"/>
      <c r="EB115" s="576"/>
      <c r="EC115" s="466"/>
      <c r="ED115" s="467"/>
      <c r="EE115" s="468"/>
      <c r="EF115" s="575"/>
      <c r="EG115" s="577"/>
      <c r="EH115" s="578"/>
      <c r="EI115" s="579"/>
      <c r="EJ115" s="580"/>
      <c r="EK115" s="964"/>
      <c r="EL115" s="965"/>
      <c r="EM115" s="966"/>
      <c r="EN115" s="967"/>
      <c r="EO115" s="1029"/>
      <c r="EP115" s="1030"/>
      <c r="EQ115" s="1031"/>
      <c r="ER115" s="1032"/>
      <c r="ES115" s="1088"/>
      <c r="ET115" s="1089"/>
      <c r="EU115" s="1090"/>
      <c r="EV115" s="1091"/>
      <c r="EW115" s="1347"/>
      <c r="EX115" s="1348"/>
      <c r="EY115" s="1349"/>
      <c r="EZ115" s="1350"/>
      <c r="FA115" s="1457"/>
      <c r="FB115" s="1458"/>
      <c r="FC115" s="1459"/>
      <c r="FD115" s="1460"/>
      <c r="FE115" s="1632"/>
      <c r="FF115" s="1633"/>
      <c r="FG115" s="1634"/>
      <c r="FH115" s="1635"/>
      <c r="FL115" s="2252"/>
      <c r="FP115" s="2252"/>
      <c r="FQ115" s="1858"/>
      <c r="FT115" s="2252"/>
      <c r="FX115" s="2252"/>
      <c r="GB115" s="2252"/>
      <c r="GF115" s="2252"/>
      <c r="GG115" s="1858"/>
      <c r="GJ115" s="2252"/>
      <c r="GN115" s="2252"/>
      <c r="GR115" s="2252"/>
      <c r="GV115" s="1858"/>
      <c r="GW115" s="1858"/>
      <c r="GZ115" s="2252"/>
      <c r="HA115" s="1858"/>
      <c r="HD115" s="2252"/>
      <c r="HE115" s="1858"/>
      <c r="HH115" s="2252"/>
      <c r="HI115" s="1858"/>
      <c r="HL115" s="2252"/>
      <c r="HM115" s="1858"/>
      <c r="HP115" s="2252"/>
      <c r="HQ115" s="1858"/>
      <c r="HT115" s="2252"/>
      <c r="HU115" s="1858"/>
      <c r="HX115" s="2252"/>
      <c r="HY115" s="1858"/>
      <c r="IB115" s="2252"/>
      <c r="IC115" s="1858"/>
      <c r="IF115" s="2252"/>
      <c r="IG115" s="1858"/>
      <c r="IJ115" s="2252"/>
      <c r="IK115" s="1858"/>
      <c r="IN115" s="2252"/>
      <c r="IO115" s="1858"/>
      <c r="IR115" s="2252"/>
      <c r="IS115" s="1858"/>
      <c r="IV115" s="1858"/>
      <c r="IW115" s="1858"/>
      <c r="IZ115" s="2252"/>
      <c r="JA115" s="1858"/>
      <c r="JD115" s="2252"/>
      <c r="JE115" s="1858"/>
      <c r="JH115" s="2252"/>
      <c r="JI115" s="1858"/>
      <c r="JL115" s="2252"/>
      <c r="JM115" s="1858"/>
      <c r="JP115" s="2252"/>
      <c r="JQ115" s="1858"/>
      <c r="JT115" s="2252"/>
      <c r="JU115" s="1858"/>
      <c r="JX115" s="2252"/>
      <c r="JY115" s="1858"/>
      <c r="KB115" s="2252"/>
      <c r="KC115" s="1858"/>
      <c r="KF115" s="2252"/>
      <c r="KG115" s="1858"/>
      <c r="KJ115" s="2252"/>
      <c r="KK115" s="1858"/>
      <c r="KN115" s="2252"/>
      <c r="KO115" s="1858"/>
      <c r="KR115" s="2252"/>
      <c r="KS115" s="1858"/>
      <c r="KV115" s="2252"/>
      <c r="KW115" s="1858"/>
      <c r="KZ115" s="2252"/>
      <c r="LA115" s="1858"/>
      <c r="LD115" s="2252"/>
      <c r="LE115" s="1858"/>
      <c r="LH115" s="2252"/>
      <c r="LI115" s="1858"/>
      <c r="LL115" s="2252"/>
      <c r="LM115" s="1858"/>
      <c r="LP115" s="2252"/>
      <c r="LQ115" s="1858"/>
      <c r="LT115" s="2252"/>
      <c r="LU115" s="1858"/>
      <c r="LX115" s="2252"/>
      <c r="LY115" s="1858"/>
      <c r="MB115" s="2252"/>
      <c r="MC115" s="1858"/>
      <c r="MF115" s="2252"/>
      <c r="MG115" s="1858"/>
      <c r="MJ115" s="2252"/>
      <c r="MK115" s="1858"/>
      <c r="MN115" s="2252"/>
      <c r="MO115" s="1858"/>
      <c r="MR115" s="2252"/>
      <c r="MS115" s="1858"/>
      <c r="MV115" s="2252"/>
      <c r="MW115" s="1858"/>
      <c r="MZ115" s="2252"/>
      <c r="NA115" s="1858"/>
      <c r="ND115" s="2252"/>
    </row>
    <row r="116" spans="1:368" s="78" customFormat="1" thickBot="1">
      <c r="A116" s="124"/>
      <c r="B116" s="1754"/>
      <c r="C116" s="1790"/>
      <c r="D116" s="2331"/>
      <c r="E116" s="1790"/>
      <c r="F116" s="1812" t="s">
        <v>206</v>
      </c>
      <c r="G116" s="1813" t="s">
        <v>207</v>
      </c>
      <c r="H116" s="1772" t="e">
        <f>AVERAGE(BE116,AK116,AC116,Q116,U116,Y116,CK116,CG116,AG116,AW116,M116,BQ116,BU116,BM116,BA116,AO116,AS116,#REF!,BI116,BY116,CC116,CO116,CS116,CW116,DA116,DE116)</f>
        <v>#REF!</v>
      </c>
      <c r="I116" s="706" t="e">
        <f>AVERAGE(BF116,AL116,AD116,R116,V116,Z116,CL116,CH116,AH116,AX116,N116,BR116,BV116,BN116,BB116,AP116,AT116,#REF!,BJ116,BZ116,CD116,CP116,CT116,CX116,DB116,DF116)</f>
        <v>#REF!</v>
      </c>
      <c r="J116" s="2058" t="e">
        <f>AVERAGE(BG116,AM116,AE116,S116,W116,AA116,CM116,CI116,AI116,AY116,O116,BS116,BW116,BO116,BC116,AQ116,AU116,#REF!,BK116,CA116,CE116,CQ116,CU116,CY116,DC116,DG116)</f>
        <v>#REF!</v>
      </c>
      <c r="K116" s="1330" t="e">
        <f t="shared" si="76"/>
        <v>#REF!</v>
      </c>
      <c r="L116" s="1754"/>
      <c r="M116" s="472"/>
      <c r="N116" s="472"/>
      <c r="O116" s="472"/>
      <c r="P116" s="471"/>
      <c r="Q116" s="2521"/>
      <c r="R116" s="572"/>
      <c r="S116" s="573"/>
      <c r="T116" s="2520"/>
      <c r="U116" s="463"/>
      <c r="V116" s="463"/>
      <c r="W116" s="463"/>
      <c r="X116" s="464"/>
      <c r="Y116" s="353">
        <v>6</v>
      </c>
      <c r="Z116" s="353">
        <v>6</v>
      </c>
      <c r="AA116" s="353"/>
      <c r="AB116" s="525"/>
      <c r="AC116" s="484"/>
      <c r="AD116" s="484"/>
      <c r="AE116" s="484"/>
      <c r="AF116" s="356"/>
      <c r="AG116" s="704"/>
      <c r="AH116" s="373"/>
      <c r="AI116" s="705"/>
      <c r="AJ116" s="373"/>
      <c r="AK116" s="360"/>
      <c r="AL116" s="361"/>
      <c r="AM116" s="361"/>
      <c r="AN116" s="702"/>
      <c r="AO116" s="1127"/>
      <c r="AP116" s="1127"/>
      <c r="AQ116" s="1127"/>
      <c r="AR116" s="1128"/>
      <c r="AS116" s="358"/>
      <c r="AT116" s="358"/>
      <c r="AU116" s="359"/>
      <c r="AV116" s="724"/>
      <c r="AW116" s="1962"/>
      <c r="AX116" s="364"/>
      <c r="AY116" s="365"/>
      <c r="AZ116" s="1963"/>
      <c r="BA116" s="366"/>
      <c r="BB116" s="366"/>
      <c r="BC116" s="366"/>
      <c r="BD116" s="367"/>
      <c r="BE116" s="2401"/>
      <c r="BF116" s="368"/>
      <c r="BG116" s="2451"/>
      <c r="BH116" s="470"/>
      <c r="BI116" s="371"/>
      <c r="BJ116" s="371"/>
      <c r="BK116" s="371"/>
      <c r="BL116" s="372"/>
      <c r="BM116" s="358"/>
      <c r="BN116" s="358"/>
      <c r="BO116" s="358"/>
      <c r="BP116" s="363"/>
      <c r="BQ116" s="373"/>
      <c r="BR116" s="373"/>
      <c r="BS116" s="373"/>
      <c r="BT116" s="704"/>
      <c r="BU116" s="1869">
        <f t="shared" si="77"/>
        <v>5.0999999999999996</v>
      </c>
      <c r="BV116" s="374">
        <f t="shared" si="78"/>
        <v>5.0999999999999996</v>
      </c>
      <c r="BW116" s="374">
        <f t="shared" si="79"/>
        <v>6.8</v>
      </c>
      <c r="BX116" s="1902">
        <v>17</v>
      </c>
      <c r="BY116" s="1424"/>
      <c r="BZ116" s="1424"/>
      <c r="CA116" s="1424"/>
      <c r="CB116" s="1425"/>
      <c r="CC116" s="355"/>
      <c r="CD116" s="355"/>
      <c r="CE116" s="355"/>
      <c r="CF116" s="356"/>
      <c r="CG116" s="463"/>
      <c r="CH116" s="463"/>
      <c r="CI116" s="463"/>
      <c r="CJ116" s="703"/>
      <c r="CK116" s="383"/>
      <c r="CL116" s="383"/>
      <c r="CM116" s="383"/>
      <c r="CN116" s="488"/>
      <c r="CO116" s="2005"/>
      <c r="CP116" s="376"/>
      <c r="CQ116" s="465"/>
      <c r="CR116" s="2006"/>
      <c r="CS116" s="378"/>
      <c r="CT116" s="378"/>
      <c r="CU116" s="378"/>
      <c r="CV116" s="460"/>
      <c r="CW116" s="466"/>
      <c r="CX116" s="467"/>
      <c r="CY116" s="468"/>
      <c r="CZ116" s="468"/>
      <c r="DA116" s="469"/>
      <c r="DB116" s="378"/>
      <c r="DC116" s="470"/>
      <c r="DD116" s="470"/>
      <c r="DE116" s="471"/>
      <c r="DF116" s="472"/>
      <c r="DG116" s="473"/>
      <c r="DH116" s="473"/>
      <c r="DI116" s="488"/>
      <c r="DJ116" s="383"/>
      <c r="DK116" s="489"/>
      <c r="DL116" s="489"/>
      <c r="DM116" s="374"/>
      <c r="DN116" s="374"/>
      <c r="DO116" s="374"/>
      <c r="DP116" s="574"/>
      <c r="DQ116" s="466"/>
      <c r="DR116" s="467"/>
      <c r="DS116" s="468"/>
      <c r="DT116" s="575"/>
      <c r="DU116" s="491"/>
      <c r="DV116" s="492"/>
      <c r="DW116" s="493"/>
      <c r="DX116" s="494"/>
      <c r="DY116" s="495"/>
      <c r="DZ116" s="496"/>
      <c r="EA116" s="497"/>
      <c r="EB116" s="576"/>
      <c r="EC116" s="466"/>
      <c r="ED116" s="467"/>
      <c r="EE116" s="468"/>
      <c r="EF116" s="575"/>
      <c r="EG116" s="577"/>
      <c r="EH116" s="578"/>
      <c r="EI116" s="579"/>
      <c r="EJ116" s="580"/>
      <c r="EK116" s="964"/>
      <c r="EL116" s="965"/>
      <c r="EM116" s="966"/>
      <c r="EN116" s="967"/>
      <c r="EO116" s="1029"/>
      <c r="EP116" s="1030"/>
      <c r="EQ116" s="1031"/>
      <c r="ER116" s="1032"/>
      <c r="ES116" s="1088"/>
      <c r="ET116" s="1089"/>
      <c r="EU116" s="1090"/>
      <c r="EV116" s="1091"/>
      <c r="EW116" s="1347"/>
      <c r="EX116" s="1348"/>
      <c r="EY116" s="1349"/>
      <c r="EZ116" s="1350"/>
      <c r="FA116" s="1457"/>
      <c r="FB116" s="1458"/>
      <c r="FC116" s="1459"/>
      <c r="FD116" s="1460"/>
      <c r="FE116" s="1632"/>
      <c r="FF116" s="1633"/>
      <c r="FG116" s="1634"/>
      <c r="FH116" s="1635"/>
      <c r="FL116" s="2252"/>
      <c r="FP116" s="2252"/>
      <c r="FQ116" s="1858"/>
      <c r="FT116" s="2252"/>
      <c r="FX116" s="2252"/>
      <c r="GB116" s="2252"/>
      <c r="GF116" s="2252"/>
      <c r="GG116" s="1858"/>
      <c r="GJ116" s="2252"/>
      <c r="GN116" s="2252"/>
      <c r="GR116" s="2252"/>
      <c r="GV116" s="1858"/>
      <c r="GW116" s="1858"/>
      <c r="GZ116" s="2252"/>
      <c r="HA116" s="1858"/>
      <c r="HD116" s="2252"/>
      <c r="HE116" s="1858"/>
      <c r="HH116" s="2252"/>
      <c r="HI116" s="1858"/>
      <c r="HL116" s="2252"/>
      <c r="HM116" s="1858"/>
      <c r="HP116" s="2252"/>
      <c r="HQ116" s="1858"/>
      <c r="HT116" s="2252"/>
      <c r="HU116" s="1858"/>
      <c r="HX116" s="2252"/>
      <c r="HY116" s="1858"/>
      <c r="IB116" s="2252"/>
      <c r="IC116" s="1858"/>
      <c r="IF116" s="2252"/>
      <c r="IG116" s="1858"/>
      <c r="IJ116" s="2252"/>
      <c r="IK116" s="1858"/>
      <c r="IN116" s="2252"/>
      <c r="IO116" s="1858"/>
      <c r="IR116" s="2252"/>
      <c r="IS116" s="1858"/>
      <c r="IV116" s="1858"/>
      <c r="IW116" s="1858"/>
      <c r="IZ116" s="2252"/>
      <c r="JA116" s="1858"/>
      <c r="JD116" s="2252"/>
      <c r="JE116" s="1858"/>
      <c r="JH116" s="2252"/>
      <c r="JI116" s="1858"/>
      <c r="JL116" s="2252"/>
      <c r="JM116" s="1858"/>
      <c r="JP116" s="2252"/>
      <c r="JQ116" s="1858"/>
      <c r="JT116" s="2252"/>
      <c r="JU116" s="1858"/>
      <c r="JX116" s="2252"/>
      <c r="JY116" s="1858"/>
      <c r="KB116" s="2252"/>
      <c r="KC116" s="1858"/>
      <c r="KF116" s="2252"/>
      <c r="KG116" s="1858"/>
      <c r="KJ116" s="2252"/>
      <c r="KK116" s="1858"/>
      <c r="KN116" s="2252"/>
      <c r="KO116" s="1858"/>
      <c r="KR116" s="2252"/>
      <c r="KS116" s="1858"/>
      <c r="KV116" s="2252"/>
      <c r="KW116" s="1858"/>
      <c r="KZ116" s="2252"/>
      <c r="LA116" s="1858"/>
      <c r="LD116" s="2252"/>
      <c r="LE116" s="1858"/>
      <c r="LH116" s="2252"/>
      <c r="LI116" s="1858"/>
      <c r="LL116" s="2252"/>
      <c r="LM116" s="1858"/>
      <c r="LP116" s="2252"/>
      <c r="LQ116" s="1858"/>
      <c r="LT116" s="2252"/>
      <c r="LU116" s="1858"/>
      <c r="LX116" s="2252"/>
      <c r="LY116" s="1858"/>
      <c r="MB116" s="2252"/>
      <c r="MC116" s="1858"/>
      <c r="MF116" s="2252"/>
      <c r="MG116" s="1858"/>
      <c r="MJ116" s="2252"/>
      <c r="MK116" s="1858"/>
      <c r="MN116" s="2252"/>
      <c r="MO116" s="1858"/>
      <c r="MR116" s="2252"/>
      <c r="MS116" s="1858"/>
      <c r="MV116" s="2252"/>
      <c r="MW116" s="1858"/>
      <c r="MZ116" s="2252"/>
      <c r="NA116" s="1858"/>
      <c r="ND116" s="2252"/>
    </row>
    <row r="117" spans="1:368" s="78" customFormat="1" thickBot="1">
      <c r="A117" s="124"/>
      <c r="B117" s="1754"/>
      <c r="C117" s="1790"/>
      <c r="D117" s="2331"/>
      <c r="E117" s="1790"/>
      <c r="F117" s="1801"/>
      <c r="G117" s="1811" t="s">
        <v>208</v>
      </c>
      <c r="H117" s="1768" t="e">
        <f>AVERAGE(BE117,AK117,AC117,Q117,U117,Y117,CK117,CG117,AG117,AW117,M117,BQ117,BU117,BM117,BA117,AO117,AS117,#REF!,BI117,BY117,CC117,CO117,CS117,CW117,DA117,DE117)</f>
        <v>#REF!</v>
      </c>
      <c r="I117" s="691" t="e">
        <f>AVERAGE(BF117,AL117,AD117,R117,V117,Z117,CL117,CH117,AH117,AX117,N117,BR117,BV117,BN117,BB117,AP117,AT117,#REF!,BJ117,BZ117,CD117,CP117,CT117,CX117,DB117,DF117)</f>
        <v>#REF!</v>
      </c>
      <c r="J117" s="802" t="e">
        <f>AVERAGE(BG117,AM117,AE117,S117,W117,AA117,CM117,CI117,AI117,AY117,O117,BS117,BW117,BO117,BC117,AQ117,AU117,#REF!,BK117,CA117,CE117,CQ117,CU117,CY117,DC117,DG117)</f>
        <v>#REF!</v>
      </c>
      <c r="K117" s="1326" t="e">
        <f t="shared" si="76"/>
        <v>#REF!</v>
      </c>
      <c r="L117" s="1754"/>
      <c r="M117" s="472"/>
      <c r="N117" s="472"/>
      <c r="O117" s="472"/>
      <c r="P117" s="471"/>
      <c r="Q117" s="2521"/>
      <c r="R117" s="572"/>
      <c r="S117" s="573"/>
      <c r="T117" s="2520"/>
      <c r="U117" s="463"/>
      <c r="V117" s="463"/>
      <c r="W117" s="463"/>
      <c r="X117" s="464"/>
      <c r="Y117" s="353">
        <v>4</v>
      </c>
      <c r="Z117" s="353">
        <v>3</v>
      </c>
      <c r="AA117" s="353">
        <v>4</v>
      </c>
      <c r="AB117" s="525">
        <f>AA117+Z117+Y117</f>
        <v>11</v>
      </c>
      <c r="AC117" s="484"/>
      <c r="AD117" s="484"/>
      <c r="AE117" s="484"/>
      <c r="AF117" s="356"/>
      <c r="AG117" s="704"/>
      <c r="AH117" s="373"/>
      <c r="AI117" s="705"/>
      <c r="AJ117" s="373"/>
      <c r="AK117" s="360">
        <f>AN117*6/20</f>
        <v>3.6</v>
      </c>
      <c r="AL117" s="361">
        <f>AN117*6/20</f>
        <v>3.6</v>
      </c>
      <c r="AM117" s="361">
        <f>AN117*8/20</f>
        <v>4.8</v>
      </c>
      <c r="AN117" s="702">
        <v>12</v>
      </c>
      <c r="AO117" s="1127"/>
      <c r="AP117" s="1127"/>
      <c r="AQ117" s="1127"/>
      <c r="AR117" s="1128"/>
      <c r="AS117" s="358"/>
      <c r="AT117" s="358"/>
      <c r="AU117" s="359"/>
      <c r="AV117" s="724"/>
      <c r="AW117" s="1962"/>
      <c r="AX117" s="364"/>
      <c r="AY117" s="365"/>
      <c r="AZ117" s="1963"/>
      <c r="BA117" s="366"/>
      <c r="BB117" s="366"/>
      <c r="BC117" s="366"/>
      <c r="BD117" s="367"/>
      <c r="BE117" s="2401">
        <v>3</v>
      </c>
      <c r="BF117" s="368">
        <v>3</v>
      </c>
      <c r="BG117" s="2451">
        <v>5</v>
      </c>
      <c r="BH117" s="470">
        <f>BG117+BF117+BE117</f>
        <v>11</v>
      </c>
      <c r="BI117" s="371"/>
      <c r="BJ117" s="371"/>
      <c r="BK117" s="371"/>
      <c r="BL117" s="372"/>
      <c r="BM117" s="358"/>
      <c r="BN117" s="358"/>
      <c r="BO117" s="358"/>
      <c r="BP117" s="363"/>
      <c r="BQ117" s="373"/>
      <c r="BR117" s="373"/>
      <c r="BS117" s="373"/>
      <c r="BT117" s="704"/>
      <c r="BU117" s="1869">
        <f t="shared" si="77"/>
        <v>4.2</v>
      </c>
      <c r="BV117" s="374">
        <f t="shared" si="78"/>
        <v>4.2</v>
      </c>
      <c r="BW117" s="374">
        <f t="shared" si="79"/>
        <v>5.6</v>
      </c>
      <c r="BX117" s="1902">
        <v>14</v>
      </c>
      <c r="BY117" s="1424"/>
      <c r="BZ117" s="1424"/>
      <c r="CA117" s="1424"/>
      <c r="CB117" s="1425"/>
      <c r="CC117" s="355"/>
      <c r="CD117" s="355"/>
      <c r="CE117" s="355"/>
      <c r="CF117" s="356"/>
      <c r="CG117" s="463">
        <f>CJ117*6/20</f>
        <v>3.9</v>
      </c>
      <c r="CH117" s="463">
        <f>CJ117*6/20</f>
        <v>3.9</v>
      </c>
      <c r="CI117" s="463">
        <f>CJ117*8/20</f>
        <v>5.2</v>
      </c>
      <c r="CJ117" s="703">
        <v>13</v>
      </c>
      <c r="CK117" s="383"/>
      <c r="CL117" s="383"/>
      <c r="CM117" s="383"/>
      <c r="CN117" s="488"/>
      <c r="CO117" s="2005"/>
      <c r="CP117" s="376"/>
      <c r="CQ117" s="465"/>
      <c r="CR117" s="2006"/>
      <c r="CS117" s="378"/>
      <c r="CT117" s="378"/>
      <c r="CU117" s="378"/>
      <c r="CV117" s="460"/>
      <c r="CW117" s="466"/>
      <c r="CX117" s="467"/>
      <c r="CY117" s="468"/>
      <c r="CZ117" s="468"/>
      <c r="DA117" s="469"/>
      <c r="DB117" s="378"/>
      <c r="DC117" s="470"/>
      <c r="DD117" s="470"/>
      <c r="DE117" s="471"/>
      <c r="DF117" s="472"/>
      <c r="DG117" s="473"/>
      <c r="DH117" s="473"/>
      <c r="DI117" s="488"/>
      <c r="DJ117" s="383"/>
      <c r="DK117" s="489"/>
      <c r="DL117" s="489"/>
      <c r="DM117" s="374"/>
      <c r="DN117" s="374"/>
      <c r="DO117" s="374"/>
      <c r="DP117" s="574"/>
      <c r="DQ117" s="466"/>
      <c r="DR117" s="467"/>
      <c r="DS117" s="468"/>
      <c r="DT117" s="575"/>
      <c r="DU117" s="491"/>
      <c r="DV117" s="492"/>
      <c r="DW117" s="493"/>
      <c r="DX117" s="494"/>
      <c r="DY117" s="495"/>
      <c r="DZ117" s="496"/>
      <c r="EA117" s="497"/>
      <c r="EB117" s="576"/>
      <c r="EC117" s="466"/>
      <c r="ED117" s="467"/>
      <c r="EE117" s="468"/>
      <c r="EF117" s="575"/>
      <c r="EG117" s="577"/>
      <c r="EH117" s="578"/>
      <c r="EI117" s="579"/>
      <c r="EJ117" s="580"/>
      <c r="EK117" s="964"/>
      <c r="EL117" s="965"/>
      <c r="EM117" s="966"/>
      <c r="EN117" s="967"/>
      <c r="EO117" s="1029"/>
      <c r="EP117" s="1030"/>
      <c r="EQ117" s="1031"/>
      <c r="ER117" s="1032"/>
      <c r="ES117" s="1088"/>
      <c r="ET117" s="1089"/>
      <c r="EU117" s="1090"/>
      <c r="EV117" s="1091"/>
      <c r="EW117" s="1347"/>
      <c r="EX117" s="1348"/>
      <c r="EY117" s="1349"/>
      <c r="EZ117" s="1350"/>
      <c r="FA117" s="1457"/>
      <c r="FB117" s="1458"/>
      <c r="FC117" s="1459"/>
      <c r="FD117" s="1460"/>
      <c r="FE117" s="1632"/>
      <c r="FF117" s="1633"/>
      <c r="FG117" s="1634"/>
      <c r="FH117" s="1635"/>
      <c r="FL117" s="2252"/>
      <c r="FP117" s="2252"/>
      <c r="FQ117" s="1858"/>
      <c r="FT117" s="2252"/>
      <c r="FX117" s="2252"/>
      <c r="GB117" s="2252"/>
      <c r="GF117" s="2252"/>
      <c r="GG117" s="1858"/>
      <c r="GJ117" s="2252"/>
      <c r="GN117" s="2252"/>
      <c r="GR117" s="2252"/>
      <c r="GV117" s="1858"/>
      <c r="GW117" s="1858"/>
      <c r="GZ117" s="2252"/>
      <c r="HA117" s="1858"/>
      <c r="HD117" s="2252"/>
      <c r="HE117" s="1858"/>
      <c r="HH117" s="2252"/>
      <c r="HI117" s="1858"/>
      <c r="HL117" s="2252"/>
      <c r="HM117" s="1858"/>
      <c r="HP117" s="2252"/>
      <c r="HQ117" s="1858"/>
      <c r="HT117" s="2252"/>
      <c r="HU117" s="1858"/>
      <c r="HX117" s="2252"/>
      <c r="HY117" s="1858"/>
      <c r="IB117" s="2252"/>
      <c r="IC117" s="1858"/>
      <c r="IF117" s="2252"/>
      <c r="IG117" s="1858"/>
      <c r="IJ117" s="2252"/>
      <c r="IK117" s="1858"/>
      <c r="IN117" s="2252"/>
      <c r="IO117" s="1858"/>
      <c r="IR117" s="2252"/>
      <c r="IS117" s="1858"/>
      <c r="IV117" s="1858"/>
      <c r="IW117" s="1858"/>
      <c r="IZ117" s="2252"/>
      <c r="JA117" s="1858"/>
      <c r="JD117" s="2252"/>
      <c r="JE117" s="1858"/>
      <c r="JH117" s="2252"/>
      <c r="JI117" s="1858"/>
      <c r="JL117" s="2252"/>
      <c r="JM117" s="1858"/>
      <c r="JP117" s="2252"/>
      <c r="JQ117" s="1858"/>
      <c r="JT117" s="2252"/>
      <c r="JU117" s="1858"/>
      <c r="JX117" s="2252"/>
      <c r="JY117" s="1858"/>
      <c r="KB117" s="2252"/>
      <c r="KC117" s="1858"/>
      <c r="KF117" s="2252"/>
      <c r="KG117" s="1858"/>
      <c r="KJ117" s="2252"/>
      <c r="KK117" s="1858"/>
      <c r="KN117" s="2252"/>
      <c r="KO117" s="1858"/>
      <c r="KR117" s="2252"/>
      <c r="KS117" s="1858"/>
      <c r="KV117" s="2252"/>
      <c r="KW117" s="1858"/>
      <c r="KZ117" s="2252"/>
      <c r="LA117" s="1858"/>
      <c r="LD117" s="2252"/>
      <c r="LE117" s="1858"/>
      <c r="LH117" s="2252"/>
      <c r="LI117" s="1858"/>
      <c r="LL117" s="2252"/>
      <c r="LM117" s="1858"/>
      <c r="LP117" s="2252"/>
      <c r="LQ117" s="1858"/>
      <c r="LT117" s="2252"/>
      <c r="LU117" s="1858"/>
      <c r="LX117" s="2252"/>
      <c r="LY117" s="1858"/>
      <c r="MB117" s="2252"/>
      <c r="MC117" s="1858"/>
      <c r="MF117" s="2252"/>
      <c r="MG117" s="1858"/>
      <c r="MJ117" s="2252"/>
      <c r="MK117" s="1858"/>
      <c r="MN117" s="2252"/>
      <c r="MO117" s="1858"/>
      <c r="MR117" s="2252"/>
      <c r="MS117" s="1858"/>
      <c r="MV117" s="2252"/>
      <c r="MW117" s="1858"/>
      <c r="MZ117" s="2252"/>
      <c r="NA117" s="1858"/>
      <c r="ND117" s="2252"/>
    </row>
    <row r="118" spans="1:368" s="78" customFormat="1" thickBot="1">
      <c r="A118" s="124"/>
      <c r="B118" s="1754"/>
      <c r="C118" s="1790"/>
      <c r="D118" s="2331"/>
      <c r="E118" s="1790"/>
      <c r="F118" s="1801"/>
      <c r="G118" s="1811" t="s">
        <v>209</v>
      </c>
      <c r="H118" s="1768" t="e">
        <f>AVERAGE(BE118,AK118,AC118,Q118,U118,Y118,CK118,CG118,AG118,AW118,M118,BQ118,BU118,BM118,BA118,AO118,AS118,#REF!,BI118,BY118,CC118,CO118,CS118,CW118,DA118,DE118)</f>
        <v>#REF!</v>
      </c>
      <c r="I118" s="802" t="e">
        <f>AVERAGE(BF118,AL118,AD118,R118,V118,Z118,CL118,CH118,AH118,AX118,N118,BR118,BV118,BN118,BB118,AP118,AT118,#REF!,BJ118,BZ118,CD118,CP118,CT118,CX118,DB118,DF118)</f>
        <v>#REF!</v>
      </c>
      <c r="J118" s="802" t="e">
        <f>AVERAGE(BG118,AM118,AE118,S118,W118,AA118,CM118,CI118,AI118,AY118,O118,BS118,BW118,BO118,BC118,AQ118,AU118,#REF!,BK118,CA118,CE118,CQ118,CU118,CY118,DC118,DG118)</f>
        <v>#REF!</v>
      </c>
      <c r="K118" s="1326" t="e">
        <f t="shared" si="76"/>
        <v>#REF!</v>
      </c>
      <c r="L118" s="1754"/>
      <c r="M118" s="472"/>
      <c r="N118" s="472"/>
      <c r="O118" s="472"/>
      <c r="P118" s="471"/>
      <c r="Q118" s="2521"/>
      <c r="R118" s="572"/>
      <c r="S118" s="573"/>
      <c r="T118" s="2520"/>
      <c r="U118" s="463"/>
      <c r="V118" s="463"/>
      <c r="W118" s="463"/>
      <c r="X118" s="464"/>
      <c r="Y118" s="353">
        <v>2</v>
      </c>
      <c r="Z118" s="353">
        <v>1</v>
      </c>
      <c r="AA118" s="353">
        <v>7</v>
      </c>
      <c r="AB118" s="525">
        <f>AA118+Z118+Y118</f>
        <v>10</v>
      </c>
      <c r="AC118" s="484"/>
      <c r="AD118" s="484"/>
      <c r="AE118" s="484"/>
      <c r="AF118" s="356"/>
      <c r="AG118" s="704"/>
      <c r="AH118" s="373"/>
      <c r="AI118" s="705"/>
      <c r="AJ118" s="373"/>
      <c r="AK118" s="360"/>
      <c r="AL118" s="361"/>
      <c r="AM118" s="361"/>
      <c r="AN118" s="702"/>
      <c r="AO118" s="1127"/>
      <c r="AP118" s="1127"/>
      <c r="AQ118" s="1127"/>
      <c r="AR118" s="1128"/>
      <c r="AS118" s="358"/>
      <c r="AT118" s="358"/>
      <c r="AU118" s="359"/>
      <c r="AV118" s="724"/>
      <c r="AW118" s="1962"/>
      <c r="AX118" s="364"/>
      <c r="AY118" s="365"/>
      <c r="AZ118" s="1963"/>
      <c r="BA118" s="366"/>
      <c r="BB118" s="366"/>
      <c r="BC118" s="366"/>
      <c r="BD118" s="367"/>
      <c r="BE118" s="2401">
        <v>3</v>
      </c>
      <c r="BF118" s="368">
        <v>5</v>
      </c>
      <c r="BG118" s="2451">
        <v>4</v>
      </c>
      <c r="BH118" s="470">
        <f>BG118+BF118+BE118</f>
        <v>12</v>
      </c>
      <c r="BI118" s="371"/>
      <c r="BJ118" s="371"/>
      <c r="BK118" s="371"/>
      <c r="BL118" s="372"/>
      <c r="BM118" s="358"/>
      <c r="BN118" s="358"/>
      <c r="BO118" s="358"/>
      <c r="BP118" s="363"/>
      <c r="BQ118" s="373"/>
      <c r="BR118" s="373"/>
      <c r="BS118" s="373"/>
      <c r="BT118" s="704"/>
      <c r="BU118" s="1869">
        <f t="shared" si="77"/>
        <v>2.1</v>
      </c>
      <c r="BV118" s="374">
        <f t="shared" si="78"/>
        <v>2.1</v>
      </c>
      <c r="BW118" s="374">
        <f t="shared" si="79"/>
        <v>2.8</v>
      </c>
      <c r="BX118" s="1902">
        <v>7</v>
      </c>
      <c r="BY118" s="1424"/>
      <c r="BZ118" s="1424"/>
      <c r="CA118" s="1424"/>
      <c r="CB118" s="1425"/>
      <c r="CC118" s="355"/>
      <c r="CD118" s="355"/>
      <c r="CE118" s="355"/>
      <c r="CF118" s="356"/>
      <c r="CG118" s="463">
        <f>CJ118*6/20</f>
        <v>2.7</v>
      </c>
      <c r="CH118" s="463">
        <f>CJ118*6/20</f>
        <v>2.7</v>
      </c>
      <c r="CI118" s="463">
        <f>CJ118*8/20</f>
        <v>3.6</v>
      </c>
      <c r="CJ118" s="703">
        <v>9</v>
      </c>
      <c r="CK118" s="383"/>
      <c r="CL118" s="383"/>
      <c r="CM118" s="383"/>
      <c r="CN118" s="488"/>
      <c r="CO118" s="2005"/>
      <c r="CP118" s="376"/>
      <c r="CQ118" s="465"/>
      <c r="CR118" s="2006"/>
      <c r="CS118" s="378"/>
      <c r="CT118" s="378"/>
      <c r="CU118" s="378"/>
      <c r="CV118" s="460"/>
      <c r="CW118" s="466"/>
      <c r="CX118" s="467"/>
      <c r="CY118" s="468"/>
      <c r="CZ118" s="468"/>
      <c r="DA118" s="469"/>
      <c r="DB118" s="378"/>
      <c r="DC118" s="470"/>
      <c r="DD118" s="470"/>
      <c r="DE118" s="471"/>
      <c r="DF118" s="472"/>
      <c r="DG118" s="473"/>
      <c r="DH118" s="473"/>
      <c r="DI118" s="488"/>
      <c r="DJ118" s="383"/>
      <c r="DK118" s="489"/>
      <c r="DL118" s="489"/>
      <c r="DM118" s="374"/>
      <c r="DN118" s="374"/>
      <c r="DO118" s="374"/>
      <c r="DP118" s="574"/>
      <c r="DQ118" s="466"/>
      <c r="DR118" s="467"/>
      <c r="DS118" s="468"/>
      <c r="DT118" s="575"/>
      <c r="DU118" s="491"/>
      <c r="DV118" s="492"/>
      <c r="DW118" s="493"/>
      <c r="DX118" s="494"/>
      <c r="DY118" s="495"/>
      <c r="DZ118" s="496"/>
      <c r="EA118" s="497"/>
      <c r="EB118" s="576"/>
      <c r="EC118" s="466"/>
      <c r="ED118" s="467"/>
      <c r="EE118" s="468"/>
      <c r="EF118" s="575"/>
      <c r="EG118" s="577"/>
      <c r="EH118" s="578"/>
      <c r="EI118" s="579"/>
      <c r="EJ118" s="580"/>
      <c r="EK118" s="964"/>
      <c r="EL118" s="965"/>
      <c r="EM118" s="966"/>
      <c r="EN118" s="967"/>
      <c r="EO118" s="1029"/>
      <c r="EP118" s="1030"/>
      <c r="EQ118" s="1031"/>
      <c r="ER118" s="1032"/>
      <c r="ES118" s="1088"/>
      <c r="ET118" s="1089"/>
      <c r="EU118" s="1090"/>
      <c r="EV118" s="1091"/>
      <c r="EW118" s="1347"/>
      <c r="EX118" s="1348"/>
      <c r="EY118" s="1349"/>
      <c r="EZ118" s="1350"/>
      <c r="FA118" s="1457"/>
      <c r="FB118" s="1458"/>
      <c r="FC118" s="1459"/>
      <c r="FD118" s="1460"/>
      <c r="FE118" s="1632"/>
      <c r="FF118" s="1633"/>
      <c r="FG118" s="1634"/>
      <c r="FH118" s="1635"/>
      <c r="FL118" s="2252"/>
      <c r="FP118" s="2252"/>
      <c r="FQ118" s="1858"/>
      <c r="FT118" s="2252"/>
      <c r="FX118" s="2252"/>
      <c r="GB118" s="2252"/>
      <c r="GF118" s="2252"/>
      <c r="GG118" s="1858"/>
      <c r="GJ118" s="2252"/>
      <c r="GN118" s="2252"/>
      <c r="GR118" s="2252"/>
      <c r="GV118" s="1858"/>
      <c r="GW118" s="1858"/>
      <c r="GZ118" s="2252"/>
      <c r="HA118" s="1858"/>
      <c r="HD118" s="2252"/>
      <c r="HE118" s="1858"/>
      <c r="HH118" s="2252"/>
      <c r="HI118" s="1858"/>
      <c r="HL118" s="2252"/>
      <c r="HM118" s="1858"/>
      <c r="HP118" s="2252"/>
      <c r="HQ118" s="1858"/>
      <c r="HT118" s="2252"/>
      <c r="HU118" s="1858"/>
      <c r="HX118" s="2252"/>
      <c r="HY118" s="1858"/>
      <c r="IB118" s="2252"/>
      <c r="IC118" s="1858"/>
      <c r="IF118" s="2252"/>
      <c r="IG118" s="1858"/>
      <c r="IJ118" s="2252"/>
      <c r="IK118" s="1858"/>
      <c r="IN118" s="2252"/>
      <c r="IO118" s="1858"/>
      <c r="IR118" s="2252"/>
      <c r="IS118" s="1858"/>
      <c r="IV118" s="1858"/>
      <c r="IW118" s="1858"/>
      <c r="IZ118" s="2252"/>
      <c r="JA118" s="1858"/>
      <c r="JD118" s="2252"/>
      <c r="JE118" s="1858"/>
      <c r="JH118" s="2252"/>
      <c r="JI118" s="1858"/>
      <c r="JL118" s="2252"/>
      <c r="JM118" s="1858"/>
      <c r="JP118" s="2252"/>
      <c r="JQ118" s="1858"/>
      <c r="JT118" s="2252"/>
      <c r="JU118" s="1858"/>
      <c r="JX118" s="2252"/>
      <c r="JY118" s="1858"/>
      <c r="KB118" s="2252"/>
      <c r="KC118" s="1858"/>
      <c r="KF118" s="2252"/>
      <c r="KG118" s="1858"/>
      <c r="KJ118" s="2252"/>
      <c r="KK118" s="1858"/>
      <c r="KN118" s="2252"/>
      <c r="KO118" s="1858"/>
      <c r="KR118" s="2252"/>
      <c r="KS118" s="1858"/>
      <c r="KV118" s="2252"/>
      <c r="KW118" s="1858"/>
      <c r="KZ118" s="2252"/>
      <c r="LA118" s="1858"/>
      <c r="LD118" s="2252"/>
      <c r="LE118" s="1858"/>
      <c r="LH118" s="2252"/>
      <c r="LI118" s="1858"/>
      <c r="LL118" s="2252"/>
      <c r="LM118" s="1858"/>
      <c r="LP118" s="2252"/>
      <c r="LQ118" s="1858"/>
      <c r="LT118" s="2252"/>
      <c r="LU118" s="1858"/>
      <c r="LX118" s="2252"/>
      <c r="LY118" s="1858"/>
      <c r="MB118" s="2252"/>
      <c r="MC118" s="1858"/>
      <c r="MF118" s="2252"/>
      <c r="MG118" s="1858"/>
      <c r="MJ118" s="2252"/>
      <c r="MK118" s="1858"/>
      <c r="MN118" s="2252"/>
      <c r="MO118" s="1858"/>
      <c r="MR118" s="2252"/>
      <c r="MS118" s="1858"/>
      <c r="MV118" s="2252"/>
      <c r="MW118" s="1858"/>
      <c r="MZ118" s="2252"/>
      <c r="NA118" s="1858"/>
      <c r="ND118" s="2252"/>
    </row>
    <row r="119" spans="1:368" s="78" customFormat="1" thickBot="1">
      <c r="A119" s="124"/>
      <c r="B119" s="1754"/>
      <c r="C119" s="1790"/>
      <c r="D119" s="2331"/>
      <c r="E119" s="1790"/>
      <c r="F119" s="1801"/>
      <c r="G119" s="1811" t="s">
        <v>210</v>
      </c>
      <c r="H119" s="1768" t="e">
        <f>AVERAGE(BE119,AK119,AC119,Q119,U119,Y119,CK119,CG119,AG119,AW119,M119,BQ119,BU119,BM119,BA119,AO119,AS119,#REF!,BI119,BY119,CC119,CO119,CS119,CW119,DA119,DE119)</f>
        <v>#REF!</v>
      </c>
      <c r="I119" s="691" t="e">
        <f>AVERAGE(BF119,AL119,AD119,R119,V119,Z119,CL119,CH119,AH119,AX119,N119,BR119,BV119,BN119,BB119,AP119,AT119,#REF!,BJ119,BZ119,CD119,CP119,CT119,CX119,DB119,DF119)</f>
        <v>#REF!</v>
      </c>
      <c r="J119" s="802" t="e">
        <f>AVERAGE(BG119,AM119,AE119,S119,W119,AA119,CM119,CI119,AI119,AY119,O119,BS119,BW119,BO119,BC119,AQ119,AU119,#REF!,BK119,CA119,CE119,CQ119,CU119,CY119,DC119,DG119)</f>
        <v>#REF!</v>
      </c>
      <c r="K119" s="1326" t="e">
        <f t="shared" si="76"/>
        <v>#REF!</v>
      </c>
      <c r="L119" s="1754"/>
      <c r="M119" s="472"/>
      <c r="N119" s="472"/>
      <c r="O119" s="472"/>
      <c r="P119" s="471"/>
      <c r="Q119" s="2521"/>
      <c r="R119" s="572"/>
      <c r="S119" s="573"/>
      <c r="T119" s="2520"/>
      <c r="U119" s="463"/>
      <c r="V119" s="463"/>
      <c r="W119" s="463"/>
      <c r="X119" s="464"/>
      <c r="Y119" s="683">
        <f>AB119*6/20</f>
        <v>4.1400000000000006</v>
      </c>
      <c r="Z119" s="683">
        <f>AB119*6/20</f>
        <v>4.1400000000000006</v>
      </c>
      <c r="AA119" s="683">
        <f>AB119*8/20</f>
        <v>5.5200000000000005</v>
      </c>
      <c r="AB119" s="684">
        <v>13.8</v>
      </c>
      <c r="AC119" s="484"/>
      <c r="AD119" s="484"/>
      <c r="AE119" s="484"/>
      <c r="AF119" s="356"/>
      <c r="AG119" s="704"/>
      <c r="AH119" s="373"/>
      <c r="AI119" s="705"/>
      <c r="AJ119" s="373"/>
      <c r="AK119" s="360">
        <f>AN119*6/20</f>
        <v>3.9</v>
      </c>
      <c r="AL119" s="361">
        <f>AN119*6/20</f>
        <v>3.9</v>
      </c>
      <c r="AM119" s="361">
        <f>AN119*8/20</f>
        <v>5.2</v>
      </c>
      <c r="AN119" s="702">
        <v>13</v>
      </c>
      <c r="AO119" s="1127"/>
      <c r="AP119" s="1127"/>
      <c r="AQ119" s="1127"/>
      <c r="AR119" s="1128"/>
      <c r="AS119" s="358"/>
      <c r="AT119" s="358"/>
      <c r="AU119" s="359"/>
      <c r="AV119" s="724"/>
      <c r="AW119" s="1962"/>
      <c r="AX119" s="364"/>
      <c r="AY119" s="365"/>
      <c r="AZ119" s="1963"/>
      <c r="BA119" s="366"/>
      <c r="BB119" s="366"/>
      <c r="BC119" s="366"/>
      <c r="BD119" s="367"/>
      <c r="BE119" s="2401">
        <v>3.5</v>
      </c>
      <c r="BF119" s="368">
        <v>4.5</v>
      </c>
      <c r="BG119" s="2451">
        <v>6</v>
      </c>
      <c r="BH119" s="470">
        <f>BG119+BF119+BE119</f>
        <v>14</v>
      </c>
      <c r="BI119" s="371"/>
      <c r="BJ119" s="371"/>
      <c r="BK119" s="371"/>
      <c r="BL119" s="372"/>
      <c r="BM119" s="358"/>
      <c r="BN119" s="358"/>
      <c r="BO119" s="358"/>
      <c r="BP119" s="363"/>
      <c r="BQ119" s="373"/>
      <c r="BR119" s="373"/>
      <c r="BS119" s="373"/>
      <c r="BT119" s="704"/>
      <c r="BU119" s="1869">
        <f t="shared" si="77"/>
        <v>4.2</v>
      </c>
      <c r="BV119" s="374">
        <f t="shared" si="78"/>
        <v>4.2</v>
      </c>
      <c r="BW119" s="374">
        <f t="shared" si="79"/>
        <v>5.6</v>
      </c>
      <c r="BX119" s="1902">
        <v>14</v>
      </c>
      <c r="BY119" s="1424"/>
      <c r="BZ119" s="1424"/>
      <c r="CA119" s="1424"/>
      <c r="CB119" s="1425"/>
      <c r="CC119" s="355"/>
      <c r="CD119" s="355"/>
      <c r="CE119" s="355"/>
      <c r="CF119" s="356"/>
      <c r="CG119" s="463">
        <f>CJ119*6/20</f>
        <v>3.6</v>
      </c>
      <c r="CH119" s="463">
        <f>CJ119*6/20</f>
        <v>3.6</v>
      </c>
      <c r="CI119" s="463">
        <f>CJ119*8/20</f>
        <v>4.8</v>
      </c>
      <c r="CJ119" s="703">
        <v>12</v>
      </c>
      <c r="CK119" s="383"/>
      <c r="CL119" s="383"/>
      <c r="CM119" s="383"/>
      <c r="CN119" s="488"/>
      <c r="CO119" s="2005"/>
      <c r="CP119" s="376"/>
      <c r="CQ119" s="465"/>
      <c r="CR119" s="2006"/>
      <c r="CS119" s="378"/>
      <c r="CT119" s="378"/>
      <c r="CU119" s="378"/>
      <c r="CV119" s="460"/>
      <c r="CW119" s="466"/>
      <c r="CX119" s="467"/>
      <c r="CY119" s="468"/>
      <c r="CZ119" s="468"/>
      <c r="DA119" s="469"/>
      <c r="DB119" s="378"/>
      <c r="DC119" s="470"/>
      <c r="DD119" s="470"/>
      <c r="DE119" s="471"/>
      <c r="DF119" s="472"/>
      <c r="DG119" s="473"/>
      <c r="DH119" s="473"/>
      <c r="DI119" s="488"/>
      <c r="DJ119" s="383"/>
      <c r="DK119" s="489"/>
      <c r="DL119" s="489"/>
      <c r="DM119" s="374"/>
      <c r="DN119" s="374"/>
      <c r="DO119" s="374"/>
      <c r="DP119" s="574"/>
      <c r="DQ119" s="466"/>
      <c r="DR119" s="467"/>
      <c r="DS119" s="468"/>
      <c r="DT119" s="575"/>
      <c r="DU119" s="491"/>
      <c r="DV119" s="492"/>
      <c r="DW119" s="493"/>
      <c r="DX119" s="494"/>
      <c r="DY119" s="495"/>
      <c r="DZ119" s="496"/>
      <c r="EA119" s="497"/>
      <c r="EB119" s="576"/>
      <c r="EC119" s="466"/>
      <c r="ED119" s="467"/>
      <c r="EE119" s="468"/>
      <c r="EF119" s="575"/>
      <c r="EG119" s="577"/>
      <c r="EH119" s="578"/>
      <c r="EI119" s="579"/>
      <c r="EJ119" s="580"/>
      <c r="EK119" s="964"/>
      <c r="EL119" s="965"/>
      <c r="EM119" s="966"/>
      <c r="EN119" s="967"/>
      <c r="EO119" s="1029"/>
      <c r="EP119" s="1030"/>
      <c r="EQ119" s="1031"/>
      <c r="ER119" s="1032"/>
      <c r="ES119" s="1088"/>
      <c r="ET119" s="1089"/>
      <c r="EU119" s="1090"/>
      <c r="EV119" s="1091"/>
      <c r="EW119" s="1347"/>
      <c r="EX119" s="1348"/>
      <c r="EY119" s="1349"/>
      <c r="EZ119" s="1350"/>
      <c r="FA119" s="1457"/>
      <c r="FB119" s="1458"/>
      <c r="FC119" s="1459"/>
      <c r="FD119" s="1460"/>
      <c r="FE119" s="1632"/>
      <c r="FF119" s="1633"/>
      <c r="FG119" s="1634"/>
      <c r="FH119" s="1635"/>
      <c r="FL119" s="2252"/>
      <c r="FP119" s="2252"/>
      <c r="FQ119" s="1858"/>
      <c r="FT119" s="2252"/>
      <c r="FX119" s="2252"/>
      <c r="GB119" s="2252"/>
      <c r="GF119" s="2252"/>
      <c r="GG119" s="1858"/>
      <c r="GJ119" s="2252"/>
      <c r="GN119" s="2252"/>
      <c r="GR119" s="2252"/>
      <c r="GV119" s="1858"/>
      <c r="GW119" s="1858"/>
      <c r="GZ119" s="2252"/>
      <c r="HA119" s="1858"/>
      <c r="HD119" s="2252"/>
      <c r="HE119" s="1858"/>
      <c r="HH119" s="2252"/>
      <c r="HI119" s="1858"/>
      <c r="HL119" s="2252"/>
      <c r="HM119" s="1858"/>
      <c r="HP119" s="2252"/>
      <c r="HQ119" s="1858"/>
      <c r="HT119" s="2252"/>
      <c r="HU119" s="1858"/>
      <c r="HX119" s="2252"/>
      <c r="HY119" s="1858"/>
      <c r="IB119" s="2252"/>
      <c r="IC119" s="1858"/>
      <c r="IF119" s="2252"/>
      <c r="IG119" s="1858"/>
      <c r="IJ119" s="2252"/>
      <c r="IK119" s="1858"/>
      <c r="IN119" s="2252"/>
      <c r="IO119" s="1858"/>
      <c r="IR119" s="2252"/>
      <c r="IS119" s="1858"/>
      <c r="IV119" s="1858"/>
      <c r="IW119" s="1858"/>
      <c r="IZ119" s="2252"/>
      <c r="JA119" s="1858"/>
      <c r="JD119" s="2252"/>
      <c r="JE119" s="1858"/>
      <c r="JH119" s="2252"/>
      <c r="JI119" s="1858"/>
      <c r="JL119" s="2252"/>
      <c r="JM119" s="1858"/>
      <c r="JP119" s="2252"/>
      <c r="JQ119" s="1858"/>
      <c r="JT119" s="2252"/>
      <c r="JU119" s="1858"/>
      <c r="JX119" s="2252"/>
      <c r="JY119" s="1858"/>
      <c r="KB119" s="2252"/>
      <c r="KC119" s="1858"/>
      <c r="KF119" s="2252"/>
      <c r="KG119" s="1858"/>
      <c r="KJ119" s="2252"/>
      <c r="KK119" s="1858"/>
      <c r="KN119" s="2252"/>
      <c r="KO119" s="1858"/>
      <c r="KR119" s="2252"/>
      <c r="KS119" s="1858"/>
      <c r="KV119" s="2252"/>
      <c r="KW119" s="1858"/>
      <c r="KZ119" s="2252"/>
      <c r="LA119" s="1858"/>
      <c r="LD119" s="2252"/>
      <c r="LE119" s="1858"/>
      <c r="LH119" s="2252"/>
      <c r="LI119" s="1858"/>
      <c r="LL119" s="2252"/>
      <c r="LM119" s="1858"/>
      <c r="LP119" s="2252"/>
      <c r="LQ119" s="1858"/>
      <c r="LT119" s="2252"/>
      <c r="LU119" s="1858"/>
      <c r="LX119" s="2252"/>
      <c r="LY119" s="1858"/>
      <c r="MB119" s="2252"/>
      <c r="MC119" s="1858"/>
      <c r="MF119" s="2252"/>
      <c r="MG119" s="1858"/>
      <c r="MJ119" s="2252"/>
      <c r="MK119" s="1858"/>
      <c r="MN119" s="2252"/>
      <c r="MO119" s="1858"/>
      <c r="MR119" s="2252"/>
      <c r="MS119" s="1858"/>
      <c r="MV119" s="2252"/>
      <c r="MW119" s="1858"/>
      <c r="MZ119" s="2252"/>
      <c r="NA119" s="1858"/>
      <c r="ND119" s="2252"/>
    </row>
    <row r="120" spans="1:368" s="78" customFormat="1" thickBot="1">
      <c r="A120" s="124"/>
      <c r="B120" s="1754"/>
      <c r="C120" s="1790"/>
      <c r="D120" s="2331"/>
      <c r="E120" s="1790"/>
      <c r="F120" s="1801"/>
      <c r="G120" s="1811" t="s">
        <v>211</v>
      </c>
      <c r="H120" s="1768" t="e">
        <f>AVERAGE(BE120,AK120,AC120,Q120,U120,Y120,CK120,CG120,AG120,AW120,M120,BQ120,BU120,BM120,BA120,AO120,AS120,#REF!,BI120,BY120,CC120,CO120,CS120,CW120,DA120,DE120)</f>
        <v>#REF!</v>
      </c>
      <c r="I120" s="691" t="e">
        <f>AVERAGE(BF120,AL120,AD120,R120,V120,Z120,CL120,CH120,AH120,AX120,N120,BR120,BV120,BN120,BB120,AP120,AT120,#REF!,BJ120,BZ120,CD120,CP120,CT120,CX120,DB120,DF120)</f>
        <v>#REF!</v>
      </c>
      <c r="J120" s="802" t="e">
        <f>AVERAGE(BG120,AM120,AE120,S120,W120,AA120,CM120,CI120,AI120,AY120,O120,BS120,BW120,BO120,BC120,AQ120,AU120,#REF!,BK120,CA120,CE120,CQ120,CU120,CY120,DC120,DG120)</f>
        <v>#REF!</v>
      </c>
      <c r="K120" s="1326" t="e">
        <f t="shared" si="76"/>
        <v>#REF!</v>
      </c>
      <c r="L120" s="1754"/>
      <c r="M120" s="472"/>
      <c r="N120" s="472"/>
      <c r="O120" s="472"/>
      <c r="P120" s="471"/>
      <c r="Q120" s="2521"/>
      <c r="R120" s="572"/>
      <c r="S120" s="573"/>
      <c r="T120" s="2520"/>
      <c r="U120" s="463"/>
      <c r="V120" s="463"/>
      <c r="W120" s="463"/>
      <c r="X120" s="464"/>
      <c r="Y120" s="353">
        <v>4</v>
      </c>
      <c r="Z120" s="353">
        <v>4</v>
      </c>
      <c r="AA120" s="353">
        <v>6</v>
      </c>
      <c r="AB120" s="525">
        <f>AA120+Z120+Y120</f>
        <v>14</v>
      </c>
      <c r="AC120" s="484"/>
      <c r="AD120" s="484"/>
      <c r="AE120" s="484"/>
      <c r="AF120" s="356"/>
      <c r="AG120" s="704"/>
      <c r="AH120" s="373"/>
      <c r="AI120" s="705"/>
      <c r="AJ120" s="373"/>
      <c r="AK120" s="360">
        <f>AN120*6/20</f>
        <v>4.2</v>
      </c>
      <c r="AL120" s="361">
        <f>AN120*6/20</f>
        <v>4.2</v>
      </c>
      <c r="AM120" s="361">
        <f>AN120*8/20</f>
        <v>5.6</v>
      </c>
      <c r="AN120" s="702">
        <v>14</v>
      </c>
      <c r="AO120" s="1127"/>
      <c r="AP120" s="1127"/>
      <c r="AQ120" s="1127"/>
      <c r="AR120" s="1128"/>
      <c r="AS120" s="358"/>
      <c r="AT120" s="358"/>
      <c r="AU120" s="359"/>
      <c r="AV120" s="724"/>
      <c r="AW120" s="1962"/>
      <c r="AX120" s="364"/>
      <c r="AY120" s="365"/>
      <c r="AZ120" s="1963"/>
      <c r="BA120" s="366"/>
      <c r="BB120" s="366"/>
      <c r="BC120" s="366"/>
      <c r="BD120" s="367"/>
      <c r="BE120" s="2401">
        <v>3.5</v>
      </c>
      <c r="BF120" s="368">
        <v>3</v>
      </c>
      <c r="BG120" s="2451">
        <v>5</v>
      </c>
      <c r="BH120" s="470">
        <f>BG120+BF120+BE120</f>
        <v>11.5</v>
      </c>
      <c r="BI120" s="371"/>
      <c r="BJ120" s="371"/>
      <c r="BK120" s="371"/>
      <c r="BL120" s="372"/>
      <c r="BM120" s="358"/>
      <c r="BN120" s="358"/>
      <c r="BO120" s="358"/>
      <c r="BP120" s="363"/>
      <c r="BQ120" s="373"/>
      <c r="BR120" s="373"/>
      <c r="BS120" s="373"/>
      <c r="BT120" s="704"/>
      <c r="BU120" s="1869">
        <f t="shared" si="77"/>
        <v>4.8</v>
      </c>
      <c r="BV120" s="374">
        <f t="shared" si="78"/>
        <v>4.8</v>
      </c>
      <c r="BW120" s="374">
        <f t="shared" si="79"/>
        <v>6.4</v>
      </c>
      <c r="BX120" s="1902">
        <v>16</v>
      </c>
      <c r="BY120" s="1424"/>
      <c r="BZ120" s="1424"/>
      <c r="CA120" s="1424"/>
      <c r="CB120" s="1425"/>
      <c r="CC120" s="355"/>
      <c r="CD120" s="355"/>
      <c r="CE120" s="355"/>
      <c r="CF120" s="356"/>
      <c r="CG120" s="463">
        <f>CJ120*6/20</f>
        <v>3.9</v>
      </c>
      <c r="CH120" s="463">
        <f>CJ120*6/20</f>
        <v>3.9</v>
      </c>
      <c r="CI120" s="463">
        <f>CJ120*8/20</f>
        <v>5.2</v>
      </c>
      <c r="CJ120" s="703">
        <v>13</v>
      </c>
      <c r="CK120" s="383"/>
      <c r="CL120" s="383"/>
      <c r="CM120" s="383"/>
      <c r="CN120" s="488"/>
      <c r="CO120" s="2005"/>
      <c r="CP120" s="376"/>
      <c r="CQ120" s="465"/>
      <c r="CR120" s="2006"/>
      <c r="CS120" s="378"/>
      <c r="CT120" s="378"/>
      <c r="CU120" s="378"/>
      <c r="CV120" s="460"/>
      <c r="CW120" s="466"/>
      <c r="CX120" s="467"/>
      <c r="CY120" s="468"/>
      <c r="CZ120" s="468"/>
      <c r="DA120" s="469"/>
      <c r="DB120" s="378"/>
      <c r="DC120" s="470"/>
      <c r="DD120" s="470"/>
      <c r="DE120" s="471"/>
      <c r="DF120" s="472"/>
      <c r="DG120" s="473"/>
      <c r="DH120" s="473"/>
      <c r="DI120" s="488"/>
      <c r="DJ120" s="383"/>
      <c r="DK120" s="489"/>
      <c r="DL120" s="489"/>
      <c r="DM120" s="374"/>
      <c r="DN120" s="374"/>
      <c r="DO120" s="374"/>
      <c r="DP120" s="574"/>
      <c r="DQ120" s="466"/>
      <c r="DR120" s="467"/>
      <c r="DS120" s="468"/>
      <c r="DT120" s="575"/>
      <c r="DU120" s="491"/>
      <c r="DV120" s="492"/>
      <c r="DW120" s="493"/>
      <c r="DX120" s="494"/>
      <c r="DY120" s="495"/>
      <c r="DZ120" s="496"/>
      <c r="EA120" s="497"/>
      <c r="EB120" s="576"/>
      <c r="EC120" s="466"/>
      <c r="ED120" s="467"/>
      <c r="EE120" s="468"/>
      <c r="EF120" s="575"/>
      <c r="EG120" s="577"/>
      <c r="EH120" s="578"/>
      <c r="EI120" s="579"/>
      <c r="EJ120" s="580"/>
      <c r="EK120" s="964"/>
      <c r="EL120" s="965"/>
      <c r="EM120" s="966"/>
      <c r="EN120" s="967"/>
      <c r="EO120" s="1029"/>
      <c r="EP120" s="1030"/>
      <c r="EQ120" s="1031"/>
      <c r="ER120" s="1032"/>
      <c r="ES120" s="1088"/>
      <c r="ET120" s="1089"/>
      <c r="EU120" s="1090"/>
      <c r="EV120" s="1091"/>
      <c r="EW120" s="1347"/>
      <c r="EX120" s="1348"/>
      <c r="EY120" s="1349"/>
      <c r="EZ120" s="1350"/>
      <c r="FA120" s="1457"/>
      <c r="FB120" s="1458"/>
      <c r="FC120" s="1459"/>
      <c r="FD120" s="1460"/>
      <c r="FE120" s="1632"/>
      <c r="FF120" s="1633"/>
      <c r="FG120" s="1634"/>
      <c r="FH120" s="1635"/>
      <c r="FL120" s="2252"/>
      <c r="FP120" s="2252"/>
      <c r="FQ120" s="1858"/>
      <c r="FT120" s="2252"/>
      <c r="FX120" s="2252"/>
      <c r="GB120" s="2252"/>
      <c r="GF120" s="2252"/>
      <c r="GG120" s="1858"/>
      <c r="GJ120" s="2252"/>
      <c r="GN120" s="2252"/>
      <c r="GR120" s="2252"/>
      <c r="GV120" s="1858"/>
      <c r="GW120" s="1858"/>
      <c r="GZ120" s="2252"/>
      <c r="HA120" s="1858"/>
      <c r="HD120" s="2252"/>
      <c r="HE120" s="1858"/>
      <c r="HH120" s="2252"/>
      <c r="HI120" s="1858"/>
      <c r="HL120" s="2252"/>
      <c r="HM120" s="1858"/>
      <c r="HP120" s="2252"/>
      <c r="HQ120" s="1858"/>
      <c r="HT120" s="2252"/>
      <c r="HU120" s="1858"/>
      <c r="HX120" s="2252"/>
      <c r="HY120" s="1858"/>
      <c r="IB120" s="2252"/>
      <c r="IC120" s="1858"/>
      <c r="IF120" s="2252"/>
      <c r="IG120" s="1858"/>
      <c r="IJ120" s="2252"/>
      <c r="IK120" s="1858"/>
      <c r="IN120" s="2252"/>
      <c r="IO120" s="1858"/>
      <c r="IR120" s="2252"/>
      <c r="IS120" s="1858"/>
      <c r="IV120" s="1858"/>
      <c r="IW120" s="1858"/>
      <c r="IZ120" s="2252"/>
      <c r="JA120" s="1858"/>
      <c r="JD120" s="2252"/>
      <c r="JE120" s="1858"/>
      <c r="JH120" s="2252"/>
      <c r="JI120" s="1858"/>
      <c r="JL120" s="2252"/>
      <c r="JM120" s="1858"/>
      <c r="JP120" s="2252"/>
      <c r="JQ120" s="1858"/>
      <c r="JT120" s="2252"/>
      <c r="JU120" s="1858"/>
      <c r="JX120" s="2252"/>
      <c r="JY120" s="1858"/>
      <c r="KB120" s="2252"/>
      <c r="KC120" s="1858"/>
      <c r="KF120" s="2252"/>
      <c r="KG120" s="1858"/>
      <c r="KJ120" s="2252"/>
      <c r="KK120" s="1858"/>
      <c r="KN120" s="2252"/>
      <c r="KO120" s="1858"/>
      <c r="KR120" s="2252"/>
      <c r="KS120" s="1858"/>
      <c r="KV120" s="2252"/>
      <c r="KW120" s="1858"/>
      <c r="KZ120" s="2252"/>
      <c r="LA120" s="1858"/>
      <c r="LD120" s="2252"/>
      <c r="LE120" s="1858"/>
      <c r="LH120" s="2252"/>
      <c r="LI120" s="1858"/>
      <c r="LL120" s="2252"/>
      <c r="LM120" s="1858"/>
      <c r="LP120" s="2252"/>
      <c r="LQ120" s="1858"/>
      <c r="LT120" s="2252"/>
      <c r="LU120" s="1858"/>
      <c r="LX120" s="2252"/>
      <c r="LY120" s="1858"/>
      <c r="MB120" s="2252"/>
      <c r="MC120" s="1858"/>
      <c r="MF120" s="2252"/>
      <c r="MG120" s="1858"/>
      <c r="MJ120" s="2252"/>
      <c r="MK120" s="1858"/>
      <c r="MN120" s="2252"/>
      <c r="MO120" s="1858"/>
      <c r="MR120" s="2252"/>
      <c r="MS120" s="1858"/>
      <c r="MV120" s="2252"/>
      <c r="MW120" s="1858"/>
      <c r="MZ120" s="2252"/>
      <c r="NA120" s="1858"/>
      <c r="ND120" s="2252"/>
    </row>
    <row r="121" spans="1:368" s="78" customFormat="1" thickBot="1">
      <c r="A121" s="124"/>
      <c r="B121" s="1754"/>
      <c r="C121" s="1790"/>
      <c r="D121" s="2331"/>
      <c r="E121" s="1790"/>
      <c r="F121" s="1801"/>
      <c r="G121" s="1811" t="s">
        <v>212</v>
      </c>
      <c r="H121" s="1771" t="e">
        <f>AVERAGE(BE121,AK121,AC121,Q121,U121,Y121,CK121,CG121,AG121,AW121,M121,BQ121,BU121,BM121,BA121,AO121,AS121,#REF!,BI121,BY121,CC121,CO121,CS121,CW121,DA121,DE121)</f>
        <v>#REF!</v>
      </c>
      <c r="I121" s="691" t="e">
        <f>AVERAGE(BF121,AL121,AD121,R121,V121,Z121,CL121,CH121,AH121,AX121,N121,BR121,BV121,BN121,BB121,AP121,AT121,#REF!,BJ121,BZ121,CD121,CP121,CT121,CX121,DB121,DF121)</f>
        <v>#REF!</v>
      </c>
      <c r="J121" s="2056" t="e">
        <f>AVERAGE(BG121,AM121,AE121,S121,W121,AA121,CM121,CI121,AI121,AY121,O121,BS121,BW121,BO121,BC121,AQ121,AU121,#REF!,BK121,CA121,CE121,CQ121,CU121,CY121,DC121,DG121)</f>
        <v>#REF!</v>
      </c>
      <c r="K121" s="1324" t="e">
        <f t="shared" si="76"/>
        <v>#REF!</v>
      </c>
      <c r="L121" s="1754"/>
      <c r="M121" s="472"/>
      <c r="N121" s="472"/>
      <c r="O121" s="472"/>
      <c r="P121" s="471"/>
      <c r="Q121" s="2521"/>
      <c r="R121" s="572"/>
      <c r="S121" s="573"/>
      <c r="T121" s="2520"/>
      <c r="U121" s="463"/>
      <c r="V121" s="463"/>
      <c r="W121" s="463"/>
      <c r="X121" s="464"/>
      <c r="Y121" s="353">
        <v>5.5</v>
      </c>
      <c r="Z121" s="353">
        <v>5</v>
      </c>
      <c r="AA121" s="353">
        <v>6.5</v>
      </c>
      <c r="AB121" s="525">
        <f>AA121+Z121+Y121</f>
        <v>17</v>
      </c>
      <c r="AC121" s="484">
        <v>3</v>
      </c>
      <c r="AD121" s="484">
        <v>2.5</v>
      </c>
      <c r="AE121" s="484">
        <v>4.5</v>
      </c>
      <c r="AF121" s="356">
        <f>AE121+AD121+AC121</f>
        <v>10</v>
      </c>
      <c r="AG121" s="704"/>
      <c r="AH121" s="373"/>
      <c r="AI121" s="705"/>
      <c r="AJ121" s="373"/>
      <c r="AK121" s="360">
        <f>AN121*6/20</f>
        <v>4.8</v>
      </c>
      <c r="AL121" s="361">
        <f>AN121*6/20</f>
        <v>4.8</v>
      </c>
      <c r="AM121" s="361">
        <f>AN121*8/20</f>
        <v>6.4</v>
      </c>
      <c r="AN121" s="702">
        <v>16</v>
      </c>
      <c r="AO121" s="1127"/>
      <c r="AP121" s="1127"/>
      <c r="AQ121" s="1127"/>
      <c r="AR121" s="1128"/>
      <c r="AS121" s="358"/>
      <c r="AT121" s="358"/>
      <c r="AU121" s="359"/>
      <c r="AV121" s="724"/>
      <c r="AW121" s="1962"/>
      <c r="AX121" s="364"/>
      <c r="AY121" s="365"/>
      <c r="AZ121" s="1963"/>
      <c r="BA121" s="366"/>
      <c r="BB121" s="366"/>
      <c r="BC121" s="366"/>
      <c r="BD121" s="367"/>
      <c r="BE121" s="2401">
        <v>5.5</v>
      </c>
      <c r="BF121" s="368">
        <v>4</v>
      </c>
      <c r="BG121" s="2451">
        <v>5</v>
      </c>
      <c r="BH121" s="470">
        <f>BG121+BF121+BE121</f>
        <v>14.5</v>
      </c>
      <c r="BI121" s="371"/>
      <c r="BJ121" s="371"/>
      <c r="BK121" s="371"/>
      <c r="BL121" s="372"/>
      <c r="BM121" s="358"/>
      <c r="BN121" s="358"/>
      <c r="BO121" s="358"/>
      <c r="BP121" s="363"/>
      <c r="BQ121" s="373"/>
      <c r="BR121" s="373"/>
      <c r="BS121" s="373"/>
      <c r="BT121" s="704"/>
      <c r="BU121" s="1869">
        <f t="shared" si="77"/>
        <v>4.5</v>
      </c>
      <c r="BV121" s="374">
        <f t="shared" si="78"/>
        <v>4.5</v>
      </c>
      <c r="BW121" s="374">
        <f t="shared" si="79"/>
        <v>6</v>
      </c>
      <c r="BX121" s="1902">
        <v>15</v>
      </c>
      <c r="BY121" s="1424"/>
      <c r="BZ121" s="1424"/>
      <c r="CA121" s="1424"/>
      <c r="CB121" s="1425"/>
      <c r="CC121" s="355"/>
      <c r="CD121" s="355"/>
      <c r="CE121" s="355"/>
      <c r="CF121" s="356"/>
      <c r="CG121" s="463">
        <f>CJ121*6/20</f>
        <v>4.6500000000000004</v>
      </c>
      <c r="CH121" s="463">
        <f>CJ121*6/20</f>
        <v>4.6500000000000004</v>
      </c>
      <c r="CI121" s="463">
        <f>CJ121*8/20</f>
        <v>6.2</v>
      </c>
      <c r="CJ121" s="703">
        <v>15.5</v>
      </c>
      <c r="CK121" s="383"/>
      <c r="CL121" s="383"/>
      <c r="CM121" s="383"/>
      <c r="CN121" s="488"/>
      <c r="CO121" s="2005"/>
      <c r="CP121" s="376"/>
      <c r="CQ121" s="465"/>
      <c r="CR121" s="2006"/>
      <c r="CS121" s="378"/>
      <c r="CT121" s="378"/>
      <c r="CU121" s="378"/>
      <c r="CV121" s="460"/>
      <c r="CW121" s="466"/>
      <c r="CX121" s="467"/>
      <c r="CY121" s="468"/>
      <c r="CZ121" s="468"/>
      <c r="DA121" s="469"/>
      <c r="DB121" s="378"/>
      <c r="DC121" s="470"/>
      <c r="DD121" s="470"/>
      <c r="DE121" s="471"/>
      <c r="DF121" s="472"/>
      <c r="DG121" s="473"/>
      <c r="DH121" s="473"/>
      <c r="DI121" s="488"/>
      <c r="DJ121" s="383"/>
      <c r="DK121" s="489"/>
      <c r="DL121" s="489"/>
      <c r="DM121" s="374"/>
      <c r="DN121" s="374"/>
      <c r="DO121" s="374"/>
      <c r="DP121" s="574"/>
      <c r="DQ121" s="466"/>
      <c r="DR121" s="467"/>
      <c r="DS121" s="468"/>
      <c r="DT121" s="575"/>
      <c r="DU121" s="491"/>
      <c r="DV121" s="492"/>
      <c r="DW121" s="493"/>
      <c r="DX121" s="494"/>
      <c r="DY121" s="495"/>
      <c r="DZ121" s="496"/>
      <c r="EA121" s="497"/>
      <c r="EB121" s="576"/>
      <c r="EC121" s="466"/>
      <c r="ED121" s="467"/>
      <c r="EE121" s="468"/>
      <c r="EF121" s="575"/>
      <c r="EG121" s="577"/>
      <c r="EH121" s="578"/>
      <c r="EI121" s="579"/>
      <c r="EJ121" s="580"/>
      <c r="EK121" s="964"/>
      <c r="EL121" s="965"/>
      <c r="EM121" s="966"/>
      <c r="EN121" s="967"/>
      <c r="EO121" s="1029"/>
      <c r="EP121" s="1030"/>
      <c r="EQ121" s="1031"/>
      <c r="ER121" s="1032"/>
      <c r="ES121" s="1088"/>
      <c r="ET121" s="1089"/>
      <c r="EU121" s="1090"/>
      <c r="EV121" s="1091"/>
      <c r="EW121" s="1347"/>
      <c r="EX121" s="1348"/>
      <c r="EY121" s="1349"/>
      <c r="EZ121" s="1350"/>
      <c r="FA121" s="1457"/>
      <c r="FB121" s="1458"/>
      <c r="FC121" s="1459"/>
      <c r="FD121" s="1460"/>
      <c r="FE121" s="1632"/>
      <c r="FF121" s="1633"/>
      <c r="FG121" s="1634"/>
      <c r="FH121" s="1635"/>
      <c r="FL121" s="2252"/>
      <c r="FP121" s="2252"/>
      <c r="FQ121" s="1858"/>
      <c r="FT121" s="2252"/>
      <c r="FX121" s="2252"/>
      <c r="GB121" s="2252"/>
      <c r="GF121" s="2252"/>
      <c r="GG121" s="1858"/>
      <c r="GJ121" s="2252"/>
      <c r="GN121" s="2252"/>
      <c r="GR121" s="2252"/>
      <c r="GV121" s="1858"/>
      <c r="GW121" s="1858"/>
      <c r="GZ121" s="2252"/>
      <c r="HA121" s="1858"/>
      <c r="HD121" s="2252"/>
      <c r="HE121" s="1858"/>
      <c r="HH121" s="2252"/>
      <c r="HI121" s="1858"/>
      <c r="HL121" s="2252"/>
      <c r="HM121" s="1858"/>
      <c r="HP121" s="2252"/>
      <c r="HQ121" s="1858"/>
      <c r="HT121" s="2252"/>
      <c r="HU121" s="1858"/>
      <c r="HX121" s="2252"/>
      <c r="HY121" s="1858"/>
      <c r="IB121" s="2252"/>
      <c r="IC121" s="1858"/>
      <c r="IF121" s="2252"/>
      <c r="IG121" s="1858"/>
      <c r="IJ121" s="2252"/>
      <c r="IK121" s="1858"/>
      <c r="IN121" s="2252"/>
      <c r="IO121" s="1858"/>
      <c r="IR121" s="2252"/>
      <c r="IS121" s="1858"/>
      <c r="IV121" s="1858"/>
      <c r="IW121" s="1858"/>
      <c r="IZ121" s="2252"/>
      <c r="JA121" s="1858"/>
      <c r="JD121" s="2252"/>
      <c r="JE121" s="1858"/>
      <c r="JH121" s="2252"/>
      <c r="JI121" s="1858"/>
      <c r="JL121" s="2252"/>
      <c r="JM121" s="1858"/>
      <c r="JP121" s="2252"/>
      <c r="JQ121" s="1858"/>
      <c r="JT121" s="2252"/>
      <c r="JU121" s="1858"/>
      <c r="JX121" s="2252"/>
      <c r="JY121" s="1858"/>
      <c r="KB121" s="2252"/>
      <c r="KC121" s="1858"/>
      <c r="KF121" s="2252"/>
      <c r="KG121" s="1858"/>
      <c r="KJ121" s="2252"/>
      <c r="KK121" s="1858"/>
      <c r="KN121" s="2252"/>
      <c r="KO121" s="1858"/>
      <c r="KR121" s="2252"/>
      <c r="KS121" s="1858"/>
      <c r="KV121" s="2252"/>
      <c r="KW121" s="1858"/>
      <c r="KZ121" s="2252"/>
      <c r="LA121" s="1858"/>
      <c r="LD121" s="2252"/>
      <c r="LE121" s="1858"/>
      <c r="LH121" s="2252"/>
      <c r="LI121" s="1858"/>
      <c r="LL121" s="2252"/>
      <c r="LM121" s="1858"/>
      <c r="LP121" s="2252"/>
      <c r="LQ121" s="1858"/>
      <c r="LT121" s="2252"/>
      <c r="LU121" s="1858"/>
      <c r="LX121" s="2252"/>
      <c r="LY121" s="1858"/>
      <c r="MB121" s="2252"/>
      <c r="MC121" s="1858"/>
      <c r="MF121" s="2252"/>
      <c r="MG121" s="1858"/>
      <c r="MJ121" s="2252"/>
      <c r="MK121" s="1858"/>
      <c r="MN121" s="2252"/>
      <c r="MO121" s="1858"/>
      <c r="MR121" s="2252"/>
      <c r="MS121" s="1858"/>
      <c r="MV121" s="2252"/>
      <c r="MW121" s="1858"/>
      <c r="MZ121" s="2252"/>
      <c r="NA121" s="1858"/>
      <c r="ND121" s="2252"/>
    </row>
    <row r="122" spans="1:368" s="78" customFormat="1" thickBot="1">
      <c r="A122" s="124"/>
      <c r="B122" s="1754"/>
      <c r="C122" s="1790"/>
      <c r="D122" s="2331"/>
      <c r="E122" s="1790"/>
      <c r="F122" s="1812" t="s">
        <v>206</v>
      </c>
      <c r="G122" s="1813" t="s">
        <v>213</v>
      </c>
      <c r="H122" s="1772" t="e">
        <f>AVERAGE(BE122,AK122,AC122,Q122,U122,Y122,CK122,CG122,AG122,AW122,M122,BQ122,BU122,BM122,BA122,AO122,AS122,#REF!,BI122,BY122,CC122,CO122,CS122,CW122,DA122,DE122)</f>
        <v>#REF!</v>
      </c>
      <c r="I122" s="706" t="e">
        <f>AVERAGE(BF122,AL122,AD122,R122,V122,Z122,CL122,CH122,AH122,AX122,N122,BR122,BV122,BN122,BB122,AP122,AT122,#REF!,BJ122,BZ122,CD122,CP122,CT122,CX122,DB122,DF122)</f>
        <v>#REF!</v>
      </c>
      <c r="J122" s="2058" t="e">
        <f>AVERAGE(BG122,AM122,AE122,S122,W122,AA122,CM122,CI122,AI122,AY122,O122,BS122,BW122,BO122,BC122,AQ122,AU122,#REF!,BK122,CA122,CE122,CQ122,CU122,CY122,DC122,DG122)</f>
        <v>#REF!</v>
      </c>
      <c r="K122" s="1330" t="e">
        <f t="shared" si="76"/>
        <v>#REF!</v>
      </c>
      <c r="L122" s="1754"/>
      <c r="M122" s="472"/>
      <c r="N122" s="472"/>
      <c r="O122" s="472"/>
      <c r="P122" s="471"/>
      <c r="Q122" s="2521"/>
      <c r="R122" s="572"/>
      <c r="S122" s="573"/>
      <c r="T122" s="2520"/>
      <c r="U122" s="463"/>
      <c r="V122" s="463"/>
      <c r="W122" s="463"/>
      <c r="X122" s="464"/>
      <c r="Y122" s="353">
        <v>5.5</v>
      </c>
      <c r="Z122" s="353">
        <v>6</v>
      </c>
      <c r="AA122" s="353"/>
      <c r="AB122" s="525"/>
      <c r="AC122" s="484">
        <v>5</v>
      </c>
      <c r="AD122" s="484">
        <v>5</v>
      </c>
      <c r="AE122" s="484">
        <v>2.5</v>
      </c>
      <c r="AF122" s="356">
        <f>AE122+AD122+AC122</f>
        <v>12.5</v>
      </c>
      <c r="AG122" s="704"/>
      <c r="AH122" s="373"/>
      <c r="AI122" s="705"/>
      <c r="AJ122" s="373"/>
      <c r="AK122" s="360"/>
      <c r="AL122" s="361"/>
      <c r="AM122" s="361"/>
      <c r="AN122" s="702"/>
      <c r="AO122" s="1127"/>
      <c r="AP122" s="1127"/>
      <c r="AQ122" s="1127"/>
      <c r="AR122" s="1128"/>
      <c r="AS122" s="358"/>
      <c r="AT122" s="358"/>
      <c r="AU122" s="359"/>
      <c r="AV122" s="724"/>
      <c r="AW122" s="1962"/>
      <c r="AX122" s="364"/>
      <c r="AY122" s="365"/>
      <c r="AZ122" s="1963"/>
      <c r="BA122" s="366"/>
      <c r="BB122" s="366"/>
      <c r="BC122" s="366"/>
      <c r="BD122" s="367"/>
      <c r="BE122" s="2401"/>
      <c r="BF122" s="368"/>
      <c r="BG122" s="2451"/>
      <c r="BH122" s="470"/>
      <c r="BI122" s="371"/>
      <c r="BJ122" s="371"/>
      <c r="BK122" s="371"/>
      <c r="BL122" s="372"/>
      <c r="BM122" s="358"/>
      <c r="BN122" s="358"/>
      <c r="BO122" s="358"/>
      <c r="BP122" s="363"/>
      <c r="BQ122" s="373"/>
      <c r="BR122" s="373"/>
      <c r="BS122" s="373"/>
      <c r="BT122" s="704"/>
      <c r="BU122" s="1906">
        <f t="shared" si="77"/>
        <v>4.17</v>
      </c>
      <c r="BV122" s="683">
        <f t="shared" si="78"/>
        <v>4.17</v>
      </c>
      <c r="BW122" s="683">
        <f t="shared" si="79"/>
        <v>5.5600000000000005</v>
      </c>
      <c r="BX122" s="1907">
        <v>13.9</v>
      </c>
      <c r="BY122" s="1424"/>
      <c r="BZ122" s="1424"/>
      <c r="CA122" s="1424"/>
      <c r="CB122" s="1425"/>
      <c r="CC122" s="355"/>
      <c r="CD122" s="355"/>
      <c r="CE122" s="355"/>
      <c r="CF122" s="356"/>
      <c r="CG122" s="463"/>
      <c r="CH122" s="463"/>
      <c r="CI122" s="463"/>
      <c r="CJ122" s="703"/>
      <c r="CK122" s="383"/>
      <c r="CL122" s="383"/>
      <c r="CM122" s="383"/>
      <c r="CN122" s="488"/>
      <c r="CO122" s="2005"/>
      <c r="CP122" s="376"/>
      <c r="CQ122" s="465"/>
      <c r="CR122" s="2006"/>
      <c r="CS122" s="378"/>
      <c r="CT122" s="378"/>
      <c r="CU122" s="378"/>
      <c r="CV122" s="460"/>
      <c r="CW122" s="466"/>
      <c r="CX122" s="467"/>
      <c r="CY122" s="468"/>
      <c r="CZ122" s="468"/>
      <c r="DA122" s="469"/>
      <c r="DB122" s="378"/>
      <c r="DC122" s="470"/>
      <c r="DD122" s="470"/>
      <c r="DE122" s="471"/>
      <c r="DF122" s="472"/>
      <c r="DG122" s="473"/>
      <c r="DH122" s="473"/>
      <c r="DI122" s="488"/>
      <c r="DJ122" s="383"/>
      <c r="DK122" s="489"/>
      <c r="DL122" s="489"/>
      <c r="DM122" s="374"/>
      <c r="DN122" s="374"/>
      <c r="DO122" s="374"/>
      <c r="DP122" s="574"/>
      <c r="DQ122" s="466"/>
      <c r="DR122" s="467"/>
      <c r="DS122" s="468"/>
      <c r="DT122" s="575"/>
      <c r="DU122" s="491"/>
      <c r="DV122" s="492"/>
      <c r="DW122" s="493"/>
      <c r="DX122" s="494"/>
      <c r="DY122" s="495"/>
      <c r="DZ122" s="496"/>
      <c r="EA122" s="497"/>
      <c r="EB122" s="576"/>
      <c r="EC122" s="466"/>
      <c r="ED122" s="467"/>
      <c r="EE122" s="468"/>
      <c r="EF122" s="575"/>
      <c r="EG122" s="577"/>
      <c r="EH122" s="578"/>
      <c r="EI122" s="579"/>
      <c r="EJ122" s="580"/>
      <c r="EK122" s="964"/>
      <c r="EL122" s="965"/>
      <c r="EM122" s="966"/>
      <c r="EN122" s="967"/>
      <c r="EO122" s="1029"/>
      <c r="EP122" s="1030"/>
      <c r="EQ122" s="1031"/>
      <c r="ER122" s="1032"/>
      <c r="ES122" s="1088"/>
      <c r="ET122" s="1089"/>
      <c r="EU122" s="1090"/>
      <c r="EV122" s="1091"/>
      <c r="EW122" s="1347"/>
      <c r="EX122" s="1348"/>
      <c r="EY122" s="1349"/>
      <c r="EZ122" s="1350"/>
      <c r="FA122" s="1457"/>
      <c r="FB122" s="1458"/>
      <c r="FC122" s="1459"/>
      <c r="FD122" s="1460"/>
      <c r="FE122" s="1632"/>
      <c r="FF122" s="1633"/>
      <c r="FG122" s="1634"/>
      <c r="FH122" s="1635"/>
      <c r="FL122" s="2252"/>
      <c r="FP122" s="2252"/>
      <c r="FQ122" s="1858"/>
      <c r="FT122" s="2252"/>
      <c r="FX122" s="2252"/>
      <c r="GB122" s="2252"/>
      <c r="GF122" s="2252"/>
      <c r="GG122" s="1858"/>
      <c r="GJ122" s="2252"/>
      <c r="GN122" s="2252"/>
      <c r="GR122" s="2252"/>
      <c r="GV122" s="1858"/>
      <c r="GW122" s="1858"/>
      <c r="GZ122" s="2252"/>
      <c r="HA122" s="1858"/>
      <c r="HD122" s="2252"/>
      <c r="HE122" s="1858"/>
      <c r="HH122" s="2252"/>
      <c r="HI122" s="1858"/>
      <c r="HL122" s="2252"/>
      <c r="HM122" s="1858"/>
      <c r="HP122" s="2252"/>
      <c r="HQ122" s="1858"/>
      <c r="HT122" s="2252"/>
      <c r="HU122" s="1858"/>
      <c r="HX122" s="2252"/>
      <c r="HY122" s="1858"/>
      <c r="IB122" s="2252"/>
      <c r="IC122" s="1858"/>
      <c r="IF122" s="2252"/>
      <c r="IG122" s="1858"/>
      <c r="IJ122" s="2252"/>
      <c r="IK122" s="1858"/>
      <c r="IN122" s="2252"/>
      <c r="IO122" s="1858"/>
      <c r="IR122" s="2252"/>
      <c r="IS122" s="1858"/>
      <c r="IV122" s="1858"/>
      <c r="IW122" s="1858"/>
      <c r="IZ122" s="2252"/>
      <c r="JA122" s="1858"/>
      <c r="JD122" s="2252"/>
      <c r="JE122" s="1858"/>
      <c r="JH122" s="2252"/>
      <c r="JI122" s="1858"/>
      <c r="JL122" s="2252"/>
      <c r="JM122" s="1858"/>
      <c r="JP122" s="2252"/>
      <c r="JQ122" s="1858"/>
      <c r="JT122" s="2252"/>
      <c r="JU122" s="1858"/>
      <c r="JX122" s="2252"/>
      <c r="JY122" s="1858"/>
      <c r="KB122" s="2252"/>
      <c r="KC122" s="1858"/>
      <c r="KF122" s="2252"/>
      <c r="KG122" s="1858"/>
      <c r="KJ122" s="2252"/>
      <c r="KK122" s="1858"/>
      <c r="KN122" s="2252"/>
      <c r="KO122" s="1858"/>
      <c r="KR122" s="2252"/>
      <c r="KS122" s="1858"/>
      <c r="KV122" s="2252"/>
      <c r="KW122" s="1858"/>
      <c r="KZ122" s="2252"/>
      <c r="LA122" s="1858"/>
      <c r="LD122" s="2252"/>
      <c r="LE122" s="1858"/>
      <c r="LH122" s="2252"/>
      <c r="LI122" s="1858"/>
      <c r="LL122" s="2252"/>
      <c r="LM122" s="1858"/>
      <c r="LP122" s="2252"/>
      <c r="LQ122" s="1858"/>
      <c r="LT122" s="2252"/>
      <c r="LU122" s="1858"/>
      <c r="LX122" s="2252"/>
      <c r="LY122" s="1858"/>
      <c r="MB122" s="2252"/>
      <c r="MC122" s="1858"/>
      <c r="MF122" s="2252"/>
      <c r="MG122" s="1858"/>
      <c r="MJ122" s="2252"/>
      <c r="MK122" s="1858"/>
      <c r="MN122" s="2252"/>
      <c r="MO122" s="1858"/>
      <c r="MR122" s="2252"/>
      <c r="MS122" s="1858"/>
      <c r="MV122" s="2252"/>
      <c r="MW122" s="1858"/>
      <c r="MZ122" s="2252"/>
      <c r="NA122" s="1858"/>
      <c r="ND122" s="2252"/>
    </row>
    <row r="123" spans="1:368" s="411" customFormat="1" thickBot="1">
      <c r="A123" s="385"/>
      <c r="B123" s="1757"/>
      <c r="C123" s="1790">
        <v>2007</v>
      </c>
      <c r="D123" s="2331" t="s">
        <v>505</v>
      </c>
      <c r="E123" s="1790">
        <v>27</v>
      </c>
      <c r="F123" s="1805" t="s">
        <v>527</v>
      </c>
      <c r="G123" s="1806"/>
      <c r="H123" s="2274"/>
      <c r="I123" s="2274"/>
      <c r="J123" s="2274"/>
      <c r="K123" s="2275"/>
      <c r="L123" s="1757"/>
      <c r="M123" s="386"/>
      <c r="N123" s="386"/>
      <c r="O123" s="386"/>
      <c r="P123" s="414"/>
      <c r="Q123" s="2517"/>
      <c r="R123" s="387"/>
      <c r="S123" s="388"/>
      <c r="T123" s="2518"/>
      <c r="U123" s="389"/>
      <c r="V123" s="389"/>
      <c r="W123" s="389"/>
      <c r="X123" s="390"/>
      <c r="Y123" s="2597">
        <f>STDEV(AB110:AB122)</f>
        <v>2.5506148991246018</v>
      </c>
      <c r="Z123" s="2597"/>
      <c r="AA123" s="2598">
        <f>AVERAGE(AB110:AB122)</f>
        <v>13.781818181818181</v>
      </c>
      <c r="AB123" s="2598"/>
      <c r="AC123" s="2597">
        <f>STDEV(AF110:AF122)</f>
        <v>2.3327380192954963</v>
      </c>
      <c r="AD123" s="2597"/>
      <c r="AE123" s="2598">
        <f>AVERAGE(AF110:AF122)</f>
        <v>12.416666666666666</v>
      </c>
      <c r="AF123" s="2598"/>
      <c r="AG123" s="707"/>
      <c r="AH123" s="404"/>
      <c r="AI123" s="708"/>
      <c r="AJ123" s="404"/>
      <c r="AK123" s="2625">
        <f>STDEV(AN110:AN122)</f>
        <v>1.7400510848184232</v>
      </c>
      <c r="AL123" s="2625"/>
      <c r="AM123" s="2626">
        <f>AVERAGE(AN110:AN122)</f>
        <v>14.555555555555555</v>
      </c>
      <c r="AN123" s="2626"/>
      <c r="AO123" s="1129"/>
      <c r="AP123" s="1129"/>
      <c r="AQ123" s="1129"/>
      <c r="AR123" s="1130"/>
      <c r="AS123" s="393"/>
      <c r="AT123" s="393"/>
      <c r="AU123" s="32"/>
      <c r="AV123" s="1944"/>
      <c r="AW123" s="1964"/>
      <c r="AX123" s="398"/>
      <c r="AY123" s="399"/>
      <c r="AZ123" s="1965"/>
      <c r="BA123" s="400"/>
      <c r="BB123" s="400"/>
      <c r="BC123" s="400"/>
      <c r="BD123" s="401"/>
      <c r="BE123" s="2596">
        <f>STDEV(BH110:BH122)</f>
        <v>1.6890018569342413</v>
      </c>
      <c r="BF123" s="2597"/>
      <c r="BG123" s="2598">
        <f>AVERAGE(BH110:BH122)</f>
        <v>13.154545454545454</v>
      </c>
      <c r="BH123" s="2598"/>
      <c r="BI123" s="402"/>
      <c r="BJ123" s="402"/>
      <c r="BK123" s="402"/>
      <c r="BL123" s="403"/>
      <c r="BM123" s="393"/>
      <c r="BN123" s="393"/>
      <c r="BO123" s="393"/>
      <c r="BP123" s="397"/>
      <c r="BQ123" s="404"/>
      <c r="BR123" s="404"/>
      <c r="BS123" s="404"/>
      <c r="BT123" s="707"/>
      <c r="BU123" s="2596">
        <f>STDEV(BX110:BX122)</f>
        <v>3.2665947140165725</v>
      </c>
      <c r="BV123" s="2597"/>
      <c r="BW123" s="2598">
        <f>AVERAGE(BX110:BX122)</f>
        <v>13.86923076923077</v>
      </c>
      <c r="BX123" s="2599"/>
      <c r="BY123" s="1426"/>
      <c r="BZ123" s="1426"/>
      <c r="CA123" s="1426"/>
      <c r="CB123" s="1427"/>
      <c r="CC123" s="391"/>
      <c r="CD123" s="391"/>
      <c r="CE123" s="391"/>
      <c r="CF123" s="392"/>
      <c r="CG123" s="2597">
        <f>STDEV(CJ110:CJ122)</f>
        <v>2.2366777310840344</v>
      </c>
      <c r="CH123" s="2597"/>
      <c r="CI123" s="2598">
        <f>AVERAGE(CJ110:CJ122)</f>
        <v>12.854545454545455</v>
      </c>
      <c r="CJ123" s="2598"/>
      <c r="CK123" s="417"/>
      <c r="CL123" s="417"/>
      <c r="CM123" s="417"/>
      <c r="CN123" s="416"/>
      <c r="CO123" s="2007"/>
      <c r="CP123" s="407"/>
      <c r="CQ123" s="480"/>
      <c r="CR123" s="2008"/>
      <c r="CS123" s="408"/>
      <c r="CT123" s="408"/>
      <c r="CU123" s="408"/>
      <c r="CV123" s="409"/>
      <c r="CW123" s="410"/>
      <c r="CY123" s="40"/>
      <c r="CZ123" s="40"/>
      <c r="DA123" s="412"/>
      <c r="DB123" s="408"/>
      <c r="DC123" s="413"/>
      <c r="DD123" s="413"/>
      <c r="DE123" s="414"/>
      <c r="DF123" s="386"/>
      <c r="DG123" s="415"/>
      <c r="DH123" s="415"/>
      <c r="DI123" s="220"/>
      <c r="DJ123" s="221"/>
      <c r="DK123" s="222"/>
      <c r="DL123" s="222"/>
      <c r="DM123" s="405"/>
      <c r="DN123" s="405"/>
      <c r="DO123" s="405"/>
      <c r="DP123" s="419"/>
      <c r="DQ123" s="410"/>
      <c r="DS123" s="40"/>
      <c r="DT123" s="420"/>
      <c r="DU123" s="421"/>
      <c r="DV123" s="422"/>
      <c r="DW123" s="423"/>
      <c r="DX123" s="424"/>
      <c r="DY123" s="425"/>
      <c r="DZ123" s="426"/>
      <c r="EA123" s="427"/>
      <c r="EB123" s="428"/>
      <c r="EC123" s="410"/>
      <c r="EE123" s="40"/>
      <c r="EF123" s="420"/>
      <c r="EG123" s="429"/>
      <c r="EH123" s="430"/>
      <c r="EI123" s="431"/>
      <c r="EJ123" s="432"/>
      <c r="EK123" s="954"/>
      <c r="EL123" s="955"/>
      <c r="EM123" s="956"/>
      <c r="EN123" s="957"/>
      <c r="EO123" s="1019"/>
      <c r="EP123" s="1020"/>
      <c r="EQ123" s="1021"/>
      <c r="ER123" s="1022"/>
      <c r="ES123" s="1078"/>
      <c r="ET123" s="1079"/>
      <c r="EU123" s="1080"/>
      <c r="EV123" s="1081"/>
      <c r="EW123" s="1359"/>
      <c r="EX123" s="1360"/>
      <c r="EY123" s="1361"/>
      <c r="EZ123" s="1362"/>
      <c r="FA123" s="1480"/>
      <c r="FB123" s="1481"/>
      <c r="FC123" s="1482"/>
      <c r="FD123" s="1483"/>
      <c r="FE123" s="1622"/>
      <c r="FF123" s="1623"/>
      <c r="FG123" s="1624"/>
      <c r="FH123" s="1625"/>
      <c r="FL123" s="2255"/>
      <c r="FP123" s="2255"/>
      <c r="FQ123" s="1862"/>
      <c r="FT123" s="2255"/>
      <c r="FX123" s="2255"/>
      <c r="GB123" s="2255"/>
      <c r="GF123" s="2255"/>
      <c r="GG123" s="1862"/>
      <c r="GJ123" s="2255"/>
      <c r="GN123" s="2255"/>
      <c r="GR123" s="2255"/>
      <c r="GV123" s="1862"/>
      <c r="GW123" s="1862"/>
      <c r="GZ123" s="2255"/>
      <c r="HA123" s="1862"/>
      <c r="HD123" s="2255"/>
      <c r="HE123" s="1862"/>
      <c r="HH123" s="2255"/>
      <c r="HI123" s="1862"/>
      <c r="HL123" s="2255"/>
      <c r="HM123" s="1862"/>
      <c r="HP123" s="2255"/>
      <c r="HQ123" s="1862"/>
      <c r="HT123" s="2255"/>
      <c r="HU123" s="1862"/>
      <c r="HX123" s="2255"/>
      <c r="HY123" s="1862"/>
      <c r="IB123" s="2255"/>
      <c r="IC123" s="1862"/>
      <c r="IF123" s="2255"/>
      <c r="IG123" s="1862"/>
      <c r="IJ123" s="2255"/>
      <c r="IK123" s="1862"/>
      <c r="IN123" s="2255"/>
      <c r="IO123" s="1862"/>
      <c r="IR123" s="2255"/>
      <c r="IS123" s="1862"/>
      <c r="IV123" s="1862"/>
      <c r="IW123" s="1862"/>
      <c r="IZ123" s="2255"/>
      <c r="JA123" s="1862"/>
      <c r="JD123" s="2255"/>
      <c r="JE123" s="1862"/>
      <c r="JH123" s="2255"/>
      <c r="JI123" s="1862"/>
      <c r="JL123" s="2255"/>
      <c r="JM123" s="1862"/>
      <c r="JP123" s="2255"/>
      <c r="JQ123" s="1862"/>
      <c r="JT123" s="2255"/>
      <c r="JU123" s="1862"/>
      <c r="JX123" s="2255"/>
      <c r="JY123" s="1862"/>
      <c r="KB123" s="2255"/>
      <c r="KC123" s="1862"/>
      <c r="KF123" s="2255"/>
      <c r="KG123" s="1862"/>
      <c r="KJ123" s="2255"/>
      <c r="KK123" s="1862"/>
      <c r="KN123" s="2255"/>
      <c r="KO123" s="1862"/>
      <c r="KR123" s="2255"/>
      <c r="KS123" s="1862"/>
      <c r="KV123" s="2255"/>
      <c r="KW123" s="1862"/>
      <c r="KZ123" s="2255"/>
      <c r="LA123" s="1862"/>
      <c r="LD123" s="2255"/>
      <c r="LE123" s="1862"/>
      <c r="LH123" s="2255"/>
      <c r="LI123" s="1862"/>
      <c r="LL123" s="2255"/>
      <c r="LM123" s="1862"/>
      <c r="LP123" s="2255"/>
      <c r="LQ123" s="1862"/>
      <c r="LT123" s="2255"/>
      <c r="LU123" s="1862"/>
      <c r="LX123" s="2255"/>
      <c r="LY123" s="1862"/>
      <c r="MB123" s="2255"/>
      <c r="MC123" s="1862"/>
      <c r="MF123" s="2255"/>
      <c r="MG123" s="1862"/>
      <c r="MJ123" s="2255"/>
      <c r="MK123" s="1862"/>
      <c r="MN123" s="2255"/>
      <c r="MO123" s="1862"/>
      <c r="MR123" s="2255"/>
      <c r="MS123" s="1862"/>
      <c r="MV123" s="2255"/>
      <c r="MW123" s="1862"/>
      <c r="MZ123" s="2255"/>
      <c r="NA123" s="1862"/>
      <c r="ND123" s="2255"/>
    </row>
    <row r="124" spans="1:368" s="325" customFormat="1" thickBot="1">
      <c r="A124" s="125"/>
      <c r="B124" s="1756"/>
      <c r="C124" s="1790"/>
      <c r="D124" s="2331"/>
      <c r="E124" s="1790"/>
      <c r="F124" s="1803" t="s">
        <v>214</v>
      </c>
      <c r="G124" s="1808" t="s">
        <v>215</v>
      </c>
      <c r="H124" s="1768" t="e">
        <f>AVERAGE(BE124,AK124,AC124,Q124,U124,Y124,CK124,CG124,AG124,AW124,M124,BQ124,BU124,BM124,BA124,AO124,AS124,#REF!,BI124,BY124,CC124,CO124,CS124,CW124,DA124,DE124)</f>
        <v>#REF!</v>
      </c>
      <c r="I124" s="695" t="e">
        <f>AVERAGE(BF124,AL124,AD124,R124,V124,Z124,CL124,CH124,AH124,AX124,N124,BR124,BV124,BN124,BB124,AP124,AT124,#REF!,BJ124,BZ124,CD124,CP124,CT124,CX124,DB124,DF124)</f>
        <v>#REF!</v>
      </c>
      <c r="J124" s="802" t="e">
        <f>AVERAGE(BG124,AM124,AE124,S124,W124,AA124,CM124,CI124,AI124,AY124,O124,BS124,BW124,BO124,BC124,AQ124,AU124,#REF!,BK124,CA124,CE124,CQ124,CU124,CY124,DC124,DG124)</f>
        <v>#REF!</v>
      </c>
      <c r="K124" s="1326" t="e">
        <f t="shared" ref="K124:K133" si="83">SUM(H124:J124)</f>
        <v>#REF!</v>
      </c>
      <c r="L124" s="1756"/>
      <c r="M124" s="455"/>
      <c r="N124" s="455"/>
      <c r="O124" s="455"/>
      <c r="P124" s="454"/>
      <c r="Q124" s="2519"/>
      <c r="R124" s="552"/>
      <c r="S124" s="553"/>
      <c r="T124" s="2523"/>
      <c r="U124" s="444"/>
      <c r="V124" s="444"/>
      <c r="W124" s="444"/>
      <c r="X124" s="445"/>
      <c r="Y124" s="353">
        <v>4.5</v>
      </c>
      <c r="Z124" s="353">
        <v>4</v>
      </c>
      <c r="AA124" s="353">
        <v>6</v>
      </c>
      <c r="AB124" s="525">
        <f t="shared" ref="AB124:AB130" si="84">AA124+Z124+Y124</f>
        <v>14.5</v>
      </c>
      <c r="AC124" s="484">
        <v>4.5</v>
      </c>
      <c r="AD124" s="484">
        <v>5</v>
      </c>
      <c r="AE124" s="484">
        <v>5</v>
      </c>
      <c r="AF124" s="356">
        <f t="shared" ref="AF124:AF133" si="85">AE124+AD124+AC124</f>
        <v>14.5</v>
      </c>
      <c r="AG124" s="700"/>
      <c r="AH124" s="307"/>
      <c r="AI124" s="701"/>
      <c r="AJ124" s="307"/>
      <c r="AK124" s="295"/>
      <c r="AL124" s="296"/>
      <c r="AM124" s="296"/>
      <c r="AN124" s="297"/>
      <c r="AO124" s="1125"/>
      <c r="AP124" s="1125"/>
      <c r="AQ124" s="1125"/>
      <c r="AR124" s="1126"/>
      <c r="AS124" s="293"/>
      <c r="AT124" s="293"/>
      <c r="AU124" s="294"/>
      <c r="AV124" s="1943"/>
      <c r="AW124" s="1960"/>
      <c r="AX124" s="299"/>
      <c r="AY124" s="300"/>
      <c r="AZ124" s="1961"/>
      <c r="BA124" s="301"/>
      <c r="BB124" s="301"/>
      <c r="BC124" s="301"/>
      <c r="BD124" s="302"/>
      <c r="BE124" s="2401">
        <v>4</v>
      </c>
      <c r="BF124" s="368">
        <v>5</v>
      </c>
      <c r="BG124" s="2451">
        <v>5</v>
      </c>
      <c r="BH124" s="470">
        <f>BG124+BF124+BE124</f>
        <v>14</v>
      </c>
      <c r="BI124" s="305"/>
      <c r="BJ124" s="305"/>
      <c r="BK124" s="305"/>
      <c r="BL124" s="306"/>
      <c r="BM124" s="546">
        <v>4</v>
      </c>
      <c r="BN124" s="546">
        <v>5</v>
      </c>
      <c r="BO124" s="546">
        <v>5</v>
      </c>
      <c r="BP124" s="363">
        <f>BO124+BN124+BM124</f>
        <v>14</v>
      </c>
      <c r="BQ124" s="307"/>
      <c r="BR124" s="307"/>
      <c r="BS124" s="307"/>
      <c r="BT124" s="700"/>
      <c r="BU124" s="1870">
        <v>4</v>
      </c>
      <c r="BV124" s="462">
        <v>3.5</v>
      </c>
      <c r="BW124" s="462">
        <v>6</v>
      </c>
      <c r="BX124" s="1871">
        <f t="shared" ref="BX124:BX129" si="86">BW124+BV124+BU124</f>
        <v>13.5</v>
      </c>
      <c r="BY124" s="1422"/>
      <c r="BZ124" s="1422"/>
      <c r="CA124" s="1422"/>
      <c r="CB124" s="1423"/>
      <c r="CC124" s="290"/>
      <c r="CD124" s="290"/>
      <c r="CE124" s="290"/>
      <c r="CF124" s="291"/>
      <c r="CG124" s="444"/>
      <c r="CH124" s="444"/>
      <c r="CI124" s="444"/>
      <c r="CJ124" s="445"/>
      <c r="CK124" s="446"/>
      <c r="CL124" s="446"/>
      <c r="CM124" s="446"/>
      <c r="CN124" s="532"/>
      <c r="CO124" s="2011">
        <v>3.5</v>
      </c>
      <c r="CP124" s="537">
        <v>4</v>
      </c>
      <c r="CQ124" s="537">
        <v>7</v>
      </c>
      <c r="CR124" s="2006">
        <f>CQ124+CP124+CO124</f>
        <v>14.5</v>
      </c>
      <c r="CS124" s="321"/>
      <c r="CT124" s="321"/>
      <c r="CU124" s="321"/>
      <c r="CV124" s="442"/>
      <c r="CW124" s="449"/>
      <c r="CX124" s="450"/>
      <c r="CY124" s="451"/>
      <c r="CZ124" s="451"/>
      <c r="DA124" s="452"/>
      <c r="DB124" s="321"/>
      <c r="DC124" s="453"/>
      <c r="DD124" s="453"/>
      <c r="DE124" s="454"/>
      <c r="DF124" s="455"/>
      <c r="DG124" s="456"/>
      <c r="DH124" s="455"/>
      <c r="DI124" s="316">
        <v>3.5</v>
      </c>
      <c r="DJ124" s="317">
        <v>4</v>
      </c>
      <c r="DK124" s="317">
        <v>5.5</v>
      </c>
      <c r="DL124" s="447">
        <f>DK124+DJ124+DI124</f>
        <v>13</v>
      </c>
      <c r="DM124" s="462">
        <v>3.5</v>
      </c>
      <c r="DN124" s="462">
        <v>4.5</v>
      </c>
      <c r="DO124" s="462">
        <v>5</v>
      </c>
      <c r="DP124" s="574">
        <f t="shared" ref="DP124:DP131" si="87">DO124+DN124+DM124</f>
        <v>13</v>
      </c>
      <c r="DQ124" s="449"/>
      <c r="DR124" s="450"/>
      <c r="DS124" s="451"/>
      <c r="DT124" s="557"/>
      <c r="DU124" s="558"/>
      <c r="DV124" s="559"/>
      <c r="DW124" s="560"/>
      <c r="DX124" s="561"/>
      <c r="DY124" s="562"/>
      <c r="DZ124" s="563"/>
      <c r="EA124" s="564"/>
      <c r="EB124" s="565"/>
      <c r="EC124" s="449"/>
      <c r="ED124" s="450"/>
      <c r="EE124" s="451"/>
      <c r="EF124" s="557"/>
      <c r="EG124" s="566"/>
      <c r="EH124" s="567"/>
      <c r="EI124" s="568"/>
      <c r="EJ124" s="569"/>
      <c r="EK124" s="960"/>
      <c r="EL124" s="961"/>
      <c r="EM124" s="962"/>
      <c r="EN124" s="963"/>
      <c r="EO124" s="1025"/>
      <c r="EP124" s="1026"/>
      <c r="EQ124" s="1027"/>
      <c r="ER124" s="1028"/>
      <c r="ES124" s="1084"/>
      <c r="ET124" s="1085"/>
      <c r="EU124" s="1086"/>
      <c r="EV124" s="1087"/>
      <c r="EW124" s="1365"/>
      <c r="EX124" s="1366"/>
      <c r="EY124" s="1367"/>
      <c r="EZ124" s="1368"/>
      <c r="FA124" s="1486"/>
      <c r="FB124" s="1487"/>
      <c r="FC124" s="1488"/>
      <c r="FD124" s="1489"/>
      <c r="FE124" s="1628"/>
      <c r="FF124" s="1629"/>
      <c r="FG124" s="1630"/>
      <c r="FH124" s="1631"/>
      <c r="FL124" s="2254"/>
      <c r="FP124" s="2254"/>
      <c r="FQ124" s="1861"/>
      <c r="FT124" s="2254"/>
      <c r="FX124" s="2254"/>
      <c r="GB124" s="2254"/>
      <c r="GF124" s="2254"/>
      <c r="GG124" s="1861"/>
      <c r="GJ124" s="2254"/>
      <c r="GN124" s="2254"/>
      <c r="GR124" s="2254"/>
      <c r="GV124" s="1861"/>
      <c r="GW124" s="1861"/>
      <c r="GZ124" s="2254"/>
      <c r="HA124" s="1861"/>
      <c r="HD124" s="2254"/>
      <c r="HE124" s="1861"/>
      <c r="HH124" s="2254"/>
      <c r="HI124" s="1861"/>
      <c r="HL124" s="2254"/>
      <c r="HM124" s="1861"/>
      <c r="HP124" s="2254"/>
      <c r="HQ124" s="1861"/>
      <c r="HT124" s="2254"/>
      <c r="HU124" s="1861"/>
      <c r="HX124" s="2254"/>
      <c r="HY124" s="1861"/>
      <c r="IB124" s="2254"/>
      <c r="IC124" s="1861"/>
      <c r="IF124" s="2254"/>
      <c r="IG124" s="1861"/>
      <c r="IJ124" s="2254"/>
      <c r="IK124" s="1861"/>
      <c r="IN124" s="2254"/>
      <c r="IO124" s="1861"/>
      <c r="IR124" s="2254"/>
      <c r="IS124" s="1861"/>
      <c r="IV124" s="1861"/>
      <c r="IW124" s="1861"/>
      <c r="IZ124" s="2254"/>
      <c r="JA124" s="1861"/>
      <c r="JD124" s="2254"/>
      <c r="JE124" s="1861"/>
      <c r="JH124" s="2254"/>
      <c r="JI124" s="1861"/>
      <c r="JL124" s="2254"/>
      <c r="JM124" s="1861"/>
      <c r="JP124" s="2254"/>
      <c r="JQ124" s="1861"/>
      <c r="JT124" s="2254"/>
      <c r="JU124" s="1861"/>
      <c r="JX124" s="2254"/>
      <c r="JY124" s="1861"/>
      <c r="KB124" s="2254"/>
      <c r="KC124" s="1861"/>
      <c r="KF124" s="2254"/>
      <c r="KG124" s="1861"/>
      <c r="KJ124" s="2254"/>
      <c r="KK124" s="1861"/>
      <c r="KN124" s="2254"/>
      <c r="KO124" s="1861"/>
      <c r="KR124" s="2254"/>
      <c r="KS124" s="1861"/>
      <c r="KV124" s="2254"/>
      <c r="KW124" s="1861"/>
      <c r="KZ124" s="2254"/>
      <c r="LA124" s="1861"/>
      <c r="LD124" s="2254"/>
      <c r="LE124" s="1861"/>
      <c r="LH124" s="2254"/>
      <c r="LI124" s="1861"/>
      <c r="LL124" s="2254"/>
      <c r="LM124" s="1861"/>
      <c r="LP124" s="2254"/>
      <c r="LQ124" s="1861"/>
      <c r="LT124" s="2254"/>
      <c r="LU124" s="1861"/>
      <c r="LX124" s="2254"/>
      <c r="LY124" s="1861"/>
      <c r="MB124" s="2254"/>
      <c r="MC124" s="1861"/>
      <c r="MF124" s="2254"/>
      <c r="MG124" s="1861"/>
      <c r="MJ124" s="2254"/>
      <c r="MK124" s="1861"/>
      <c r="MN124" s="2254"/>
      <c r="MO124" s="1861"/>
      <c r="MR124" s="2254"/>
      <c r="MS124" s="1861"/>
      <c r="MV124" s="2254"/>
      <c r="MW124" s="1861"/>
      <c r="MZ124" s="2254"/>
      <c r="NA124" s="1861"/>
      <c r="ND124" s="2254"/>
    </row>
    <row r="125" spans="1:368" s="78" customFormat="1" thickBot="1">
      <c r="A125" s="124"/>
      <c r="B125" s="1754"/>
      <c r="C125" s="1790"/>
      <c r="D125" s="2331"/>
      <c r="E125" s="1790"/>
      <c r="F125" s="1801" t="s">
        <v>216</v>
      </c>
      <c r="G125" s="1809" t="s">
        <v>189</v>
      </c>
      <c r="H125" s="1768" t="e">
        <f>AVERAGE(BE125,AK125,AC125,Q125,U125,Y125,CK125,CG125,AG125,AW125,M125,BQ125,BU125,BM125,BA125,AO125,AS125,#REF!,BI125,BY125,CC125,CO125,CS125,CW125,DA125,DE125)</f>
        <v>#REF!</v>
      </c>
      <c r="I125" s="691" t="e">
        <f>AVERAGE(BF125,AL125,AD125,R125,V125,Z125,CL125,CH125,AH125,AX125,N125,BR125,BV125,BN125,BB125,AP125,AT125,#REF!,BJ125,BZ125,CD125,CP125,CT125,CX125,DB125,DF125)</f>
        <v>#REF!</v>
      </c>
      <c r="J125" s="2056" t="e">
        <f>AVERAGE(BG125,AM125,AE125,S125,W125,AA125,CM125,CI125,AI125,AY125,O125,BS125,BW125,BO125,BC125,AQ125,AU125,#REF!,BK125,CA125,CE125,CQ125,CU125,CY125,DC125,DG125)</f>
        <v>#REF!</v>
      </c>
      <c r="K125" s="1326" t="e">
        <f t="shared" si="83"/>
        <v>#REF!</v>
      </c>
      <c r="L125" s="1754"/>
      <c r="M125" s="472"/>
      <c r="N125" s="472"/>
      <c r="O125" s="472"/>
      <c r="P125" s="471"/>
      <c r="Q125" s="2521"/>
      <c r="R125" s="572"/>
      <c r="S125" s="573"/>
      <c r="T125" s="2520"/>
      <c r="U125" s="463"/>
      <c r="V125" s="463"/>
      <c r="W125" s="463"/>
      <c r="X125" s="464"/>
      <c r="Y125" s="353">
        <v>5</v>
      </c>
      <c r="Z125" s="353">
        <v>5</v>
      </c>
      <c r="AA125" s="353">
        <v>5.5</v>
      </c>
      <c r="AB125" s="525">
        <f t="shared" si="84"/>
        <v>15.5</v>
      </c>
      <c r="AC125" s="484">
        <v>4</v>
      </c>
      <c r="AD125" s="484">
        <v>3</v>
      </c>
      <c r="AE125" s="484">
        <v>5</v>
      </c>
      <c r="AF125" s="356">
        <f t="shared" si="85"/>
        <v>12</v>
      </c>
      <c r="AG125" s="704"/>
      <c r="AH125" s="373"/>
      <c r="AI125" s="705"/>
      <c r="AJ125" s="373"/>
      <c r="AK125" s="360"/>
      <c r="AL125" s="361"/>
      <c r="AM125" s="361"/>
      <c r="AN125" s="362"/>
      <c r="AO125" s="1127"/>
      <c r="AP125" s="1127"/>
      <c r="AQ125" s="1127"/>
      <c r="AR125" s="1128"/>
      <c r="AS125" s="358"/>
      <c r="AT125" s="358"/>
      <c r="AU125" s="359"/>
      <c r="AV125" s="724"/>
      <c r="AW125" s="1962"/>
      <c r="AX125" s="364"/>
      <c r="AY125" s="365"/>
      <c r="AZ125" s="1963"/>
      <c r="BA125" s="366"/>
      <c r="BB125" s="366"/>
      <c r="BC125" s="366"/>
      <c r="BD125" s="367"/>
      <c r="BE125" s="1906">
        <f>BH125*6/20</f>
        <v>4.2</v>
      </c>
      <c r="BF125" s="683">
        <f>BH125*6/20</f>
        <v>4.2</v>
      </c>
      <c r="BG125" s="2466">
        <f>BH125*8/20</f>
        <v>5.6</v>
      </c>
      <c r="BH125" s="2436">
        <v>14</v>
      </c>
      <c r="BI125" s="371"/>
      <c r="BJ125" s="371"/>
      <c r="BK125" s="371"/>
      <c r="BL125" s="372"/>
      <c r="BM125" s="546">
        <v>4.5</v>
      </c>
      <c r="BN125" s="546">
        <v>4</v>
      </c>
      <c r="BO125" s="546">
        <v>6</v>
      </c>
      <c r="BP125" s="363">
        <f>BO125+BN125+BM125</f>
        <v>14.5</v>
      </c>
      <c r="BQ125" s="373"/>
      <c r="BR125" s="373"/>
      <c r="BS125" s="373"/>
      <c r="BT125" s="704"/>
      <c r="BU125" s="1870">
        <v>4</v>
      </c>
      <c r="BV125" s="462">
        <v>3.5</v>
      </c>
      <c r="BW125" s="462">
        <v>5</v>
      </c>
      <c r="BX125" s="1871">
        <f t="shared" si="86"/>
        <v>12.5</v>
      </c>
      <c r="BY125" s="1424"/>
      <c r="BZ125" s="1424"/>
      <c r="CA125" s="1424"/>
      <c r="CB125" s="1425"/>
      <c r="CC125" s="355"/>
      <c r="CD125" s="355"/>
      <c r="CE125" s="355"/>
      <c r="CF125" s="356"/>
      <c r="CG125" s="463"/>
      <c r="CH125" s="463"/>
      <c r="CI125" s="463"/>
      <c r="CJ125" s="464"/>
      <c r="CK125" s="383"/>
      <c r="CL125" s="383"/>
      <c r="CM125" s="383"/>
      <c r="CN125" s="488"/>
      <c r="CO125" s="2011">
        <v>3</v>
      </c>
      <c r="CP125" s="537">
        <v>5</v>
      </c>
      <c r="CQ125" s="537">
        <v>8</v>
      </c>
      <c r="CR125" s="2006">
        <f>CQ125+CP125+CO125</f>
        <v>16</v>
      </c>
      <c r="CS125" s="378"/>
      <c r="CT125" s="378"/>
      <c r="CU125" s="378"/>
      <c r="CV125" s="460"/>
      <c r="CW125" s="466"/>
      <c r="CX125" s="467"/>
      <c r="CY125" s="468"/>
      <c r="CZ125" s="468"/>
      <c r="DA125" s="469"/>
      <c r="DB125" s="378"/>
      <c r="DC125" s="470"/>
      <c r="DD125" s="470"/>
      <c r="DE125" s="471"/>
      <c r="DF125" s="472"/>
      <c r="DG125" s="473"/>
      <c r="DH125" s="472"/>
      <c r="DI125" s="709">
        <v>4.5</v>
      </c>
      <c r="DJ125" s="667">
        <v>4</v>
      </c>
      <c r="DK125" s="667">
        <v>6.5</v>
      </c>
      <c r="DL125" s="384">
        <f>DK125+DJ125+DI125</f>
        <v>15</v>
      </c>
      <c r="DM125" s="462">
        <v>4</v>
      </c>
      <c r="DN125" s="462">
        <v>5</v>
      </c>
      <c r="DO125" s="462">
        <v>4</v>
      </c>
      <c r="DP125" s="574">
        <f t="shared" si="87"/>
        <v>13</v>
      </c>
      <c r="DQ125" s="466"/>
      <c r="DR125" s="467"/>
      <c r="DS125" s="468"/>
      <c r="DT125" s="575"/>
      <c r="DU125" s="491"/>
      <c r="DV125" s="492"/>
      <c r="DW125" s="493"/>
      <c r="DX125" s="494"/>
      <c r="DY125" s="495"/>
      <c r="DZ125" s="496"/>
      <c r="EA125" s="497"/>
      <c r="EB125" s="576"/>
      <c r="EC125" s="466"/>
      <c r="ED125" s="467"/>
      <c r="EE125" s="468"/>
      <c r="EF125" s="575"/>
      <c r="EG125" s="577"/>
      <c r="EH125" s="578"/>
      <c r="EI125" s="579"/>
      <c r="EJ125" s="580"/>
      <c r="EK125" s="964"/>
      <c r="EL125" s="965"/>
      <c r="EM125" s="966"/>
      <c r="EN125" s="967"/>
      <c r="EO125" s="1029"/>
      <c r="EP125" s="1030"/>
      <c r="EQ125" s="1031"/>
      <c r="ER125" s="1032"/>
      <c r="ES125" s="1088"/>
      <c r="ET125" s="1089"/>
      <c r="EU125" s="1090"/>
      <c r="EV125" s="1091"/>
      <c r="EW125" s="1347"/>
      <c r="EX125" s="1348"/>
      <c r="EY125" s="1349"/>
      <c r="EZ125" s="1350"/>
      <c r="FA125" s="1457"/>
      <c r="FB125" s="1458"/>
      <c r="FC125" s="1459"/>
      <c r="FD125" s="1460"/>
      <c r="FE125" s="1632"/>
      <c r="FF125" s="1633"/>
      <c r="FG125" s="1634"/>
      <c r="FH125" s="1635"/>
      <c r="FL125" s="2252"/>
      <c r="FP125" s="2252"/>
      <c r="FQ125" s="1858"/>
      <c r="FT125" s="2252"/>
      <c r="FX125" s="2252"/>
      <c r="GB125" s="2252"/>
      <c r="GF125" s="2252"/>
      <c r="GG125" s="1858"/>
      <c r="GJ125" s="2252"/>
      <c r="GN125" s="2252"/>
      <c r="GR125" s="2252"/>
      <c r="GV125" s="1858"/>
      <c r="GW125" s="1858"/>
      <c r="GZ125" s="2252"/>
      <c r="HA125" s="1858"/>
      <c r="HD125" s="2252"/>
      <c r="HE125" s="1858"/>
      <c r="HH125" s="2252"/>
      <c r="HI125" s="1858"/>
      <c r="HL125" s="2252"/>
      <c r="HM125" s="1858"/>
      <c r="HP125" s="2252"/>
      <c r="HQ125" s="1858"/>
      <c r="HT125" s="2252"/>
      <c r="HU125" s="1858"/>
      <c r="HX125" s="2252"/>
      <c r="HY125" s="1858"/>
      <c r="IB125" s="2252"/>
      <c r="IC125" s="1858"/>
      <c r="IF125" s="2252"/>
      <c r="IG125" s="1858"/>
      <c r="IJ125" s="2252"/>
      <c r="IK125" s="1858"/>
      <c r="IN125" s="2252"/>
      <c r="IO125" s="1858"/>
      <c r="IR125" s="2252"/>
      <c r="IS125" s="1858"/>
      <c r="IV125" s="1858"/>
      <c r="IW125" s="1858"/>
      <c r="IZ125" s="2252"/>
      <c r="JA125" s="1858"/>
      <c r="JD125" s="2252"/>
      <c r="JE125" s="1858"/>
      <c r="JH125" s="2252"/>
      <c r="JI125" s="1858"/>
      <c r="JL125" s="2252"/>
      <c r="JM125" s="1858"/>
      <c r="JP125" s="2252"/>
      <c r="JQ125" s="1858"/>
      <c r="JT125" s="2252"/>
      <c r="JU125" s="1858"/>
      <c r="JX125" s="2252"/>
      <c r="JY125" s="1858"/>
      <c r="KB125" s="2252"/>
      <c r="KC125" s="1858"/>
      <c r="KF125" s="2252"/>
      <c r="KG125" s="1858"/>
      <c r="KJ125" s="2252"/>
      <c r="KK125" s="1858"/>
      <c r="KN125" s="2252"/>
      <c r="KO125" s="1858"/>
      <c r="KR125" s="2252"/>
      <c r="KS125" s="1858"/>
      <c r="KV125" s="2252"/>
      <c r="KW125" s="1858"/>
      <c r="KZ125" s="2252"/>
      <c r="LA125" s="1858"/>
      <c r="LD125" s="2252"/>
      <c r="LE125" s="1858"/>
      <c r="LH125" s="2252"/>
      <c r="LI125" s="1858"/>
      <c r="LL125" s="2252"/>
      <c r="LM125" s="1858"/>
      <c r="LP125" s="2252"/>
      <c r="LQ125" s="1858"/>
      <c r="LT125" s="2252"/>
      <c r="LU125" s="1858"/>
      <c r="LX125" s="2252"/>
      <c r="LY125" s="1858"/>
      <c r="MB125" s="2252"/>
      <c r="MC125" s="1858"/>
      <c r="MF125" s="2252"/>
      <c r="MG125" s="1858"/>
      <c r="MJ125" s="2252"/>
      <c r="MK125" s="1858"/>
      <c r="MN125" s="2252"/>
      <c r="MO125" s="1858"/>
      <c r="MR125" s="2252"/>
      <c r="MS125" s="1858"/>
      <c r="MV125" s="2252"/>
      <c r="MW125" s="1858"/>
      <c r="MZ125" s="2252"/>
      <c r="NA125" s="1858"/>
      <c r="ND125" s="2252"/>
    </row>
    <row r="126" spans="1:368" s="78" customFormat="1" thickBot="1">
      <c r="A126" s="124"/>
      <c r="B126" s="1754"/>
      <c r="C126" s="1790"/>
      <c r="D126" s="2331"/>
      <c r="E126" s="1790"/>
      <c r="F126" s="1801"/>
      <c r="G126" s="1809" t="s">
        <v>203</v>
      </c>
      <c r="H126" s="2060" t="e">
        <f>AVERAGE(BE126,AK126,AC126,Q126,U126,Y126,CK126,CG126,AG126,AW126,M126,BQ126,BU126,BM126,BA126,AO126,AS126,#REF!,BI126,BY126,CC126,CO126,CS126,CW126,DA126,DE126)</f>
        <v>#REF!</v>
      </c>
      <c r="I126" s="695" t="e">
        <f>AVERAGE(BF126,AL126,AD126,R126,V126,Z126,CL126,CH126,AH126,AX126,N126,BR126,BV126,BN126,BB126,AP126,AT126,#REF!,BJ126,BZ126,CD126,CP126,CT126,CX126,DB126,DF126)</f>
        <v>#REF!</v>
      </c>
      <c r="J126" s="802" t="e">
        <f>AVERAGE(BG126,AM126,AE126,S126,W126,AA126,CM126,CI126,AI126,AY126,O126,BS126,BW126,BO126,BC126,AQ126,AU126,#REF!,BK126,CA126,CE126,CQ126,CU126,CY126,DC126,DG126)</f>
        <v>#REF!</v>
      </c>
      <c r="K126" s="1324" t="e">
        <f t="shared" si="83"/>
        <v>#REF!</v>
      </c>
      <c r="L126" s="1754"/>
      <c r="M126" s="472"/>
      <c r="N126" s="472"/>
      <c r="O126" s="472"/>
      <c r="P126" s="471"/>
      <c r="Q126" s="2521"/>
      <c r="R126" s="572"/>
      <c r="S126" s="573"/>
      <c r="T126" s="2520"/>
      <c r="U126" s="463"/>
      <c r="V126" s="463"/>
      <c r="W126" s="463"/>
      <c r="X126" s="464"/>
      <c r="Y126" s="353">
        <v>5</v>
      </c>
      <c r="Z126" s="353">
        <v>4.5</v>
      </c>
      <c r="AA126" s="353">
        <v>3.5</v>
      </c>
      <c r="AB126" s="525">
        <f t="shared" si="84"/>
        <v>13</v>
      </c>
      <c r="AC126" s="484">
        <v>6</v>
      </c>
      <c r="AD126" s="484">
        <v>4</v>
      </c>
      <c r="AE126" s="484">
        <v>4</v>
      </c>
      <c r="AF126" s="356">
        <f t="shared" si="85"/>
        <v>14</v>
      </c>
      <c r="AG126" s="704"/>
      <c r="AH126" s="373"/>
      <c r="AI126" s="705"/>
      <c r="AJ126" s="373"/>
      <c r="AK126" s="360"/>
      <c r="AL126" s="361"/>
      <c r="AM126" s="361"/>
      <c r="AN126" s="362"/>
      <c r="AO126" s="1127"/>
      <c r="AP126" s="1127"/>
      <c r="AQ126" s="1127"/>
      <c r="AR126" s="1128"/>
      <c r="AS126" s="358"/>
      <c r="AT126" s="358"/>
      <c r="AU126" s="359"/>
      <c r="AV126" s="724"/>
      <c r="AW126" s="1962"/>
      <c r="AX126" s="364"/>
      <c r="AY126" s="365"/>
      <c r="AZ126" s="1963"/>
      <c r="BA126" s="366"/>
      <c r="BB126" s="366"/>
      <c r="BC126" s="366"/>
      <c r="BD126" s="367"/>
      <c r="BE126" s="2401">
        <v>5.5</v>
      </c>
      <c r="BF126" s="368">
        <v>3</v>
      </c>
      <c r="BG126" s="2451">
        <v>6</v>
      </c>
      <c r="BH126" s="470">
        <f t="shared" ref="BH126:BH132" si="88">BG126+BF126+BE126</f>
        <v>14.5</v>
      </c>
      <c r="BI126" s="371"/>
      <c r="BJ126" s="371"/>
      <c r="BK126" s="371"/>
      <c r="BL126" s="372"/>
      <c r="BM126" s="546">
        <v>6</v>
      </c>
      <c r="BN126" s="546">
        <v>5</v>
      </c>
      <c r="BO126" s="546">
        <v>6</v>
      </c>
      <c r="BP126" s="363">
        <f>BO126+BN126+BM126</f>
        <v>17</v>
      </c>
      <c r="BQ126" s="373"/>
      <c r="BR126" s="373"/>
      <c r="BS126" s="373"/>
      <c r="BT126" s="704"/>
      <c r="BU126" s="1870">
        <v>5</v>
      </c>
      <c r="BV126" s="462">
        <v>5</v>
      </c>
      <c r="BW126" s="462">
        <v>6</v>
      </c>
      <c r="BX126" s="1871">
        <f t="shared" si="86"/>
        <v>16</v>
      </c>
      <c r="BY126" s="1424"/>
      <c r="BZ126" s="1424"/>
      <c r="CA126" s="1424"/>
      <c r="CB126" s="1425"/>
      <c r="CC126" s="355"/>
      <c r="CD126" s="355"/>
      <c r="CE126" s="355"/>
      <c r="CF126" s="356"/>
      <c r="CG126" s="463"/>
      <c r="CH126" s="463"/>
      <c r="CI126" s="463"/>
      <c r="CJ126" s="464"/>
      <c r="CK126" s="383"/>
      <c r="CL126" s="383"/>
      <c r="CM126" s="383"/>
      <c r="CN126" s="488"/>
      <c r="CO126" s="2011">
        <v>5.5</v>
      </c>
      <c r="CP126" s="537">
        <v>5</v>
      </c>
      <c r="CQ126" s="537">
        <v>5.5</v>
      </c>
      <c r="CR126" s="2006">
        <f>CQ126+CP126+CO126</f>
        <v>16</v>
      </c>
      <c r="CS126" s="378"/>
      <c r="CT126" s="378"/>
      <c r="CU126" s="378"/>
      <c r="CV126" s="460"/>
      <c r="CW126" s="466"/>
      <c r="CX126" s="467"/>
      <c r="CY126" s="468"/>
      <c r="CZ126" s="468"/>
      <c r="DA126" s="469"/>
      <c r="DB126" s="378"/>
      <c r="DC126" s="470"/>
      <c r="DD126" s="470"/>
      <c r="DE126" s="471"/>
      <c r="DF126" s="472"/>
      <c r="DG126" s="473"/>
      <c r="DH126" s="472"/>
      <c r="DI126" s="683">
        <f>DL126*6/20</f>
        <v>4.38</v>
      </c>
      <c r="DJ126" s="683">
        <f>DL126*6/20</f>
        <v>4.38</v>
      </c>
      <c r="DK126" s="683">
        <f>DL126*8/20</f>
        <v>5.84</v>
      </c>
      <c r="DL126" s="684">
        <v>14.6</v>
      </c>
      <c r="DM126" s="462">
        <v>5</v>
      </c>
      <c r="DN126" s="462">
        <v>5</v>
      </c>
      <c r="DO126" s="462">
        <v>5.5</v>
      </c>
      <c r="DP126" s="574">
        <f t="shared" si="87"/>
        <v>15.5</v>
      </c>
      <c r="DQ126" s="466"/>
      <c r="DR126" s="467"/>
      <c r="DS126" s="468"/>
      <c r="DT126" s="575"/>
      <c r="DU126" s="491"/>
      <c r="DV126" s="492"/>
      <c r="DW126" s="493"/>
      <c r="DX126" s="494"/>
      <c r="DY126" s="495"/>
      <c r="DZ126" s="496"/>
      <c r="EA126" s="497"/>
      <c r="EB126" s="576"/>
      <c r="EC126" s="466"/>
      <c r="ED126" s="467"/>
      <c r="EE126" s="468"/>
      <c r="EF126" s="575"/>
      <c r="EG126" s="577"/>
      <c r="EH126" s="578"/>
      <c r="EI126" s="579"/>
      <c r="EJ126" s="580"/>
      <c r="EK126" s="964"/>
      <c r="EL126" s="965"/>
      <c r="EM126" s="966"/>
      <c r="EN126" s="967"/>
      <c r="EO126" s="1029"/>
      <c r="EP126" s="1030"/>
      <c r="EQ126" s="1031"/>
      <c r="ER126" s="1032"/>
      <c r="ES126" s="1088"/>
      <c r="ET126" s="1089"/>
      <c r="EU126" s="1090"/>
      <c r="EV126" s="1091"/>
      <c r="EW126" s="1347"/>
      <c r="EX126" s="1348"/>
      <c r="EY126" s="1349"/>
      <c r="EZ126" s="1350"/>
      <c r="FA126" s="1457"/>
      <c r="FB126" s="1458"/>
      <c r="FC126" s="1459"/>
      <c r="FD126" s="1460"/>
      <c r="FE126" s="1632"/>
      <c r="FF126" s="1633"/>
      <c r="FG126" s="1634"/>
      <c r="FH126" s="1635"/>
      <c r="FL126" s="2252"/>
      <c r="FP126" s="2252"/>
      <c r="FQ126" s="1858"/>
      <c r="FT126" s="2252"/>
      <c r="FX126" s="2252"/>
      <c r="GB126" s="2252"/>
      <c r="GF126" s="2252"/>
      <c r="GG126" s="1858"/>
      <c r="GJ126" s="2252"/>
      <c r="GN126" s="2252"/>
      <c r="GR126" s="2252"/>
      <c r="GV126" s="1858"/>
      <c r="GW126" s="1858"/>
      <c r="GZ126" s="2252"/>
      <c r="HA126" s="1858"/>
      <c r="HD126" s="2252"/>
      <c r="HE126" s="1858"/>
      <c r="HH126" s="2252"/>
      <c r="HI126" s="1858"/>
      <c r="HL126" s="2252"/>
      <c r="HM126" s="1858"/>
      <c r="HP126" s="2252"/>
      <c r="HQ126" s="1858"/>
      <c r="HT126" s="2252"/>
      <c r="HU126" s="1858"/>
      <c r="HX126" s="2252"/>
      <c r="HY126" s="1858"/>
      <c r="IB126" s="2252"/>
      <c r="IC126" s="1858"/>
      <c r="IF126" s="2252"/>
      <c r="IG126" s="1858"/>
      <c r="IJ126" s="2252"/>
      <c r="IK126" s="1858"/>
      <c r="IN126" s="2252"/>
      <c r="IO126" s="1858"/>
      <c r="IR126" s="2252"/>
      <c r="IS126" s="1858"/>
      <c r="IV126" s="1858"/>
      <c r="IW126" s="1858"/>
      <c r="IZ126" s="2252"/>
      <c r="JA126" s="1858"/>
      <c r="JD126" s="2252"/>
      <c r="JE126" s="1858"/>
      <c r="JH126" s="2252"/>
      <c r="JI126" s="1858"/>
      <c r="JL126" s="2252"/>
      <c r="JM126" s="1858"/>
      <c r="JP126" s="2252"/>
      <c r="JQ126" s="1858"/>
      <c r="JT126" s="2252"/>
      <c r="JU126" s="1858"/>
      <c r="JX126" s="2252"/>
      <c r="JY126" s="1858"/>
      <c r="KB126" s="2252"/>
      <c r="KC126" s="1858"/>
      <c r="KF126" s="2252"/>
      <c r="KG126" s="1858"/>
      <c r="KJ126" s="2252"/>
      <c r="KK126" s="1858"/>
      <c r="KN126" s="2252"/>
      <c r="KO126" s="1858"/>
      <c r="KR126" s="2252"/>
      <c r="KS126" s="1858"/>
      <c r="KV126" s="2252"/>
      <c r="KW126" s="1858"/>
      <c r="KZ126" s="2252"/>
      <c r="LA126" s="1858"/>
      <c r="LD126" s="2252"/>
      <c r="LE126" s="1858"/>
      <c r="LH126" s="2252"/>
      <c r="LI126" s="1858"/>
      <c r="LL126" s="2252"/>
      <c r="LM126" s="1858"/>
      <c r="LP126" s="2252"/>
      <c r="LQ126" s="1858"/>
      <c r="LT126" s="2252"/>
      <c r="LU126" s="1858"/>
      <c r="LX126" s="2252"/>
      <c r="LY126" s="1858"/>
      <c r="MB126" s="2252"/>
      <c r="MC126" s="1858"/>
      <c r="MF126" s="2252"/>
      <c r="MG126" s="1858"/>
      <c r="MJ126" s="2252"/>
      <c r="MK126" s="1858"/>
      <c r="MN126" s="2252"/>
      <c r="MO126" s="1858"/>
      <c r="MR126" s="2252"/>
      <c r="MS126" s="1858"/>
      <c r="MV126" s="2252"/>
      <c r="MW126" s="1858"/>
      <c r="MZ126" s="2252"/>
      <c r="NA126" s="1858"/>
      <c r="ND126" s="2252"/>
    </row>
    <row r="127" spans="1:368" s="78" customFormat="1" thickBot="1">
      <c r="A127" s="124"/>
      <c r="B127" s="1754"/>
      <c r="C127" s="1790"/>
      <c r="D127" s="2331"/>
      <c r="E127" s="1790"/>
      <c r="F127" s="1801"/>
      <c r="G127" s="1809" t="s">
        <v>217</v>
      </c>
      <c r="H127" s="2057" t="e">
        <f>AVERAGE(BE127,AK127,AC127,Q127,U127,Y127,CK127,CG127,AG127,AW127,M127,BQ127,BU127,BM127,BA127,AO127,AS127,#REF!,BI127,BY127,CC127,CO127,CS127,CW127,DA127,DE127)</f>
        <v>#REF!</v>
      </c>
      <c r="I127" s="2056" t="e">
        <f>AVERAGE(BF127,AL127,AD127,R127,V127,Z127,CL127,CH127,AH127,AX127,N127,BR127,BV127,BN127,BB127,AP127,AT127,#REF!,BJ127,BZ127,CD127,CP127,CT127,CX127,DB127,DF127)</f>
        <v>#REF!</v>
      </c>
      <c r="J127" s="2054" t="e">
        <f>AVERAGE(BG127,AM127,AE127,S127,W127,AA127,CM127,CI127,AI127,AY127,O127,BS127,BW127,BO127,BC127,AQ127,AU127,#REF!,BK127,CA127,CE127,CQ127,CU127,CY127,DC127,DG127)</f>
        <v>#REF!</v>
      </c>
      <c r="K127" s="1329" t="e">
        <f t="shared" si="83"/>
        <v>#REF!</v>
      </c>
      <c r="L127" s="1754"/>
      <c r="M127" s="472"/>
      <c r="N127" s="472"/>
      <c r="O127" s="472"/>
      <c r="P127" s="471"/>
      <c r="Q127" s="2521"/>
      <c r="R127" s="572"/>
      <c r="S127" s="573"/>
      <c r="T127" s="2520"/>
      <c r="U127" s="463"/>
      <c r="V127" s="463"/>
      <c r="W127" s="463"/>
      <c r="X127" s="464"/>
      <c r="Y127" s="353">
        <v>4.5</v>
      </c>
      <c r="Z127" s="353">
        <v>4.5</v>
      </c>
      <c r="AA127" s="353">
        <v>6</v>
      </c>
      <c r="AB127" s="525">
        <f t="shared" si="84"/>
        <v>15</v>
      </c>
      <c r="AC127" s="484">
        <v>5</v>
      </c>
      <c r="AD127" s="484">
        <v>3</v>
      </c>
      <c r="AE127" s="484">
        <v>5</v>
      </c>
      <c r="AF127" s="356">
        <f t="shared" si="85"/>
        <v>13</v>
      </c>
      <c r="AG127" s="704"/>
      <c r="AH127" s="373"/>
      <c r="AI127" s="705"/>
      <c r="AJ127" s="373"/>
      <c r="AK127" s="360"/>
      <c r="AL127" s="361"/>
      <c r="AM127" s="361"/>
      <c r="AN127" s="362"/>
      <c r="AO127" s="1127"/>
      <c r="AP127" s="1127"/>
      <c r="AQ127" s="1127"/>
      <c r="AR127" s="1128"/>
      <c r="AS127" s="358"/>
      <c r="AT127" s="358"/>
      <c r="AU127" s="359"/>
      <c r="AV127" s="724"/>
      <c r="AW127" s="1962"/>
      <c r="AX127" s="364"/>
      <c r="AY127" s="365"/>
      <c r="AZ127" s="1963"/>
      <c r="BA127" s="366"/>
      <c r="BB127" s="366"/>
      <c r="BC127" s="366"/>
      <c r="BD127" s="367"/>
      <c r="BE127" s="2401">
        <v>6</v>
      </c>
      <c r="BF127" s="368">
        <v>5</v>
      </c>
      <c r="BG127" s="2451">
        <v>6</v>
      </c>
      <c r="BH127" s="470">
        <f t="shared" si="88"/>
        <v>17</v>
      </c>
      <c r="BI127" s="371"/>
      <c r="BJ127" s="371"/>
      <c r="BK127" s="371"/>
      <c r="BL127" s="372"/>
      <c r="BM127" s="546">
        <v>6</v>
      </c>
      <c r="BN127" s="546">
        <v>6</v>
      </c>
      <c r="BO127" s="546">
        <v>6</v>
      </c>
      <c r="BP127" s="363">
        <f>BO127+BN127+BM127</f>
        <v>18</v>
      </c>
      <c r="BQ127" s="373"/>
      <c r="BR127" s="373"/>
      <c r="BS127" s="373"/>
      <c r="BT127" s="704"/>
      <c r="BU127" s="1870">
        <v>3.5</v>
      </c>
      <c r="BV127" s="462">
        <v>3.5</v>
      </c>
      <c r="BW127" s="462">
        <v>5</v>
      </c>
      <c r="BX127" s="1871">
        <f t="shared" si="86"/>
        <v>12</v>
      </c>
      <c r="BY127" s="1424"/>
      <c r="BZ127" s="1424"/>
      <c r="CA127" s="1424"/>
      <c r="CB127" s="1425"/>
      <c r="CC127" s="355"/>
      <c r="CD127" s="355"/>
      <c r="CE127" s="355"/>
      <c r="CF127" s="356"/>
      <c r="CG127" s="463"/>
      <c r="CH127" s="463"/>
      <c r="CI127" s="463"/>
      <c r="CJ127" s="464"/>
      <c r="CK127" s="383"/>
      <c r="CL127" s="383"/>
      <c r="CM127" s="383"/>
      <c r="CN127" s="488"/>
      <c r="CO127" s="2011">
        <v>5</v>
      </c>
      <c r="CP127" s="537">
        <v>5</v>
      </c>
      <c r="CQ127" s="537">
        <v>7</v>
      </c>
      <c r="CR127" s="2006">
        <f>CQ127+CP127+CO127</f>
        <v>17</v>
      </c>
      <c r="CS127" s="378"/>
      <c r="CT127" s="378"/>
      <c r="CU127" s="378"/>
      <c r="CV127" s="460"/>
      <c r="CW127" s="466"/>
      <c r="CX127" s="467"/>
      <c r="CY127" s="468"/>
      <c r="CZ127" s="468"/>
      <c r="DA127" s="469"/>
      <c r="DB127" s="378"/>
      <c r="DC127" s="470"/>
      <c r="DD127" s="470"/>
      <c r="DE127" s="471"/>
      <c r="DF127" s="472"/>
      <c r="DG127" s="473"/>
      <c r="DH127" s="472"/>
      <c r="DI127" s="709">
        <v>5</v>
      </c>
      <c r="DJ127" s="667">
        <v>5</v>
      </c>
      <c r="DK127" s="667">
        <v>6</v>
      </c>
      <c r="DL127" s="384">
        <f t="shared" ref="DL127:DL132" si="89">DK127+DJ127+DI127</f>
        <v>16</v>
      </c>
      <c r="DM127" s="462">
        <v>6</v>
      </c>
      <c r="DN127" s="462">
        <v>4</v>
      </c>
      <c r="DO127" s="462">
        <v>6</v>
      </c>
      <c r="DP127" s="574">
        <f t="shared" si="87"/>
        <v>16</v>
      </c>
      <c r="DQ127" s="466"/>
      <c r="DR127" s="467"/>
      <c r="DS127" s="468"/>
      <c r="DT127" s="575"/>
      <c r="DU127" s="491"/>
      <c r="DV127" s="492"/>
      <c r="DW127" s="493"/>
      <c r="DX127" s="494"/>
      <c r="DY127" s="495"/>
      <c r="DZ127" s="496"/>
      <c r="EA127" s="497"/>
      <c r="EB127" s="576"/>
      <c r="EC127" s="466"/>
      <c r="ED127" s="467"/>
      <c r="EE127" s="468"/>
      <c r="EF127" s="575"/>
      <c r="EG127" s="577"/>
      <c r="EH127" s="578"/>
      <c r="EI127" s="579"/>
      <c r="EJ127" s="580"/>
      <c r="EK127" s="964"/>
      <c r="EL127" s="965"/>
      <c r="EM127" s="966"/>
      <c r="EN127" s="967"/>
      <c r="EO127" s="1029"/>
      <c r="EP127" s="1030"/>
      <c r="EQ127" s="1031"/>
      <c r="ER127" s="1032"/>
      <c r="ES127" s="1088"/>
      <c r="ET127" s="1089"/>
      <c r="EU127" s="1090"/>
      <c r="EV127" s="1091"/>
      <c r="EW127" s="1347"/>
      <c r="EX127" s="1348"/>
      <c r="EY127" s="1349"/>
      <c r="EZ127" s="1350"/>
      <c r="FA127" s="1457"/>
      <c r="FB127" s="1458"/>
      <c r="FC127" s="1459"/>
      <c r="FD127" s="1460"/>
      <c r="FE127" s="1632"/>
      <c r="FF127" s="1633"/>
      <c r="FG127" s="1634"/>
      <c r="FH127" s="1635"/>
      <c r="FL127" s="2252"/>
      <c r="FP127" s="2252"/>
      <c r="FQ127" s="1858"/>
      <c r="FT127" s="2252"/>
      <c r="FX127" s="2252"/>
      <c r="GB127" s="2252"/>
      <c r="GF127" s="2252"/>
      <c r="GG127" s="1858"/>
      <c r="GJ127" s="2252"/>
      <c r="GN127" s="2252"/>
      <c r="GR127" s="2252"/>
      <c r="GV127" s="1858"/>
      <c r="GW127" s="1858"/>
      <c r="GZ127" s="2252"/>
      <c r="HA127" s="1858"/>
      <c r="HD127" s="2252"/>
      <c r="HE127" s="1858"/>
      <c r="HH127" s="2252"/>
      <c r="HI127" s="1858"/>
      <c r="HL127" s="2252"/>
      <c r="HM127" s="1858"/>
      <c r="HP127" s="2252"/>
      <c r="HQ127" s="1858"/>
      <c r="HT127" s="2252"/>
      <c r="HU127" s="1858"/>
      <c r="HX127" s="2252"/>
      <c r="HY127" s="1858"/>
      <c r="IB127" s="2252"/>
      <c r="IC127" s="1858"/>
      <c r="IF127" s="2252"/>
      <c r="IG127" s="1858"/>
      <c r="IJ127" s="2252"/>
      <c r="IK127" s="1858"/>
      <c r="IN127" s="2252"/>
      <c r="IO127" s="1858"/>
      <c r="IR127" s="2252"/>
      <c r="IS127" s="1858"/>
      <c r="IV127" s="1858"/>
      <c r="IW127" s="1858"/>
      <c r="IZ127" s="2252"/>
      <c r="JA127" s="1858"/>
      <c r="JD127" s="2252"/>
      <c r="JE127" s="1858"/>
      <c r="JH127" s="2252"/>
      <c r="JI127" s="1858"/>
      <c r="JL127" s="2252"/>
      <c r="JM127" s="1858"/>
      <c r="JP127" s="2252"/>
      <c r="JQ127" s="1858"/>
      <c r="JT127" s="2252"/>
      <c r="JU127" s="1858"/>
      <c r="JX127" s="2252"/>
      <c r="JY127" s="1858"/>
      <c r="KB127" s="2252"/>
      <c r="KC127" s="1858"/>
      <c r="KF127" s="2252"/>
      <c r="KG127" s="1858"/>
      <c r="KJ127" s="2252"/>
      <c r="KK127" s="1858"/>
      <c r="KN127" s="2252"/>
      <c r="KO127" s="1858"/>
      <c r="KR127" s="2252"/>
      <c r="KS127" s="1858"/>
      <c r="KV127" s="2252"/>
      <c r="KW127" s="1858"/>
      <c r="KZ127" s="2252"/>
      <c r="LA127" s="1858"/>
      <c r="LD127" s="2252"/>
      <c r="LE127" s="1858"/>
      <c r="LH127" s="2252"/>
      <c r="LI127" s="1858"/>
      <c r="LL127" s="2252"/>
      <c r="LM127" s="1858"/>
      <c r="LP127" s="2252"/>
      <c r="LQ127" s="1858"/>
      <c r="LT127" s="2252"/>
      <c r="LU127" s="1858"/>
      <c r="LX127" s="2252"/>
      <c r="LY127" s="1858"/>
      <c r="MB127" s="2252"/>
      <c r="MC127" s="1858"/>
      <c r="MF127" s="2252"/>
      <c r="MG127" s="1858"/>
      <c r="MJ127" s="2252"/>
      <c r="MK127" s="1858"/>
      <c r="MN127" s="2252"/>
      <c r="MO127" s="1858"/>
      <c r="MR127" s="2252"/>
      <c r="MS127" s="1858"/>
      <c r="MV127" s="2252"/>
      <c r="MW127" s="1858"/>
      <c r="MZ127" s="2252"/>
      <c r="NA127" s="1858"/>
      <c r="ND127" s="2252"/>
    </row>
    <row r="128" spans="1:368" s="78" customFormat="1" thickBot="1">
      <c r="A128" s="124"/>
      <c r="B128" s="1754"/>
      <c r="C128" s="1790"/>
      <c r="D128" s="2331"/>
      <c r="E128" s="1790"/>
      <c r="F128" s="1801"/>
      <c r="G128" s="1809" t="s">
        <v>218</v>
      </c>
      <c r="H128" s="1769" t="e">
        <f>AVERAGE(BE128,AK128,AC128,Q128,U128,Y128,CK128,CG128,AG128,AW128,M128,BQ128,BU128,BM128,BA128,AO128,AS128,#REF!,BI128,BY128,CC128,CO128,CS128,CW128,DA128,DE128)</f>
        <v>#REF!</v>
      </c>
      <c r="I128" s="693" t="e">
        <f>AVERAGE(BF128,AL128,AD128,R128,V128,Z128,CL128,CH128,AH128,AX128,N128,BR128,BV128,BN128,BB128,AP128,AT128,#REF!,BJ128,BZ128,CD128,CP128,CT128,CX128,DB128,DF128)</f>
        <v>#REF!</v>
      </c>
      <c r="J128" s="2055" t="e">
        <f>AVERAGE(BG128,AM128,AE128,S128,W128,AA128,CM128,CI128,AI128,AY128,O128,BS128,BW128,BO128,BC128,AQ128,AU128,#REF!,BK128,CA128,CE128,CQ128,CU128,CY128,DC128,DG128)</f>
        <v>#REF!</v>
      </c>
      <c r="K128" s="1325" t="e">
        <f t="shared" si="83"/>
        <v>#REF!</v>
      </c>
      <c r="L128" s="1754"/>
      <c r="M128" s="472"/>
      <c r="N128" s="472"/>
      <c r="O128" s="472"/>
      <c r="P128" s="471"/>
      <c r="Q128" s="2521"/>
      <c r="R128" s="572"/>
      <c r="S128" s="573"/>
      <c r="T128" s="2520"/>
      <c r="U128" s="463"/>
      <c r="V128" s="463"/>
      <c r="W128" s="463"/>
      <c r="X128" s="464"/>
      <c r="Y128" s="353">
        <v>6</v>
      </c>
      <c r="Z128" s="353">
        <v>6</v>
      </c>
      <c r="AA128" s="353">
        <v>8</v>
      </c>
      <c r="AB128" s="525">
        <f t="shared" si="84"/>
        <v>20</v>
      </c>
      <c r="AC128" s="484">
        <v>6</v>
      </c>
      <c r="AD128" s="484">
        <v>5</v>
      </c>
      <c r="AE128" s="484">
        <v>7</v>
      </c>
      <c r="AF128" s="356">
        <f t="shared" si="85"/>
        <v>18</v>
      </c>
      <c r="AG128" s="704"/>
      <c r="AH128" s="373"/>
      <c r="AI128" s="705"/>
      <c r="AJ128" s="373"/>
      <c r="AK128" s="360"/>
      <c r="AL128" s="361"/>
      <c r="AM128" s="361"/>
      <c r="AN128" s="362"/>
      <c r="AO128" s="1127"/>
      <c r="AP128" s="1127"/>
      <c r="AQ128" s="1127"/>
      <c r="AR128" s="1128"/>
      <c r="AS128" s="358"/>
      <c r="AT128" s="358"/>
      <c r="AU128" s="359"/>
      <c r="AV128" s="724"/>
      <c r="AW128" s="1962"/>
      <c r="AX128" s="364"/>
      <c r="AY128" s="365"/>
      <c r="AZ128" s="1963"/>
      <c r="BA128" s="366"/>
      <c r="BB128" s="366"/>
      <c r="BC128" s="366"/>
      <c r="BD128" s="367"/>
      <c r="BE128" s="2401">
        <v>6</v>
      </c>
      <c r="BF128" s="368">
        <v>5</v>
      </c>
      <c r="BG128" s="2451">
        <v>6</v>
      </c>
      <c r="BH128" s="470">
        <f t="shared" si="88"/>
        <v>17</v>
      </c>
      <c r="BI128" s="371"/>
      <c r="BJ128" s="371"/>
      <c r="BK128" s="371"/>
      <c r="BL128" s="372"/>
      <c r="BM128" s="546">
        <v>6</v>
      </c>
      <c r="BN128" s="546">
        <v>5</v>
      </c>
      <c r="BO128" s="546">
        <v>6</v>
      </c>
      <c r="BP128" s="363">
        <f>BO128+BN128+BM128</f>
        <v>17</v>
      </c>
      <c r="BQ128" s="373"/>
      <c r="BR128" s="373"/>
      <c r="BS128" s="373"/>
      <c r="BT128" s="704"/>
      <c r="BU128" s="1870">
        <v>5</v>
      </c>
      <c r="BV128" s="462">
        <v>4</v>
      </c>
      <c r="BW128" s="462">
        <v>6</v>
      </c>
      <c r="BX128" s="1871">
        <f t="shared" si="86"/>
        <v>15</v>
      </c>
      <c r="BY128" s="1424"/>
      <c r="BZ128" s="1424"/>
      <c r="CA128" s="1424"/>
      <c r="CB128" s="1425"/>
      <c r="CC128" s="355"/>
      <c r="CD128" s="355"/>
      <c r="CE128" s="355"/>
      <c r="CF128" s="356"/>
      <c r="CG128" s="463"/>
      <c r="CH128" s="463"/>
      <c r="CI128" s="463"/>
      <c r="CJ128" s="464"/>
      <c r="CK128" s="383"/>
      <c r="CL128" s="383"/>
      <c r="CM128" s="383"/>
      <c r="CN128" s="488"/>
      <c r="CO128" s="2011">
        <v>6</v>
      </c>
      <c r="CP128" s="537">
        <v>5.5</v>
      </c>
      <c r="CQ128" s="537">
        <v>7.5</v>
      </c>
      <c r="CR128" s="2006">
        <f>CQ128+CP128+CO128</f>
        <v>19</v>
      </c>
      <c r="CS128" s="378"/>
      <c r="CT128" s="378"/>
      <c r="CU128" s="378"/>
      <c r="CV128" s="460"/>
      <c r="CW128" s="466"/>
      <c r="CX128" s="467"/>
      <c r="CY128" s="468"/>
      <c r="CZ128" s="468"/>
      <c r="DA128" s="469"/>
      <c r="DB128" s="378"/>
      <c r="DC128" s="470"/>
      <c r="DD128" s="470"/>
      <c r="DE128" s="471"/>
      <c r="DF128" s="472"/>
      <c r="DG128" s="473"/>
      <c r="DH128" s="472"/>
      <c r="DI128" s="709">
        <v>5</v>
      </c>
      <c r="DJ128" s="667">
        <v>6</v>
      </c>
      <c r="DK128" s="667">
        <v>4</v>
      </c>
      <c r="DL128" s="384">
        <f t="shared" si="89"/>
        <v>15</v>
      </c>
      <c r="DM128" s="462">
        <v>6</v>
      </c>
      <c r="DN128" s="462">
        <v>5</v>
      </c>
      <c r="DO128" s="462">
        <v>7</v>
      </c>
      <c r="DP128" s="574">
        <f t="shared" si="87"/>
        <v>18</v>
      </c>
      <c r="DQ128" s="466"/>
      <c r="DR128" s="467"/>
      <c r="DS128" s="468"/>
      <c r="DT128" s="575"/>
      <c r="DU128" s="491"/>
      <c r="DV128" s="492"/>
      <c r="DW128" s="493"/>
      <c r="DX128" s="494"/>
      <c r="DY128" s="495"/>
      <c r="DZ128" s="496"/>
      <c r="EA128" s="497"/>
      <c r="EB128" s="576"/>
      <c r="EC128" s="466"/>
      <c r="ED128" s="467"/>
      <c r="EE128" s="468"/>
      <c r="EF128" s="575"/>
      <c r="EG128" s="577"/>
      <c r="EH128" s="578"/>
      <c r="EI128" s="579"/>
      <c r="EJ128" s="580"/>
      <c r="EK128" s="964"/>
      <c r="EL128" s="965"/>
      <c r="EM128" s="966"/>
      <c r="EN128" s="967"/>
      <c r="EO128" s="1029"/>
      <c r="EP128" s="1030"/>
      <c r="EQ128" s="1031"/>
      <c r="ER128" s="1032"/>
      <c r="ES128" s="1088"/>
      <c r="ET128" s="1089"/>
      <c r="EU128" s="1090"/>
      <c r="EV128" s="1091"/>
      <c r="EW128" s="1347"/>
      <c r="EX128" s="1348"/>
      <c r="EY128" s="1349"/>
      <c r="EZ128" s="1350"/>
      <c r="FA128" s="1457"/>
      <c r="FB128" s="1458"/>
      <c r="FC128" s="1459"/>
      <c r="FD128" s="1460"/>
      <c r="FE128" s="1632"/>
      <c r="FF128" s="1633"/>
      <c r="FG128" s="1634"/>
      <c r="FH128" s="1635"/>
      <c r="FL128" s="2252"/>
      <c r="FP128" s="2252"/>
      <c r="FQ128" s="1858"/>
      <c r="FT128" s="2252"/>
      <c r="FX128" s="2252"/>
      <c r="GB128" s="2252"/>
      <c r="GF128" s="2252"/>
      <c r="GG128" s="1858"/>
      <c r="GJ128" s="2252"/>
      <c r="GN128" s="2252"/>
      <c r="GR128" s="2252"/>
      <c r="GV128" s="1858"/>
      <c r="GW128" s="1858"/>
      <c r="GZ128" s="2252"/>
      <c r="HA128" s="1858"/>
      <c r="HD128" s="2252"/>
      <c r="HE128" s="1858"/>
      <c r="HH128" s="2252"/>
      <c r="HI128" s="1858"/>
      <c r="HL128" s="2252"/>
      <c r="HM128" s="1858"/>
      <c r="HP128" s="2252"/>
      <c r="HQ128" s="1858"/>
      <c r="HT128" s="2252"/>
      <c r="HU128" s="1858"/>
      <c r="HX128" s="2252"/>
      <c r="HY128" s="1858"/>
      <c r="IB128" s="2252"/>
      <c r="IC128" s="1858"/>
      <c r="IF128" s="2252"/>
      <c r="IG128" s="1858"/>
      <c r="IJ128" s="2252"/>
      <c r="IK128" s="1858"/>
      <c r="IN128" s="2252"/>
      <c r="IO128" s="1858"/>
      <c r="IR128" s="2252"/>
      <c r="IS128" s="1858"/>
      <c r="IV128" s="1858"/>
      <c r="IW128" s="1858"/>
      <c r="IZ128" s="2252"/>
      <c r="JA128" s="1858"/>
      <c r="JD128" s="2252"/>
      <c r="JE128" s="1858"/>
      <c r="JH128" s="2252"/>
      <c r="JI128" s="1858"/>
      <c r="JL128" s="2252"/>
      <c r="JM128" s="1858"/>
      <c r="JP128" s="2252"/>
      <c r="JQ128" s="1858"/>
      <c r="JT128" s="2252"/>
      <c r="JU128" s="1858"/>
      <c r="JX128" s="2252"/>
      <c r="JY128" s="1858"/>
      <c r="KB128" s="2252"/>
      <c r="KC128" s="1858"/>
      <c r="KF128" s="2252"/>
      <c r="KG128" s="1858"/>
      <c r="KJ128" s="2252"/>
      <c r="KK128" s="1858"/>
      <c r="KN128" s="2252"/>
      <c r="KO128" s="1858"/>
      <c r="KR128" s="2252"/>
      <c r="KS128" s="1858"/>
      <c r="KV128" s="2252"/>
      <c r="KW128" s="1858"/>
      <c r="KZ128" s="2252"/>
      <c r="LA128" s="1858"/>
      <c r="LD128" s="2252"/>
      <c r="LE128" s="1858"/>
      <c r="LH128" s="2252"/>
      <c r="LI128" s="1858"/>
      <c r="LL128" s="2252"/>
      <c r="LM128" s="1858"/>
      <c r="LP128" s="2252"/>
      <c r="LQ128" s="1858"/>
      <c r="LT128" s="2252"/>
      <c r="LU128" s="1858"/>
      <c r="LX128" s="2252"/>
      <c r="LY128" s="1858"/>
      <c r="MB128" s="2252"/>
      <c r="MC128" s="1858"/>
      <c r="MF128" s="2252"/>
      <c r="MG128" s="1858"/>
      <c r="MJ128" s="2252"/>
      <c r="MK128" s="1858"/>
      <c r="MN128" s="2252"/>
      <c r="MO128" s="1858"/>
      <c r="MR128" s="2252"/>
      <c r="MS128" s="1858"/>
      <c r="MV128" s="2252"/>
      <c r="MW128" s="1858"/>
      <c r="MZ128" s="2252"/>
      <c r="NA128" s="1858"/>
      <c r="ND128" s="2252"/>
    </row>
    <row r="129" spans="1:368" s="78" customFormat="1" thickBot="1">
      <c r="A129" s="124"/>
      <c r="B129" s="1754"/>
      <c r="C129" s="1790"/>
      <c r="D129" s="2331"/>
      <c r="E129" s="1790"/>
      <c r="F129" s="1801"/>
      <c r="G129" s="1809" t="s">
        <v>219</v>
      </c>
      <c r="H129" s="1768" t="e">
        <f>AVERAGE(BE129,AK129,AC129,Q129,U129,Y129,CK129,CG129,AG129,AW129,M129,BQ129,BU129,BM129,BA129,AO129,AS129,#REF!,BI129,BY129,CC129,CO129,CS129,CW129,DA129,DE129)</f>
        <v>#REF!</v>
      </c>
      <c r="I129" s="691" t="e">
        <f>AVERAGE(BF129,AL129,AD129,R129,V129,Z129,CL129,CH129,AH129,AX129,N129,BR129,BV129,BN129,BB129,AP129,AT129,#REF!,BJ129,BZ129,CD129,CP129,CT129,CX129,DB129,DF129)</f>
        <v>#REF!</v>
      </c>
      <c r="J129" s="802" t="e">
        <f>AVERAGE(BG129,AM129,AE129,S129,W129,AA129,CM129,CI129,AI129,AY129,O129,BS129,BW129,BO129,BC129,AQ129,AU129,#REF!,BK129,CA129,CE129,CQ129,CU129,CY129,DC129,DG129)</f>
        <v>#REF!</v>
      </c>
      <c r="K129" s="1326" t="e">
        <f t="shared" si="83"/>
        <v>#REF!</v>
      </c>
      <c r="L129" s="1754"/>
      <c r="M129" s="472"/>
      <c r="N129" s="472"/>
      <c r="O129" s="472"/>
      <c r="P129" s="471"/>
      <c r="Q129" s="2521"/>
      <c r="R129" s="572"/>
      <c r="S129" s="573"/>
      <c r="T129" s="2520"/>
      <c r="U129" s="463"/>
      <c r="V129" s="463"/>
      <c r="W129" s="463"/>
      <c r="X129" s="464"/>
      <c r="Y129" s="353">
        <v>5</v>
      </c>
      <c r="Z129" s="353">
        <v>5</v>
      </c>
      <c r="AA129" s="353">
        <v>7.5</v>
      </c>
      <c r="AB129" s="525">
        <f t="shared" si="84"/>
        <v>17.5</v>
      </c>
      <c r="AC129" s="484">
        <v>3</v>
      </c>
      <c r="AD129" s="484">
        <v>3</v>
      </c>
      <c r="AE129" s="484">
        <v>3.5</v>
      </c>
      <c r="AF129" s="356">
        <f t="shared" si="85"/>
        <v>9.5</v>
      </c>
      <c r="AG129" s="704"/>
      <c r="AH129" s="373"/>
      <c r="AI129" s="705"/>
      <c r="AJ129" s="373"/>
      <c r="AK129" s="360"/>
      <c r="AL129" s="361"/>
      <c r="AM129" s="361"/>
      <c r="AN129" s="362"/>
      <c r="AO129" s="1127"/>
      <c r="AP129" s="1127"/>
      <c r="AQ129" s="1127"/>
      <c r="AR129" s="1128"/>
      <c r="AS129" s="358"/>
      <c r="AT129" s="358"/>
      <c r="AU129" s="359"/>
      <c r="AV129" s="724"/>
      <c r="AW129" s="1962"/>
      <c r="AX129" s="364"/>
      <c r="AY129" s="365"/>
      <c r="AZ129" s="1963"/>
      <c r="BA129" s="366"/>
      <c r="BB129" s="366"/>
      <c r="BC129" s="366"/>
      <c r="BD129" s="367"/>
      <c r="BE129" s="2401">
        <v>5</v>
      </c>
      <c r="BF129" s="368">
        <v>4</v>
      </c>
      <c r="BG129" s="2451">
        <v>4</v>
      </c>
      <c r="BH129" s="470">
        <f t="shared" si="88"/>
        <v>13</v>
      </c>
      <c r="BI129" s="371"/>
      <c r="BJ129" s="371"/>
      <c r="BK129" s="371"/>
      <c r="BL129" s="372"/>
      <c r="BM129" s="683">
        <f>BP129*6/20</f>
        <v>4.5359999999999996</v>
      </c>
      <c r="BN129" s="683">
        <f>BP129*6/20</f>
        <v>4.5359999999999996</v>
      </c>
      <c r="BO129" s="683">
        <f>BP129*8/20</f>
        <v>6.048</v>
      </c>
      <c r="BP129" s="684">
        <f>BP133</f>
        <v>15.12</v>
      </c>
      <c r="BQ129" s="373"/>
      <c r="BR129" s="373"/>
      <c r="BS129" s="373"/>
      <c r="BT129" s="704"/>
      <c r="BU129" s="1870">
        <v>3.5</v>
      </c>
      <c r="BV129" s="462">
        <v>3.5</v>
      </c>
      <c r="BW129" s="462">
        <v>5</v>
      </c>
      <c r="BX129" s="1871">
        <f t="shared" si="86"/>
        <v>12</v>
      </c>
      <c r="BY129" s="1424"/>
      <c r="BZ129" s="1424"/>
      <c r="CA129" s="1424"/>
      <c r="CB129" s="1425"/>
      <c r="CC129" s="355"/>
      <c r="CD129" s="355"/>
      <c r="CE129" s="355"/>
      <c r="CF129" s="356"/>
      <c r="CG129" s="463"/>
      <c r="CH129" s="463"/>
      <c r="CI129" s="463"/>
      <c r="CJ129" s="464"/>
      <c r="CK129" s="383"/>
      <c r="CL129" s="383"/>
      <c r="CM129" s="383"/>
      <c r="CN129" s="488"/>
      <c r="CO129" s="1906">
        <f>CR129*6/20</f>
        <v>4.95</v>
      </c>
      <c r="CP129" s="683">
        <f>CR129*6/20</f>
        <v>4.95</v>
      </c>
      <c r="CQ129" s="683">
        <f>CR129*8/20</f>
        <v>6.6</v>
      </c>
      <c r="CR129" s="1907">
        <v>16.5</v>
      </c>
      <c r="CS129" s="378"/>
      <c r="CT129" s="378"/>
      <c r="CU129" s="378"/>
      <c r="CV129" s="460"/>
      <c r="CW129" s="466"/>
      <c r="CX129" s="467"/>
      <c r="CY129" s="468"/>
      <c r="CZ129" s="468"/>
      <c r="DA129" s="469"/>
      <c r="DB129" s="378"/>
      <c r="DC129" s="470"/>
      <c r="DD129" s="470"/>
      <c r="DE129" s="471"/>
      <c r="DF129" s="472"/>
      <c r="DG129" s="473"/>
      <c r="DH129" s="472"/>
      <c r="DI129" s="709">
        <v>4</v>
      </c>
      <c r="DJ129" s="667">
        <v>3</v>
      </c>
      <c r="DK129" s="667">
        <v>6</v>
      </c>
      <c r="DL129" s="384">
        <f t="shared" si="89"/>
        <v>13</v>
      </c>
      <c r="DM129" s="462">
        <v>5</v>
      </c>
      <c r="DN129" s="462">
        <v>4</v>
      </c>
      <c r="DO129" s="462">
        <v>4.5</v>
      </c>
      <c r="DP129" s="574">
        <f t="shared" si="87"/>
        <v>13.5</v>
      </c>
      <c r="DQ129" s="466"/>
      <c r="DR129" s="467"/>
      <c r="DS129" s="468"/>
      <c r="DT129" s="575"/>
      <c r="DU129" s="491"/>
      <c r="DV129" s="492"/>
      <c r="DW129" s="493"/>
      <c r="DX129" s="494"/>
      <c r="DY129" s="495"/>
      <c r="DZ129" s="496"/>
      <c r="EA129" s="497"/>
      <c r="EB129" s="576"/>
      <c r="EC129" s="466"/>
      <c r="ED129" s="467"/>
      <c r="EE129" s="468"/>
      <c r="EF129" s="575"/>
      <c r="EG129" s="577"/>
      <c r="EH129" s="578"/>
      <c r="EI129" s="579"/>
      <c r="EJ129" s="580"/>
      <c r="EK129" s="964"/>
      <c r="EL129" s="965"/>
      <c r="EM129" s="966"/>
      <c r="EN129" s="967"/>
      <c r="EO129" s="1029"/>
      <c r="EP129" s="1030"/>
      <c r="EQ129" s="1031"/>
      <c r="ER129" s="1032"/>
      <c r="ES129" s="1088"/>
      <c r="ET129" s="1089"/>
      <c r="EU129" s="1090"/>
      <c r="EV129" s="1091"/>
      <c r="EW129" s="1347"/>
      <c r="EX129" s="1348"/>
      <c r="EY129" s="1349"/>
      <c r="EZ129" s="1350"/>
      <c r="FA129" s="1457"/>
      <c r="FB129" s="1458"/>
      <c r="FC129" s="1459"/>
      <c r="FD129" s="1460"/>
      <c r="FE129" s="1632"/>
      <c r="FF129" s="1633"/>
      <c r="FG129" s="1634"/>
      <c r="FH129" s="1635"/>
      <c r="FL129" s="2252"/>
      <c r="FP129" s="2252"/>
      <c r="FQ129" s="1858"/>
      <c r="FT129" s="2252"/>
      <c r="FX129" s="2252"/>
      <c r="GB129" s="2252"/>
      <c r="GF129" s="2252"/>
      <c r="GG129" s="1858"/>
      <c r="GJ129" s="2252"/>
      <c r="GN129" s="2252"/>
      <c r="GR129" s="2252"/>
      <c r="GV129" s="1858"/>
      <c r="GW129" s="1858"/>
      <c r="GZ129" s="2252"/>
      <c r="HA129" s="1858"/>
      <c r="HD129" s="2252"/>
      <c r="HE129" s="1858"/>
      <c r="HH129" s="2252"/>
      <c r="HI129" s="1858"/>
      <c r="HL129" s="2252"/>
      <c r="HM129" s="1858"/>
      <c r="HP129" s="2252"/>
      <c r="HQ129" s="1858"/>
      <c r="HT129" s="2252"/>
      <c r="HU129" s="1858"/>
      <c r="HX129" s="2252"/>
      <c r="HY129" s="1858"/>
      <c r="IB129" s="2252"/>
      <c r="IC129" s="1858"/>
      <c r="IF129" s="2252"/>
      <c r="IG129" s="1858"/>
      <c r="IJ129" s="2252"/>
      <c r="IK129" s="1858"/>
      <c r="IN129" s="2252"/>
      <c r="IO129" s="1858"/>
      <c r="IR129" s="2252"/>
      <c r="IS129" s="1858"/>
      <c r="IV129" s="1858"/>
      <c r="IW129" s="1858"/>
      <c r="IZ129" s="2252"/>
      <c r="JA129" s="1858"/>
      <c r="JD129" s="2252"/>
      <c r="JE129" s="1858"/>
      <c r="JH129" s="2252"/>
      <c r="JI129" s="1858"/>
      <c r="JL129" s="2252"/>
      <c r="JM129" s="1858"/>
      <c r="JP129" s="2252"/>
      <c r="JQ129" s="1858"/>
      <c r="JT129" s="2252"/>
      <c r="JU129" s="1858"/>
      <c r="JX129" s="2252"/>
      <c r="JY129" s="1858"/>
      <c r="KB129" s="2252"/>
      <c r="KC129" s="1858"/>
      <c r="KF129" s="2252"/>
      <c r="KG129" s="1858"/>
      <c r="KJ129" s="2252"/>
      <c r="KK129" s="1858"/>
      <c r="KN129" s="2252"/>
      <c r="KO129" s="1858"/>
      <c r="KR129" s="2252"/>
      <c r="KS129" s="1858"/>
      <c r="KV129" s="2252"/>
      <c r="KW129" s="1858"/>
      <c r="KZ129" s="2252"/>
      <c r="LA129" s="1858"/>
      <c r="LD129" s="2252"/>
      <c r="LE129" s="1858"/>
      <c r="LH129" s="2252"/>
      <c r="LI129" s="1858"/>
      <c r="LL129" s="2252"/>
      <c r="LM129" s="1858"/>
      <c r="LP129" s="2252"/>
      <c r="LQ129" s="1858"/>
      <c r="LT129" s="2252"/>
      <c r="LU129" s="1858"/>
      <c r="LX129" s="2252"/>
      <c r="LY129" s="1858"/>
      <c r="MB129" s="2252"/>
      <c r="MC129" s="1858"/>
      <c r="MF129" s="2252"/>
      <c r="MG129" s="1858"/>
      <c r="MJ129" s="2252"/>
      <c r="MK129" s="1858"/>
      <c r="MN129" s="2252"/>
      <c r="MO129" s="1858"/>
      <c r="MR129" s="2252"/>
      <c r="MS129" s="1858"/>
      <c r="MV129" s="2252"/>
      <c r="MW129" s="1858"/>
      <c r="MZ129" s="2252"/>
      <c r="NA129" s="1858"/>
      <c r="ND129" s="2252"/>
    </row>
    <row r="130" spans="1:368" s="78" customFormat="1" thickBot="1">
      <c r="A130" s="124"/>
      <c r="B130" s="1754"/>
      <c r="C130" s="1790"/>
      <c r="D130" s="2331"/>
      <c r="E130" s="1790"/>
      <c r="F130" s="1801"/>
      <c r="G130" s="1809" t="s">
        <v>220</v>
      </c>
      <c r="H130" s="1768" t="e">
        <f>AVERAGE(BE130,AK130,AC130,Q130,U130,Y130,CK130,CG130,AG130,AW130,M130,BQ130,BU130,BM130,BA130,AO130,AS130,#REF!,BI130,BY130,CC130,CO130,CS130,CW130,DA130,DE130)</f>
        <v>#REF!</v>
      </c>
      <c r="I130" s="691" t="e">
        <f>AVERAGE(BF130,AL130,AD130,R130,V130,Z130,CL130,CH130,AH130,AX130,N130,BR130,BV130,BN130,BB130,AP130,AT130,#REF!,BJ130,BZ130,CD130,CP130,CT130,CX130,DB130,DF130)</f>
        <v>#REF!</v>
      </c>
      <c r="J130" s="802" t="e">
        <f>AVERAGE(BG130,AM130,AE130,S130,W130,AA130,CM130,CI130,AI130,AY130,O130,BS130,BW130,BO130,BC130,AQ130,AU130,#REF!,BK130,CA130,CE130,CQ130,CU130,CY130,DC130,DG130)</f>
        <v>#REF!</v>
      </c>
      <c r="K130" s="1326" t="e">
        <f t="shared" si="83"/>
        <v>#REF!</v>
      </c>
      <c r="L130" s="1754"/>
      <c r="M130" s="472"/>
      <c r="N130" s="472"/>
      <c r="O130" s="472"/>
      <c r="P130" s="471"/>
      <c r="Q130" s="2521"/>
      <c r="R130" s="572"/>
      <c r="S130" s="573"/>
      <c r="T130" s="2520"/>
      <c r="U130" s="463"/>
      <c r="V130" s="463"/>
      <c r="W130" s="463"/>
      <c r="X130" s="464"/>
      <c r="Y130" s="353">
        <v>5</v>
      </c>
      <c r="Z130" s="353">
        <v>5</v>
      </c>
      <c r="AA130" s="353">
        <v>2.5</v>
      </c>
      <c r="AB130" s="525">
        <f t="shared" si="84"/>
        <v>12.5</v>
      </c>
      <c r="AC130" s="484">
        <v>4</v>
      </c>
      <c r="AD130" s="484">
        <v>5</v>
      </c>
      <c r="AE130" s="484">
        <v>3</v>
      </c>
      <c r="AF130" s="356">
        <f t="shared" si="85"/>
        <v>12</v>
      </c>
      <c r="AG130" s="704"/>
      <c r="AH130" s="373"/>
      <c r="AI130" s="705"/>
      <c r="AJ130" s="373"/>
      <c r="AK130" s="360"/>
      <c r="AL130" s="361"/>
      <c r="AM130" s="361"/>
      <c r="AN130" s="362"/>
      <c r="AO130" s="1127"/>
      <c r="AP130" s="1127"/>
      <c r="AQ130" s="1127"/>
      <c r="AR130" s="1128"/>
      <c r="AS130" s="358"/>
      <c r="AT130" s="358"/>
      <c r="AU130" s="359"/>
      <c r="AV130" s="724"/>
      <c r="AW130" s="1962"/>
      <c r="AX130" s="364"/>
      <c r="AY130" s="365"/>
      <c r="AZ130" s="1963"/>
      <c r="BA130" s="366"/>
      <c r="BB130" s="366"/>
      <c r="BC130" s="366"/>
      <c r="BD130" s="367"/>
      <c r="BE130" s="2401">
        <v>4</v>
      </c>
      <c r="BF130" s="368">
        <v>3</v>
      </c>
      <c r="BG130" s="2451">
        <v>3</v>
      </c>
      <c r="BH130" s="470">
        <f t="shared" si="88"/>
        <v>10</v>
      </c>
      <c r="BI130" s="371"/>
      <c r="BJ130" s="371"/>
      <c r="BK130" s="371"/>
      <c r="BL130" s="372"/>
      <c r="BM130" s="546">
        <v>4</v>
      </c>
      <c r="BN130" s="546">
        <v>4</v>
      </c>
      <c r="BO130" s="546">
        <v>4</v>
      </c>
      <c r="BP130" s="363">
        <f>BO130+BN130+BM130</f>
        <v>12</v>
      </c>
      <c r="BQ130" s="373"/>
      <c r="BR130" s="373"/>
      <c r="BS130" s="373"/>
      <c r="BT130" s="704"/>
      <c r="BU130" s="1906">
        <f>BX130*6/20</f>
        <v>3.9299999999999997</v>
      </c>
      <c r="BV130" s="683">
        <f>BX130*6/20</f>
        <v>3.9299999999999997</v>
      </c>
      <c r="BW130" s="683">
        <f>BX130*8/20</f>
        <v>5.24</v>
      </c>
      <c r="BX130" s="1907">
        <v>13.1</v>
      </c>
      <c r="BY130" s="1424"/>
      <c r="BZ130" s="1424"/>
      <c r="CA130" s="1424"/>
      <c r="CB130" s="1425"/>
      <c r="CC130" s="355"/>
      <c r="CD130" s="355"/>
      <c r="CE130" s="355"/>
      <c r="CF130" s="356"/>
      <c r="CG130" s="463"/>
      <c r="CH130" s="463"/>
      <c r="CI130" s="463"/>
      <c r="CJ130" s="464"/>
      <c r="CK130" s="383"/>
      <c r="CL130" s="383"/>
      <c r="CM130" s="383"/>
      <c r="CN130" s="488"/>
      <c r="CO130" s="1906">
        <f>CR130*6/20</f>
        <v>4.95</v>
      </c>
      <c r="CP130" s="683">
        <f>CR130*6/20</f>
        <v>4.95</v>
      </c>
      <c r="CQ130" s="683">
        <f>CR130*8/20</f>
        <v>6.6</v>
      </c>
      <c r="CR130" s="1907">
        <v>16.5</v>
      </c>
      <c r="CS130" s="378"/>
      <c r="CT130" s="378"/>
      <c r="CU130" s="378"/>
      <c r="CV130" s="460"/>
      <c r="CW130" s="466"/>
      <c r="CX130" s="467"/>
      <c r="CY130" s="468"/>
      <c r="CZ130" s="468"/>
      <c r="DA130" s="469"/>
      <c r="DB130" s="378"/>
      <c r="DC130" s="470"/>
      <c r="DD130" s="470"/>
      <c r="DE130" s="471"/>
      <c r="DF130" s="472"/>
      <c r="DG130" s="473"/>
      <c r="DH130" s="472"/>
      <c r="DI130" s="709">
        <v>5</v>
      </c>
      <c r="DJ130" s="667">
        <v>6</v>
      </c>
      <c r="DK130" s="667">
        <v>6</v>
      </c>
      <c r="DL130" s="384">
        <f t="shared" si="89"/>
        <v>17</v>
      </c>
      <c r="DM130" s="462">
        <v>4.5</v>
      </c>
      <c r="DN130" s="462">
        <v>3.5</v>
      </c>
      <c r="DO130" s="462">
        <v>3</v>
      </c>
      <c r="DP130" s="574">
        <f t="shared" si="87"/>
        <v>11</v>
      </c>
      <c r="DQ130" s="466"/>
      <c r="DR130" s="467"/>
      <c r="DS130" s="468"/>
      <c r="DT130" s="575"/>
      <c r="DU130" s="491"/>
      <c r="DV130" s="492"/>
      <c r="DW130" s="493"/>
      <c r="DX130" s="494"/>
      <c r="DY130" s="495"/>
      <c r="DZ130" s="496"/>
      <c r="EA130" s="497"/>
      <c r="EB130" s="576"/>
      <c r="EC130" s="466"/>
      <c r="ED130" s="467"/>
      <c r="EE130" s="468"/>
      <c r="EF130" s="575"/>
      <c r="EG130" s="577"/>
      <c r="EH130" s="578"/>
      <c r="EI130" s="579"/>
      <c r="EJ130" s="580"/>
      <c r="EK130" s="964"/>
      <c r="EL130" s="965"/>
      <c r="EM130" s="966"/>
      <c r="EN130" s="967"/>
      <c r="EO130" s="1029"/>
      <c r="EP130" s="1030"/>
      <c r="EQ130" s="1031"/>
      <c r="ER130" s="1032"/>
      <c r="ES130" s="1088"/>
      <c r="ET130" s="1089"/>
      <c r="EU130" s="1090"/>
      <c r="EV130" s="1091"/>
      <c r="EW130" s="1347"/>
      <c r="EX130" s="1348"/>
      <c r="EY130" s="1349"/>
      <c r="EZ130" s="1350"/>
      <c r="FA130" s="1457"/>
      <c r="FB130" s="1458"/>
      <c r="FC130" s="1459"/>
      <c r="FD130" s="1460"/>
      <c r="FE130" s="1632"/>
      <c r="FF130" s="1633"/>
      <c r="FG130" s="1634"/>
      <c r="FH130" s="1635"/>
      <c r="FL130" s="2252"/>
      <c r="FP130" s="2252"/>
      <c r="FQ130" s="1858"/>
      <c r="FT130" s="2252"/>
      <c r="FX130" s="2252"/>
      <c r="GB130" s="2252"/>
      <c r="GF130" s="2252"/>
      <c r="GG130" s="1858"/>
      <c r="GJ130" s="2252"/>
      <c r="GN130" s="2252"/>
      <c r="GR130" s="2252"/>
      <c r="GV130" s="1858"/>
      <c r="GW130" s="1858"/>
      <c r="GZ130" s="2252"/>
      <c r="HA130" s="1858"/>
      <c r="HD130" s="2252"/>
      <c r="HE130" s="1858"/>
      <c r="HH130" s="2252"/>
      <c r="HI130" s="1858"/>
      <c r="HL130" s="2252"/>
      <c r="HM130" s="1858"/>
      <c r="HP130" s="2252"/>
      <c r="HQ130" s="1858"/>
      <c r="HT130" s="2252"/>
      <c r="HU130" s="1858"/>
      <c r="HX130" s="2252"/>
      <c r="HY130" s="1858"/>
      <c r="IB130" s="2252"/>
      <c r="IC130" s="1858"/>
      <c r="IF130" s="2252"/>
      <c r="IG130" s="1858"/>
      <c r="IJ130" s="2252"/>
      <c r="IK130" s="1858"/>
      <c r="IN130" s="2252"/>
      <c r="IO130" s="1858"/>
      <c r="IR130" s="2252"/>
      <c r="IS130" s="1858"/>
      <c r="IV130" s="1858"/>
      <c r="IW130" s="1858"/>
      <c r="IZ130" s="2252"/>
      <c r="JA130" s="1858"/>
      <c r="JD130" s="2252"/>
      <c r="JE130" s="1858"/>
      <c r="JH130" s="2252"/>
      <c r="JI130" s="1858"/>
      <c r="JL130" s="2252"/>
      <c r="JM130" s="1858"/>
      <c r="JP130" s="2252"/>
      <c r="JQ130" s="1858"/>
      <c r="JT130" s="2252"/>
      <c r="JU130" s="1858"/>
      <c r="JX130" s="2252"/>
      <c r="JY130" s="1858"/>
      <c r="KB130" s="2252"/>
      <c r="KC130" s="1858"/>
      <c r="KF130" s="2252"/>
      <c r="KG130" s="1858"/>
      <c r="KJ130" s="2252"/>
      <c r="KK130" s="1858"/>
      <c r="KN130" s="2252"/>
      <c r="KO130" s="1858"/>
      <c r="KR130" s="2252"/>
      <c r="KS130" s="1858"/>
      <c r="KV130" s="2252"/>
      <c r="KW130" s="1858"/>
      <c r="KZ130" s="2252"/>
      <c r="LA130" s="1858"/>
      <c r="LD130" s="2252"/>
      <c r="LE130" s="1858"/>
      <c r="LH130" s="2252"/>
      <c r="LI130" s="1858"/>
      <c r="LL130" s="2252"/>
      <c r="LM130" s="1858"/>
      <c r="LP130" s="2252"/>
      <c r="LQ130" s="1858"/>
      <c r="LT130" s="2252"/>
      <c r="LU130" s="1858"/>
      <c r="LX130" s="2252"/>
      <c r="LY130" s="1858"/>
      <c r="MB130" s="2252"/>
      <c r="MC130" s="1858"/>
      <c r="MF130" s="2252"/>
      <c r="MG130" s="1858"/>
      <c r="MJ130" s="2252"/>
      <c r="MK130" s="1858"/>
      <c r="MN130" s="2252"/>
      <c r="MO130" s="1858"/>
      <c r="MR130" s="2252"/>
      <c r="MS130" s="1858"/>
      <c r="MV130" s="2252"/>
      <c r="MW130" s="1858"/>
      <c r="MZ130" s="2252"/>
      <c r="NA130" s="1858"/>
      <c r="ND130" s="2252"/>
    </row>
    <row r="131" spans="1:368" s="78" customFormat="1" thickBot="1">
      <c r="A131" s="124"/>
      <c r="B131" s="1754"/>
      <c r="C131" s="1790"/>
      <c r="D131" s="2331"/>
      <c r="E131" s="1790"/>
      <c r="F131" s="1801"/>
      <c r="G131" s="1809" t="s">
        <v>180</v>
      </c>
      <c r="H131" s="1768" t="e">
        <f>AVERAGE(BE131,AK131,AC131,Q131,U131,Y131,CK131,CG131,AG131,AW131,M131,BQ131,BU131,BM131,BA131,AO131,AS131,#REF!,BI131,BY131,CC131,CO131,CS131,CW131,DA131,DE131)</f>
        <v>#REF!</v>
      </c>
      <c r="I131" s="691" t="e">
        <f>AVERAGE(BF131,AL131,AD131,R131,V131,Z131,CL131,CH131,AH131,AX131,N131,BR131,BV131,BN131,BB131,AP131,AT131,#REF!,BJ131,BZ131,CD131,CP131,CT131,CX131,DB131,DF131)</f>
        <v>#REF!</v>
      </c>
      <c r="J131" s="802" t="e">
        <f>AVERAGE(BG131,AM131,AE131,S131,W131,AA131,CM131,CI131,AI131,AY131,O131,BS131,BW131,BO131,BC131,AQ131,AU131,#REF!,BK131,CA131,CE131,CQ131,CU131,CY131,DC131,DG131)</f>
        <v>#REF!</v>
      </c>
      <c r="K131" s="1326" t="e">
        <f t="shared" si="83"/>
        <v>#REF!</v>
      </c>
      <c r="L131" s="1754"/>
      <c r="M131" s="472"/>
      <c r="N131" s="472"/>
      <c r="O131" s="472"/>
      <c r="P131" s="471"/>
      <c r="Q131" s="2521"/>
      <c r="R131" s="572"/>
      <c r="S131" s="573"/>
      <c r="T131" s="2520"/>
      <c r="U131" s="463"/>
      <c r="V131" s="463"/>
      <c r="W131" s="463"/>
      <c r="X131" s="464"/>
      <c r="Y131" s="683">
        <f>AB131*6/20</f>
        <v>4.68</v>
      </c>
      <c r="Z131" s="683">
        <f>AB131*6/20</f>
        <v>4.68</v>
      </c>
      <c r="AA131" s="683">
        <f>AB131*8/20</f>
        <v>6.24</v>
      </c>
      <c r="AB131" s="684">
        <v>15.6</v>
      </c>
      <c r="AC131" s="484">
        <v>4</v>
      </c>
      <c r="AD131" s="484">
        <v>4.5</v>
      </c>
      <c r="AE131" s="484">
        <v>5.5</v>
      </c>
      <c r="AF131" s="356">
        <f t="shared" si="85"/>
        <v>14</v>
      </c>
      <c r="AG131" s="704"/>
      <c r="AH131" s="373"/>
      <c r="AI131" s="705"/>
      <c r="AJ131" s="373"/>
      <c r="AK131" s="360"/>
      <c r="AL131" s="361"/>
      <c r="AM131" s="361"/>
      <c r="AN131" s="362"/>
      <c r="AO131" s="1127"/>
      <c r="AP131" s="1127"/>
      <c r="AQ131" s="1127"/>
      <c r="AR131" s="1128"/>
      <c r="AS131" s="358"/>
      <c r="AT131" s="358"/>
      <c r="AU131" s="359"/>
      <c r="AV131" s="724"/>
      <c r="AW131" s="1962"/>
      <c r="AX131" s="364"/>
      <c r="AY131" s="365"/>
      <c r="AZ131" s="1963"/>
      <c r="BA131" s="366"/>
      <c r="BB131" s="366"/>
      <c r="BC131" s="366"/>
      <c r="BD131" s="367"/>
      <c r="BE131" s="2401">
        <v>4.5</v>
      </c>
      <c r="BF131" s="368">
        <v>3</v>
      </c>
      <c r="BG131" s="2451">
        <v>5</v>
      </c>
      <c r="BH131" s="470">
        <f t="shared" si="88"/>
        <v>12.5</v>
      </c>
      <c r="BI131" s="371"/>
      <c r="BJ131" s="371"/>
      <c r="BK131" s="371"/>
      <c r="BL131" s="372"/>
      <c r="BM131" s="546">
        <v>4.5</v>
      </c>
      <c r="BN131" s="546">
        <v>4</v>
      </c>
      <c r="BO131" s="546">
        <v>5</v>
      </c>
      <c r="BP131" s="363">
        <f>BO131+BN131+BM131</f>
        <v>13.5</v>
      </c>
      <c r="BQ131" s="373"/>
      <c r="BR131" s="373"/>
      <c r="BS131" s="373"/>
      <c r="BT131" s="704"/>
      <c r="BU131" s="1870">
        <v>3</v>
      </c>
      <c r="BV131" s="462">
        <v>3.5</v>
      </c>
      <c r="BW131" s="462">
        <v>4</v>
      </c>
      <c r="BX131" s="1871">
        <f>BW131+BV131+BU131</f>
        <v>10.5</v>
      </c>
      <c r="BY131" s="1424"/>
      <c r="BZ131" s="1424"/>
      <c r="CA131" s="1424"/>
      <c r="CB131" s="1425"/>
      <c r="CC131" s="355"/>
      <c r="CD131" s="355"/>
      <c r="CE131" s="355"/>
      <c r="CF131" s="356"/>
      <c r="CG131" s="463"/>
      <c r="CH131" s="463"/>
      <c r="CI131" s="463"/>
      <c r="CJ131" s="464"/>
      <c r="CK131" s="383"/>
      <c r="CL131" s="383"/>
      <c r="CM131" s="383"/>
      <c r="CN131" s="488"/>
      <c r="CO131" s="1906">
        <f>CR131*6/20</f>
        <v>4.95</v>
      </c>
      <c r="CP131" s="683">
        <f>CR131*6/20</f>
        <v>4.95</v>
      </c>
      <c r="CQ131" s="683">
        <f>CR131*8/20</f>
        <v>6.6</v>
      </c>
      <c r="CR131" s="1907">
        <v>16.5</v>
      </c>
      <c r="CS131" s="378"/>
      <c r="CT131" s="378"/>
      <c r="CU131" s="378"/>
      <c r="CV131" s="460"/>
      <c r="CW131" s="466"/>
      <c r="CX131" s="467"/>
      <c r="CY131" s="468"/>
      <c r="CZ131" s="468"/>
      <c r="DA131" s="469"/>
      <c r="DB131" s="378"/>
      <c r="DC131" s="470"/>
      <c r="DD131" s="470"/>
      <c r="DE131" s="471"/>
      <c r="DF131" s="472"/>
      <c r="DG131" s="473"/>
      <c r="DH131" s="472"/>
      <c r="DI131" s="709">
        <v>5</v>
      </c>
      <c r="DJ131" s="667">
        <v>3</v>
      </c>
      <c r="DK131" s="667">
        <v>5</v>
      </c>
      <c r="DL131" s="384">
        <f t="shared" si="89"/>
        <v>13</v>
      </c>
      <c r="DM131" s="462">
        <v>2</v>
      </c>
      <c r="DN131" s="462">
        <v>3</v>
      </c>
      <c r="DO131" s="462">
        <v>6</v>
      </c>
      <c r="DP131" s="574">
        <f t="shared" si="87"/>
        <v>11</v>
      </c>
      <c r="DQ131" s="466"/>
      <c r="DR131" s="467"/>
      <c r="DS131" s="468"/>
      <c r="DT131" s="575"/>
      <c r="DU131" s="491"/>
      <c r="DV131" s="492"/>
      <c r="DW131" s="493"/>
      <c r="DX131" s="494"/>
      <c r="DY131" s="495"/>
      <c r="DZ131" s="496"/>
      <c r="EA131" s="497"/>
      <c r="EB131" s="576"/>
      <c r="EC131" s="466"/>
      <c r="ED131" s="467"/>
      <c r="EE131" s="468"/>
      <c r="EF131" s="575"/>
      <c r="EG131" s="577"/>
      <c r="EH131" s="578"/>
      <c r="EI131" s="579"/>
      <c r="EJ131" s="580"/>
      <c r="EK131" s="964"/>
      <c r="EL131" s="965"/>
      <c r="EM131" s="966"/>
      <c r="EN131" s="967"/>
      <c r="EO131" s="1029"/>
      <c r="EP131" s="1030"/>
      <c r="EQ131" s="1031"/>
      <c r="ER131" s="1032"/>
      <c r="ES131" s="1088"/>
      <c r="ET131" s="1089"/>
      <c r="EU131" s="1090"/>
      <c r="EV131" s="1091"/>
      <c r="EW131" s="1347"/>
      <c r="EX131" s="1348"/>
      <c r="EY131" s="1349"/>
      <c r="EZ131" s="1350"/>
      <c r="FA131" s="1457"/>
      <c r="FB131" s="1458"/>
      <c r="FC131" s="1459"/>
      <c r="FD131" s="1460"/>
      <c r="FE131" s="1632"/>
      <c r="FF131" s="1633"/>
      <c r="FG131" s="1634"/>
      <c r="FH131" s="1635"/>
      <c r="FL131" s="2252"/>
      <c r="FP131" s="2252"/>
      <c r="FQ131" s="1858"/>
      <c r="FT131" s="2252"/>
      <c r="FX131" s="2252"/>
      <c r="GB131" s="2252"/>
      <c r="GF131" s="2252"/>
      <c r="GG131" s="1858"/>
      <c r="GJ131" s="2252"/>
      <c r="GN131" s="2252"/>
      <c r="GR131" s="2252"/>
      <c r="GV131" s="1858"/>
      <c r="GW131" s="1858"/>
      <c r="GZ131" s="2252"/>
      <c r="HA131" s="1858"/>
      <c r="HD131" s="2252"/>
      <c r="HE131" s="1858"/>
      <c r="HH131" s="2252"/>
      <c r="HI131" s="1858"/>
      <c r="HL131" s="2252"/>
      <c r="HM131" s="1858"/>
      <c r="HP131" s="2252"/>
      <c r="HQ131" s="1858"/>
      <c r="HT131" s="2252"/>
      <c r="HU131" s="1858"/>
      <c r="HX131" s="2252"/>
      <c r="HY131" s="1858"/>
      <c r="IB131" s="2252"/>
      <c r="IC131" s="1858"/>
      <c r="IF131" s="2252"/>
      <c r="IG131" s="1858"/>
      <c r="IJ131" s="2252"/>
      <c r="IK131" s="1858"/>
      <c r="IN131" s="2252"/>
      <c r="IO131" s="1858"/>
      <c r="IR131" s="2252"/>
      <c r="IS131" s="1858"/>
      <c r="IV131" s="1858"/>
      <c r="IW131" s="1858"/>
      <c r="IZ131" s="2252"/>
      <c r="JA131" s="1858"/>
      <c r="JD131" s="2252"/>
      <c r="JE131" s="1858"/>
      <c r="JH131" s="2252"/>
      <c r="JI131" s="1858"/>
      <c r="JL131" s="2252"/>
      <c r="JM131" s="1858"/>
      <c r="JP131" s="2252"/>
      <c r="JQ131" s="1858"/>
      <c r="JT131" s="2252"/>
      <c r="JU131" s="1858"/>
      <c r="JX131" s="2252"/>
      <c r="JY131" s="1858"/>
      <c r="KB131" s="2252"/>
      <c r="KC131" s="1858"/>
      <c r="KF131" s="2252"/>
      <c r="KG131" s="1858"/>
      <c r="KJ131" s="2252"/>
      <c r="KK131" s="1858"/>
      <c r="KN131" s="2252"/>
      <c r="KO131" s="1858"/>
      <c r="KR131" s="2252"/>
      <c r="KS131" s="1858"/>
      <c r="KV131" s="2252"/>
      <c r="KW131" s="1858"/>
      <c r="KZ131" s="2252"/>
      <c r="LA131" s="1858"/>
      <c r="LD131" s="2252"/>
      <c r="LE131" s="1858"/>
      <c r="LH131" s="2252"/>
      <c r="LI131" s="1858"/>
      <c r="LL131" s="2252"/>
      <c r="LM131" s="1858"/>
      <c r="LP131" s="2252"/>
      <c r="LQ131" s="1858"/>
      <c r="LT131" s="2252"/>
      <c r="LU131" s="1858"/>
      <c r="LX131" s="2252"/>
      <c r="LY131" s="1858"/>
      <c r="MB131" s="2252"/>
      <c r="MC131" s="1858"/>
      <c r="MF131" s="2252"/>
      <c r="MG131" s="1858"/>
      <c r="MJ131" s="2252"/>
      <c r="MK131" s="1858"/>
      <c r="MN131" s="2252"/>
      <c r="MO131" s="1858"/>
      <c r="MR131" s="2252"/>
      <c r="MS131" s="1858"/>
      <c r="MV131" s="2252"/>
      <c r="MW131" s="1858"/>
      <c r="MZ131" s="2252"/>
      <c r="NA131" s="1858"/>
      <c r="ND131" s="2252"/>
    </row>
    <row r="132" spans="1:368" s="78" customFormat="1" thickBot="1">
      <c r="A132" s="124"/>
      <c r="B132" s="1754"/>
      <c r="C132" s="1790"/>
      <c r="D132" s="2331"/>
      <c r="E132" s="1790"/>
      <c r="F132" s="1801"/>
      <c r="G132" s="1809" t="s">
        <v>221</v>
      </c>
      <c r="H132" s="1770" t="e">
        <f>AVERAGE(BE132,AK132,AC132,Q132,U132,Y132,CK132,CG132,AG132,AW132,M132,BQ132,BU132,BM132,BA132,AO132,AS132,#REF!,BI132,BY132,CC132,CO132,CS132,CW132,DA132,DE132)</f>
        <v>#REF!</v>
      </c>
      <c r="I132" s="691" t="e">
        <f>AVERAGE(BF132,AL132,AD132,R132,V132,Z132,CL132,CH132,AH132,AX132,N132,BR132,BV132,BN132,BB132,AP132,AT132,#REF!,BJ132,BZ132,CD132,CP132,CT132,CX132,DB132,DF132)</f>
        <v>#REF!</v>
      </c>
      <c r="J132" s="802" t="e">
        <f>AVERAGE(BG132,AM132,AE132,S132,W132,AA132,CM132,CI132,AI132,AY132,O132,BS132,BW132,BO132,BC132,AQ132,AU132,#REF!,BK132,CA132,CE132,CQ132,CU132,CY132,DC132,DG132)</f>
        <v>#REF!</v>
      </c>
      <c r="K132" s="1326" t="e">
        <f t="shared" si="83"/>
        <v>#REF!</v>
      </c>
      <c r="L132" s="1754"/>
      <c r="M132" s="472"/>
      <c r="N132" s="472"/>
      <c r="O132" s="472"/>
      <c r="P132" s="471"/>
      <c r="Q132" s="2521"/>
      <c r="R132" s="572"/>
      <c r="S132" s="573"/>
      <c r="T132" s="2520"/>
      <c r="U132" s="463"/>
      <c r="V132" s="463"/>
      <c r="W132" s="463"/>
      <c r="X132" s="464"/>
      <c r="Y132" s="353">
        <v>5.5</v>
      </c>
      <c r="Z132" s="353">
        <v>5</v>
      </c>
      <c r="AA132" s="353">
        <v>6</v>
      </c>
      <c r="AB132" s="525">
        <f>AA132+Z132+Y132</f>
        <v>16.5</v>
      </c>
      <c r="AC132" s="484">
        <v>4.5</v>
      </c>
      <c r="AD132" s="484">
        <v>5</v>
      </c>
      <c r="AE132" s="484">
        <v>5</v>
      </c>
      <c r="AF132" s="356">
        <f t="shared" si="85"/>
        <v>14.5</v>
      </c>
      <c r="AG132" s="704"/>
      <c r="AH132" s="373"/>
      <c r="AI132" s="705"/>
      <c r="AJ132" s="373"/>
      <c r="AK132" s="360"/>
      <c r="AL132" s="361"/>
      <c r="AM132" s="361"/>
      <c r="AN132" s="362"/>
      <c r="AO132" s="1127"/>
      <c r="AP132" s="1127"/>
      <c r="AQ132" s="1127"/>
      <c r="AR132" s="1128"/>
      <c r="AS132" s="358"/>
      <c r="AT132" s="358"/>
      <c r="AU132" s="359"/>
      <c r="AV132" s="724"/>
      <c r="AW132" s="1962"/>
      <c r="AX132" s="364"/>
      <c r="AY132" s="365"/>
      <c r="AZ132" s="1963"/>
      <c r="BA132" s="366"/>
      <c r="BB132" s="366"/>
      <c r="BC132" s="366"/>
      <c r="BD132" s="367"/>
      <c r="BE132" s="2401">
        <v>6</v>
      </c>
      <c r="BF132" s="368">
        <v>3</v>
      </c>
      <c r="BG132" s="2451">
        <v>5</v>
      </c>
      <c r="BH132" s="470">
        <f t="shared" si="88"/>
        <v>14</v>
      </c>
      <c r="BI132" s="371"/>
      <c r="BJ132" s="371"/>
      <c r="BK132" s="371"/>
      <c r="BL132" s="372"/>
      <c r="BM132" s="546">
        <v>6</v>
      </c>
      <c r="BN132" s="546">
        <v>3</v>
      </c>
      <c r="BO132" s="546">
        <v>6</v>
      </c>
      <c r="BP132" s="363">
        <f>BO132+BN132+BM132</f>
        <v>15</v>
      </c>
      <c r="BQ132" s="373"/>
      <c r="BR132" s="373"/>
      <c r="BS132" s="373"/>
      <c r="BT132" s="704"/>
      <c r="BU132" s="1870">
        <v>4</v>
      </c>
      <c r="BV132" s="462">
        <v>3.5</v>
      </c>
      <c r="BW132" s="462">
        <v>6</v>
      </c>
      <c r="BX132" s="1871">
        <f>BW132+BV132+BU132</f>
        <v>13.5</v>
      </c>
      <c r="BY132" s="1424"/>
      <c r="BZ132" s="1424"/>
      <c r="CA132" s="1424"/>
      <c r="CB132" s="1425"/>
      <c r="CC132" s="355"/>
      <c r="CD132" s="355"/>
      <c r="CE132" s="355"/>
      <c r="CF132" s="356"/>
      <c r="CG132" s="463"/>
      <c r="CH132" s="463"/>
      <c r="CI132" s="463"/>
      <c r="CJ132" s="464"/>
      <c r="CK132" s="383"/>
      <c r="CL132" s="383"/>
      <c r="CM132" s="383"/>
      <c r="CN132" s="488"/>
      <c r="CO132" s="1906">
        <f>CR132*6/20</f>
        <v>4.95</v>
      </c>
      <c r="CP132" s="683">
        <f>CR132*6/20</f>
        <v>4.95</v>
      </c>
      <c r="CQ132" s="683">
        <f>CR132*8/20</f>
        <v>6.6</v>
      </c>
      <c r="CR132" s="1907">
        <v>16.5</v>
      </c>
      <c r="CS132" s="378"/>
      <c r="CT132" s="378"/>
      <c r="CU132" s="378"/>
      <c r="CV132" s="460"/>
      <c r="CW132" s="466"/>
      <c r="CX132" s="467"/>
      <c r="CY132" s="468"/>
      <c r="CZ132" s="468"/>
      <c r="DA132" s="469"/>
      <c r="DB132" s="378"/>
      <c r="DC132" s="470"/>
      <c r="DD132" s="470"/>
      <c r="DE132" s="471"/>
      <c r="DF132" s="472"/>
      <c r="DG132" s="473"/>
      <c r="DH132" s="472"/>
      <c r="DI132" s="709">
        <v>6</v>
      </c>
      <c r="DJ132" s="667">
        <v>4</v>
      </c>
      <c r="DK132" s="667">
        <v>5</v>
      </c>
      <c r="DL132" s="384">
        <f t="shared" si="89"/>
        <v>15</v>
      </c>
      <c r="DM132" s="683">
        <f>DP132*6/20</f>
        <v>4.1970000000000001</v>
      </c>
      <c r="DN132" s="683">
        <f>DP132*6/20</f>
        <v>4.1970000000000001</v>
      </c>
      <c r="DO132" s="683">
        <f>DP132*8/20</f>
        <v>5.5960000000000001</v>
      </c>
      <c r="DP132" s="699">
        <v>13.99</v>
      </c>
      <c r="DQ132" s="466"/>
      <c r="DR132" s="467"/>
      <c r="DS132" s="468"/>
      <c r="DT132" s="575"/>
      <c r="DU132" s="491"/>
      <c r="DV132" s="492"/>
      <c r="DW132" s="493"/>
      <c r="DX132" s="494"/>
      <c r="DY132" s="495"/>
      <c r="DZ132" s="496"/>
      <c r="EA132" s="497"/>
      <c r="EB132" s="576"/>
      <c r="EC132" s="466"/>
      <c r="ED132" s="467"/>
      <c r="EE132" s="468"/>
      <c r="EF132" s="575"/>
      <c r="EG132" s="577"/>
      <c r="EH132" s="578"/>
      <c r="EI132" s="579"/>
      <c r="EJ132" s="580"/>
      <c r="EK132" s="964"/>
      <c r="EL132" s="965"/>
      <c r="EM132" s="966"/>
      <c r="EN132" s="967"/>
      <c r="EO132" s="1029"/>
      <c r="EP132" s="1030"/>
      <c r="EQ132" s="1031"/>
      <c r="ER132" s="1032"/>
      <c r="ES132" s="1088"/>
      <c r="ET132" s="1089"/>
      <c r="EU132" s="1090"/>
      <c r="EV132" s="1091"/>
      <c r="EW132" s="1347"/>
      <c r="EX132" s="1348"/>
      <c r="EY132" s="1349"/>
      <c r="EZ132" s="1350"/>
      <c r="FA132" s="1457"/>
      <c r="FB132" s="1458"/>
      <c r="FC132" s="1459"/>
      <c r="FD132" s="1460"/>
      <c r="FE132" s="1632"/>
      <c r="FF132" s="1633"/>
      <c r="FG132" s="1634"/>
      <c r="FH132" s="1635"/>
      <c r="FL132" s="2252"/>
      <c r="FP132" s="2252"/>
      <c r="FQ132" s="1858"/>
      <c r="FT132" s="2252"/>
      <c r="FX132" s="2252"/>
      <c r="GB132" s="2252"/>
      <c r="GF132" s="2252"/>
      <c r="GG132" s="1858"/>
      <c r="GJ132" s="2252"/>
      <c r="GN132" s="2252"/>
      <c r="GR132" s="2252"/>
      <c r="GV132" s="1858"/>
      <c r="GW132" s="1858"/>
      <c r="GZ132" s="2252"/>
      <c r="HA132" s="1858"/>
      <c r="HD132" s="2252"/>
      <c r="HE132" s="1858"/>
      <c r="HH132" s="2252"/>
      <c r="HI132" s="1858"/>
      <c r="HL132" s="2252"/>
      <c r="HM132" s="1858"/>
      <c r="HP132" s="2252"/>
      <c r="HQ132" s="1858"/>
      <c r="HT132" s="2252"/>
      <c r="HU132" s="1858"/>
      <c r="HX132" s="2252"/>
      <c r="HY132" s="1858"/>
      <c r="IB132" s="2252"/>
      <c r="IC132" s="1858"/>
      <c r="IF132" s="2252"/>
      <c r="IG132" s="1858"/>
      <c r="IJ132" s="2252"/>
      <c r="IK132" s="1858"/>
      <c r="IN132" s="2252"/>
      <c r="IO132" s="1858"/>
      <c r="IR132" s="2252"/>
      <c r="IS132" s="1858"/>
      <c r="IV132" s="1858"/>
      <c r="IW132" s="1858"/>
      <c r="IZ132" s="2252"/>
      <c r="JA132" s="1858"/>
      <c r="JD132" s="2252"/>
      <c r="JE132" s="1858"/>
      <c r="JH132" s="2252"/>
      <c r="JI132" s="1858"/>
      <c r="JL132" s="2252"/>
      <c r="JM132" s="1858"/>
      <c r="JP132" s="2252"/>
      <c r="JQ132" s="1858"/>
      <c r="JT132" s="2252"/>
      <c r="JU132" s="1858"/>
      <c r="JX132" s="2252"/>
      <c r="JY132" s="1858"/>
      <c r="KB132" s="2252"/>
      <c r="KC132" s="1858"/>
      <c r="KF132" s="2252"/>
      <c r="KG132" s="1858"/>
      <c r="KJ132" s="2252"/>
      <c r="KK132" s="1858"/>
      <c r="KN132" s="2252"/>
      <c r="KO132" s="1858"/>
      <c r="KR132" s="2252"/>
      <c r="KS132" s="1858"/>
      <c r="KV132" s="2252"/>
      <c r="KW132" s="1858"/>
      <c r="KZ132" s="2252"/>
      <c r="LA132" s="1858"/>
      <c r="LD132" s="2252"/>
      <c r="LE132" s="1858"/>
      <c r="LH132" s="2252"/>
      <c r="LI132" s="1858"/>
      <c r="LL132" s="2252"/>
      <c r="LM132" s="1858"/>
      <c r="LP132" s="2252"/>
      <c r="LQ132" s="1858"/>
      <c r="LT132" s="2252"/>
      <c r="LU132" s="1858"/>
      <c r="LX132" s="2252"/>
      <c r="LY132" s="1858"/>
      <c r="MB132" s="2252"/>
      <c r="MC132" s="1858"/>
      <c r="MF132" s="2252"/>
      <c r="MG132" s="1858"/>
      <c r="MJ132" s="2252"/>
      <c r="MK132" s="1858"/>
      <c r="MN132" s="2252"/>
      <c r="MO132" s="1858"/>
      <c r="MR132" s="2252"/>
      <c r="MS132" s="1858"/>
      <c r="MV132" s="2252"/>
      <c r="MW132" s="1858"/>
      <c r="MZ132" s="2252"/>
      <c r="NA132" s="1858"/>
      <c r="ND132" s="2252"/>
    </row>
    <row r="133" spans="1:368" s="78" customFormat="1" thickBot="1">
      <c r="A133" s="124"/>
      <c r="B133" s="1754"/>
      <c r="C133" s="1790"/>
      <c r="D133" s="2331"/>
      <c r="E133" s="1790"/>
      <c r="F133" s="1814" t="s">
        <v>206</v>
      </c>
      <c r="G133" s="1815" t="s">
        <v>161</v>
      </c>
      <c r="H133" s="1772" t="e">
        <f>AVERAGE(BE133,AK133,AC133,Q133,U133,Y133,CK133,CG133,AG133,AW133,M133,BQ133,BU133,BM133,BA133,AO133,AS133,#REF!,BI133,BY133,CC133,CO133,CS133,CW133,DA133,DE133)</f>
        <v>#REF!</v>
      </c>
      <c r="I133" s="706" t="e">
        <f>AVERAGE(BF133,AL133,AD133,R133,V133,Z133,CL133,CH133,AH133,AX133,N133,BR133,BV133,BN133,BB133,AP133,AT133,#REF!,BJ133,BZ133,CD133,CP133,CT133,CX133,DB133,DF133)</f>
        <v>#REF!</v>
      </c>
      <c r="J133" s="2058" t="e">
        <f>AVERAGE(BG133,AM133,AE133,S133,W133,AA133,CM133,CI133,AI133,AY133,O133,BS133,BW133,BO133,BC133,AQ133,AU133,#REF!,BK133,CA133,CE133,CQ133,CU133,CY133,DC133,DG133)</f>
        <v>#REF!</v>
      </c>
      <c r="K133" s="1330" t="e">
        <f t="shared" si="83"/>
        <v>#REF!</v>
      </c>
      <c r="L133" s="1754"/>
      <c r="M133" s="472"/>
      <c r="N133" s="472"/>
      <c r="O133" s="472"/>
      <c r="P133" s="471"/>
      <c r="Q133" s="2521"/>
      <c r="R133" s="572"/>
      <c r="S133" s="573"/>
      <c r="T133" s="2520"/>
      <c r="U133" s="463"/>
      <c r="V133" s="463"/>
      <c r="W133" s="463"/>
      <c r="X133" s="464"/>
      <c r="Y133" s="683">
        <f>AB133*6/20</f>
        <v>4.68</v>
      </c>
      <c r="Z133" s="683">
        <f>AB133*6/20</f>
        <v>4.68</v>
      </c>
      <c r="AA133" s="683">
        <f>AB133*8/20</f>
        <v>6.24</v>
      </c>
      <c r="AB133" s="684">
        <v>15.6</v>
      </c>
      <c r="AC133" s="484">
        <v>4</v>
      </c>
      <c r="AD133" s="484">
        <v>4</v>
      </c>
      <c r="AE133" s="484">
        <v>3.5</v>
      </c>
      <c r="AF133" s="356">
        <f t="shared" si="85"/>
        <v>11.5</v>
      </c>
      <c r="AG133" s="704"/>
      <c r="AH133" s="373"/>
      <c r="AI133" s="705"/>
      <c r="AJ133" s="373"/>
      <c r="AK133" s="360"/>
      <c r="AL133" s="361"/>
      <c r="AM133" s="361"/>
      <c r="AN133" s="362"/>
      <c r="AO133" s="1127"/>
      <c r="AP133" s="1127"/>
      <c r="AQ133" s="1127"/>
      <c r="AR133" s="1128"/>
      <c r="AS133" s="358"/>
      <c r="AT133" s="358"/>
      <c r="AU133" s="359"/>
      <c r="AV133" s="724"/>
      <c r="AW133" s="1962"/>
      <c r="AX133" s="364"/>
      <c r="AY133" s="365"/>
      <c r="AZ133" s="1963"/>
      <c r="BA133" s="366"/>
      <c r="BB133" s="366"/>
      <c r="BC133" s="366"/>
      <c r="BD133" s="367"/>
      <c r="BE133" s="1906">
        <f>BH133*6/20</f>
        <v>4.2</v>
      </c>
      <c r="BF133" s="683">
        <f>BH133*6/20</f>
        <v>4.2</v>
      </c>
      <c r="BG133" s="2466">
        <f>BH133*8/20</f>
        <v>5.6</v>
      </c>
      <c r="BH133" s="2436">
        <v>14</v>
      </c>
      <c r="BI133" s="371"/>
      <c r="BJ133" s="371"/>
      <c r="BK133" s="371"/>
      <c r="BL133" s="372"/>
      <c r="BM133" s="683">
        <f>BP133*6/20</f>
        <v>4.5359999999999996</v>
      </c>
      <c r="BN133" s="683">
        <f>BP133*6/20</f>
        <v>4.5359999999999996</v>
      </c>
      <c r="BO133" s="683">
        <f>BP133*8/20</f>
        <v>6.048</v>
      </c>
      <c r="BP133" s="684">
        <v>15.12</v>
      </c>
      <c r="BQ133" s="373"/>
      <c r="BR133" s="373"/>
      <c r="BS133" s="373"/>
      <c r="BT133" s="704"/>
      <c r="BU133" s="1870">
        <v>4.5</v>
      </c>
      <c r="BV133" s="462">
        <v>3.5</v>
      </c>
      <c r="BW133" s="462">
        <v>4.5</v>
      </c>
      <c r="BX133" s="1871">
        <f>BW133+BV133+BU133</f>
        <v>12.5</v>
      </c>
      <c r="BY133" s="1424"/>
      <c r="BZ133" s="1424"/>
      <c r="CA133" s="1424"/>
      <c r="CB133" s="1425"/>
      <c r="CC133" s="355"/>
      <c r="CD133" s="355"/>
      <c r="CE133" s="355"/>
      <c r="CF133" s="356"/>
      <c r="CG133" s="463"/>
      <c r="CH133" s="463"/>
      <c r="CI133" s="463"/>
      <c r="CJ133" s="464"/>
      <c r="CK133" s="383"/>
      <c r="CL133" s="383"/>
      <c r="CM133" s="383"/>
      <c r="CN133" s="488"/>
      <c r="CO133" s="1906">
        <f>CR133*6/20</f>
        <v>4.95</v>
      </c>
      <c r="CP133" s="683">
        <f>CR133*6/20</f>
        <v>4.95</v>
      </c>
      <c r="CQ133" s="683">
        <f>CR133*8/20</f>
        <v>6.6</v>
      </c>
      <c r="CR133" s="1907">
        <v>16.5</v>
      </c>
      <c r="CS133" s="378"/>
      <c r="CT133" s="378"/>
      <c r="CU133" s="378"/>
      <c r="CV133" s="460"/>
      <c r="CW133" s="466"/>
      <c r="CX133" s="467"/>
      <c r="CY133" s="468"/>
      <c r="CZ133" s="468"/>
      <c r="DA133" s="469"/>
      <c r="DB133" s="378"/>
      <c r="DC133" s="470"/>
      <c r="DD133" s="470"/>
      <c r="DE133" s="471"/>
      <c r="DF133" s="472"/>
      <c r="DG133" s="473"/>
      <c r="DH133" s="472"/>
      <c r="DI133" s="683">
        <f>DL133*6/20</f>
        <v>4.38</v>
      </c>
      <c r="DJ133" s="683">
        <f>DL133*6/20</f>
        <v>4.38</v>
      </c>
      <c r="DK133" s="683">
        <f>DL133*8/20</f>
        <v>5.84</v>
      </c>
      <c r="DL133" s="684">
        <v>14.6</v>
      </c>
      <c r="DM133" s="462">
        <v>4</v>
      </c>
      <c r="DN133" s="462">
        <v>4</v>
      </c>
      <c r="DO133" s="462">
        <v>6.9</v>
      </c>
      <c r="DP133" s="574">
        <f>DO133+DN133+DM133</f>
        <v>14.9</v>
      </c>
      <c r="DQ133" s="466"/>
      <c r="DR133" s="467"/>
      <c r="DS133" s="468"/>
      <c r="DT133" s="575"/>
      <c r="DU133" s="491"/>
      <c r="DV133" s="492"/>
      <c r="DW133" s="493"/>
      <c r="DX133" s="494"/>
      <c r="DY133" s="495"/>
      <c r="DZ133" s="496"/>
      <c r="EA133" s="497"/>
      <c r="EB133" s="576"/>
      <c r="EC133" s="466"/>
      <c r="ED133" s="467"/>
      <c r="EE133" s="468"/>
      <c r="EF133" s="575"/>
      <c r="EG133" s="577"/>
      <c r="EH133" s="578"/>
      <c r="EI133" s="579"/>
      <c r="EJ133" s="580"/>
      <c r="EK133" s="964"/>
      <c r="EL133" s="965"/>
      <c r="EM133" s="966"/>
      <c r="EN133" s="967"/>
      <c r="EO133" s="1029"/>
      <c r="EP133" s="1030"/>
      <c r="EQ133" s="1031"/>
      <c r="ER133" s="1032"/>
      <c r="ES133" s="1088"/>
      <c r="ET133" s="1089"/>
      <c r="EU133" s="1090"/>
      <c r="EV133" s="1091"/>
      <c r="EW133" s="1347"/>
      <c r="EX133" s="1348"/>
      <c r="EY133" s="1349"/>
      <c r="EZ133" s="1350"/>
      <c r="FA133" s="1457"/>
      <c r="FB133" s="1458"/>
      <c r="FC133" s="1459"/>
      <c r="FD133" s="1460"/>
      <c r="FE133" s="1632"/>
      <c r="FF133" s="1633"/>
      <c r="FG133" s="1634"/>
      <c r="FH133" s="1635"/>
      <c r="FL133" s="2252"/>
      <c r="FP133" s="2252"/>
      <c r="FQ133" s="1858"/>
      <c r="FT133" s="2252"/>
      <c r="FX133" s="2252"/>
      <c r="GB133" s="2252"/>
      <c r="GF133" s="2252"/>
      <c r="GG133" s="1858"/>
      <c r="GJ133" s="2252"/>
      <c r="GN133" s="2252"/>
      <c r="GR133" s="2252"/>
      <c r="GV133" s="1858"/>
      <c r="GW133" s="1858"/>
      <c r="GZ133" s="2252"/>
      <c r="HA133" s="1858"/>
      <c r="HD133" s="2252"/>
      <c r="HE133" s="1858"/>
      <c r="HH133" s="2252"/>
      <c r="HI133" s="1858"/>
      <c r="HL133" s="2252"/>
      <c r="HM133" s="1858"/>
      <c r="HP133" s="2252"/>
      <c r="HQ133" s="1858"/>
      <c r="HT133" s="2252"/>
      <c r="HU133" s="1858"/>
      <c r="HX133" s="2252"/>
      <c r="HY133" s="1858"/>
      <c r="IB133" s="2252"/>
      <c r="IC133" s="1858"/>
      <c r="IF133" s="2252"/>
      <c r="IG133" s="1858"/>
      <c r="IJ133" s="2252"/>
      <c r="IK133" s="1858"/>
      <c r="IN133" s="2252"/>
      <c r="IO133" s="1858"/>
      <c r="IR133" s="2252"/>
      <c r="IS133" s="1858"/>
      <c r="IV133" s="1858"/>
      <c r="IW133" s="1858"/>
      <c r="IZ133" s="2252"/>
      <c r="JA133" s="1858"/>
      <c r="JD133" s="2252"/>
      <c r="JE133" s="1858"/>
      <c r="JH133" s="2252"/>
      <c r="JI133" s="1858"/>
      <c r="JL133" s="2252"/>
      <c r="JM133" s="1858"/>
      <c r="JP133" s="2252"/>
      <c r="JQ133" s="1858"/>
      <c r="JT133" s="2252"/>
      <c r="JU133" s="1858"/>
      <c r="JX133" s="2252"/>
      <c r="JY133" s="1858"/>
      <c r="KB133" s="2252"/>
      <c r="KC133" s="1858"/>
      <c r="KF133" s="2252"/>
      <c r="KG133" s="1858"/>
      <c r="KJ133" s="2252"/>
      <c r="KK133" s="1858"/>
      <c r="KN133" s="2252"/>
      <c r="KO133" s="1858"/>
      <c r="KR133" s="2252"/>
      <c r="KS133" s="1858"/>
      <c r="KV133" s="2252"/>
      <c r="KW133" s="1858"/>
      <c r="KZ133" s="2252"/>
      <c r="LA133" s="1858"/>
      <c r="LD133" s="2252"/>
      <c r="LE133" s="1858"/>
      <c r="LH133" s="2252"/>
      <c r="LI133" s="1858"/>
      <c r="LL133" s="2252"/>
      <c r="LM133" s="1858"/>
      <c r="LP133" s="2252"/>
      <c r="LQ133" s="1858"/>
      <c r="LT133" s="2252"/>
      <c r="LU133" s="1858"/>
      <c r="LX133" s="2252"/>
      <c r="LY133" s="1858"/>
      <c r="MB133" s="2252"/>
      <c r="MC133" s="1858"/>
      <c r="MF133" s="2252"/>
      <c r="MG133" s="1858"/>
      <c r="MJ133" s="2252"/>
      <c r="MK133" s="1858"/>
      <c r="MN133" s="2252"/>
      <c r="MO133" s="1858"/>
      <c r="MR133" s="2252"/>
      <c r="MS133" s="1858"/>
      <c r="MV133" s="2252"/>
      <c r="MW133" s="1858"/>
      <c r="MZ133" s="2252"/>
      <c r="NA133" s="1858"/>
      <c r="ND133" s="2252"/>
    </row>
    <row r="134" spans="1:368" s="411" customFormat="1" thickBot="1">
      <c r="A134" s="385"/>
      <c r="B134" s="1757"/>
      <c r="C134" s="1790">
        <v>2007</v>
      </c>
      <c r="D134" s="2331" t="s">
        <v>506</v>
      </c>
      <c r="E134" s="1790">
        <v>11</v>
      </c>
      <c r="F134" s="1805" t="s">
        <v>526</v>
      </c>
      <c r="G134" s="1806"/>
      <c r="H134" s="2274"/>
      <c r="I134" s="2274"/>
      <c r="J134" s="2274"/>
      <c r="K134" s="2275"/>
      <c r="L134" s="1757"/>
      <c r="M134" s="386"/>
      <c r="N134" s="386"/>
      <c r="O134" s="386"/>
      <c r="P134" s="414"/>
      <c r="Q134" s="2517"/>
      <c r="R134" s="387"/>
      <c r="S134" s="388"/>
      <c r="T134" s="2518"/>
      <c r="U134" s="389"/>
      <c r="V134" s="389"/>
      <c r="W134" s="389"/>
      <c r="X134" s="390"/>
      <c r="Y134" s="2597">
        <f>STDEV(AB124:AB133)</f>
        <v>2.1530598381528248</v>
      </c>
      <c r="Z134" s="2597"/>
      <c r="AA134" s="2598">
        <f>AVERAGE(AB124:AB133)</f>
        <v>15.569999999999999</v>
      </c>
      <c r="AB134" s="2598"/>
      <c r="AC134" s="2597">
        <f>STDEV(AF124:AF133)</f>
        <v>2.2876479915697963</v>
      </c>
      <c r="AD134" s="2597"/>
      <c r="AE134" s="2598">
        <f>AVERAGE(AF124:AF133)</f>
        <v>13.3</v>
      </c>
      <c r="AF134" s="2598"/>
      <c r="AG134" s="707"/>
      <c r="AH134" s="404"/>
      <c r="AI134" s="708"/>
      <c r="AJ134" s="404"/>
      <c r="AK134" s="394"/>
      <c r="AL134" s="395"/>
      <c r="AM134" s="395"/>
      <c r="AN134" s="396"/>
      <c r="AO134" s="1129"/>
      <c r="AP134" s="1129"/>
      <c r="AQ134" s="1129"/>
      <c r="AR134" s="1124"/>
      <c r="AS134" s="393"/>
      <c r="AT134" s="393"/>
      <c r="AU134" s="32"/>
      <c r="AV134" s="1944"/>
      <c r="AW134" s="1964"/>
      <c r="AX134" s="398"/>
      <c r="AY134" s="399"/>
      <c r="AZ134" s="1965"/>
      <c r="BA134" s="400"/>
      <c r="BB134" s="400"/>
      <c r="BC134" s="400"/>
      <c r="BD134" s="401"/>
      <c r="BE134" s="2596">
        <f>STDEV(BH124:BH133)</f>
        <v>2.0412414523193152</v>
      </c>
      <c r="BF134" s="2597"/>
      <c r="BG134" s="2598">
        <f>AVERAGE(BH124:BH133)</f>
        <v>14</v>
      </c>
      <c r="BH134" s="2598"/>
      <c r="BI134" s="402"/>
      <c r="BJ134" s="402"/>
      <c r="BK134" s="402"/>
      <c r="BL134" s="403"/>
      <c r="BM134" s="2597">
        <f>STDEV(BP124:BP133)</f>
        <v>1.8066248457644081</v>
      </c>
      <c r="BN134" s="2597"/>
      <c r="BO134" s="2598">
        <f>AVERAGE(BP124:BP133)</f>
        <v>15.124000000000001</v>
      </c>
      <c r="BP134" s="2598"/>
      <c r="BQ134" s="404"/>
      <c r="BR134" s="404"/>
      <c r="BS134" s="404"/>
      <c r="BT134" s="707"/>
      <c r="BU134" s="2596">
        <f>STDEV(BX124:BX133)</f>
        <v>1.5714112553158548</v>
      </c>
      <c r="BV134" s="2597"/>
      <c r="BW134" s="2598">
        <f>AVERAGE(BX124:BX133)</f>
        <v>13.059999999999999</v>
      </c>
      <c r="BX134" s="2599"/>
      <c r="BY134" s="1426"/>
      <c r="BZ134" s="1426"/>
      <c r="CA134" s="1426"/>
      <c r="CB134" s="1427"/>
      <c r="CC134" s="391"/>
      <c r="CD134" s="391"/>
      <c r="CE134" s="391"/>
      <c r="CF134" s="392"/>
      <c r="CG134" s="389"/>
      <c r="CH134" s="389"/>
      <c r="CI134" s="389"/>
      <c r="CJ134" s="390"/>
      <c r="CK134" s="417"/>
      <c r="CL134" s="417"/>
      <c r="CM134" s="417"/>
      <c r="CN134" s="416"/>
      <c r="CO134" s="2596">
        <f>STDEV(CR124:CR133)</f>
        <v>1.1055415967851334</v>
      </c>
      <c r="CP134" s="2597"/>
      <c r="CQ134" s="2598">
        <f>AVERAGE(CR124:CR133)</f>
        <v>16.5</v>
      </c>
      <c r="CR134" s="2599"/>
      <c r="CS134" s="408"/>
      <c r="CT134" s="408"/>
      <c r="CU134" s="408"/>
      <c r="CV134" s="409"/>
      <c r="CW134" s="410"/>
      <c r="CY134" s="40"/>
      <c r="CZ134" s="40"/>
      <c r="DA134" s="412"/>
      <c r="DB134" s="408"/>
      <c r="DC134" s="413"/>
      <c r="DD134" s="413"/>
      <c r="DE134" s="414"/>
      <c r="DF134" s="386"/>
      <c r="DG134" s="415"/>
      <c r="DH134" s="415"/>
      <c r="DI134" s="2597">
        <f>STDEV(DL124:DL133)</f>
        <v>1.3281566172707278</v>
      </c>
      <c r="DJ134" s="2597"/>
      <c r="DK134" s="2598">
        <f>AVERAGE(DL124:DL133)</f>
        <v>14.62</v>
      </c>
      <c r="DL134" s="2598"/>
      <c r="DM134" s="2597">
        <f>STDEV(DP124:DP133)</f>
        <v>2.1936496732361155</v>
      </c>
      <c r="DN134" s="2597"/>
      <c r="DO134" s="2598">
        <f>AVERAGE(DP124:DP133)</f>
        <v>13.988999999999999</v>
      </c>
      <c r="DP134" s="2598"/>
      <c r="DQ134" s="410"/>
      <c r="DS134" s="40"/>
      <c r="DT134" s="420"/>
      <c r="DU134" s="421"/>
      <c r="DV134" s="422"/>
      <c r="DW134" s="423"/>
      <c r="DX134" s="424"/>
      <c r="DY134" s="425"/>
      <c r="DZ134" s="426"/>
      <c r="EA134" s="427"/>
      <c r="EB134" s="428"/>
      <c r="EC134" s="410"/>
      <c r="EE134" s="40"/>
      <c r="EF134" s="420"/>
      <c r="EG134" s="429"/>
      <c r="EH134" s="430"/>
      <c r="EI134" s="431"/>
      <c r="EJ134" s="432"/>
      <c r="EK134" s="954"/>
      <c r="EL134" s="955"/>
      <c r="EM134" s="956"/>
      <c r="EN134" s="957"/>
      <c r="EO134" s="1019"/>
      <c r="EP134" s="1020"/>
      <c r="EQ134" s="1021"/>
      <c r="ER134" s="1022"/>
      <c r="ES134" s="1078"/>
      <c r="ET134" s="1079"/>
      <c r="EU134" s="1080"/>
      <c r="EV134" s="1081"/>
      <c r="EW134" s="1359"/>
      <c r="EX134" s="1360"/>
      <c r="EY134" s="1361"/>
      <c r="EZ134" s="1362"/>
      <c r="FA134" s="1480"/>
      <c r="FB134" s="1481"/>
      <c r="FC134" s="1482"/>
      <c r="FD134" s="1483"/>
      <c r="FE134" s="1622"/>
      <c r="FF134" s="1623"/>
      <c r="FG134" s="1624"/>
      <c r="FH134" s="1625"/>
      <c r="FL134" s="2255"/>
      <c r="FP134" s="2255"/>
      <c r="FQ134" s="1862"/>
      <c r="FT134" s="2255"/>
      <c r="FX134" s="2255"/>
      <c r="GB134" s="2255"/>
      <c r="GF134" s="2255"/>
      <c r="GG134" s="1862"/>
      <c r="GJ134" s="2255"/>
      <c r="GN134" s="2255"/>
      <c r="GR134" s="2255"/>
      <c r="GV134" s="1862"/>
      <c r="GW134" s="1862"/>
      <c r="GZ134" s="2255"/>
      <c r="HA134" s="1862"/>
      <c r="HD134" s="2255"/>
      <c r="HE134" s="1862"/>
      <c r="HH134" s="2255"/>
      <c r="HI134" s="1862"/>
      <c r="HL134" s="2255"/>
      <c r="HM134" s="1862"/>
      <c r="HP134" s="2255"/>
      <c r="HQ134" s="1862"/>
      <c r="HT134" s="2255"/>
      <c r="HU134" s="1862"/>
      <c r="HX134" s="2255"/>
      <c r="HY134" s="1862"/>
      <c r="IB134" s="2255"/>
      <c r="IC134" s="1862"/>
      <c r="IF134" s="2255"/>
      <c r="IG134" s="1862"/>
      <c r="IJ134" s="2255"/>
      <c r="IK134" s="1862"/>
      <c r="IN134" s="2255"/>
      <c r="IO134" s="1862"/>
      <c r="IR134" s="2255"/>
      <c r="IS134" s="1862"/>
      <c r="IV134" s="1862"/>
      <c r="IW134" s="1862"/>
      <c r="IZ134" s="2255"/>
      <c r="JA134" s="1862"/>
      <c r="JD134" s="2255"/>
      <c r="JE134" s="1862"/>
      <c r="JH134" s="2255"/>
      <c r="JI134" s="1862"/>
      <c r="JL134" s="2255"/>
      <c r="JM134" s="1862"/>
      <c r="JP134" s="2255"/>
      <c r="JQ134" s="1862"/>
      <c r="JT134" s="2255"/>
      <c r="JU134" s="1862"/>
      <c r="JX134" s="2255"/>
      <c r="JY134" s="1862"/>
      <c r="KB134" s="2255"/>
      <c r="KC134" s="1862"/>
      <c r="KF134" s="2255"/>
      <c r="KG134" s="1862"/>
      <c r="KJ134" s="2255"/>
      <c r="KK134" s="1862"/>
      <c r="KN134" s="2255"/>
      <c r="KO134" s="1862"/>
      <c r="KR134" s="2255"/>
      <c r="KS134" s="1862"/>
      <c r="KV134" s="2255"/>
      <c r="KW134" s="1862"/>
      <c r="KZ134" s="2255"/>
      <c r="LA134" s="1862"/>
      <c r="LD134" s="2255"/>
      <c r="LE134" s="1862"/>
      <c r="LH134" s="2255"/>
      <c r="LI134" s="1862"/>
      <c r="LL134" s="2255"/>
      <c r="LM134" s="1862"/>
      <c r="LP134" s="2255"/>
      <c r="LQ134" s="1862"/>
      <c r="LT134" s="2255"/>
      <c r="LU134" s="1862"/>
      <c r="LX134" s="2255"/>
      <c r="LY134" s="1862"/>
      <c r="MB134" s="2255"/>
      <c r="MC134" s="1862"/>
      <c r="MF134" s="2255"/>
      <c r="MG134" s="1862"/>
      <c r="MJ134" s="2255"/>
      <c r="MK134" s="1862"/>
      <c r="MN134" s="2255"/>
      <c r="MO134" s="1862"/>
      <c r="MR134" s="2255"/>
      <c r="MS134" s="1862"/>
      <c r="MV134" s="2255"/>
      <c r="MW134" s="1862"/>
      <c r="MZ134" s="2255"/>
      <c r="NA134" s="1862"/>
      <c r="ND134" s="2255"/>
    </row>
    <row r="135" spans="1:368" s="325" customFormat="1" thickBot="1">
      <c r="A135" s="125"/>
      <c r="B135" s="1756"/>
      <c r="C135" s="1790"/>
      <c r="D135" s="2331"/>
      <c r="E135" s="1790"/>
      <c r="F135" s="1803" t="s">
        <v>222</v>
      </c>
      <c r="G135" s="1804" t="s">
        <v>200</v>
      </c>
      <c r="H135" s="1770" t="e">
        <f>AVERAGE(BE135,AK135,AC135,Q135,U135,Y135,CK135,CG135,AG135,AW135,M135,BQ135,BU135,BM135,BA135,AO135,AS135,#REF!,BI135,BY135,CC135,CO135,CS135,CW135,DA135,DE135,DI135,DM135,DQ135)</f>
        <v>#REF!</v>
      </c>
      <c r="I135" s="691" t="e">
        <f>AVERAGE(BF135,AL135,AD135,R135,V135,Z135,CL135,CH135,AH135,AX135,N135,BR135,BV135,BN135,BB135,AP135,AT135,#REF!,BJ135,BZ135,CD135,CP135,CT135,CX135,DB135,DF135,DJ135,DN135,DR135)</f>
        <v>#REF!</v>
      </c>
      <c r="J135" s="2054" t="e">
        <f>AVERAGE(BG135,AM135,AE135,S135,W135,AA135,CM135,CI135,AI135,AY135,O135,BS135,BW135,BO135,BC135,AQ135,AU135,#REF!,BK135,CA135,CE135,CQ135,CU135,CY135,DC135,DG135,DK135,DO135,DS135)</f>
        <v>#REF!</v>
      </c>
      <c r="K135" s="1324" t="e">
        <f>SUM(H135:J135)</f>
        <v>#REF!</v>
      </c>
      <c r="L135" s="1756"/>
      <c r="M135" s="455"/>
      <c r="N135" s="455"/>
      <c r="O135" s="455"/>
      <c r="P135" s="454"/>
      <c r="Q135" s="2519"/>
      <c r="R135" s="552"/>
      <c r="S135" s="553"/>
      <c r="T135" s="2523"/>
      <c r="U135" s="444"/>
      <c r="V135" s="444"/>
      <c r="W135" s="444"/>
      <c r="X135" s="445"/>
      <c r="Y135" s="683">
        <f>AB135*6/20</f>
        <v>4.92</v>
      </c>
      <c r="Z135" s="683">
        <f>AB135*6/20</f>
        <v>4.92</v>
      </c>
      <c r="AA135" s="683">
        <f>AB135*8/20</f>
        <v>6.56</v>
      </c>
      <c r="AB135" s="684">
        <v>16.399999999999999</v>
      </c>
      <c r="AC135" s="484">
        <v>4</v>
      </c>
      <c r="AD135" s="484">
        <v>4</v>
      </c>
      <c r="AE135" s="484">
        <v>6</v>
      </c>
      <c r="AF135" s="356">
        <f>AE135+AD135+AC135</f>
        <v>14</v>
      </c>
      <c r="AG135" s="700"/>
      <c r="AH135" s="307"/>
      <c r="AI135" s="701"/>
      <c r="AJ135" s="307"/>
      <c r="AK135" s="295"/>
      <c r="AL135" s="296"/>
      <c r="AM135" s="296"/>
      <c r="AN135" s="297"/>
      <c r="AO135" s="1131">
        <v>5</v>
      </c>
      <c r="AP135" s="1131">
        <v>4</v>
      </c>
      <c r="AQ135" s="1131">
        <v>5</v>
      </c>
      <c r="AR135" s="1157">
        <f>AQ135+AP135+AO135</f>
        <v>14</v>
      </c>
      <c r="AS135" s="293"/>
      <c r="AT135" s="293"/>
      <c r="AU135" s="294"/>
      <c r="AV135" s="1943"/>
      <c r="AW135" s="1960"/>
      <c r="AX135" s="299"/>
      <c r="AY135" s="300"/>
      <c r="AZ135" s="1961"/>
      <c r="BA135" s="301"/>
      <c r="BB135" s="301"/>
      <c r="BC135" s="301"/>
      <c r="BD135" s="302"/>
      <c r="BE135" s="2401">
        <v>4</v>
      </c>
      <c r="BF135" s="368">
        <v>5</v>
      </c>
      <c r="BG135" s="2451">
        <v>6</v>
      </c>
      <c r="BH135" s="470">
        <f>BG135+BF135+BE135</f>
        <v>15</v>
      </c>
      <c r="BI135" s="305"/>
      <c r="BJ135" s="305"/>
      <c r="BK135" s="305"/>
      <c r="BL135" s="306"/>
      <c r="BM135" s="293"/>
      <c r="BN135" s="293"/>
      <c r="BO135" s="293"/>
      <c r="BP135" s="298"/>
      <c r="BQ135" s="307"/>
      <c r="BR135" s="307"/>
      <c r="BS135" s="307"/>
      <c r="BT135" s="700"/>
      <c r="BU135" s="1908"/>
      <c r="BV135" s="307"/>
      <c r="BW135" s="307"/>
      <c r="BX135" s="1909"/>
      <c r="BY135" s="1422"/>
      <c r="BZ135" s="1422"/>
      <c r="CA135" s="1422"/>
      <c r="CB135" s="1423"/>
      <c r="CC135" s="290"/>
      <c r="CD135" s="290"/>
      <c r="CE135" s="290"/>
      <c r="CF135" s="291"/>
      <c r="CG135" s="444"/>
      <c r="CH135" s="444"/>
      <c r="CI135" s="444"/>
      <c r="CJ135" s="445"/>
      <c r="CK135" s="709">
        <v>5</v>
      </c>
      <c r="CL135" s="667">
        <v>5</v>
      </c>
      <c r="CM135" s="667">
        <v>5</v>
      </c>
      <c r="CN135" s="488">
        <f>CM135+CL135+CK135</f>
        <v>15</v>
      </c>
      <c r="CO135" s="2003"/>
      <c r="CP135" s="310"/>
      <c r="CQ135" s="448"/>
      <c r="CR135" s="2004"/>
      <c r="CS135" s="321"/>
      <c r="CT135" s="321"/>
      <c r="CU135" s="321"/>
      <c r="CV135" s="442"/>
      <c r="CW135" s="449"/>
      <c r="CX135" s="450"/>
      <c r="CY135" s="451"/>
      <c r="CZ135" s="451"/>
      <c r="DA135" s="452"/>
      <c r="DB135" s="321"/>
      <c r="DC135" s="453"/>
      <c r="DD135" s="453"/>
      <c r="DE135" s="454"/>
      <c r="DF135" s="455"/>
      <c r="DG135" s="456"/>
      <c r="DH135" s="456"/>
      <c r="DI135" s="532"/>
      <c r="DJ135" s="446"/>
      <c r="DK135" s="533"/>
      <c r="DL135" s="533"/>
      <c r="DM135" s="462">
        <v>5</v>
      </c>
      <c r="DN135" s="462">
        <v>4</v>
      </c>
      <c r="DO135" s="455"/>
      <c r="DP135" s="455"/>
      <c r="DQ135" s="455"/>
      <c r="DR135" s="455"/>
      <c r="DS135" s="661"/>
      <c r="DT135" s="552"/>
      <c r="DU135" s="552"/>
      <c r="DV135" s="338"/>
      <c r="DW135" s="339"/>
      <c r="DX135" s="340"/>
      <c r="DY135" s="341"/>
      <c r="DZ135" s="342"/>
      <c r="EA135" s="343"/>
      <c r="EB135" s="344"/>
      <c r="EC135" s="324"/>
      <c r="EE135" s="326"/>
      <c r="EF135" s="336"/>
      <c r="EG135" s="345"/>
      <c r="EH135" s="346"/>
      <c r="EI135" s="347"/>
      <c r="EJ135" s="348"/>
      <c r="EK135" s="950"/>
      <c r="EL135" s="951"/>
      <c r="EM135" s="952"/>
      <c r="EN135" s="953"/>
      <c r="EO135" s="1015"/>
      <c r="EP135" s="1016"/>
      <c r="EQ135" s="1017"/>
      <c r="ER135" s="1018"/>
      <c r="ES135" s="1074"/>
      <c r="ET135" s="1075"/>
      <c r="EU135" s="1076"/>
      <c r="EV135" s="1077"/>
      <c r="EW135" s="1355"/>
      <c r="EX135" s="1356"/>
      <c r="EY135" s="1357"/>
      <c r="EZ135" s="1358"/>
      <c r="FA135" s="1476"/>
      <c r="FB135" s="1477"/>
      <c r="FC135" s="1478"/>
      <c r="FD135" s="1479"/>
      <c r="FE135" s="1618"/>
      <c r="FF135" s="1619"/>
      <c r="FG135" s="1620"/>
      <c r="FH135" s="1621"/>
      <c r="FL135" s="2254"/>
      <c r="FP135" s="2254"/>
      <c r="FQ135" s="1861"/>
      <c r="FT135" s="2254"/>
      <c r="FX135" s="2254"/>
      <c r="GB135" s="2254"/>
      <c r="GF135" s="2254"/>
      <c r="GG135" s="1861"/>
      <c r="GJ135" s="2254"/>
      <c r="GN135" s="2254"/>
      <c r="GR135" s="2254"/>
      <c r="GV135" s="1861"/>
      <c r="GW135" s="1861"/>
      <c r="GZ135" s="2254"/>
      <c r="HA135" s="1861"/>
      <c r="HD135" s="2254"/>
      <c r="HE135" s="1861"/>
      <c r="HH135" s="2254"/>
      <c r="HI135" s="1861"/>
      <c r="HL135" s="2254"/>
      <c r="HM135" s="1861"/>
      <c r="HP135" s="2254"/>
      <c r="HQ135" s="1861"/>
      <c r="HT135" s="2254"/>
      <c r="HU135" s="1861"/>
      <c r="HX135" s="2254"/>
      <c r="HY135" s="1861"/>
      <c r="IB135" s="2254"/>
      <c r="IC135" s="1861"/>
      <c r="IF135" s="2254"/>
      <c r="IG135" s="1861"/>
      <c r="IJ135" s="2254"/>
      <c r="IK135" s="1861"/>
      <c r="IN135" s="2254"/>
      <c r="IO135" s="1861"/>
      <c r="IR135" s="2254"/>
      <c r="IS135" s="1861"/>
      <c r="IV135" s="1861"/>
      <c r="IW135" s="1861"/>
      <c r="IZ135" s="2254"/>
      <c r="JA135" s="1861"/>
      <c r="JD135" s="2254"/>
      <c r="JE135" s="1861"/>
      <c r="JH135" s="2254"/>
      <c r="JI135" s="1861"/>
      <c r="JL135" s="2254"/>
      <c r="JM135" s="1861"/>
      <c r="JP135" s="2254"/>
      <c r="JQ135" s="1861"/>
      <c r="JT135" s="2254"/>
      <c r="JU135" s="1861"/>
      <c r="JX135" s="2254"/>
      <c r="JY135" s="1861"/>
      <c r="KB135" s="2254"/>
      <c r="KC135" s="1861"/>
      <c r="KF135" s="2254"/>
      <c r="KG135" s="1861"/>
      <c r="KJ135" s="2254"/>
      <c r="KK135" s="1861"/>
      <c r="KN135" s="2254"/>
      <c r="KO135" s="1861"/>
      <c r="KR135" s="2254"/>
      <c r="KS135" s="1861"/>
      <c r="KV135" s="2254"/>
      <c r="KW135" s="1861"/>
      <c r="KZ135" s="2254"/>
      <c r="LA135" s="1861"/>
      <c r="LD135" s="2254"/>
      <c r="LE135" s="1861"/>
      <c r="LH135" s="2254"/>
      <c r="LI135" s="1861"/>
      <c r="LL135" s="2254"/>
      <c r="LM135" s="1861"/>
      <c r="LP135" s="2254"/>
      <c r="LQ135" s="1861"/>
      <c r="LT135" s="2254"/>
      <c r="LU135" s="1861"/>
      <c r="LX135" s="2254"/>
      <c r="LY135" s="1861"/>
      <c r="MB135" s="2254"/>
      <c r="MC135" s="1861"/>
      <c r="MF135" s="2254"/>
      <c r="MG135" s="1861"/>
      <c r="MJ135" s="2254"/>
      <c r="MK135" s="1861"/>
      <c r="MN135" s="2254"/>
      <c r="MO135" s="1861"/>
      <c r="MR135" s="2254"/>
      <c r="MS135" s="1861"/>
      <c r="MV135" s="2254"/>
      <c r="MW135" s="1861"/>
      <c r="MZ135" s="2254"/>
      <c r="NA135" s="1861"/>
      <c r="ND135" s="2254"/>
    </row>
    <row r="136" spans="1:368" s="78" customFormat="1" thickBot="1">
      <c r="A136" s="124"/>
      <c r="B136" s="1754"/>
      <c r="C136" s="1790"/>
      <c r="D136" s="2331"/>
      <c r="E136" s="1790"/>
      <c r="F136" s="1801" t="s">
        <v>223</v>
      </c>
      <c r="G136" s="1802" t="s">
        <v>153</v>
      </c>
      <c r="H136" s="1768" t="e">
        <f>AVERAGE(BE136,AK136,AC136,Q136,U136,Y136,CK136,CG136,AG136,AW136,M136,BQ136,BU136,BM136,BA136,AO136,AS136,#REF!,BI136,BY136,CC136,CO136,CS136,CW136,DA136,DE136,DI136,DM136,DQ136)</f>
        <v>#REF!</v>
      </c>
      <c r="I136" s="695" t="e">
        <f>AVERAGE(BF136,AL136,AD136,R136,V136,Z136,CL136,CH136,AH136,AX136,N136,BR136,BV136,BN136,BB136,AP136,AT136,#REF!,BJ136,BZ136,CD136,CP136,CT136,CX136,DB136,DF136,DJ136,DN136,DR136)</f>
        <v>#REF!</v>
      </c>
      <c r="J136" s="2055" t="e">
        <f>AVERAGE(BG136,AM136,AE136,S136,W136,AA136,CM136,CI136,AI136,AY136,O136,BS136,BW136,BO136,BC136,AQ136,AU136,#REF!,BK136,CA136,CE136,CQ136,CU136,CY136,DC136,DG136,DK136,DO136,DS136)</f>
        <v>#REF!</v>
      </c>
      <c r="K136" s="1326" t="e">
        <f>SUM(H136:J136)</f>
        <v>#REF!</v>
      </c>
      <c r="L136" s="1754"/>
      <c r="M136" s="472"/>
      <c r="N136" s="472"/>
      <c r="O136" s="472"/>
      <c r="P136" s="471"/>
      <c r="Q136" s="2521"/>
      <c r="R136" s="572"/>
      <c r="S136" s="573"/>
      <c r="T136" s="2520"/>
      <c r="U136" s="463"/>
      <c r="V136" s="463"/>
      <c r="W136" s="463"/>
      <c r="X136" s="464"/>
      <c r="Y136" s="353">
        <v>5</v>
      </c>
      <c r="Z136" s="353">
        <v>5</v>
      </c>
      <c r="AA136" s="353">
        <v>7</v>
      </c>
      <c r="AB136" s="525">
        <f>AA136+Z136+Y136</f>
        <v>17</v>
      </c>
      <c r="AC136" s="484">
        <v>4</v>
      </c>
      <c r="AD136" s="484">
        <v>5</v>
      </c>
      <c r="AE136" s="484">
        <v>6</v>
      </c>
      <c r="AF136" s="356">
        <f>AE136+AD136+AC136</f>
        <v>15</v>
      </c>
      <c r="AG136" s="704"/>
      <c r="AH136" s="373"/>
      <c r="AI136" s="705"/>
      <c r="AJ136" s="373"/>
      <c r="AK136" s="360"/>
      <c r="AL136" s="361"/>
      <c r="AM136" s="361"/>
      <c r="AN136" s="362"/>
      <c r="AO136" s="1133">
        <v>3</v>
      </c>
      <c r="AP136" s="1133">
        <v>5</v>
      </c>
      <c r="AQ136" s="1133">
        <v>7</v>
      </c>
      <c r="AR136" s="1158">
        <f>AQ136+AP136+AO136</f>
        <v>15</v>
      </c>
      <c r="AS136" s="358"/>
      <c r="AT136" s="358"/>
      <c r="AU136" s="359"/>
      <c r="AV136" s="724"/>
      <c r="AW136" s="1962"/>
      <c r="AX136" s="364"/>
      <c r="AY136" s="365"/>
      <c r="AZ136" s="1963"/>
      <c r="BA136" s="366"/>
      <c r="BB136" s="366"/>
      <c r="BC136" s="366"/>
      <c r="BD136" s="367"/>
      <c r="BE136" s="2401">
        <v>5</v>
      </c>
      <c r="BF136" s="368">
        <v>5</v>
      </c>
      <c r="BG136" s="2451">
        <v>5</v>
      </c>
      <c r="BH136" s="470">
        <f>BG136+BF136+BE136</f>
        <v>15</v>
      </c>
      <c r="BI136" s="371"/>
      <c r="BJ136" s="371"/>
      <c r="BK136" s="371"/>
      <c r="BL136" s="372"/>
      <c r="BM136" s="358"/>
      <c r="BN136" s="358"/>
      <c r="BO136" s="358"/>
      <c r="BP136" s="363"/>
      <c r="BQ136" s="373"/>
      <c r="BR136" s="373"/>
      <c r="BS136" s="373"/>
      <c r="BT136" s="704"/>
      <c r="BU136" s="1910"/>
      <c r="BV136" s="373"/>
      <c r="BW136" s="373"/>
      <c r="BX136" s="1911"/>
      <c r="BY136" s="1424"/>
      <c r="BZ136" s="1424"/>
      <c r="CA136" s="1424"/>
      <c r="CB136" s="1425"/>
      <c r="CC136" s="355"/>
      <c r="CD136" s="355"/>
      <c r="CE136" s="355"/>
      <c r="CF136" s="356"/>
      <c r="CG136" s="463"/>
      <c r="CH136" s="463"/>
      <c r="CI136" s="463"/>
      <c r="CJ136" s="464"/>
      <c r="CK136" s="709">
        <v>4</v>
      </c>
      <c r="CL136" s="667">
        <v>4</v>
      </c>
      <c r="CM136" s="667">
        <v>5</v>
      </c>
      <c r="CN136" s="488">
        <f>CM136+CL136+CK136</f>
        <v>13</v>
      </c>
      <c r="CO136" s="2005"/>
      <c r="CP136" s="376"/>
      <c r="CQ136" s="465"/>
      <c r="CR136" s="2006"/>
      <c r="CS136" s="378"/>
      <c r="CT136" s="378"/>
      <c r="CU136" s="378"/>
      <c r="CV136" s="460"/>
      <c r="CW136" s="466"/>
      <c r="CX136" s="467"/>
      <c r="CY136" s="468"/>
      <c r="CZ136" s="468"/>
      <c r="DA136" s="469"/>
      <c r="DB136" s="378"/>
      <c r="DC136" s="470"/>
      <c r="DD136" s="470"/>
      <c r="DE136" s="471"/>
      <c r="DF136" s="472"/>
      <c r="DG136" s="473"/>
      <c r="DH136" s="473"/>
      <c r="DI136" s="488"/>
      <c r="DJ136" s="383"/>
      <c r="DK136" s="489"/>
      <c r="DL136" s="489"/>
      <c r="DM136" s="462">
        <v>4</v>
      </c>
      <c r="DN136" s="462">
        <v>4</v>
      </c>
      <c r="DO136" s="472"/>
      <c r="DP136" s="472"/>
      <c r="DQ136" s="472"/>
      <c r="DR136" s="472"/>
      <c r="DS136" s="551"/>
      <c r="DT136" s="572"/>
      <c r="DU136" s="572"/>
      <c r="DV136" s="276"/>
      <c r="DW136" s="277"/>
      <c r="DX136" s="278"/>
      <c r="DY136" s="224"/>
      <c r="DZ136" s="225"/>
      <c r="EA136" s="226"/>
      <c r="EB136" s="227"/>
      <c r="EC136" s="2"/>
      <c r="EE136" s="3"/>
      <c r="EF136" s="121"/>
      <c r="EG136" s="228"/>
      <c r="EH136" s="229"/>
      <c r="EI136" s="230"/>
      <c r="EJ136" s="231"/>
      <c r="EK136" s="938"/>
      <c r="EL136" s="939"/>
      <c r="EM136" s="940"/>
      <c r="EN136" s="941"/>
      <c r="EO136" s="1011"/>
      <c r="EP136" s="1012"/>
      <c r="EQ136" s="1013"/>
      <c r="ER136" s="1014"/>
      <c r="ES136" s="1070"/>
      <c r="ET136" s="1071"/>
      <c r="EU136" s="1072"/>
      <c r="EV136" s="1073"/>
      <c r="EW136" s="1351"/>
      <c r="EX136" s="1352"/>
      <c r="EY136" s="1353"/>
      <c r="EZ136" s="1354"/>
      <c r="FA136" s="1450"/>
      <c r="FB136" s="1451"/>
      <c r="FC136" s="1452"/>
      <c r="FD136" s="1453"/>
      <c r="FE136" s="1606"/>
      <c r="FF136" s="1607"/>
      <c r="FG136" s="1608"/>
      <c r="FH136" s="1609"/>
      <c r="FL136" s="2252"/>
      <c r="FP136" s="2252"/>
      <c r="FQ136" s="1858"/>
      <c r="FT136" s="2252"/>
      <c r="FX136" s="2252"/>
      <c r="GB136" s="2252"/>
      <c r="GF136" s="2252"/>
      <c r="GG136" s="1858"/>
      <c r="GJ136" s="2252"/>
      <c r="GN136" s="2252"/>
      <c r="GR136" s="2252"/>
      <c r="GV136" s="1858"/>
      <c r="GW136" s="1858"/>
      <c r="GZ136" s="2252"/>
      <c r="HA136" s="1858"/>
      <c r="HD136" s="2252"/>
      <c r="HE136" s="1858"/>
      <c r="HH136" s="2252"/>
      <c r="HI136" s="1858"/>
      <c r="HL136" s="2252"/>
      <c r="HM136" s="1858"/>
      <c r="HP136" s="2252"/>
      <c r="HQ136" s="1858"/>
      <c r="HT136" s="2252"/>
      <c r="HU136" s="1858"/>
      <c r="HX136" s="2252"/>
      <c r="HY136" s="1858"/>
      <c r="IB136" s="2252"/>
      <c r="IC136" s="1858"/>
      <c r="IF136" s="2252"/>
      <c r="IG136" s="1858"/>
      <c r="IJ136" s="2252"/>
      <c r="IK136" s="1858"/>
      <c r="IN136" s="2252"/>
      <c r="IO136" s="1858"/>
      <c r="IR136" s="2252"/>
      <c r="IS136" s="1858"/>
      <c r="IV136" s="1858"/>
      <c r="IW136" s="1858"/>
      <c r="IZ136" s="2252"/>
      <c r="JA136" s="1858"/>
      <c r="JD136" s="2252"/>
      <c r="JE136" s="1858"/>
      <c r="JH136" s="2252"/>
      <c r="JI136" s="1858"/>
      <c r="JL136" s="2252"/>
      <c r="JM136" s="1858"/>
      <c r="JP136" s="2252"/>
      <c r="JQ136" s="1858"/>
      <c r="JT136" s="2252"/>
      <c r="JU136" s="1858"/>
      <c r="JX136" s="2252"/>
      <c r="JY136" s="1858"/>
      <c r="KB136" s="2252"/>
      <c r="KC136" s="1858"/>
      <c r="KF136" s="2252"/>
      <c r="KG136" s="1858"/>
      <c r="KJ136" s="2252"/>
      <c r="KK136" s="1858"/>
      <c r="KN136" s="2252"/>
      <c r="KO136" s="1858"/>
      <c r="KR136" s="2252"/>
      <c r="KS136" s="1858"/>
      <c r="KV136" s="2252"/>
      <c r="KW136" s="1858"/>
      <c r="KZ136" s="2252"/>
      <c r="LA136" s="1858"/>
      <c r="LD136" s="2252"/>
      <c r="LE136" s="1858"/>
      <c r="LH136" s="2252"/>
      <c r="LI136" s="1858"/>
      <c r="LL136" s="2252"/>
      <c r="LM136" s="1858"/>
      <c r="LP136" s="2252"/>
      <c r="LQ136" s="1858"/>
      <c r="LT136" s="2252"/>
      <c r="LU136" s="1858"/>
      <c r="LX136" s="2252"/>
      <c r="LY136" s="1858"/>
      <c r="MB136" s="2252"/>
      <c r="MC136" s="1858"/>
      <c r="MF136" s="2252"/>
      <c r="MG136" s="1858"/>
      <c r="MJ136" s="2252"/>
      <c r="MK136" s="1858"/>
      <c r="MN136" s="2252"/>
      <c r="MO136" s="1858"/>
      <c r="MR136" s="2252"/>
      <c r="MS136" s="1858"/>
      <c r="MV136" s="2252"/>
      <c r="MW136" s="1858"/>
      <c r="MZ136" s="2252"/>
      <c r="NA136" s="1858"/>
      <c r="ND136" s="2252"/>
    </row>
    <row r="137" spans="1:368" s="78" customFormat="1" thickBot="1">
      <c r="A137" s="124"/>
      <c r="B137" s="1754"/>
      <c r="C137" s="1790"/>
      <c r="D137" s="2331"/>
      <c r="E137" s="1790"/>
      <c r="F137" s="1801"/>
      <c r="G137" s="1802" t="s">
        <v>224</v>
      </c>
      <c r="H137" s="1773" t="e">
        <f>AVERAGE(BE137,AK137,AC137,Q137,U137,Y137,CK137,CG137,AG137,AW137,M137,BQ137,BU137,BM137,BA137,AO137,AS137,#REF!,BI137,BY137,CC137,CO137,CS137,CW137,DA137,DE137,DI137,DM137,DQ137)</f>
        <v>#REF!</v>
      </c>
      <c r="I137" s="693" t="e">
        <f>AVERAGE(BF137,AL137,AD137,R137,V137,Z137,CL137,CH137,AH137,AX137,N137,BR137,BV137,BN137,BB137,AP137,AT137,#REF!,BJ137,BZ137,CD137,CP137,CT137,CX137,DB137,DF137,DJ137,DN137,DR137)</f>
        <v>#REF!</v>
      </c>
      <c r="J137" s="803" t="e">
        <f>AVERAGE(BG137,AM137,AE137,S137,W137,AA137,CM137,CI137,AI137,AY137,O137,BS137,BW137,BO137,BC137,AQ137,AU137,#REF!,BK137,CA137,CE137,CQ137,CU137,CY137,DC137,DG137,DK137,DO137,DS137)</f>
        <v>#REF!</v>
      </c>
      <c r="K137" s="1327" t="e">
        <f>SUM(H137:J137)</f>
        <v>#REF!</v>
      </c>
      <c r="L137" s="1754"/>
      <c r="M137" s="472"/>
      <c r="N137" s="472"/>
      <c r="O137" s="472"/>
      <c r="P137" s="471"/>
      <c r="Q137" s="2521"/>
      <c r="R137" s="572"/>
      <c r="S137" s="573"/>
      <c r="T137" s="2520"/>
      <c r="U137" s="463"/>
      <c r="V137" s="463"/>
      <c r="W137" s="463"/>
      <c r="X137" s="464"/>
      <c r="Y137" s="353">
        <v>5</v>
      </c>
      <c r="Z137" s="353">
        <v>4.5</v>
      </c>
      <c r="AA137" s="353">
        <v>5</v>
      </c>
      <c r="AB137" s="525">
        <f>AA137+Z137+Y137</f>
        <v>14.5</v>
      </c>
      <c r="AC137" s="484">
        <v>5</v>
      </c>
      <c r="AD137" s="484">
        <v>5</v>
      </c>
      <c r="AE137" s="484">
        <v>6</v>
      </c>
      <c r="AF137" s="356">
        <f>AE137+AD137+AC137</f>
        <v>16</v>
      </c>
      <c r="AG137" s="704"/>
      <c r="AH137" s="373"/>
      <c r="AI137" s="705"/>
      <c r="AJ137" s="373"/>
      <c r="AK137" s="360"/>
      <c r="AL137" s="361"/>
      <c r="AM137" s="361"/>
      <c r="AN137" s="362"/>
      <c r="AO137" s="1133">
        <v>5</v>
      </c>
      <c r="AP137" s="1133">
        <v>5</v>
      </c>
      <c r="AQ137" s="1133">
        <v>6</v>
      </c>
      <c r="AR137" s="1158">
        <f>AQ137+AP137+AO137</f>
        <v>16</v>
      </c>
      <c r="AS137" s="358"/>
      <c r="AT137" s="358"/>
      <c r="AU137" s="359"/>
      <c r="AV137" s="724"/>
      <c r="AW137" s="1962"/>
      <c r="AX137" s="364"/>
      <c r="AY137" s="365"/>
      <c r="AZ137" s="1963"/>
      <c r="BA137" s="366"/>
      <c r="BB137" s="366"/>
      <c r="BC137" s="366"/>
      <c r="BD137" s="367"/>
      <c r="BE137" s="2401">
        <v>5</v>
      </c>
      <c r="BF137" s="368">
        <v>5</v>
      </c>
      <c r="BG137" s="2451">
        <v>5</v>
      </c>
      <c r="BH137" s="470">
        <f>BG137+BF137+BE137</f>
        <v>15</v>
      </c>
      <c r="BI137" s="371"/>
      <c r="BJ137" s="371"/>
      <c r="BK137" s="371"/>
      <c r="BL137" s="372"/>
      <c r="BM137" s="358"/>
      <c r="BN137" s="358"/>
      <c r="BO137" s="358"/>
      <c r="BP137" s="363"/>
      <c r="BQ137" s="373"/>
      <c r="BR137" s="373"/>
      <c r="BS137" s="373"/>
      <c r="BT137" s="704"/>
      <c r="BU137" s="1910"/>
      <c r="BV137" s="373"/>
      <c r="BW137" s="373"/>
      <c r="BX137" s="1911"/>
      <c r="BY137" s="1424"/>
      <c r="BZ137" s="1424"/>
      <c r="CA137" s="1424"/>
      <c r="CB137" s="1425"/>
      <c r="CC137" s="355"/>
      <c r="CD137" s="355"/>
      <c r="CE137" s="355"/>
      <c r="CF137" s="356"/>
      <c r="CG137" s="463"/>
      <c r="CH137" s="463"/>
      <c r="CI137" s="463"/>
      <c r="CJ137" s="464"/>
      <c r="CK137" s="709">
        <v>6</v>
      </c>
      <c r="CL137" s="667">
        <v>5</v>
      </c>
      <c r="CM137" s="667">
        <v>6</v>
      </c>
      <c r="CN137" s="488">
        <f>CM137+CL137+CK137</f>
        <v>17</v>
      </c>
      <c r="CO137" s="2005"/>
      <c r="CP137" s="376"/>
      <c r="CQ137" s="465"/>
      <c r="CR137" s="2006"/>
      <c r="CS137" s="378"/>
      <c r="CT137" s="378"/>
      <c r="CU137" s="378"/>
      <c r="CV137" s="460"/>
      <c r="CW137" s="466"/>
      <c r="CX137" s="467"/>
      <c r="CY137" s="468"/>
      <c r="CZ137" s="468"/>
      <c r="DA137" s="469"/>
      <c r="DB137" s="378"/>
      <c r="DC137" s="470"/>
      <c r="DD137" s="470"/>
      <c r="DE137" s="471"/>
      <c r="DF137" s="472"/>
      <c r="DG137" s="473"/>
      <c r="DH137" s="473"/>
      <c r="DI137" s="488"/>
      <c r="DJ137" s="383"/>
      <c r="DK137" s="489"/>
      <c r="DL137" s="489"/>
      <c r="DM137" s="462">
        <v>5</v>
      </c>
      <c r="DN137" s="462">
        <v>5</v>
      </c>
      <c r="DO137" s="472"/>
      <c r="DP137" s="472"/>
      <c r="DQ137" s="472"/>
      <c r="DR137" s="472"/>
      <c r="DS137" s="551"/>
      <c r="DT137" s="572"/>
      <c r="DU137" s="572"/>
      <c r="DV137" s="276"/>
      <c r="DW137" s="277"/>
      <c r="DX137" s="278"/>
      <c r="DY137" s="224"/>
      <c r="DZ137" s="225"/>
      <c r="EA137" s="226"/>
      <c r="EB137" s="227"/>
      <c r="EC137" s="2"/>
      <c r="EE137" s="3"/>
      <c r="EF137" s="121"/>
      <c r="EG137" s="228"/>
      <c r="EH137" s="229"/>
      <c r="EI137" s="230"/>
      <c r="EJ137" s="231"/>
      <c r="EK137" s="938"/>
      <c r="EL137" s="939"/>
      <c r="EM137" s="940"/>
      <c r="EN137" s="941"/>
      <c r="EO137" s="1011"/>
      <c r="EP137" s="1012"/>
      <c r="EQ137" s="1013"/>
      <c r="ER137" s="1014"/>
      <c r="ES137" s="1070"/>
      <c r="ET137" s="1071"/>
      <c r="EU137" s="1072"/>
      <c r="EV137" s="1073"/>
      <c r="EW137" s="1351"/>
      <c r="EX137" s="1352"/>
      <c r="EY137" s="1353"/>
      <c r="EZ137" s="1354"/>
      <c r="FA137" s="1450"/>
      <c r="FB137" s="1451"/>
      <c r="FC137" s="1452"/>
      <c r="FD137" s="1453"/>
      <c r="FE137" s="1606"/>
      <c r="FF137" s="1607"/>
      <c r="FG137" s="1608"/>
      <c r="FH137" s="1609"/>
      <c r="FL137" s="2252"/>
      <c r="FP137" s="2252"/>
      <c r="FQ137" s="1858"/>
      <c r="FT137" s="2252"/>
      <c r="FX137" s="2252"/>
      <c r="GB137" s="2252"/>
      <c r="GF137" s="2252"/>
      <c r="GG137" s="1858"/>
      <c r="GJ137" s="2252"/>
      <c r="GN137" s="2252"/>
      <c r="GR137" s="2252"/>
      <c r="GV137" s="1858"/>
      <c r="GW137" s="1858"/>
      <c r="GZ137" s="2252"/>
      <c r="HA137" s="1858"/>
      <c r="HD137" s="2252"/>
      <c r="HE137" s="1858"/>
      <c r="HH137" s="2252"/>
      <c r="HI137" s="1858"/>
      <c r="HL137" s="2252"/>
      <c r="HM137" s="1858"/>
      <c r="HP137" s="2252"/>
      <c r="HQ137" s="1858"/>
      <c r="HT137" s="2252"/>
      <c r="HU137" s="1858"/>
      <c r="HX137" s="2252"/>
      <c r="HY137" s="1858"/>
      <c r="IB137" s="2252"/>
      <c r="IC137" s="1858"/>
      <c r="IF137" s="2252"/>
      <c r="IG137" s="1858"/>
      <c r="IJ137" s="2252"/>
      <c r="IK137" s="1858"/>
      <c r="IN137" s="2252"/>
      <c r="IO137" s="1858"/>
      <c r="IR137" s="2252"/>
      <c r="IS137" s="1858"/>
      <c r="IV137" s="1858"/>
      <c r="IW137" s="1858"/>
      <c r="IZ137" s="2252"/>
      <c r="JA137" s="1858"/>
      <c r="JD137" s="2252"/>
      <c r="JE137" s="1858"/>
      <c r="JH137" s="2252"/>
      <c r="JI137" s="1858"/>
      <c r="JL137" s="2252"/>
      <c r="JM137" s="1858"/>
      <c r="JP137" s="2252"/>
      <c r="JQ137" s="1858"/>
      <c r="JT137" s="2252"/>
      <c r="JU137" s="1858"/>
      <c r="JX137" s="2252"/>
      <c r="JY137" s="1858"/>
      <c r="KB137" s="2252"/>
      <c r="KC137" s="1858"/>
      <c r="KF137" s="2252"/>
      <c r="KG137" s="1858"/>
      <c r="KJ137" s="2252"/>
      <c r="KK137" s="1858"/>
      <c r="KN137" s="2252"/>
      <c r="KO137" s="1858"/>
      <c r="KR137" s="2252"/>
      <c r="KS137" s="1858"/>
      <c r="KV137" s="2252"/>
      <c r="KW137" s="1858"/>
      <c r="KZ137" s="2252"/>
      <c r="LA137" s="1858"/>
      <c r="LD137" s="2252"/>
      <c r="LE137" s="1858"/>
      <c r="LH137" s="2252"/>
      <c r="LI137" s="1858"/>
      <c r="LL137" s="2252"/>
      <c r="LM137" s="1858"/>
      <c r="LP137" s="2252"/>
      <c r="LQ137" s="1858"/>
      <c r="LT137" s="2252"/>
      <c r="LU137" s="1858"/>
      <c r="LX137" s="2252"/>
      <c r="LY137" s="1858"/>
      <c r="MB137" s="2252"/>
      <c r="MC137" s="1858"/>
      <c r="MF137" s="2252"/>
      <c r="MG137" s="1858"/>
      <c r="MJ137" s="2252"/>
      <c r="MK137" s="1858"/>
      <c r="MN137" s="2252"/>
      <c r="MO137" s="1858"/>
      <c r="MR137" s="2252"/>
      <c r="MS137" s="1858"/>
      <c r="MV137" s="2252"/>
      <c r="MW137" s="1858"/>
      <c r="MZ137" s="2252"/>
      <c r="NA137" s="1858"/>
      <c r="ND137" s="2252"/>
    </row>
    <row r="138" spans="1:368" s="78" customFormat="1" thickBot="1">
      <c r="A138" s="124"/>
      <c r="B138" s="1754"/>
      <c r="C138" s="1790"/>
      <c r="D138" s="2331"/>
      <c r="E138" s="1790"/>
      <c r="F138" s="1801"/>
      <c r="G138" s="1802" t="s">
        <v>225</v>
      </c>
      <c r="H138" s="2061" t="e">
        <f>AVERAGE(BE138,AK138,AC138,Q138,U138,Y138,CK138,CG138,AG138,AW138,M138,BQ138,BU138,BM138,BA138,AO138,AS138,#REF!,BI138,BY138,CC138,CO138,CS138,CW138,DA138,DE138,DI138,DM138,DQ138)</f>
        <v>#REF!</v>
      </c>
      <c r="I138" s="698" t="e">
        <f>AVERAGE(BF138,AL138,AD138,R138,V138,Z138,CL138,CH138,AH138,AX138,N138,BR138,BV138,BN138,BB138,AP138,AT138,#REF!,BJ138,BZ138,CD138,CP138,CT138,CX138,DB138,DF138,DJ138,DN138,DR138)</f>
        <v>#REF!</v>
      </c>
      <c r="J138" s="802" t="e">
        <f>AVERAGE(BG138,AM138,AE138,S138,W138,AA138,CM138,CI138,AI138,AY138,O138,BS138,BW138,BO138,BC138,AQ138,AU138,#REF!,BK138,CA138,CE138,CQ138,CU138,CY138,DC138,DG138,DK138,DO138,DS138)</f>
        <v>#REF!</v>
      </c>
      <c r="K138" s="1325" t="e">
        <f>SUM(H138:J138)</f>
        <v>#REF!</v>
      </c>
      <c r="L138" s="1754"/>
      <c r="M138" s="472"/>
      <c r="N138" s="472"/>
      <c r="O138" s="472"/>
      <c r="P138" s="471"/>
      <c r="Q138" s="2521"/>
      <c r="R138" s="572"/>
      <c r="S138" s="573"/>
      <c r="T138" s="2520"/>
      <c r="U138" s="463"/>
      <c r="V138" s="463"/>
      <c r="W138" s="463"/>
      <c r="X138" s="464"/>
      <c r="Y138" s="353">
        <v>6</v>
      </c>
      <c r="Z138" s="353">
        <v>4.5</v>
      </c>
      <c r="AA138" s="353">
        <v>7</v>
      </c>
      <c r="AB138" s="525">
        <f>AA138+Z138+Y138</f>
        <v>17.5</v>
      </c>
      <c r="AC138" s="484">
        <v>6</v>
      </c>
      <c r="AD138" s="484">
        <v>5</v>
      </c>
      <c r="AE138" s="484">
        <v>4</v>
      </c>
      <c r="AF138" s="356">
        <f>AE138+AD138+AC138</f>
        <v>15</v>
      </c>
      <c r="AG138" s="704"/>
      <c r="AH138" s="373"/>
      <c r="AI138" s="705"/>
      <c r="AJ138" s="373"/>
      <c r="AK138" s="360"/>
      <c r="AL138" s="361"/>
      <c r="AM138" s="361"/>
      <c r="AN138" s="362"/>
      <c r="AO138" s="1133">
        <v>6</v>
      </c>
      <c r="AP138" s="1133">
        <v>5</v>
      </c>
      <c r="AQ138" s="1133">
        <v>5</v>
      </c>
      <c r="AR138" s="1159">
        <f>AQ138+AP138+AO138</f>
        <v>16</v>
      </c>
      <c r="AS138" s="358"/>
      <c r="AT138" s="358"/>
      <c r="AU138" s="359"/>
      <c r="AV138" s="724"/>
      <c r="AW138" s="1962"/>
      <c r="AX138" s="364"/>
      <c r="AY138" s="365"/>
      <c r="AZ138" s="1963"/>
      <c r="BA138" s="366"/>
      <c r="BB138" s="366"/>
      <c r="BC138" s="366"/>
      <c r="BD138" s="367"/>
      <c r="BE138" s="2401">
        <v>6</v>
      </c>
      <c r="BF138" s="368">
        <v>5</v>
      </c>
      <c r="BG138" s="2451">
        <v>6</v>
      </c>
      <c r="BH138" s="470">
        <f>BG138+BF138+BE138</f>
        <v>17</v>
      </c>
      <c r="BI138" s="371"/>
      <c r="BJ138" s="371"/>
      <c r="BK138" s="371"/>
      <c r="BL138" s="372"/>
      <c r="BM138" s="358"/>
      <c r="BN138" s="358"/>
      <c r="BO138" s="358"/>
      <c r="BP138" s="363"/>
      <c r="BQ138" s="373"/>
      <c r="BR138" s="373"/>
      <c r="BS138" s="373"/>
      <c r="BT138" s="704"/>
      <c r="BU138" s="1910"/>
      <c r="BV138" s="373"/>
      <c r="BW138" s="373"/>
      <c r="BX138" s="1911"/>
      <c r="BY138" s="1424"/>
      <c r="BZ138" s="1424"/>
      <c r="CA138" s="1424"/>
      <c r="CB138" s="1425"/>
      <c r="CC138" s="355"/>
      <c r="CD138" s="355"/>
      <c r="CE138" s="355"/>
      <c r="CF138" s="356"/>
      <c r="CG138" s="463"/>
      <c r="CH138" s="463"/>
      <c r="CI138" s="463"/>
      <c r="CJ138" s="464"/>
      <c r="CK138" s="709">
        <v>6</v>
      </c>
      <c r="CL138" s="667">
        <v>5</v>
      </c>
      <c r="CM138" s="667">
        <v>5</v>
      </c>
      <c r="CN138" s="488">
        <f>CM138+CL138+CK138</f>
        <v>16</v>
      </c>
      <c r="CO138" s="2005"/>
      <c r="CP138" s="376"/>
      <c r="CQ138" s="465"/>
      <c r="CR138" s="2006"/>
      <c r="CS138" s="378"/>
      <c r="CT138" s="378"/>
      <c r="CU138" s="378"/>
      <c r="CV138" s="460"/>
      <c r="CW138" s="466"/>
      <c r="CX138" s="467"/>
      <c r="CY138" s="468"/>
      <c r="CZ138" s="468"/>
      <c r="DA138" s="469"/>
      <c r="DB138" s="378"/>
      <c r="DC138" s="470"/>
      <c r="DD138" s="470"/>
      <c r="DE138" s="471"/>
      <c r="DF138" s="472"/>
      <c r="DG138" s="473"/>
      <c r="DH138" s="473"/>
      <c r="DI138" s="488"/>
      <c r="DJ138" s="383"/>
      <c r="DK138" s="489"/>
      <c r="DL138" s="489"/>
      <c r="DM138" s="462">
        <v>6</v>
      </c>
      <c r="DN138" s="462">
        <v>4.5</v>
      </c>
      <c r="DO138" s="472"/>
      <c r="DP138" s="472"/>
      <c r="DQ138" s="472"/>
      <c r="DR138" s="472"/>
      <c r="DS138" s="551"/>
      <c r="DT138" s="572"/>
      <c r="DU138" s="572"/>
      <c r="DV138" s="276"/>
      <c r="DW138" s="277"/>
      <c r="DX138" s="278"/>
      <c r="DY138" s="224"/>
      <c r="DZ138" s="225"/>
      <c r="EA138" s="226"/>
      <c r="EB138" s="227"/>
      <c r="EC138" s="2"/>
      <c r="EE138" s="3"/>
      <c r="EF138" s="121"/>
      <c r="EG138" s="228"/>
      <c r="EH138" s="229"/>
      <c r="EI138" s="230"/>
      <c r="EJ138" s="231"/>
      <c r="EK138" s="938"/>
      <c r="EL138" s="939"/>
      <c r="EM138" s="940"/>
      <c r="EN138" s="941"/>
      <c r="EO138" s="1011"/>
      <c r="EP138" s="1012"/>
      <c r="EQ138" s="1013"/>
      <c r="ER138" s="1014"/>
      <c r="ES138" s="1070"/>
      <c r="ET138" s="1071"/>
      <c r="EU138" s="1072"/>
      <c r="EV138" s="1073"/>
      <c r="EW138" s="1351"/>
      <c r="EX138" s="1352"/>
      <c r="EY138" s="1353"/>
      <c r="EZ138" s="1354"/>
      <c r="FA138" s="1450"/>
      <c r="FB138" s="1451"/>
      <c r="FC138" s="1452"/>
      <c r="FD138" s="1453"/>
      <c r="FE138" s="1606"/>
      <c r="FF138" s="1607"/>
      <c r="FG138" s="1608"/>
      <c r="FH138" s="1609"/>
      <c r="FL138" s="2252"/>
      <c r="FP138" s="2252"/>
      <c r="FQ138" s="1858"/>
      <c r="FT138" s="2252"/>
      <c r="FX138" s="2252"/>
      <c r="GB138" s="2252"/>
      <c r="GF138" s="2252"/>
      <c r="GG138" s="1858"/>
      <c r="GJ138" s="2252"/>
      <c r="GN138" s="2252"/>
      <c r="GR138" s="2252"/>
      <c r="GV138" s="1858"/>
      <c r="GW138" s="1858"/>
      <c r="GZ138" s="2252"/>
      <c r="HA138" s="1858"/>
      <c r="HD138" s="2252"/>
      <c r="HE138" s="1858"/>
      <c r="HH138" s="2252"/>
      <c r="HI138" s="1858"/>
      <c r="HL138" s="2252"/>
      <c r="HM138" s="1858"/>
      <c r="HP138" s="2252"/>
      <c r="HQ138" s="1858"/>
      <c r="HT138" s="2252"/>
      <c r="HU138" s="1858"/>
      <c r="HX138" s="2252"/>
      <c r="HY138" s="1858"/>
      <c r="IB138" s="2252"/>
      <c r="IC138" s="1858"/>
      <c r="IF138" s="2252"/>
      <c r="IG138" s="1858"/>
      <c r="IJ138" s="2252"/>
      <c r="IK138" s="1858"/>
      <c r="IN138" s="2252"/>
      <c r="IO138" s="1858"/>
      <c r="IR138" s="2252"/>
      <c r="IS138" s="1858"/>
      <c r="IV138" s="1858"/>
      <c r="IW138" s="1858"/>
      <c r="IZ138" s="2252"/>
      <c r="JA138" s="1858"/>
      <c r="JD138" s="2252"/>
      <c r="JE138" s="1858"/>
      <c r="JH138" s="2252"/>
      <c r="JI138" s="1858"/>
      <c r="JL138" s="2252"/>
      <c r="JM138" s="1858"/>
      <c r="JP138" s="2252"/>
      <c r="JQ138" s="1858"/>
      <c r="JT138" s="2252"/>
      <c r="JU138" s="1858"/>
      <c r="JX138" s="2252"/>
      <c r="JY138" s="1858"/>
      <c r="KB138" s="2252"/>
      <c r="KC138" s="1858"/>
      <c r="KF138" s="2252"/>
      <c r="KG138" s="1858"/>
      <c r="KJ138" s="2252"/>
      <c r="KK138" s="1858"/>
      <c r="KN138" s="2252"/>
      <c r="KO138" s="1858"/>
      <c r="KR138" s="2252"/>
      <c r="KS138" s="1858"/>
      <c r="KV138" s="2252"/>
      <c r="KW138" s="1858"/>
      <c r="KZ138" s="2252"/>
      <c r="LA138" s="1858"/>
      <c r="LD138" s="2252"/>
      <c r="LE138" s="1858"/>
      <c r="LH138" s="2252"/>
      <c r="LI138" s="1858"/>
      <c r="LL138" s="2252"/>
      <c r="LM138" s="1858"/>
      <c r="LP138" s="2252"/>
      <c r="LQ138" s="1858"/>
      <c r="LT138" s="2252"/>
      <c r="LU138" s="1858"/>
      <c r="LX138" s="2252"/>
      <c r="LY138" s="1858"/>
      <c r="MB138" s="2252"/>
      <c r="MC138" s="1858"/>
      <c r="MF138" s="2252"/>
      <c r="MG138" s="1858"/>
      <c r="MJ138" s="2252"/>
      <c r="MK138" s="1858"/>
      <c r="MN138" s="2252"/>
      <c r="MO138" s="1858"/>
      <c r="MR138" s="2252"/>
      <c r="MS138" s="1858"/>
      <c r="MV138" s="2252"/>
      <c r="MW138" s="1858"/>
      <c r="MZ138" s="2252"/>
      <c r="NA138" s="1858"/>
      <c r="ND138" s="2252"/>
    </row>
    <row r="139" spans="1:368" s="411" customFormat="1" thickBot="1">
      <c r="A139" s="385"/>
      <c r="B139" s="1757"/>
      <c r="C139" s="1790">
        <v>2007</v>
      </c>
      <c r="D139" s="2331" t="s">
        <v>506</v>
      </c>
      <c r="E139" s="1790">
        <v>25</v>
      </c>
      <c r="F139" s="1805" t="s">
        <v>525</v>
      </c>
      <c r="G139" s="1806"/>
      <c r="H139" s="2274"/>
      <c r="I139" s="2274"/>
      <c r="J139" s="2274"/>
      <c r="K139" s="2275"/>
      <c r="L139" s="1757"/>
      <c r="M139" s="386"/>
      <c r="N139" s="386"/>
      <c r="O139" s="386"/>
      <c r="P139" s="414"/>
      <c r="Q139" s="2517"/>
      <c r="R139" s="387"/>
      <c r="S139" s="388"/>
      <c r="T139" s="2518"/>
      <c r="U139" s="389"/>
      <c r="V139" s="389"/>
      <c r="W139" s="389"/>
      <c r="X139" s="390"/>
      <c r="Y139" s="2597">
        <f>STDEV(AB135:AB138)</f>
        <v>1.3127579111676615</v>
      </c>
      <c r="Z139" s="2597"/>
      <c r="AA139" s="2598">
        <f>AVERAGE(AB135:AB138)</f>
        <v>16.350000000000001</v>
      </c>
      <c r="AB139" s="2598"/>
      <c r="AC139" s="2597">
        <f>STDEV(AF135:AF138)</f>
        <v>0.81649658092772603</v>
      </c>
      <c r="AD139" s="2597"/>
      <c r="AE139" s="2598">
        <f>AVERAGE(AF135:AF138)</f>
        <v>15</v>
      </c>
      <c r="AF139" s="2598"/>
      <c r="AG139" s="707"/>
      <c r="AH139" s="404"/>
      <c r="AI139" s="708"/>
      <c r="AJ139" s="404"/>
      <c r="AK139" s="394"/>
      <c r="AL139" s="395"/>
      <c r="AM139" s="395"/>
      <c r="AN139" s="396"/>
      <c r="AO139" s="2597">
        <f>STDEV(AR135:AR138)</f>
        <v>0.9574271077563381</v>
      </c>
      <c r="AP139" s="2597"/>
      <c r="AQ139" s="2598">
        <f>AVERAGE(AR135:AR138)</f>
        <v>15.25</v>
      </c>
      <c r="AR139" s="2619"/>
      <c r="AS139" s="393"/>
      <c r="AT139" s="393"/>
      <c r="AU139" s="32"/>
      <c r="AV139" s="1944"/>
      <c r="AW139" s="1964"/>
      <c r="AX139" s="398"/>
      <c r="AY139" s="399"/>
      <c r="AZ139" s="1965"/>
      <c r="BA139" s="400"/>
      <c r="BB139" s="400"/>
      <c r="BC139" s="400"/>
      <c r="BD139" s="401"/>
      <c r="BE139" s="2596">
        <f>STDEV(BH135:BH138)</f>
        <v>1</v>
      </c>
      <c r="BF139" s="2597"/>
      <c r="BG139" s="2598">
        <f>AVERAGE(BH135:BH138)</f>
        <v>15.5</v>
      </c>
      <c r="BH139" s="2598"/>
      <c r="BI139" s="402"/>
      <c r="BJ139" s="402"/>
      <c r="BK139" s="402"/>
      <c r="BL139" s="403"/>
      <c r="BM139" s="393"/>
      <c r="BN139" s="393"/>
      <c r="BO139" s="393"/>
      <c r="BP139" s="397"/>
      <c r="BQ139" s="404"/>
      <c r="BR139" s="404"/>
      <c r="BS139" s="404"/>
      <c r="BT139" s="707"/>
      <c r="BU139" s="1912"/>
      <c r="BV139" s="404"/>
      <c r="BW139" s="404"/>
      <c r="BX139" s="1913"/>
      <c r="BY139" s="1426"/>
      <c r="BZ139" s="1426"/>
      <c r="CA139" s="1426"/>
      <c r="CB139" s="1427"/>
      <c r="CC139" s="391"/>
      <c r="CD139" s="391"/>
      <c r="CE139" s="391"/>
      <c r="CF139" s="392"/>
      <c r="CG139" s="389"/>
      <c r="CH139" s="389"/>
      <c r="CI139" s="389"/>
      <c r="CJ139" s="390"/>
      <c r="CK139" s="2597">
        <f>STDEV(CN135:CN138)</f>
        <v>1.707825127659933</v>
      </c>
      <c r="CL139" s="2597"/>
      <c r="CM139" s="2598">
        <f>AVERAGE(CN135:CN138)</f>
        <v>15.25</v>
      </c>
      <c r="CN139" s="2598"/>
      <c r="CO139" s="2007"/>
      <c r="CP139" s="407"/>
      <c r="CQ139" s="480"/>
      <c r="CR139" s="2008"/>
      <c r="CS139" s="408"/>
      <c r="CT139" s="408"/>
      <c r="CU139" s="408"/>
      <c r="CV139" s="409"/>
      <c r="CW139" s="410"/>
      <c r="CY139" s="40"/>
      <c r="CZ139" s="40"/>
      <c r="DA139" s="412"/>
      <c r="DB139" s="408"/>
      <c r="DC139" s="413"/>
      <c r="DD139" s="413"/>
      <c r="DE139" s="414"/>
      <c r="DF139" s="386"/>
      <c r="DG139" s="415"/>
      <c r="DH139" s="415"/>
      <c r="DI139" s="416"/>
      <c r="DJ139" s="417"/>
      <c r="DK139" s="418"/>
      <c r="DL139" s="418"/>
      <c r="DM139" s="2597" t="e">
        <f>STDEV(DP135:DP138)</f>
        <v>#DIV/0!</v>
      </c>
      <c r="DN139" s="2597"/>
      <c r="DO139" s="2598" t="e">
        <f>AVERAGE(DP135:DP138)</f>
        <v>#DIV/0!</v>
      </c>
      <c r="DP139" s="2598"/>
      <c r="DQ139" s="710"/>
      <c r="DR139" s="389"/>
      <c r="DS139" s="711"/>
      <c r="DT139" s="390"/>
      <c r="DU139" s="421"/>
      <c r="DV139" s="422"/>
      <c r="DW139" s="423"/>
      <c r="DX139" s="424"/>
      <c r="DY139" s="425"/>
      <c r="DZ139" s="426"/>
      <c r="EA139" s="427"/>
      <c r="EB139" s="428"/>
      <c r="EC139" s="710"/>
      <c r="ED139" s="389"/>
      <c r="EE139" s="711"/>
      <c r="EF139" s="390"/>
      <c r="EG139" s="429"/>
      <c r="EH139" s="430"/>
      <c r="EI139" s="712"/>
      <c r="EJ139" s="432"/>
      <c r="EK139" s="954"/>
      <c r="EL139" s="955"/>
      <c r="EM139" s="972"/>
      <c r="EN139" s="957"/>
      <c r="EO139" s="1019"/>
      <c r="EP139" s="1020"/>
      <c r="EQ139" s="1037"/>
      <c r="ER139" s="1022"/>
      <c r="ES139" s="1078"/>
      <c r="ET139" s="1079"/>
      <c r="EU139" s="1096"/>
      <c r="EV139" s="1081"/>
      <c r="EW139" s="1359"/>
      <c r="EX139" s="1360"/>
      <c r="EY139" s="1373"/>
      <c r="EZ139" s="1362"/>
      <c r="FA139" s="1480"/>
      <c r="FB139" s="1481"/>
      <c r="FC139" s="1494"/>
      <c r="FD139" s="1483"/>
      <c r="FE139" s="1622"/>
      <c r="FF139" s="1623"/>
      <c r="FG139" s="1640"/>
      <c r="FH139" s="1625"/>
      <c r="FL139" s="2255"/>
      <c r="FP139" s="2255"/>
      <c r="FQ139" s="1862"/>
      <c r="FT139" s="2255"/>
      <c r="FX139" s="2255"/>
      <c r="GB139" s="2255"/>
      <c r="GF139" s="2255"/>
      <c r="GG139" s="1862"/>
      <c r="GJ139" s="2255"/>
      <c r="GN139" s="2255"/>
      <c r="GR139" s="2255"/>
      <c r="GV139" s="1862"/>
      <c r="GW139" s="1862"/>
      <c r="GZ139" s="2255"/>
      <c r="HA139" s="1862"/>
      <c r="HD139" s="2255"/>
      <c r="HE139" s="1862"/>
      <c r="HH139" s="2255"/>
      <c r="HI139" s="1862"/>
      <c r="HL139" s="2255"/>
      <c r="HM139" s="1862"/>
      <c r="HP139" s="2255"/>
      <c r="HQ139" s="1862"/>
      <c r="HT139" s="2255"/>
      <c r="HU139" s="1862"/>
      <c r="HX139" s="2255"/>
      <c r="HY139" s="1862"/>
      <c r="IB139" s="2255"/>
      <c r="IC139" s="1862"/>
      <c r="IF139" s="2255"/>
      <c r="IG139" s="1862"/>
      <c r="IJ139" s="2255"/>
      <c r="IK139" s="1862"/>
      <c r="IN139" s="2255"/>
      <c r="IO139" s="1862"/>
      <c r="IR139" s="2255"/>
      <c r="IS139" s="1862"/>
      <c r="IV139" s="1862"/>
      <c r="IW139" s="1862"/>
      <c r="IZ139" s="2255"/>
      <c r="JA139" s="1862"/>
      <c r="JD139" s="2255"/>
      <c r="JE139" s="1862"/>
      <c r="JH139" s="2255"/>
      <c r="JI139" s="1862"/>
      <c r="JL139" s="2255"/>
      <c r="JM139" s="1862"/>
      <c r="JP139" s="2255"/>
      <c r="JQ139" s="1862"/>
      <c r="JT139" s="2255"/>
      <c r="JU139" s="1862"/>
      <c r="JX139" s="2255"/>
      <c r="JY139" s="1862"/>
      <c r="KB139" s="2255"/>
      <c r="KC139" s="1862"/>
      <c r="KF139" s="2255"/>
      <c r="KG139" s="1862"/>
      <c r="KJ139" s="2255"/>
      <c r="KK139" s="1862"/>
      <c r="KN139" s="2255"/>
      <c r="KO139" s="1862"/>
      <c r="KR139" s="2255"/>
      <c r="KS139" s="1862"/>
      <c r="KV139" s="2255"/>
      <c r="KW139" s="1862"/>
      <c r="KZ139" s="2255"/>
      <c r="LA139" s="1862"/>
      <c r="LD139" s="2255"/>
      <c r="LE139" s="1862"/>
      <c r="LH139" s="2255"/>
      <c r="LI139" s="1862"/>
      <c r="LL139" s="2255"/>
      <c r="LM139" s="1862"/>
      <c r="LP139" s="2255"/>
      <c r="LQ139" s="1862"/>
      <c r="LT139" s="2255"/>
      <c r="LU139" s="1862"/>
      <c r="LX139" s="2255"/>
      <c r="LY139" s="1862"/>
      <c r="MB139" s="2255"/>
      <c r="MC139" s="1862"/>
      <c r="MF139" s="2255"/>
      <c r="MG139" s="1862"/>
      <c r="MJ139" s="2255"/>
      <c r="MK139" s="1862"/>
      <c r="MN139" s="2255"/>
      <c r="MO139" s="1862"/>
      <c r="MR139" s="2255"/>
      <c r="MS139" s="1862"/>
      <c r="MV139" s="2255"/>
      <c r="MW139" s="1862"/>
      <c r="MZ139" s="2255"/>
      <c r="NA139" s="1862"/>
      <c r="ND139" s="2255"/>
    </row>
    <row r="140" spans="1:368" s="325" customFormat="1" thickBot="1">
      <c r="A140" s="130"/>
      <c r="B140" s="1756"/>
      <c r="C140" s="1790"/>
      <c r="D140" s="2331"/>
      <c r="E140" s="1790"/>
      <c r="F140" s="1803" t="s">
        <v>226</v>
      </c>
      <c r="G140" s="1804" t="s">
        <v>227</v>
      </c>
      <c r="H140" s="1764" t="e">
        <f>AVERAGE(BE140,AK140,AC140,Q140,U140,Y140,CK140,CG140,AG140,AW140,M140,BQ140,BU140,BM140,BA140,AO140,AS140,#REF!,BI140,BY140,CC140,CO140,CS140,CW140,DA140,DE140)</f>
        <v>#REF!</v>
      </c>
      <c r="I140" s="682" t="e">
        <f>AVERAGE(BF140,AL140,AD140,R140,V140,Z140,CL140,CH140,AH140,AX140,N140,BR140,BV140,BN140,BB140,AP140,AT140,#REF!,BJ140,BZ140,CD140,CP140,CT140,CX140,DB140,DF140)</f>
        <v>#REF!</v>
      </c>
      <c r="J140" s="2051" t="e">
        <f>AVERAGE(BG140,AM140,AE140,S140,W140,AA140,CM140,CI140,AI140,AY140,O140,BS140,BW140,BO140,BC140,AQ140,AU140,#REF!,BK140,CA140,CE140,CQ140,CU140,CY140,DC140,DG140)</f>
        <v>#REF!</v>
      </c>
      <c r="K140" s="1323" t="e">
        <f>SUM(H140:J140)</f>
        <v>#REF!</v>
      </c>
      <c r="L140" s="1756"/>
      <c r="M140" s="550">
        <v>3.5</v>
      </c>
      <c r="N140" s="550">
        <v>3.5</v>
      </c>
      <c r="O140" s="550">
        <v>6</v>
      </c>
      <c r="P140" s="471">
        <f>O140+N140+M140</f>
        <v>13</v>
      </c>
      <c r="Q140" s="2519"/>
      <c r="R140" s="552"/>
      <c r="S140" s="553"/>
      <c r="T140" s="2523"/>
      <c r="U140" s="444"/>
      <c r="V140" s="444"/>
      <c r="W140" s="444"/>
      <c r="X140" s="445"/>
      <c r="Y140" s="353">
        <v>4.5</v>
      </c>
      <c r="Z140" s="353">
        <v>4.5</v>
      </c>
      <c r="AA140" s="353">
        <v>6</v>
      </c>
      <c r="AB140" s="525">
        <f>AA140+Z140+Y140</f>
        <v>15</v>
      </c>
      <c r="AC140" s="484">
        <v>5</v>
      </c>
      <c r="AD140" s="484">
        <v>4.5</v>
      </c>
      <c r="AE140" s="484">
        <v>5</v>
      </c>
      <c r="AF140" s="356">
        <f>AE140+AD140+AC140</f>
        <v>14.5</v>
      </c>
      <c r="AG140" s="700"/>
      <c r="AH140" s="307"/>
      <c r="AI140" s="701"/>
      <c r="AJ140" s="307"/>
      <c r="AK140" s="295"/>
      <c r="AL140" s="296"/>
      <c r="AM140" s="296"/>
      <c r="AN140" s="297"/>
      <c r="AO140" s="1125"/>
      <c r="AP140" s="1125"/>
      <c r="AQ140" s="1125"/>
      <c r="AR140" s="1126"/>
      <c r="AS140" s="293"/>
      <c r="AT140" s="293"/>
      <c r="AU140" s="294"/>
      <c r="AV140" s="1943"/>
      <c r="AW140" s="1960"/>
      <c r="AX140" s="299"/>
      <c r="AY140" s="300"/>
      <c r="AZ140" s="1961"/>
      <c r="BA140" s="301"/>
      <c r="BB140" s="301"/>
      <c r="BC140" s="301"/>
      <c r="BD140" s="302"/>
      <c r="BE140" s="2418">
        <f>BH140*6/20</f>
        <v>4.2</v>
      </c>
      <c r="BF140" s="378">
        <f>BH140*6/20</f>
        <v>4.2</v>
      </c>
      <c r="BG140" s="2448">
        <f>BH140*8/20</f>
        <v>5.6</v>
      </c>
      <c r="BH140" s="369">
        <v>14</v>
      </c>
      <c r="BI140" s="305"/>
      <c r="BJ140" s="305"/>
      <c r="BK140" s="305"/>
      <c r="BL140" s="306"/>
      <c r="BM140" s="546">
        <v>4</v>
      </c>
      <c r="BN140" s="546">
        <v>4</v>
      </c>
      <c r="BO140" s="546">
        <v>6</v>
      </c>
      <c r="BP140" s="363">
        <f>BO140+BN140+BM140</f>
        <v>14</v>
      </c>
      <c r="BQ140" s="683">
        <f>BT140*6/20</f>
        <v>4.5</v>
      </c>
      <c r="BR140" s="683">
        <f>BT140*6/20</f>
        <v>4.5</v>
      </c>
      <c r="BS140" s="683">
        <f>BT140*8/20</f>
        <v>6</v>
      </c>
      <c r="BT140" s="699">
        <v>15</v>
      </c>
      <c r="BU140" s="1870">
        <v>4.5</v>
      </c>
      <c r="BV140" s="462">
        <v>5</v>
      </c>
      <c r="BW140" s="462">
        <v>6</v>
      </c>
      <c r="BX140" s="1871">
        <f>BW140+BV140+BU140</f>
        <v>15.5</v>
      </c>
      <c r="BY140" s="1422"/>
      <c r="BZ140" s="1422"/>
      <c r="CA140" s="1422"/>
      <c r="CB140" s="1423"/>
      <c r="CC140" s="290"/>
      <c r="CD140" s="290"/>
      <c r="CE140" s="290"/>
      <c r="CF140" s="291"/>
      <c r="CG140" s="444"/>
      <c r="CH140" s="444"/>
      <c r="CI140" s="444"/>
      <c r="CJ140" s="445"/>
      <c r="CK140" s="446"/>
      <c r="CL140" s="446"/>
      <c r="CM140" s="446"/>
      <c r="CN140" s="532"/>
      <c r="CO140" s="2003"/>
      <c r="CP140" s="310"/>
      <c r="CQ140" s="448"/>
      <c r="CR140" s="2004"/>
      <c r="CS140" s="321"/>
      <c r="CT140" s="321"/>
      <c r="CU140" s="321"/>
      <c r="CV140" s="442"/>
      <c r="CW140" s="449"/>
      <c r="CX140" s="450"/>
      <c r="CY140" s="451"/>
      <c r="CZ140" s="451"/>
      <c r="DA140" s="452"/>
      <c r="DB140" s="321"/>
      <c r="DC140" s="453"/>
      <c r="DD140" s="453"/>
      <c r="DE140" s="454"/>
      <c r="DF140" s="455"/>
      <c r="DG140" s="330"/>
      <c r="DH140" s="330"/>
      <c r="DI140" s="331"/>
      <c r="DJ140" s="332"/>
      <c r="DK140" s="333"/>
      <c r="DL140" s="333"/>
      <c r="DM140" s="334"/>
      <c r="DN140" s="334"/>
      <c r="DO140" s="334"/>
      <c r="DP140" s="335"/>
      <c r="DQ140" s="586"/>
      <c r="DR140" s="284"/>
      <c r="DS140" s="713"/>
      <c r="DT140" s="434"/>
      <c r="DU140" s="337"/>
      <c r="DV140" s="338"/>
      <c r="DW140" s="339"/>
      <c r="DX140" s="340"/>
      <c r="DY140" s="341"/>
      <c r="DZ140" s="342"/>
      <c r="EA140" s="343"/>
      <c r="EB140" s="344"/>
      <c r="EC140" s="586"/>
      <c r="ED140" s="284"/>
      <c r="EE140" s="713"/>
      <c r="EF140" s="434"/>
      <c r="EG140" s="345"/>
      <c r="EH140" s="346"/>
      <c r="EI140" s="347"/>
      <c r="EJ140" s="348"/>
      <c r="EK140" s="950"/>
      <c r="EL140" s="951"/>
      <c r="EM140" s="952"/>
      <c r="EN140" s="953"/>
      <c r="EO140" s="1015"/>
      <c r="EP140" s="1016"/>
      <c r="EQ140" s="1017"/>
      <c r="ER140" s="1018"/>
      <c r="ES140" s="1074"/>
      <c r="ET140" s="1075"/>
      <c r="EU140" s="1076"/>
      <c r="EV140" s="1077"/>
      <c r="EW140" s="1355"/>
      <c r="EX140" s="1356"/>
      <c r="EY140" s="1357"/>
      <c r="EZ140" s="1358"/>
      <c r="FA140" s="1476"/>
      <c r="FB140" s="1477"/>
      <c r="FC140" s="1478"/>
      <c r="FD140" s="1479"/>
      <c r="FE140" s="1618"/>
      <c r="FF140" s="1619"/>
      <c r="FG140" s="1620"/>
      <c r="FH140" s="1621"/>
      <c r="FL140" s="2254"/>
      <c r="FP140" s="2254"/>
      <c r="FQ140" s="1861"/>
      <c r="FT140" s="2254"/>
      <c r="FX140" s="2254"/>
      <c r="GB140" s="2254"/>
      <c r="GF140" s="2254"/>
      <c r="GG140" s="1861"/>
      <c r="GJ140" s="2254"/>
      <c r="GN140" s="2254"/>
      <c r="GR140" s="2254"/>
      <c r="GV140" s="1861"/>
      <c r="GW140" s="1861"/>
      <c r="GZ140" s="2254"/>
      <c r="HA140" s="1861"/>
      <c r="HD140" s="2254"/>
      <c r="HE140" s="1861"/>
      <c r="HH140" s="2254"/>
      <c r="HI140" s="1861"/>
      <c r="HL140" s="2254"/>
      <c r="HM140" s="1861"/>
      <c r="HP140" s="2254"/>
      <c r="HQ140" s="1861"/>
      <c r="HT140" s="2254"/>
      <c r="HU140" s="1861"/>
      <c r="HX140" s="2254"/>
      <c r="HY140" s="1861"/>
      <c r="IB140" s="2254"/>
      <c r="IC140" s="1861"/>
      <c r="IF140" s="2254"/>
      <c r="IG140" s="1861"/>
      <c r="IJ140" s="2254"/>
      <c r="IK140" s="1861"/>
      <c r="IN140" s="2254"/>
      <c r="IO140" s="1861"/>
      <c r="IR140" s="2254"/>
      <c r="IS140" s="1861"/>
      <c r="IV140" s="1861"/>
      <c r="IW140" s="1861"/>
      <c r="IZ140" s="2254"/>
      <c r="JA140" s="1861"/>
      <c r="JD140" s="2254"/>
      <c r="JE140" s="1861"/>
      <c r="JH140" s="2254"/>
      <c r="JI140" s="1861"/>
      <c r="JL140" s="2254"/>
      <c r="JM140" s="1861"/>
      <c r="JP140" s="2254"/>
      <c r="JQ140" s="1861"/>
      <c r="JT140" s="2254"/>
      <c r="JU140" s="1861"/>
      <c r="JX140" s="2254"/>
      <c r="JY140" s="1861"/>
      <c r="KB140" s="2254"/>
      <c r="KC140" s="1861"/>
      <c r="KF140" s="2254"/>
      <c r="KG140" s="1861"/>
      <c r="KJ140" s="2254"/>
      <c r="KK140" s="1861"/>
      <c r="KN140" s="2254"/>
      <c r="KO140" s="1861"/>
      <c r="KR140" s="2254"/>
      <c r="KS140" s="1861"/>
      <c r="KV140" s="2254"/>
      <c r="KW140" s="1861"/>
      <c r="KZ140" s="2254"/>
      <c r="LA140" s="1861"/>
      <c r="LD140" s="2254"/>
      <c r="LE140" s="1861"/>
      <c r="LH140" s="2254"/>
      <c r="LI140" s="1861"/>
      <c r="LL140" s="2254"/>
      <c r="LM140" s="1861"/>
      <c r="LP140" s="2254"/>
      <c r="LQ140" s="1861"/>
      <c r="LT140" s="2254"/>
      <c r="LU140" s="1861"/>
      <c r="LX140" s="2254"/>
      <c r="LY140" s="1861"/>
      <c r="MB140" s="2254"/>
      <c r="MC140" s="1861"/>
      <c r="MF140" s="2254"/>
      <c r="MG140" s="1861"/>
      <c r="MJ140" s="2254"/>
      <c r="MK140" s="1861"/>
      <c r="MN140" s="2254"/>
      <c r="MO140" s="1861"/>
      <c r="MR140" s="2254"/>
      <c r="MS140" s="1861"/>
      <c r="MV140" s="2254"/>
      <c r="MW140" s="1861"/>
      <c r="MZ140" s="2254"/>
      <c r="NA140" s="1861"/>
      <c r="ND140" s="2254"/>
    </row>
    <row r="141" spans="1:368" s="78" customFormat="1" thickBot="1">
      <c r="A141" s="128"/>
      <c r="B141" s="1754"/>
      <c r="C141" s="1790"/>
      <c r="D141" s="2331"/>
      <c r="E141" s="1790"/>
      <c r="F141" s="1801" t="s">
        <v>228</v>
      </c>
      <c r="G141" s="1802" t="s">
        <v>229</v>
      </c>
      <c r="H141" s="1770" t="e">
        <f>AVERAGE(BE141,AK141,AC141,Q141,U141,Y141,CK141,CG141,AG141,AW141,M141,BQ141,BU141,BM141,BA141,AO141,AS141,#REF!,BI141,BY141,CC141,CO141,CS141,CW141,DA141,DE141)</f>
        <v>#REF!</v>
      </c>
      <c r="I141" s="695" t="e">
        <f>AVERAGE(BF141,AL141,AD141,R141,V141,Z141,CL141,CH141,AH141,AX141,N141,BR141,BV141,BN141,BB141,AP141,AT141,#REF!,BJ141,BZ141,CD141,CP141,CT141,CX141,DB141,DF141)</f>
        <v>#REF!</v>
      </c>
      <c r="J141" s="2054" t="e">
        <f>AVERAGE(BG141,AM141,AE141,S141,W141,AA141,CM141,CI141,AI141,AY141,O141,BS141,BW141,BO141,BC141,AQ141,AU141,#REF!,BK141,CA141,CE141,CQ141,CU141,CY141,DC141,DG141)</f>
        <v>#REF!</v>
      </c>
      <c r="K141" s="1324" t="e">
        <f>SUM(H141:J141)</f>
        <v>#REF!</v>
      </c>
      <c r="L141" s="1754"/>
      <c r="M141" s="683">
        <f>P141*6/20</f>
        <v>4.32</v>
      </c>
      <c r="N141" s="683">
        <f>P141*6/20</f>
        <v>4.32</v>
      </c>
      <c r="O141" s="683">
        <f>P141*8/20</f>
        <v>5.76</v>
      </c>
      <c r="P141" s="699">
        <v>14.4</v>
      </c>
      <c r="Q141" s="2521"/>
      <c r="R141" s="572"/>
      <c r="S141" s="573"/>
      <c r="T141" s="2520"/>
      <c r="U141" s="463"/>
      <c r="V141" s="463"/>
      <c r="W141" s="463"/>
      <c r="X141" s="464"/>
      <c r="Y141" s="353">
        <v>5</v>
      </c>
      <c r="Z141" s="353">
        <v>5.5</v>
      </c>
      <c r="AA141" s="353">
        <v>6</v>
      </c>
      <c r="AB141" s="525">
        <f>AA141+Z141+Y141</f>
        <v>16.5</v>
      </c>
      <c r="AC141" s="484">
        <v>4</v>
      </c>
      <c r="AD141" s="484">
        <v>3</v>
      </c>
      <c r="AE141" s="484">
        <v>5</v>
      </c>
      <c r="AF141" s="356">
        <f>AE141+AD141+AC141</f>
        <v>12</v>
      </c>
      <c r="AG141" s="704"/>
      <c r="AH141" s="373"/>
      <c r="AI141" s="705"/>
      <c r="AJ141" s="373"/>
      <c r="AK141" s="360"/>
      <c r="AL141" s="361"/>
      <c r="AM141" s="361"/>
      <c r="AN141" s="362"/>
      <c r="AO141" s="1127"/>
      <c r="AP141" s="1127"/>
      <c r="AQ141" s="1127"/>
      <c r="AR141" s="1128"/>
      <c r="AS141" s="358"/>
      <c r="AT141" s="358"/>
      <c r="AU141" s="359"/>
      <c r="AV141" s="724"/>
      <c r="AW141" s="1962"/>
      <c r="AX141" s="364"/>
      <c r="AY141" s="365"/>
      <c r="AZ141" s="1963"/>
      <c r="BA141" s="366"/>
      <c r="BB141" s="366"/>
      <c r="BC141" s="366"/>
      <c r="BD141" s="367"/>
      <c r="BE141" s="2418">
        <f>BH141*6/20</f>
        <v>4.5</v>
      </c>
      <c r="BF141" s="378">
        <f>BH141*6/20</f>
        <v>4.5</v>
      </c>
      <c r="BG141" s="2448">
        <f>BH141*8/20</f>
        <v>6</v>
      </c>
      <c r="BH141" s="369">
        <v>15</v>
      </c>
      <c r="BI141" s="371"/>
      <c r="BJ141" s="371"/>
      <c r="BK141" s="371"/>
      <c r="BL141" s="372"/>
      <c r="BM141" s="546">
        <v>5</v>
      </c>
      <c r="BN141" s="546">
        <v>5</v>
      </c>
      <c r="BO141" s="546">
        <v>6</v>
      </c>
      <c r="BP141" s="363">
        <f>BO141+BN141+BM141</f>
        <v>16</v>
      </c>
      <c r="BQ141" s="373">
        <f>BT141*6/20</f>
        <v>4.2</v>
      </c>
      <c r="BR141" s="373">
        <f>BT141*6/20</f>
        <v>4.2</v>
      </c>
      <c r="BS141" s="373">
        <f>BT141*8/20</f>
        <v>5.6</v>
      </c>
      <c r="BT141" s="1886">
        <v>14</v>
      </c>
      <c r="BU141" s="1870">
        <v>5</v>
      </c>
      <c r="BV141" s="462">
        <v>4.5</v>
      </c>
      <c r="BW141" s="462">
        <v>6.5</v>
      </c>
      <c r="BX141" s="1871">
        <f>BW141+BV141+BU141</f>
        <v>16</v>
      </c>
      <c r="BY141" s="1424"/>
      <c r="BZ141" s="1424"/>
      <c r="CA141" s="1424"/>
      <c r="CB141" s="1425"/>
      <c r="CC141" s="355"/>
      <c r="CD141" s="355"/>
      <c r="CE141" s="355"/>
      <c r="CF141" s="356"/>
      <c r="CG141" s="463"/>
      <c r="CH141" s="463"/>
      <c r="CI141" s="463"/>
      <c r="CJ141" s="464"/>
      <c r="CK141" s="383"/>
      <c r="CL141" s="383"/>
      <c r="CM141" s="383"/>
      <c r="CN141" s="488"/>
      <c r="CO141" s="2005"/>
      <c r="CP141" s="376"/>
      <c r="CQ141" s="465"/>
      <c r="CR141" s="2006"/>
      <c r="CS141" s="378"/>
      <c r="CT141" s="378"/>
      <c r="CU141" s="378"/>
      <c r="CV141" s="460"/>
      <c r="CW141" s="466"/>
      <c r="CX141" s="467"/>
      <c r="CY141" s="468"/>
      <c r="CZ141" s="468"/>
      <c r="DA141" s="469"/>
      <c r="DB141" s="378"/>
      <c r="DC141" s="470"/>
      <c r="DD141" s="470"/>
      <c r="DE141" s="471"/>
      <c r="DF141" s="472"/>
      <c r="DG141" s="219"/>
      <c r="DH141" s="219"/>
      <c r="DI141" s="220"/>
      <c r="DJ141" s="221"/>
      <c r="DK141" s="222"/>
      <c r="DL141" s="222"/>
      <c r="DM141" s="90"/>
      <c r="DN141" s="90"/>
      <c r="DO141" s="90"/>
      <c r="DP141" s="103"/>
      <c r="DQ141" s="104"/>
      <c r="DR141" s="105"/>
      <c r="DS141" s="223"/>
      <c r="DT141" s="106"/>
      <c r="DU141" s="275"/>
      <c r="DV141" s="276"/>
      <c r="DW141" s="277"/>
      <c r="DX141" s="278"/>
      <c r="DY141" s="224"/>
      <c r="DZ141" s="225"/>
      <c r="EA141" s="226"/>
      <c r="EB141" s="227"/>
      <c r="EC141" s="104"/>
      <c r="ED141" s="105"/>
      <c r="EE141" s="223"/>
      <c r="EF141" s="106"/>
      <c r="EG141" s="228"/>
      <c r="EH141" s="229"/>
      <c r="EI141" s="230"/>
      <c r="EJ141" s="231"/>
      <c r="EK141" s="938"/>
      <c r="EL141" s="939"/>
      <c r="EM141" s="940"/>
      <c r="EN141" s="941"/>
      <c r="EO141" s="1011"/>
      <c r="EP141" s="1012"/>
      <c r="EQ141" s="1013"/>
      <c r="ER141" s="1014"/>
      <c r="ES141" s="1070"/>
      <c r="ET141" s="1071"/>
      <c r="EU141" s="1072"/>
      <c r="EV141" s="1073"/>
      <c r="EW141" s="1351"/>
      <c r="EX141" s="1352"/>
      <c r="EY141" s="1353"/>
      <c r="EZ141" s="1354"/>
      <c r="FA141" s="1450"/>
      <c r="FB141" s="1451"/>
      <c r="FC141" s="1452"/>
      <c r="FD141" s="1453"/>
      <c r="FE141" s="1606"/>
      <c r="FF141" s="1607"/>
      <c r="FG141" s="1608"/>
      <c r="FH141" s="1609"/>
      <c r="FL141" s="2252"/>
      <c r="FP141" s="2252"/>
      <c r="FQ141" s="1858"/>
      <c r="FT141" s="2252"/>
      <c r="FX141" s="2252"/>
      <c r="GB141" s="2252"/>
      <c r="GF141" s="2252"/>
      <c r="GG141" s="1858"/>
      <c r="GJ141" s="2252"/>
      <c r="GN141" s="2252"/>
      <c r="GR141" s="2252"/>
      <c r="GV141" s="1858"/>
      <c r="GW141" s="1858"/>
      <c r="GZ141" s="2252"/>
      <c r="HA141" s="1858"/>
      <c r="HD141" s="2252"/>
      <c r="HE141" s="1858"/>
      <c r="HH141" s="2252"/>
      <c r="HI141" s="1858"/>
      <c r="HL141" s="2252"/>
      <c r="HM141" s="1858"/>
      <c r="HP141" s="2252"/>
      <c r="HQ141" s="1858"/>
      <c r="HT141" s="2252"/>
      <c r="HU141" s="1858"/>
      <c r="HX141" s="2252"/>
      <c r="HY141" s="1858"/>
      <c r="IB141" s="2252"/>
      <c r="IC141" s="1858"/>
      <c r="IF141" s="2252"/>
      <c r="IG141" s="1858"/>
      <c r="IJ141" s="2252"/>
      <c r="IK141" s="1858"/>
      <c r="IN141" s="2252"/>
      <c r="IO141" s="1858"/>
      <c r="IR141" s="2252"/>
      <c r="IS141" s="1858"/>
      <c r="IV141" s="1858"/>
      <c r="IW141" s="1858"/>
      <c r="IZ141" s="2252"/>
      <c r="JA141" s="1858"/>
      <c r="JD141" s="2252"/>
      <c r="JE141" s="1858"/>
      <c r="JH141" s="2252"/>
      <c r="JI141" s="1858"/>
      <c r="JL141" s="2252"/>
      <c r="JM141" s="1858"/>
      <c r="JP141" s="2252"/>
      <c r="JQ141" s="1858"/>
      <c r="JT141" s="2252"/>
      <c r="JU141" s="1858"/>
      <c r="JX141" s="2252"/>
      <c r="JY141" s="1858"/>
      <c r="KB141" s="2252"/>
      <c r="KC141" s="1858"/>
      <c r="KF141" s="2252"/>
      <c r="KG141" s="1858"/>
      <c r="KJ141" s="2252"/>
      <c r="KK141" s="1858"/>
      <c r="KN141" s="2252"/>
      <c r="KO141" s="1858"/>
      <c r="KR141" s="2252"/>
      <c r="KS141" s="1858"/>
      <c r="KV141" s="2252"/>
      <c r="KW141" s="1858"/>
      <c r="KZ141" s="2252"/>
      <c r="LA141" s="1858"/>
      <c r="LD141" s="2252"/>
      <c r="LE141" s="1858"/>
      <c r="LH141" s="2252"/>
      <c r="LI141" s="1858"/>
      <c r="LL141" s="2252"/>
      <c r="LM141" s="1858"/>
      <c r="LP141" s="2252"/>
      <c r="LQ141" s="1858"/>
      <c r="LT141" s="2252"/>
      <c r="LU141" s="1858"/>
      <c r="LX141" s="2252"/>
      <c r="LY141" s="1858"/>
      <c r="MB141" s="2252"/>
      <c r="MC141" s="1858"/>
      <c r="MF141" s="2252"/>
      <c r="MG141" s="1858"/>
      <c r="MJ141" s="2252"/>
      <c r="MK141" s="1858"/>
      <c r="MN141" s="2252"/>
      <c r="MO141" s="1858"/>
      <c r="MR141" s="2252"/>
      <c r="MS141" s="1858"/>
      <c r="MV141" s="2252"/>
      <c r="MW141" s="1858"/>
      <c r="MZ141" s="2252"/>
      <c r="NA141" s="1858"/>
      <c r="ND141" s="2252"/>
    </row>
    <row r="142" spans="1:368" s="78" customFormat="1" thickBot="1">
      <c r="A142" s="128"/>
      <c r="B142" s="1754"/>
      <c r="C142" s="1790"/>
      <c r="D142" s="2331"/>
      <c r="E142" s="1790"/>
      <c r="F142" s="1816"/>
      <c r="G142" s="1802" t="s">
        <v>230</v>
      </c>
      <c r="H142" s="1769" t="e">
        <f>AVERAGE(BE142,AK142,AC142,Q142,U142,Y142,CK142,CG142,AG142,AW142,M142,BQ142,BU142,BM142,BA142,AO142,AS142,#REF!,BI142,BY142,CC142,CO142,CS142,CW142,DA142,DE142)</f>
        <v>#REF!</v>
      </c>
      <c r="I142" s="693" t="e">
        <f>AVERAGE(BF142,AL142,AD142,R142,V142,Z142,CL142,CH142,AH142,AX142,N142,BR142,BV142,BN142,BB142,AP142,AT142,#REF!,BJ142,BZ142,CD142,CP142,CT142,CX142,DB142,DF142)</f>
        <v>#REF!</v>
      </c>
      <c r="J142" s="803" t="e">
        <f>AVERAGE(BG142,AM142,AE142,S142,W142,AA142,CM142,CI142,AI142,AY142,O142,BS142,BW142,BO142,BC142,AQ142,AU142,#REF!,BK142,CA142,CE142,CQ142,CU142,CY142,DC142,DG142)</f>
        <v>#REF!</v>
      </c>
      <c r="K142" s="1325" t="e">
        <f>SUM(H142:J142)</f>
        <v>#REF!</v>
      </c>
      <c r="L142" s="1754"/>
      <c r="M142" s="550">
        <v>5</v>
      </c>
      <c r="N142" s="550">
        <v>4.5</v>
      </c>
      <c r="O142" s="550">
        <v>6</v>
      </c>
      <c r="P142" s="471">
        <f>O142+N142+M142</f>
        <v>15.5</v>
      </c>
      <c r="Q142" s="2521"/>
      <c r="R142" s="572"/>
      <c r="S142" s="573"/>
      <c r="T142" s="2520"/>
      <c r="U142" s="463"/>
      <c r="V142" s="463"/>
      <c r="W142" s="463"/>
      <c r="X142" s="464"/>
      <c r="Y142" s="683">
        <f>AB142*6/20</f>
        <v>4.6500000000000004</v>
      </c>
      <c r="Z142" s="683">
        <f>AB142*6/20</f>
        <v>4.6500000000000004</v>
      </c>
      <c r="AA142" s="683">
        <f>AB142*8/20</f>
        <v>6.2</v>
      </c>
      <c r="AB142" s="684">
        <v>15.5</v>
      </c>
      <c r="AC142" s="484">
        <v>6</v>
      </c>
      <c r="AD142" s="484">
        <v>5.5</v>
      </c>
      <c r="AE142" s="484">
        <v>6</v>
      </c>
      <c r="AF142" s="356">
        <f>AE142+AD142+AC142</f>
        <v>17.5</v>
      </c>
      <c r="AG142" s="704"/>
      <c r="AH142" s="373"/>
      <c r="AI142" s="705"/>
      <c r="AJ142" s="373"/>
      <c r="AK142" s="360"/>
      <c r="AL142" s="361"/>
      <c r="AM142" s="361"/>
      <c r="AN142" s="362"/>
      <c r="AO142" s="1127"/>
      <c r="AP142" s="1127"/>
      <c r="AQ142" s="1127"/>
      <c r="AR142" s="1128"/>
      <c r="AS142" s="358"/>
      <c r="AT142" s="358"/>
      <c r="AU142" s="359"/>
      <c r="AV142" s="724"/>
      <c r="AW142" s="1962"/>
      <c r="AX142" s="364"/>
      <c r="AY142" s="365"/>
      <c r="AZ142" s="1963"/>
      <c r="BA142" s="366"/>
      <c r="BB142" s="366"/>
      <c r="BC142" s="366"/>
      <c r="BD142" s="367"/>
      <c r="BE142" s="2418">
        <f>BH142*6/20</f>
        <v>4.2</v>
      </c>
      <c r="BF142" s="378">
        <f>BH142*6/20</f>
        <v>4.2</v>
      </c>
      <c r="BG142" s="2448">
        <f>BH142*8/20</f>
        <v>5.6</v>
      </c>
      <c r="BH142" s="369">
        <v>14</v>
      </c>
      <c r="BI142" s="371"/>
      <c r="BJ142" s="371"/>
      <c r="BK142" s="371"/>
      <c r="BL142" s="372"/>
      <c r="BM142" s="546">
        <v>5.5</v>
      </c>
      <c r="BN142" s="546">
        <v>5.5</v>
      </c>
      <c r="BO142" s="546">
        <v>6</v>
      </c>
      <c r="BP142" s="363">
        <f>BO142+BN142+BM142</f>
        <v>17</v>
      </c>
      <c r="BQ142" s="373">
        <f>BT142*6/20</f>
        <v>4.2</v>
      </c>
      <c r="BR142" s="373">
        <f>BT142*6/20</f>
        <v>4.2</v>
      </c>
      <c r="BS142" s="373">
        <f>BT142*8/20</f>
        <v>5.6</v>
      </c>
      <c r="BT142" s="1886">
        <v>14</v>
      </c>
      <c r="BU142" s="1870">
        <v>5</v>
      </c>
      <c r="BV142" s="462">
        <v>4.5</v>
      </c>
      <c r="BW142" s="462">
        <v>6</v>
      </c>
      <c r="BX142" s="1871">
        <f>BW142+BV142+BU142</f>
        <v>15.5</v>
      </c>
      <c r="BY142" s="1424"/>
      <c r="BZ142" s="1424"/>
      <c r="CA142" s="1424"/>
      <c r="CB142" s="1425"/>
      <c r="CC142" s="355"/>
      <c r="CD142" s="355"/>
      <c r="CE142" s="355"/>
      <c r="CF142" s="356"/>
      <c r="CG142" s="463"/>
      <c r="CH142" s="463"/>
      <c r="CI142" s="463"/>
      <c r="CJ142" s="464"/>
      <c r="CK142" s="383"/>
      <c r="CL142" s="383"/>
      <c r="CM142" s="383"/>
      <c r="CN142" s="488"/>
      <c r="CO142" s="2005"/>
      <c r="CP142" s="376"/>
      <c r="CQ142" s="465"/>
      <c r="CR142" s="2006"/>
      <c r="CS142" s="378"/>
      <c r="CT142" s="378"/>
      <c r="CU142" s="378"/>
      <c r="CV142" s="460"/>
      <c r="CW142" s="466"/>
      <c r="CX142" s="467"/>
      <c r="CY142" s="468"/>
      <c r="CZ142" s="468"/>
      <c r="DA142" s="469"/>
      <c r="DB142" s="378"/>
      <c r="DC142" s="470"/>
      <c r="DD142" s="470"/>
      <c r="DE142" s="471"/>
      <c r="DF142" s="472"/>
      <c r="DG142" s="219"/>
      <c r="DH142" s="219"/>
      <c r="DI142" s="220"/>
      <c r="DJ142" s="221"/>
      <c r="DK142" s="222"/>
      <c r="DL142" s="222"/>
      <c r="DM142" s="90"/>
      <c r="DN142" s="90"/>
      <c r="DO142" s="90"/>
      <c r="DP142" s="103"/>
      <c r="DQ142" s="104"/>
      <c r="DR142" s="105"/>
      <c r="DS142" s="223"/>
      <c r="DT142" s="106"/>
      <c r="DU142" s="275"/>
      <c r="DV142" s="276"/>
      <c r="DW142" s="277"/>
      <c r="DX142" s="278"/>
      <c r="DY142" s="224"/>
      <c r="DZ142" s="225"/>
      <c r="EA142" s="226"/>
      <c r="EB142" s="227"/>
      <c r="EC142" s="104"/>
      <c r="ED142" s="105"/>
      <c r="EE142" s="223"/>
      <c r="EF142" s="106"/>
      <c r="EG142" s="228"/>
      <c r="EH142" s="229"/>
      <c r="EI142" s="230"/>
      <c r="EJ142" s="231"/>
      <c r="EK142" s="938"/>
      <c r="EL142" s="939"/>
      <c r="EM142" s="940"/>
      <c r="EN142" s="941"/>
      <c r="EO142" s="1011"/>
      <c r="EP142" s="1012"/>
      <c r="EQ142" s="1013"/>
      <c r="ER142" s="1014"/>
      <c r="ES142" s="1070"/>
      <c r="ET142" s="1071"/>
      <c r="EU142" s="1072"/>
      <c r="EV142" s="1073"/>
      <c r="EW142" s="1351"/>
      <c r="EX142" s="1352"/>
      <c r="EY142" s="1353"/>
      <c r="EZ142" s="1354"/>
      <c r="FA142" s="1450"/>
      <c r="FB142" s="1451"/>
      <c r="FC142" s="1452"/>
      <c r="FD142" s="1453"/>
      <c r="FE142" s="1606"/>
      <c r="FF142" s="1607"/>
      <c r="FG142" s="1608"/>
      <c r="FH142" s="1609"/>
      <c r="FL142" s="2252"/>
      <c r="FP142" s="2252"/>
      <c r="FQ142" s="1858"/>
      <c r="FT142" s="2252"/>
      <c r="FX142" s="2252"/>
      <c r="GB142" s="2252"/>
      <c r="GF142" s="2252"/>
      <c r="GG142" s="1858"/>
      <c r="GJ142" s="2252"/>
      <c r="GN142" s="2252"/>
      <c r="GR142" s="2252"/>
      <c r="GV142" s="1858"/>
      <c r="GW142" s="1858"/>
      <c r="GZ142" s="2252"/>
      <c r="HA142" s="1858"/>
      <c r="HD142" s="2252"/>
      <c r="HE142" s="1858"/>
      <c r="HH142" s="2252"/>
      <c r="HI142" s="1858"/>
      <c r="HL142" s="2252"/>
      <c r="HM142" s="1858"/>
      <c r="HP142" s="2252"/>
      <c r="HQ142" s="1858"/>
      <c r="HT142" s="2252"/>
      <c r="HU142" s="1858"/>
      <c r="HX142" s="2252"/>
      <c r="HY142" s="1858"/>
      <c r="IB142" s="2252"/>
      <c r="IC142" s="1858"/>
      <c r="IF142" s="2252"/>
      <c r="IG142" s="1858"/>
      <c r="IJ142" s="2252"/>
      <c r="IK142" s="1858"/>
      <c r="IN142" s="2252"/>
      <c r="IO142" s="1858"/>
      <c r="IR142" s="2252"/>
      <c r="IS142" s="1858"/>
      <c r="IV142" s="1858"/>
      <c r="IW142" s="1858"/>
      <c r="IZ142" s="2252"/>
      <c r="JA142" s="1858"/>
      <c r="JD142" s="2252"/>
      <c r="JE142" s="1858"/>
      <c r="JH142" s="2252"/>
      <c r="JI142" s="1858"/>
      <c r="JL142" s="2252"/>
      <c r="JM142" s="1858"/>
      <c r="JP142" s="2252"/>
      <c r="JQ142" s="1858"/>
      <c r="JT142" s="2252"/>
      <c r="JU142" s="1858"/>
      <c r="JX142" s="2252"/>
      <c r="JY142" s="1858"/>
      <c r="KB142" s="2252"/>
      <c r="KC142" s="1858"/>
      <c r="KF142" s="2252"/>
      <c r="KG142" s="1858"/>
      <c r="KJ142" s="2252"/>
      <c r="KK142" s="1858"/>
      <c r="KN142" s="2252"/>
      <c r="KO142" s="1858"/>
      <c r="KR142" s="2252"/>
      <c r="KS142" s="1858"/>
      <c r="KV142" s="2252"/>
      <c r="KW142" s="1858"/>
      <c r="KZ142" s="2252"/>
      <c r="LA142" s="1858"/>
      <c r="LD142" s="2252"/>
      <c r="LE142" s="1858"/>
      <c r="LH142" s="2252"/>
      <c r="LI142" s="1858"/>
      <c r="LL142" s="2252"/>
      <c r="LM142" s="1858"/>
      <c r="LP142" s="2252"/>
      <c r="LQ142" s="1858"/>
      <c r="LT142" s="2252"/>
      <c r="LU142" s="1858"/>
      <c r="LX142" s="2252"/>
      <c r="LY142" s="1858"/>
      <c r="MB142" s="2252"/>
      <c r="MC142" s="1858"/>
      <c r="MF142" s="2252"/>
      <c r="MG142" s="1858"/>
      <c r="MJ142" s="2252"/>
      <c r="MK142" s="1858"/>
      <c r="MN142" s="2252"/>
      <c r="MO142" s="1858"/>
      <c r="MR142" s="2252"/>
      <c r="MS142" s="1858"/>
      <c r="MV142" s="2252"/>
      <c r="MW142" s="1858"/>
      <c r="MZ142" s="2252"/>
      <c r="NA142" s="1858"/>
      <c r="ND142" s="2252"/>
    </row>
    <row r="143" spans="1:368" s="78" customFormat="1" thickBot="1">
      <c r="A143" s="128"/>
      <c r="B143" s="1754"/>
      <c r="C143" s="1790"/>
      <c r="D143" s="2331"/>
      <c r="E143" s="1790"/>
      <c r="F143" s="1801"/>
      <c r="G143" s="1802" t="s">
        <v>191</v>
      </c>
      <c r="H143" s="1773" t="e">
        <f>AVERAGE(BE143,AK143,AC143,Q143,U143,Y143,CK143,CG143,AG143,AW143,M143,BQ143,BU143,BM143,BA143,AO143,AS143,#REF!,BI143,BY143,CC143,CO143,CS143,CW143,DA143,DE143)</f>
        <v>#REF!</v>
      </c>
      <c r="I143" s="803" t="e">
        <f>AVERAGE(BF143,AL143,AD143,R143,V143,Z143,CL143,CH143,AH143,AX143,N143,BR143,BV143,BN143,BB143,AP143,AT143,#REF!,BJ143,BZ143,CD143,CP143,CT143,CX143,DB143,DF143)</f>
        <v>#REF!</v>
      </c>
      <c r="J143" s="2055" t="e">
        <f>AVERAGE(BG143,AM143,AE143,S143,W143,AA143,CM143,CI143,AI143,AY143,O143,BS143,BW143,BO143,BC143,AQ143,AU143,#REF!,BK143,CA143,CE143,CQ143,CU143,CY143,DC143,DG143)</f>
        <v>#REF!</v>
      </c>
      <c r="K143" s="1327" t="e">
        <f>SUM(H143:J143)</f>
        <v>#REF!</v>
      </c>
      <c r="L143" s="1754"/>
      <c r="M143" s="550">
        <v>4</v>
      </c>
      <c r="N143" s="550">
        <v>5</v>
      </c>
      <c r="O143" s="550">
        <v>5.5</v>
      </c>
      <c r="P143" s="471">
        <f>O143+N143+M143</f>
        <v>14.5</v>
      </c>
      <c r="Q143" s="2521"/>
      <c r="R143" s="572"/>
      <c r="S143" s="573"/>
      <c r="T143" s="2520"/>
      <c r="U143" s="463"/>
      <c r="V143" s="463"/>
      <c r="W143" s="463"/>
      <c r="X143" s="464"/>
      <c r="Y143" s="353">
        <v>5</v>
      </c>
      <c r="Z143" s="353">
        <v>4.5</v>
      </c>
      <c r="AA143" s="353">
        <v>5.5</v>
      </c>
      <c r="AB143" s="525">
        <f>AA143+Z143+Y143</f>
        <v>15</v>
      </c>
      <c r="AC143" s="484">
        <v>4.5</v>
      </c>
      <c r="AD143" s="484">
        <v>4</v>
      </c>
      <c r="AE143" s="484">
        <v>6.5</v>
      </c>
      <c r="AF143" s="356">
        <f>AE143+AD143+AC143</f>
        <v>15</v>
      </c>
      <c r="AG143" s="704"/>
      <c r="AH143" s="373"/>
      <c r="AI143" s="705"/>
      <c r="AJ143" s="373"/>
      <c r="AK143" s="360"/>
      <c r="AL143" s="361"/>
      <c r="AM143" s="361"/>
      <c r="AN143" s="362"/>
      <c r="AO143" s="1127"/>
      <c r="AP143" s="1127"/>
      <c r="AQ143" s="1127"/>
      <c r="AR143" s="1128"/>
      <c r="AS143" s="358"/>
      <c r="AT143" s="358"/>
      <c r="AU143" s="359"/>
      <c r="AV143" s="724"/>
      <c r="AW143" s="1962"/>
      <c r="AX143" s="364"/>
      <c r="AY143" s="365"/>
      <c r="AZ143" s="1963"/>
      <c r="BA143" s="366"/>
      <c r="BB143" s="366"/>
      <c r="BC143" s="366"/>
      <c r="BD143" s="367"/>
      <c r="BE143" s="2418">
        <f>BH143*6/20</f>
        <v>4.2</v>
      </c>
      <c r="BF143" s="378">
        <f>BH143*6/20</f>
        <v>4.2</v>
      </c>
      <c r="BG143" s="2448">
        <f>BH143*8/20</f>
        <v>5.6</v>
      </c>
      <c r="BH143" s="369">
        <v>14</v>
      </c>
      <c r="BI143" s="371"/>
      <c r="BJ143" s="371"/>
      <c r="BK143" s="371"/>
      <c r="BL143" s="372"/>
      <c r="BM143" s="546">
        <v>6</v>
      </c>
      <c r="BN143" s="546">
        <v>4</v>
      </c>
      <c r="BO143" s="546">
        <v>6</v>
      </c>
      <c r="BP143" s="363">
        <f>BO143+BN143+BM143</f>
        <v>16</v>
      </c>
      <c r="BQ143" s="373">
        <f>BT143*6/20</f>
        <v>5.0999999999999996</v>
      </c>
      <c r="BR143" s="373">
        <f>BT143*6/20</f>
        <v>5.0999999999999996</v>
      </c>
      <c r="BS143" s="373">
        <f>BT143*8/20</f>
        <v>6.8</v>
      </c>
      <c r="BT143" s="1886">
        <v>17</v>
      </c>
      <c r="BU143" s="1906">
        <f>BX143*6/20</f>
        <v>4.7099999999999991</v>
      </c>
      <c r="BV143" s="683">
        <f>BX143*6/20</f>
        <v>4.7099999999999991</v>
      </c>
      <c r="BW143" s="683">
        <f>BX143*8/20</f>
        <v>6.2799999999999994</v>
      </c>
      <c r="BX143" s="1907">
        <v>15.7</v>
      </c>
      <c r="BY143" s="1424"/>
      <c r="BZ143" s="1424"/>
      <c r="CA143" s="1424"/>
      <c r="CB143" s="1425"/>
      <c r="CC143" s="355"/>
      <c r="CD143" s="355"/>
      <c r="CE143" s="355"/>
      <c r="CF143" s="356"/>
      <c r="CG143" s="463"/>
      <c r="CH143" s="463"/>
      <c r="CI143" s="463"/>
      <c r="CJ143" s="464"/>
      <c r="CK143" s="383"/>
      <c r="CL143" s="383"/>
      <c r="CM143" s="383"/>
      <c r="CN143" s="488"/>
      <c r="CO143" s="2005"/>
      <c r="CP143" s="376"/>
      <c r="CQ143" s="465"/>
      <c r="CR143" s="2006"/>
      <c r="CS143" s="378"/>
      <c r="CT143" s="378"/>
      <c r="CU143" s="378"/>
      <c r="CV143" s="460"/>
      <c r="CW143" s="466"/>
      <c r="CX143" s="467"/>
      <c r="CY143" s="468"/>
      <c r="CZ143" s="468"/>
      <c r="DA143" s="469"/>
      <c r="DB143" s="378"/>
      <c r="DC143" s="470"/>
      <c r="DD143" s="470"/>
      <c r="DE143" s="471"/>
      <c r="DF143" s="472"/>
      <c r="DG143" s="219"/>
      <c r="DH143" s="219"/>
      <c r="DI143" s="220"/>
      <c r="DJ143" s="221"/>
      <c r="DK143" s="222"/>
      <c r="DL143" s="222"/>
      <c r="DM143" s="90"/>
      <c r="DN143" s="90"/>
      <c r="DO143" s="90"/>
      <c r="DP143" s="103"/>
      <c r="DQ143" s="104"/>
      <c r="DR143" s="105"/>
      <c r="DS143" s="223"/>
      <c r="DT143" s="106"/>
      <c r="DU143" s="275"/>
      <c r="DV143" s="276"/>
      <c r="DW143" s="277"/>
      <c r="DX143" s="278"/>
      <c r="DY143" s="224"/>
      <c r="DZ143" s="225"/>
      <c r="EA143" s="226"/>
      <c r="EB143" s="227"/>
      <c r="EC143" s="104"/>
      <c r="ED143" s="105"/>
      <c r="EE143" s="223"/>
      <c r="EF143" s="106"/>
      <c r="EG143" s="228"/>
      <c r="EH143" s="229"/>
      <c r="EI143" s="230"/>
      <c r="EJ143" s="231"/>
      <c r="EK143" s="938"/>
      <c r="EL143" s="939"/>
      <c r="EM143" s="940"/>
      <c r="EN143" s="941"/>
      <c r="EO143" s="1011"/>
      <c r="EP143" s="1012"/>
      <c r="EQ143" s="1013"/>
      <c r="ER143" s="1014"/>
      <c r="ES143" s="1070"/>
      <c r="ET143" s="1071"/>
      <c r="EU143" s="1072"/>
      <c r="EV143" s="1073"/>
      <c r="EW143" s="1351"/>
      <c r="EX143" s="1352"/>
      <c r="EY143" s="1353"/>
      <c r="EZ143" s="1354"/>
      <c r="FA143" s="1450"/>
      <c r="FB143" s="1451"/>
      <c r="FC143" s="1452"/>
      <c r="FD143" s="1453"/>
      <c r="FE143" s="1606"/>
      <c r="FF143" s="1607"/>
      <c r="FG143" s="1608"/>
      <c r="FH143" s="1609"/>
      <c r="FL143" s="2252"/>
      <c r="FP143" s="2252"/>
      <c r="FQ143" s="1858"/>
      <c r="FT143" s="2252"/>
      <c r="FX143" s="2252"/>
      <c r="GB143" s="2252"/>
      <c r="GF143" s="2252"/>
      <c r="GG143" s="1858"/>
      <c r="GJ143" s="2252"/>
      <c r="GN143" s="2252"/>
      <c r="GR143" s="2252"/>
      <c r="GV143" s="1858"/>
      <c r="GW143" s="1858"/>
      <c r="GZ143" s="2252"/>
      <c r="HA143" s="1858"/>
      <c r="HD143" s="2252"/>
      <c r="HE143" s="1858"/>
      <c r="HH143" s="2252"/>
      <c r="HI143" s="1858"/>
      <c r="HL143" s="2252"/>
      <c r="HM143" s="1858"/>
      <c r="HP143" s="2252"/>
      <c r="HQ143" s="1858"/>
      <c r="HT143" s="2252"/>
      <c r="HU143" s="1858"/>
      <c r="HX143" s="2252"/>
      <c r="HY143" s="1858"/>
      <c r="IB143" s="2252"/>
      <c r="IC143" s="1858"/>
      <c r="IF143" s="2252"/>
      <c r="IG143" s="1858"/>
      <c r="IJ143" s="2252"/>
      <c r="IK143" s="1858"/>
      <c r="IN143" s="2252"/>
      <c r="IO143" s="1858"/>
      <c r="IR143" s="2252"/>
      <c r="IS143" s="1858"/>
      <c r="IV143" s="1858"/>
      <c r="IW143" s="1858"/>
      <c r="IZ143" s="2252"/>
      <c r="JA143" s="1858"/>
      <c r="JD143" s="2252"/>
      <c r="JE143" s="1858"/>
      <c r="JH143" s="2252"/>
      <c r="JI143" s="1858"/>
      <c r="JL143" s="2252"/>
      <c r="JM143" s="1858"/>
      <c r="JP143" s="2252"/>
      <c r="JQ143" s="1858"/>
      <c r="JT143" s="2252"/>
      <c r="JU143" s="1858"/>
      <c r="JX143" s="2252"/>
      <c r="JY143" s="1858"/>
      <c r="KB143" s="2252"/>
      <c r="KC143" s="1858"/>
      <c r="KF143" s="2252"/>
      <c r="KG143" s="1858"/>
      <c r="KJ143" s="2252"/>
      <c r="KK143" s="1858"/>
      <c r="KN143" s="2252"/>
      <c r="KO143" s="1858"/>
      <c r="KR143" s="2252"/>
      <c r="KS143" s="1858"/>
      <c r="KV143" s="2252"/>
      <c r="KW143" s="1858"/>
      <c r="KZ143" s="2252"/>
      <c r="LA143" s="1858"/>
      <c r="LD143" s="2252"/>
      <c r="LE143" s="1858"/>
      <c r="LH143" s="2252"/>
      <c r="LI143" s="1858"/>
      <c r="LL143" s="2252"/>
      <c r="LM143" s="1858"/>
      <c r="LP143" s="2252"/>
      <c r="LQ143" s="1858"/>
      <c r="LT143" s="2252"/>
      <c r="LU143" s="1858"/>
      <c r="LX143" s="2252"/>
      <c r="LY143" s="1858"/>
      <c r="MB143" s="2252"/>
      <c r="MC143" s="1858"/>
      <c r="MF143" s="2252"/>
      <c r="MG143" s="1858"/>
      <c r="MJ143" s="2252"/>
      <c r="MK143" s="1858"/>
      <c r="MN143" s="2252"/>
      <c r="MO143" s="1858"/>
      <c r="MR143" s="2252"/>
      <c r="MS143" s="1858"/>
      <c r="MV143" s="2252"/>
      <c r="MW143" s="1858"/>
      <c r="MZ143" s="2252"/>
      <c r="NA143" s="1858"/>
      <c r="ND143" s="2252"/>
    </row>
    <row r="144" spans="1:368" s="411" customFormat="1" thickBot="1">
      <c r="A144" s="714"/>
      <c r="B144" s="1757"/>
      <c r="C144" s="1790">
        <v>2007</v>
      </c>
      <c r="D144" s="2331" t="s">
        <v>507</v>
      </c>
      <c r="E144" s="1790">
        <v>7</v>
      </c>
      <c r="F144" s="1805" t="s">
        <v>524</v>
      </c>
      <c r="G144" s="1806"/>
      <c r="H144" s="2274"/>
      <c r="I144" s="2274"/>
      <c r="J144" s="2274"/>
      <c r="K144" s="2275"/>
      <c r="L144" s="1757"/>
      <c r="M144" s="2597">
        <f>STDEV(P140:P143)</f>
        <v>1.0279429296739635</v>
      </c>
      <c r="N144" s="2597"/>
      <c r="O144" s="2598">
        <f>AVERAGE(P140:P143)</f>
        <v>14.35</v>
      </c>
      <c r="P144" s="2598"/>
      <c r="Q144" s="2517"/>
      <c r="R144" s="387"/>
      <c r="S144" s="388"/>
      <c r="T144" s="2518"/>
      <c r="U144" s="389"/>
      <c r="V144" s="389"/>
      <c r="W144" s="389"/>
      <c r="X144" s="390"/>
      <c r="Y144" s="2597">
        <f>STDEV(AB140:AB143)</f>
        <v>0.70710678118654757</v>
      </c>
      <c r="Z144" s="2597"/>
      <c r="AA144" s="2598">
        <f>AVERAGE(AB140:AB143)</f>
        <v>15.5</v>
      </c>
      <c r="AB144" s="2598"/>
      <c r="AC144" s="2597">
        <f>STDEV(AF140:AF143)</f>
        <v>2.2546248764114472</v>
      </c>
      <c r="AD144" s="2597"/>
      <c r="AE144" s="2598">
        <f>AVERAGE(AF140:AF143)</f>
        <v>14.75</v>
      </c>
      <c r="AF144" s="2598"/>
      <c r="AG144" s="707"/>
      <c r="AH144" s="404"/>
      <c r="AI144" s="708"/>
      <c r="AJ144" s="404"/>
      <c r="AK144" s="394"/>
      <c r="AL144" s="395"/>
      <c r="AM144" s="395"/>
      <c r="AN144" s="396"/>
      <c r="AO144" s="1129"/>
      <c r="AP144" s="1129"/>
      <c r="AQ144" s="1129"/>
      <c r="AR144" s="1130"/>
      <c r="AS144" s="393"/>
      <c r="AT144" s="393"/>
      <c r="AU144" s="32"/>
      <c r="AV144" s="1944"/>
      <c r="AW144" s="1964"/>
      <c r="AX144" s="398"/>
      <c r="AY144" s="399"/>
      <c r="AZ144" s="1965"/>
      <c r="BA144" s="400"/>
      <c r="BB144" s="400"/>
      <c r="BC144" s="400"/>
      <c r="BD144" s="401"/>
      <c r="BE144" s="2596">
        <f>STDEV(BH140:BH143)</f>
        <v>0.5</v>
      </c>
      <c r="BF144" s="2597"/>
      <c r="BG144" s="2598">
        <f>AVERAGE(BH140:BH143)</f>
        <v>14.25</v>
      </c>
      <c r="BH144" s="2598"/>
      <c r="BI144" s="402"/>
      <c r="BJ144" s="402"/>
      <c r="BK144" s="402"/>
      <c r="BL144" s="403"/>
      <c r="BM144" s="2597">
        <f>STDEV(BP140:BP143)</f>
        <v>1.2583057392117916</v>
      </c>
      <c r="BN144" s="2597"/>
      <c r="BO144" s="2598">
        <f>AVERAGE(BP140:BP143)</f>
        <v>15.75</v>
      </c>
      <c r="BP144" s="2598"/>
      <c r="BQ144" s="2597">
        <f>STDEV(BT140:BT143)</f>
        <v>1.4142135623730951</v>
      </c>
      <c r="BR144" s="2597"/>
      <c r="BS144" s="2598">
        <f>AVERAGE(BT140:BT143)</f>
        <v>15</v>
      </c>
      <c r="BT144" s="2598"/>
      <c r="BU144" s="2596">
        <f>STDEV(BX140:BX143)</f>
        <v>0.23629078131256306</v>
      </c>
      <c r="BV144" s="2597"/>
      <c r="BW144" s="2598">
        <f>AVERAGE(BX140:BX143)</f>
        <v>15.675000000000001</v>
      </c>
      <c r="BX144" s="2599"/>
      <c r="BY144" s="1426"/>
      <c r="BZ144" s="1426"/>
      <c r="CA144" s="1426"/>
      <c r="CB144" s="1427"/>
      <c r="CC144" s="391"/>
      <c r="CD144" s="391"/>
      <c r="CE144" s="391"/>
      <c r="CF144" s="392"/>
      <c r="CG144" s="389"/>
      <c r="CH144" s="389"/>
      <c r="CI144" s="389"/>
      <c r="CJ144" s="390"/>
      <c r="CK144" s="417"/>
      <c r="CL144" s="417"/>
      <c r="CM144" s="417"/>
      <c r="CN144" s="416"/>
      <c r="CO144" s="2007"/>
      <c r="CP144" s="407"/>
      <c r="CQ144" s="480"/>
      <c r="CR144" s="2008"/>
      <c r="CS144" s="408"/>
      <c r="CT144" s="408"/>
      <c r="CU144" s="408"/>
      <c r="CV144" s="409"/>
      <c r="CW144" s="410"/>
      <c r="CY144" s="40"/>
      <c r="CZ144" s="40"/>
      <c r="DA144" s="412"/>
      <c r="DB144" s="408"/>
      <c r="DC144" s="413"/>
      <c r="DD144" s="413"/>
      <c r="DE144" s="414"/>
      <c r="DF144" s="386"/>
      <c r="DG144" s="415"/>
      <c r="DH144" s="415"/>
      <c r="DI144" s="416"/>
      <c r="DJ144" s="417"/>
      <c r="DK144" s="418"/>
      <c r="DL144" s="418"/>
      <c r="DM144" s="405"/>
      <c r="DN144" s="405"/>
      <c r="DO144" s="405"/>
      <c r="DP144" s="419"/>
      <c r="DQ144" s="710"/>
      <c r="DR144" s="389"/>
      <c r="DS144" s="711"/>
      <c r="DT144" s="390"/>
      <c r="DU144" s="421"/>
      <c r="DV144" s="422"/>
      <c r="DW144" s="423"/>
      <c r="DX144" s="424"/>
      <c r="DY144" s="425"/>
      <c r="DZ144" s="426"/>
      <c r="EA144" s="427"/>
      <c r="EB144" s="428"/>
      <c r="EC144" s="710"/>
      <c r="ED144" s="389"/>
      <c r="EE144" s="711"/>
      <c r="EF144" s="390"/>
      <c r="EG144" s="429"/>
      <c r="EH144" s="430"/>
      <c r="EI144" s="712"/>
      <c r="EJ144" s="432"/>
      <c r="EK144" s="954"/>
      <c r="EL144" s="955"/>
      <c r="EM144" s="972"/>
      <c r="EN144" s="957"/>
      <c r="EO144" s="1019"/>
      <c r="EP144" s="1020"/>
      <c r="EQ144" s="1037"/>
      <c r="ER144" s="1022"/>
      <c r="ES144" s="1078"/>
      <c r="ET144" s="1079"/>
      <c r="EU144" s="1096"/>
      <c r="EV144" s="1081"/>
      <c r="EW144" s="1359"/>
      <c r="EX144" s="1360"/>
      <c r="EY144" s="1373"/>
      <c r="EZ144" s="1362"/>
      <c r="FA144" s="1480"/>
      <c r="FB144" s="1481"/>
      <c r="FC144" s="1494"/>
      <c r="FD144" s="1483"/>
      <c r="FE144" s="1622"/>
      <c r="FF144" s="1623"/>
      <c r="FG144" s="1640"/>
      <c r="FH144" s="1625"/>
      <c r="FL144" s="2255"/>
      <c r="FP144" s="2255"/>
      <c r="FQ144" s="1862"/>
      <c r="FT144" s="2255"/>
      <c r="FX144" s="2255"/>
      <c r="GB144" s="2255"/>
      <c r="GF144" s="2255"/>
      <c r="GG144" s="1862"/>
      <c r="GJ144" s="2255"/>
      <c r="GN144" s="2255"/>
      <c r="GR144" s="2255"/>
      <c r="GV144" s="1862"/>
      <c r="GW144" s="1862"/>
      <c r="GZ144" s="2255"/>
      <c r="HA144" s="1862"/>
      <c r="HD144" s="2255"/>
      <c r="HE144" s="1862"/>
      <c r="HH144" s="2255"/>
      <c r="HI144" s="1862"/>
      <c r="HL144" s="2255"/>
      <c r="HM144" s="1862"/>
      <c r="HP144" s="2255"/>
      <c r="HQ144" s="1862"/>
      <c r="HT144" s="2255"/>
      <c r="HU144" s="1862"/>
      <c r="HX144" s="2255"/>
      <c r="HY144" s="1862"/>
      <c r="IB144" s="2255"/>
      <c r="IC144" s="1862"/>
      <c r="IF144" s="2255"/>
      <c r="IG144" s="1862"/>
      <c r="IJ144" s="2255"/>
      <c r="IK144" s="1862"/>
      <c r="IN144" s="2255"/>
      <c r="IO144" s="1862"/>
      <c r="IR144" s="2255"/>
      <c r="IS144" s="1862"/>
      <c r="IV144" s="1862"/>
      <c r="IW144" s="1862"/>
      <c r="IZ144" s="2255"/>
      <c r="JA144" s="1862"/>
      <c r="JD144" s="2255"/>
      <c r="JE144" s="1862"/>
      <c r="JH144" s="2255"/>
      <c r="JI144" s="1862"/>
      <c r="JL144" s="2255"/>
      <c r="JM144" s="1862"/>
      <c r="JP144" s="2255"/>
      <c r="JQ144" s="1862"/>
      <c r="JT144" s="2255"/>
      <c r="JU144" s="1862"/>
      <c r="JX144" s="2255"/>
      <c r="JY144" s="1862"/>
      <c r="KB144" s="2255"/>
      <c r="KC144" s="1862"/>
      <c r="KF144" s="2255"/>
      <c r="KG144" s="1862"/>
      <c r="KJ144" s="2255"/>
      <c r="KK144" s="1862"/>
      <c r="KN144" s="2255"/>
      <c r="KO144" s="1862"/>
      <c r="KR144" s="2255"/>
      <c r="KS144" s="1862"/>
      <c r="KV144" s="2255"/>
      <c r="KW144" s="1862"/>
      <c r="KZ144" s="2255"/>
      <c r="LA144" s="1862"/>
      <c r="LD144" s="2255"/>
      <c r="LE144" s="1862"/>
      <c r="LH144" s="2255"/>
      <c r="LI144" s="1862"/>
      <c r="LL144" s="2255"/>
      <c r="LM144" s="1862"/>
      <c r="LP144" s="2255"/>
      <c r="LQ144" s="1862"/>
      <c r="LT144" s="2255"/>
      <c r="LU144" s="1862"/>
      <c r="LX144" s="2255"/>
      <c r="LY144" s="1862"/>
      <c r="MB144" s="2255"/>
      <c r="MC144" s="1862"/>
      <c r="MF144" s="2255"/>
      <c r="MG144" s="1862"/>
      <c r="MJ144" s="2255"/>
      <c r="MK144" s="1862"/>
      <c r="MN144" s="2255"/>
      <c r="MO144" s="1862"/>
      <c r="MR144" s="2255"/>
      <c r="MS144" s="1862"/>
      <c r="MV144" s="2255"/>
      <c r="MW144" s="1862"/>
      <c r="MZ144" s="2255"/>
      <c r="NA144" s="1862"/>
      <c r="ND144" s="2255"/>
    </row>
    <row r="145" spans="1:368" s="325" customFormat="1" thickBot="1">
      <c r="A145" s="130"/>
      <c r="B145" s="1756"/>
      <c r="C145" s="1790"/>
      <c r="D145" s="2331"/>
      <c r="E145" s="1790"/>
      <c r="F145" s="1803" t="s">
        <v>235</v>
      </c>
      <c r="G145" s="1804" t="s">
        <v>236</v>
      </c>
      <c r="H145" s="1769" t="e">
        <f>AVERAGE(BE145,AK145,AC145,Q145,U145,Y145,CK145,CG145,AG145,AW145,M145,BQ145,BU145,BM145,BA145,AO145,AS145,#REF!,BI145,BY145,CC145,CO145,CS145,CW145,DA145,DE145,DI145,DM145,DQ145,DU145)</f>
        <v>#REF!</v>
      </c>
      <c r="I145" s="691" t="e">
        <f>AVERAGE(BF145,AL145,AD145,R145,V145,Z145,CL145,CH145,AH145,AX145,N145,BR145,BV145,BN145,BB145,AP145,AT145,#REF!,BJ145,BZ145,CD145,CP145,CT145,CX145,DB145,DF145,DJ145,DN145,DR145,DV145)</f>
        <v>#REF!</v>
      </c>
      <c r="J145" s="802" t="e">
        <f>AVERAGE(BG145,AM145,AE145,S145,W145,AA145,CM145,CI145,AI145,AY145,O145,BS145,BW145,BO145,BC145,AQ145,AU145,#REF!,BK145,CA145,CE145,CQ145,CU145,CY145,DC145,DG145,DK145,DO145,DS145,DW145)</f>
        <v>#REF!</v>
      </c>
      <c r="K145" s="2281" t="e">
        <f>AVERAGE(BH145,AN145,AF145,T145,X145,AB145,CN145,CJ145,AJ145,AZ145,P145,BT145,BX145,BP145,BD145,AR145,AV145,#REF!,BL145,CB145,CF145,CR145,CV145,CZ145,DD145,DH145,DL145,DP145,DT145,DX145)</f>
        <v>#REF!</v>
      </c>
      <c r="L145" s="1756"/>
      <c r="M145" s="281"/>
      <c r="N145" s="281"/>
      <c r="O145" s="281"/>
      <c r="P145" s="329"/>
      <c r="Q145" s="2515"/>
      <c r="R145" s="282"/>
      <c r="S145" s="283"/>
      <c r="T145" s="2516"/>
      <c r="U145" s="284"/>
      <c r="V145" s="284"/>
      <c r="W145" s="284"/>
      <c r="X145" s="434"/>
      <c r="Y145" s="435"/>
      <c r="Z145" s="435"/>
      <c r="AA145" s="435"/>
      <c r="AB145" s="436"/>
      <c r="AC145" s="437"/>
      <c r="AD145" s="437"/>
      <c r="AE145" s="437"/>
      <c r="AF145" s="438"/>
      <c r="AG145" s="715"/>
      <c r="AH145" s="516"/>
      <c r="AI145" s="716"/>
      <c r="AJ145" s="307"/>
      <c r="AK145" s="485">
        <v>5.25</v>
      </c>
      <c r="AL145" s="486">
        <v>5.75</v>
      </c>
      <c r="AM145" s="486">
        <v>7.5</v>
      </c>
      <c r="AN145" s="362">
        <f>AM145+AL145+AK145</f>
        <v>18.5</v>
      </c>
      <c r="AO145" s="1125"/>
      <c r="AP145" s="1125"/>
      <c r="AQ145" s="1125"/>
      <c r="AR145" s="1126"/>
      <c r="AS145" s="293"/>
      <c r="AT145" s="293"/>
      <c r="AU145" s="294"/>
      <c r="AV145" s="1943"/>
      <c r="AW145" s="1960"/>
      <c r="AX145" s="299"/>
      <c r="AY145" s="300"/>
      <c r="AZ145" s="1961"/>
      <c r="BA145" s="301"/>
      <c r="BB145" s="301"/>
      <c r="BC145" s="301"/>
      <c r="BD145" s="302"/>
      <c r="BE145" s="2401">
        <v>4.5</v>
      </c>
      <c r="BF145" s="368">
        <v>4</v>
      </c>
      <c r="BG145" s="2451">
        <v>5.5</v>
      </c>
      <c r="BH145" s="470">
        <f>BG145+BF145+BE145</f>
        <v>14</v>
      </c>
      <c r="BI145" s="305"/>
      <c r="BJ145" s="305"/>
      <c r="BK145" s="305"/>
      <c r="BL145" s="306"/>
      <c r="BM145" s="546">
        <v>5.5</v>
      </c>
      <c r="BN145" s="546">
        <v>5</v>
      </c>
      <c r="BO145" s="546">
        <v>6</v>
      </c>
      <c r="BP145" s="363">
        <f>BO145+BN145+BM145</f>
        <v>16.5</v>
      </c>
      <c r="BQ145" s="307"/>
      <c r="BR145" s="307"/>
      <c r="BS145" s="307"/>
      <c r="BT145" s="700"/>
      <c r="BU145" s="1914"/>
      <c r="BV145" s="1414"/>
      <c r="BW145" s="1414"/>
      <c r="BX145" s="1915"/>
      <c r="BY145" s="1422"/>
      <c r="BZ145" s="1422"/>
      <c r="CA145" s="1422"/>
      <c r="CB145" s="1423"/>
      <c r="CC145" s="290"/>
      <c r="CD145" s="290"/>
      <c r="CE145" s="290"/>
      <c r="CF145" s="291"/>
      <c r="CG145" s="444"/>
      <c r="CH145" s="444"/>
      <c r="CI145" s="444"/>
      <c r="CJ145" s="445"/>
      <c r="CK145" s="446"/>
      <c r="CL145" s="446"/>
      <c r="CM145" s="446"/>
      <c r="CN145" s="532"/>
      <c r="CO145" s="2003"/>
      <c r="CP145" s="310"/>
      <c r="CQ145" s="448"/>
      <c r="CR145" s="2004"/>
      <c r="CS145" s="321"/>
      <c r="CT145" s="321"/>
      <c r="CU145" s="321"/>
      <c r="CV145" s="442"/>
      <c r="CW145" s="324"/>
      <c r="CY145" s="326"/>
      <c r="CZ145" s="326"/>
      <c r="DA145" s="327"/>
      <c r="DB145" s="322"/>
      <c r="DC145" s="328"/>
      <c r="DD145" s="328"/>
      <c r="DE145" s="329"/>
      <c r="DF145" s="281"/>
      <c r="DG145" s="330"/>
      <c r="DH145" s="330"/>
      <c r="DI145" s="331"/>
      <c r="DJ145" s="332"/>
      <c r="DK145" s="333"/>
      <c r="DL145" s="333"/>
      <c r="DM145" s="334"/>
      <c r="DN145" s="334"/>
      <c r="DO145" s="334"/>
      <c r="DP145" s="335"/>
      <c r="DQ145" s="717">
        <f>DT145*6/20</f>
        <v>4.6500000000000004</v>
      </c>
      <c r="DR145" s="717">
        <f>DT145*6/20</f>
        <v>4.6500000000000004</v>
      </c>
      <c r="DS145" s="717">
        <f>DT145*8/20</f>
        <v>6.2</v>
      </c>
      <c r="DT145" s="718">
        <v>15.5</v>
      </c>
      <c r="DU145" s="276"/>
      <c r="DV145" s="276"/>
      <c r="DW145" s="276"/>
      <c r="DX145" s="719"/>
      <c r="DY145" s="225"/>
      <c r="DZ145" s="225"/>
      <c r="EA145" s="225"/>
      <c r="EB145" s="187"/>
      <c r="EC145" s="717"/>
      <c r="ED145" s="717"/>
      <c r="EE145" s="717"/>
      <c r="EF145" s="718"/>
      <c r="EG145" s="229"/>
      <c r="EH145" s="229"/>
      <c r="EI145" s="229"/>
      <c r="EJ145" s="191"/>
      <c r="EK145" s="939"/>
      <c r="EL145" s="939"/>
      <c r="EM145" s="939"/>
      <c r="EN145" s="937"/>
      <c r="EO145" s="1012"/>
      <c r="EP145" s="1012"/>
      <c r="EQ145" s="1012"/>
      <c r="ER145" s="1010"/>
      <c r="ES145" s="1071"/>
      <c r="ET145" s="1071"/>
      <c r="EU145" s="1071"/>
      <c r="EV145" s="1069"/>
      <c r="EW145" s="1352"/>
      <c r="EX145" s="1352"/>
      <c r="EY145" s="1352"/>
      <c r="EZ145" s="1374"/>
      <c r="FA145" s="1451"/>
      <c r="FB145" s="1451"/>
      <c r="FC145" s="1451"/>
      <c r="FD145" s="1449"/>
      <c r="FE145" s="1607"/>
      <c r="FF145" s="1607"/>
      <c r="FG145" s="1607"/>
      <c r="FH145" s="1605"/>
      <c r="FL145" s="2254"/>
      <c r="FP145" s="2254"/>
      <c r="FQ145" s="1861"/>
      <c r="FT145" s="2254"/>
      <c r="FX145" s="2254"/>
      <c r="GB145" s="2254"/>
      <c r="GF145" s="2254"/>
      <c r="GG145" s="1861"/>
      <c r="GJ145" s="2254"/>
      <c r="GN145" s="2254"/>
      <c r="GR145" s="2254"/>
      <c r="GV145" s="1861"/>
      <c r="GW145" s="1861"/>
      <c r="GZ145" s="2254"/>
      <c r="HA145" s="1861"/>
      <c r="HD145" s="2254"/>
      <c r="HE145" s="1861"/>
      <c r="HH145" s="2254"/>
      <c r="HI145" s="1861"/>
      <c r="HL145" s="2254"/>
      <c r="HM145" s="1861"/>
      <c r="HP145" s="2254"/>
      <c r="HQ145" s="1861"/>
      <c r="HT145" s="2254"/>
      <c r="HU145" s="1861"/>
      <c r="HX145" s="2254"/>
      <c r="HY145" s="1861"/>
      <c r="IB145" s="2254"/>
      <c r="IC145" s="1861"/>
      <c r="IF145" s="2254"/>
      <c r="IG145" s="1861"/>
      <c r="IJ145" s="2254"/>
      <c r="IK145" s="1861"/>
      <c r="IN145" s="2254"/>
      <c r="IO145" s="1861"/>
      <c r="IR145" s="2254"/>
      <c r="IS145" s="1861"/>
      <c r="IV145" s="1861"/>
      <c r="IW145" s="1861"/>
      <c r="IZ145" s="2254"/>
      <c r="JA145" s="1861"/>
      <c r="JD145" s="2254"/>
      <c r="JE145" s="1861"/>
      <c r="JH145" s="2254"/>
      <c r="JI145" s="1861"/>
      <c r="JL145" s="2254"/>
      <c r="JM145" s="1861"/>
      <c r="JP145" s="2254"/>
      <c r="JQ145" s="1861"/>
      <c r="JT145" s="2254"/>
      <c r="JU145" s="1861"/>
      <c r="JX145" s="2254"/>
      <c r="JY145" s="1861"/>
      <c r="KB145" s="2254"/>
      <c r="KC145" s="1861"/>
      <c r="KF145" s="2254"/>
      <c r="KG145" s="1861"/>
      <c r="KJ145" s="2254"/>
      <c r="KK145" s="1861"/>
      <c r="KN145" s="2254"/>
      <c r="KO145" s="1861"/>
      <c r="KR145" s="2254"/>
      <c r="KS145" s="1861"/>
      <c r="KV145" s="2254"/>
      <c r="KW145" s="1861"/>
      <c r="KZ145" s="2254"/>
      <c r="LA145" s="1861"/>
      <c r="LD145" s="2254"/>
      <c r="LE145" s="1861"/>
      <c r="LH145" s="2254"/>
      <c r="LI145" s="1861"/>
      <c r="LL145" s="2254"/>
      <c r="LM145" s="1861"/>
      <c r="LP145" s="2254"/>
      <c r="LQ145" s="1861"/>
      <c r="LT145" s="2254"/>
      <c r="LU145" s="1861"/>
      <c r="LX145" s="2254"/>
      <c r="LY145" s="1861"/>
      <c r="MB145" s="2254"/>
      <c r="MC145" s="1861"/>
      <c r="MF145" s="2254"/>
      <c r="MG145" s="1861"/>
      <c r="MJ145" s="2254"/>
      <c r="MK145" s="1861"/>
      <c r="MN145" s="2254"/>
      <c r="MO145" s="1861"/>
      <c r="MR145" s="2254"/>
      <c r="MS145" s="1861"/>
      <c r="MV145" s="2254"/>
      <c r="MW145" s="1861"/>
      <c r="MZ145" s="2254"/>
      <c r="NA145" s="1861"/>
      <c r="ND145" s="2254"/>
    </row>
    <row r="146" spans="1:368" s="78" customFormat="1" thickBot="1">
      <c r="A146" s="128"/>
      <c r="B146" s="1754"/>
      <c r="C146" s="1790"/>
      <c r="D146" s="2331"/>
      <c r="E146" s="1790"/>
      <c r="F146" s="1801"/>
      <c r="G146" s="1802" t="s">
        <v>9</v>
      </c>
      <c r="H146" s="1768" t="e">
        <f>AVERAGE(BE146,AK146,AC146,Q146,U146,Y146,CK146,CG146,AG146,AW146,M146,BQ146,BU146,BM146,BA146,AO146,AS146,#REF!,BI146,BY146,CC146,CO146,CS146,CW146,DA146,DE146,DI146,DM146,DQ146,DU146)</f>
        <v>#REF!</v>
      </c>
      <c r="I146" s="693" t="e">
        <f>AVERAGE(BF146,AL146,AD146,R146,V146,Z146,CL146,CH146,AH146,AX146,N146,BR146,BV146,BN146,BB146,AP146,AT146,#REF!,BJ146,BZ146,CD146,CP146,CT146,CX146,DB146,DF146,DJ146,DN146,DR146,DV146)</f>
        <v>#REF!</v>
      </c>
      <c r="J146" s="2055" t="e">
        <f>AVERAGE(BG146,AM146,AE146,S146,W146,AA146,CM146,CI146,AI146,AY146,O146,BS146,BW146,BO146,BC146,AQ146,AU146,#REF!,BK146,CA146,CE146,CQ146,CU146,CY146,DC146,DG146,DK146,DO146,DS146,DW146)</f>
        <v>#REF!</v>
      </c>
      <c r="K146" s="2282" t="e">
        <f>AVERAGE(BH146,AN146,AF146,T146,X146,AB146,CN146,CJ146,AJ146,AZ146,P146,BT146,BX146,BP146,BD146,AR146,AV146,#REF!,BL146,CB146,CF146,CR146,CV146,CZ146,DD146,DH146,DL146,DP146,DT146,DX146)</f>
        <v>#REF!</v>
      </c>
      <c r="L146" s="1754"/>
      <c r="M146" s="65"/>
      <c r="N146" s="65"/>
      <c r="O146" s="65"/>
      <c r="P146" s="218"/>
      <c r="Q146" s="2511"/>
      <c r="R146" s="97"/>
      <c r="S146" s="98"/>
      <c r="T146" s="2512"/>
      <c r="U146" s="105"/>
      <c r="V146" s="105"/>
      <c r="W146" s="105"/>
      <c r="X146" s="106"/>
      <c r="Y146" s="101"/>
      <c r="Z146" s="101"/>
      <c r="AA146" s="101"/>
      <c r="AB146" s="102"/>
      <c r="AC146" s="41"/>
      <c r="AD146" s="41"/>
      <c r="AE146" s="41"/>
      <c r="AF146" s="100"/>
      <c r="AG146" s="608"/>
      <c r="AH146" s="109"/>
      <c r="AI146" s="110"/>
      <c r="AJ146" s="373"/>
      <c r="AK146" s="485">
        <v>4.75</v>
      </c>
      <c r="AL146" s="486">
        <v>5</v>
      </c>
      <c r="AM146" s="486">
        <v>7.5</v>
      </c>
      <c r="AN146" s="362">
        <f>AM146+AL146+AK146</f>
        <v>17.25</v>
      </c>
      <c r="AO146" s="1127"/>
      <c r="AP146" s="1127"/>
      <c r="AQ146" s="1127"/>
      <c r="AR146" s="1128"/>
      <c r="AS146" s="358"/>
      <c r="AT146" s="358"/>
      <c r="AU146" s="359"/>
      <c r="AV146" s="724"/>
      <c r="AW146" s="1962"/>
      <c r="AX146" s="364"/>
      <c r="AY146" s="365"/>
      <c r="AZ146" s="1963"/>
      <c r="BA146" s="366"/>
      <c r="BB146" s="366"/>
      <c r="BC146" s="366"/>
      <c r="BD146" s="367"/>
      <c r="BE146" s="2401">
        <v>5</v>
      </c>
      <c r="BF146" s="368">
        <v>5.5</v>
      </c>
      <c r="BG146" s="2451">
        <v>6.6</v>
      </c>
      <c r="BH146" s="470">
        <f>BG146+BF146+BE146</f>
        <v>17.100000000000001</v>
      </c>
      <c r="BI146" s="371"/>
      <c r="BJ146" s="371"/>
      <c r="BK146" s="371"/>
      <c r="BL146" s="372"/>
      <c r="BM146" s="683">
        <f>BP146*6/20</f>
        <v>4.95</v>
      </c>
      <c r="BN146" s="683">
        <f>BP146*6/20</f>
        <v>4.95</v>
      </c>
      <c r="BO146" s="683">
        <f>BP146*8/20</f>
        <v>6.6</v>
      </c>
      <c r="BP146" s="684">
        <v>16.5</v>
      </c>
      <c r="BQ146" s="373"/>
      <c r="BR146" s="373"/>
      <c r="BS146" s="373"/>
      <c r="BT146" s="704"/>
      <c r="BU146" s="1916"/>
      <c r="BV146" s="1415"/>
      <c r="BW146" s="1415"/>
      <c r="BX146" s="1917"/>
      <c r="BY146" s="1424"/>
      <c r="BZ146" s="1424"/>
      <c r="CA146" s="1424"/>
      <c r="CB146" s="1425"/>
      <c r="CC146" s="355"/>
      <c r="CD146" s="355"/>
      <c r="CE146" s="355"/>
      <c r="CF146" s="356"/>
      <c r="CG146" s="463"/>
      <c r="CH146" s="463"/>
      <c r="CI146" s="463"/>
      <c r="CJ146" s="464"/>
      <c r="CK146" s="383"/>
      <c r="CL146" s="383"/>
      <c r="CM146" s="383"/>
      <c r="CN146" s="488"/>
      <c r="CO146" s="2005"/>
      <c r="CP146" s="376"/>
      <c r="CQ146" s="465"/>
      <c r="CR146" s="2006"/>
      <c r="CS146" s="378"/>
      <c r="CT146" s="378"/>
      <c r="CU146" s="378"/>
      <c r="CV146" s="460"/>
      <c r="CW146" s="2"/>
      <c r="CY146" s="3"/>
      <c r="CZ146" s="3"/>
      <c r="DA146" s="216"/>
      <c r="DB146" s="214"/>
      <c r="DC146" s="217"/>
      <c r="DD146" s="217"/>
      <c r="DE146" s="218"/>
      <c r="DF146" s="65"/>
      <c r="DG146" s="219"/>
      <c r="DH146" s="219"/>
      <c r="DI146" s="220"/>
      <c r="DJ146" s="221"/>
      <c r="DK146" s="222"/>
      <c r="DL146" s="222"/>
      <c r="DM146" s="90"/>
      <c r="DN146" s="90"/>
      <c r="DO146" s="90"/>
      <c r="DP146" s="103"/>
      <c r="DQ146" s="166">
        <v>5</v>
      </c>
      <c r="DR146" s="166">
        <v>5</v>
      </c>
      <c r="DS146" s="166">
        <v>5.5</v>
      </c>
      <c r="DT146" s="104">
        <f>DS146+DR146+DQ146</f>
        <v>15.5</v>
      </c>
      <c r="DU146" s="720"/>
      <c r="DV146" s="720"/>
      <c r="DW146" s="720"/>
      <c r="DX146" s="275"/>
      <c r="DY146" s="185"/>
      <c r="DZ146" s="185"/>
      <c r="EA146" s="185"/>
      <c r="EB146" s="224"/>
      <c r="EC146" s="166"/>
      <c r="ED146" s="166"/>
      <c r="EE146" s="166"/>
      <c r="EF146" s="104"/>
      <c r="EG146" s="189"/>
      <c r="EH146" s="189"/>
      <c r="EI146" s="189"/>
      <c r="EJ146" s="228"/>
      <c r="EK146" s="935"/>
      <c r="EL146" s="935"/>
      <c r="EM146" s="935"/>
      <c r="EN146" s="938"/>
      <c r="EO146" s="1008"/>
      <c r="EP146" s="1008"/>
      <c r="EQ146" s="1008"/>
      <c r="ER146" s="1011"/>
      <c r="ES146" s="1067"/>
      <c r="ET146" s="1067"/>
      <c r="EU146" s="1067"/>
      <c r="EV146" s="1070"/>
      <c r="EW146" s="1375"/>
      <c r="EX146" s="1375"/>
      <c r="EY146" s="1375"/>
      <c r="EZ146" s="1351"/>
      <c r="FA146" s="1447"/>
      <c r="FB146" s="1447"/>
      <c r="FC146" s="1447"/>
      <c r="FD146" s="1450"/>
      <c r="FE146" s="1603"/>
      <c r="FF146" s="1603"/>
      <c r="FG146" s="1603"/>
      <c r="FH146" s="1606"/>
      <c r="FL146" s="2252"/>
      <c r="FP146" s="2252"/>
      <c r="FQ146" s="1858"/>
      <c r="FT146" s="2252"/>
      <c r="FX146" s="2252"/>
      <c r="GB146" s="2252"/>
      <c r="GF146" s="2252"/>
      <c r="GG146" s="1858"/>
      <c r="GJ146" s="2252"/>
      <c r="GN146" s="2252"/>
      <c r="GR146" s="2252"/>
      <c r="GV146" s="1858"/>
      <c r="GW146" s="1858"/>
      <c r="GZ146" s="2252"/>
      <c r="HA146" s="1858"/>
      <c r="HD146" s="2252"/>
      <c r="HE146" s="1858"/>
      <c r="HH146" s="2252"/>
      <c r="HI146" s="1858"/>
      <c r="HL146" s="2252"/>
      <c r="HM146" s="1858"/>
      <c r="HP146" s="2252"/>
      <c r="HQ146" s="1858"/>
      <c r="HT146" s="2252"/>
      <c r="HU146" s="1858"/>
      <c r="HX146" s="2252"/>
      <c r="HY146" s="1858"/>
      <c r="IB146" s="2252"/>
      <c r="IC146" s="1858"/>
      <c r="IF146" s="2252"/>
      <c r="IG146" s="1858"/>
      <c r="IJ146" s="2252"/>
      <c r="IK146" s="1858"/>
      <c r="IN146" s="2252"/>
      <c r="IO146" s="1858"/>
      <c r="IR146" s="2252"/>
      <c r="IS146" s="1858"/>
      <c r="IV146" s="1858"/>
      <c r="IW146" s="1858"/>
      <c r="IZ146" s="2252"/>
      <c r="JA146" s="1858"/>
      <c r="JD146" s="2252"/>
      <c r="JE146" s="1858"/>
      <c r="JH146" s="2252"/>
      <c r="JI146" s="1858"/>
      <c r="JL146" s="2252"/>
      <c r="JM146" s="1858"/>
      <c r="JP146" s="2252"/>
      <c r="JQ146" s="1858"/>
      <c r="JT146" s="2252"/>
      <c r="JU146" s="1858"/>
      <c r="JX146" s="2252"/>
      <c r="JY146" s="1858"/>
      <c r="KB146" s="2252"/>
      <c r="KC146" s="1858"/>
      <c r="KF146" s="2252"/>
      <c r="KG146" s="1858"/>
      <c r="KJ146" s="2252"/>
      <c r="KK146" s="1858"/>
      <c r="KN146" s="2252"/>
      <c r="KO146" s="1858"/>
      <c r="KR146" s="2252"/>
      <c r="KS146" s="1858"/>
      <c r="KV146" s="2252"/>
      <c r="KW146" s="1858"/>
      <c r="KZ146" s="2252"/>
      <c r="LA146" s="1858"/>
      <c r="LD146" s="2252"/>
      <c r="LE146" s="1858"/>
      <c r="LH146" s="2252"/>
      <c r="LI146" s="1858"/>
      <c r="LL146" s="2252"/>
      <c r="LM146" s="1858"/>
      <c r="LP146" s="2252"/>
      <c r="LQ146" s="1858"/>
      <c r="LT146" s="2252"/>
      <c r="LU146" s="1858"/>
      <c r="LX146" s="2252"/>
      <c r="LY146" s="1858"/>
      <c r="MB146" s="2252"/>
      <c r="MC146" s="1858"/>
      <c r="MF146" s="2252"/>
      <c r="MG146" s="1858"/>
      <c r="MJ146" s="2252"/>
      <c r="MK146" s="1858"/>
      <c r="MN146" s="2252"/>
      <c r="MO146" s="1858"/>
      <c r="MR146" s="2252"/>
      <c r="MS146" s="1858"/>
      <c r="MV146" s="2252"/>
      <c r="MW146" s="1858"/>
      <c r="MZ146" s="2252"/>
      <c r="NA146" s="1858"/>
      <c r="ND146" s="2252"/>
    </row>
    <row r="147" spans="1:368" s="411" customFormat="1" thickBot="1">
      <c r="A147" s="714"/>
      <c r="B147" s="1757"/>
      <c r="C147" s="1790">
        <v>2007</v>
      </c>
      <c r="D147" s="2331" t="s">
        <v>507</v>
      </c>
      <c r="E147" s="1790">
        <v>8</v>
      </c>
      <c r="F147" s="1805" t="s">
        <v>523</v>
      </c>
      <c r="G147" s="1806"/>
      <c r="H147" s="2274"/>
      <c r="I147" s="2274"/>
      <c r="J147" s="2274"/>
      <c r="K147" s="2275"/>
      <c r="L147" s="1757"/>
      <c r="M147" s="386"/>
      <c r="N147" s="386"/>
      <c r="O147" s="386"/>
      <c r="P147" s="414"/>
      <c r="Q147" s="2517"/>
      <c r="R147" s="387"/>
      <c r="S147" s="388"/>
      <c r="T147" s="2518"/>
      <c r="U147" s="389"/>
      <c r="V147" s="389"/>
      <c r="W147" s="389"/>
      <c r="X147" s="390"/>
      <c r="Y147" s="478"/>
      <c r="Z147" s="478"/>
      <c r="AA147" s="478"/>
      <c r="AB147" s="479"/>
      <c r="AC147" s="391"/>
      <c r="AD147" s="391"/>
      <c r="AE147" s="391"/>
      <c r="AF147" s="392"/>
      <c r="AG147" s="707"/>
      <c r="AH147" s="404"/>
      <c r="AI147" s="708"/>
      <c r="AJ147" s="404"/>
      <c r="AK147" s="2597">
        <f>STDEV(AN145:AN146)</f>
        <v>0.88388347648318444</v>
      </c>
      <c r="AL147" s="2597"/>
      <c r="AM147" s="2598">
        <f>AVERAGE(AN145:AN146)</f>
        <v>17.875</v>
      </c>
      <c r="AN147" s="2598"/>
      <c r="AO147" s="1129"/>
      <c r="AP147" s="1129"/>
      <c r="AQ147" s="1129"/>
      <c r="AR147" s="1130"/>
      <c r="AS147" s="393"/>
      <c r="AT147" s="393"/>
      <c r="AU147" s="32"/>
      <c r="AV147" s="1944"/>
      <c r="AW147" s="1964"/>
      <c r="AX147" s="398"/>
      <c r="AY147" s="399"/>
      <c r="AZ147" s="1965"/>
      <c r="BA147" s="400"/>
      <c r="BB147" s="400"/>
      <c r="BC147" s="400"/>
      <c r="BD147" s="401"/>
      <c r="BE147" s="2596">
        <f>STDEV(BH145:BH146)</f>
        <v>2.1920310216782988</v>
      </c>
      <c r="BF147" s="2597"/>
      <c r="BG147" s="2598">
        <f>AVERAGE(BH145:BH146)</f>
        <v>15.55</v>
      </c>
      <c r="BH147" s="2598"/>
      <c r="BI147" s="402"/>
      <c r="BJ147" s="402"/>
      <c r="BK147" s="402"/>
      <c r="BL147" s="403"/>
      <c r="BM147" s="2597"/>
      <c r="BN147" s="2597"/>
      <c r="BO147" s="2598">
        <f>AVERAGE(BP145:BP146)</f>
        <v>16.5</v>
      </c>
      <c r="BP147" s="2598"/>
      <c r="BQ147" s="404"/>
      <c r="BR147" s="404"/>
      <c r="BS147" s="404"/>
      <c r="BT147" s="707"/>
      <c r="BU147" s="1918"/>
      <c r="BV147" s="1416"/>
      <c r="BW147" s="1416"/>
      <c r="BX147" s="1919"/>
      <c r="BY147" s="1426"/>
      <c r="BZ147" s="1426"/>
      <c r="CA147" s="1426"/>
      <c r="CB147" s="1427"/>
      <c r="CC147" s="391"/>
      <c r="CD147" s="391"/>
      <c r="CE147" s="391"/>
      <c r="CF147" s="392"/>
      <c r="CG147" s="389"/>
      <c r="CH147" s="389"/>
      <c r="CI147" s="389"/>
      <c r="CJ147" s="390"/>
      <c r="CK147" s="417"/>
      <c r="CL147" s="417"/>
      <c r="CM147" s="417"/>
      <c r="CN147" s="416"/>
      <c r="CO147" s="2007"/>
      <c r="CP147" s="407"/>
      <c r="CQ147" s="480"/>
      <c r="CR147" s="2008"/>
      <c r="CS147" s="408"/>
      <c r="CT147" s="408"/>
      <c r="CU147" s="408"/>
      <c r="CV147" s="409"/>
      <c r="CW147" s="410"/>
      <c r="CY147" s="40"/>
      <c r="CZ147" s="40"/>
      <c r="DA147" s="412"/>
      <c r="DB147" s="408"/>
      <c r="DC147" s="413"/>
      <c r="DD147" s="413"/>
      <c r="DE147" s="414"/>
      <c r="DF147" s="386"/>
      <c r="DG147" s="415"/>
      <c r="DH147" s="415"/>
      <c r="DI147" s="416"/>
      <c r="DJ147" s="417"/>
      <c r="DK147" s="418"/>
      <c r="DL147" s="418"/>
      <c r="DM147" s="405"/>
      <c r="DN147" s="405"/>
      <c r="DO147" s="405"/>
      <c r="DP147" s="419"/>
      <c r="DQ147" s="2597"/>
      <c r="DR147" s="2597"/>
      <c r="DS147" s="2598">
        <f>AVERAGE(DT145:DT146)</f>
        <v>15.5</v>
      </c>
      <c r="DT147" s="2598"/>
      <c r="DU147" s="2629"/>
      <c r="DV147" s="2629"/>
      <c r="DW147" s="2630"/>
      <c r="DX147" s="2630"/>
      <c r="DY147" s="2631"/>
      <c r="DZ147" s="2631"/>
      <c r="EA147" s="2632"/>
      <c r="EB147" s="2632"/>
      <c r="EC147" s="2597"/>
      <c r="ED147" s="2597"/>
      <c r="EE147" s="2598"/>
      <c r="EF147" s="2598"/>
      <c r="EG147" s="2627"/>
      <c r="EH147" s="2627"/>
      <c r="EI147" s="2628"/>
      <c r="EJ147" s="2628"/>
      <c r="EK147" s="2639"/>
      <c r="EL147" s="2639"/>
      <c r="EM147" s="2638"/>
      <c r="EN147" s="2638"/>
      <c r="EO147" s="2644"/>
      <c r="EP147" s="2644"/>
      <c r="EQ147" s="2645"/>
      <c r="ER147" s="2645"/>
      <c r="ES147" s="2642"/>
      <c r="ET147" s="2642"/>
      <c r="EU147" s="2643"/>
      <c r="EV147" s="2643"/>
      <c r="EW147" s="2648"/>
      <c r="EX147" s="2648"/>
      <c r="EY147" s="2649"/>
      <c r="EZ147" s="2649"/>
      <c r="FA147" s="2650"/>
      <c r="FB147" s="2650"/>
      <c r="FC147" s="2651"/>
      <c r="FD147" s="2651"/>
      <c r="FE147" s="2654"/>
      <c r="FF147" s="2654"/>
      <c r="FG147" s="2655"/>
      <c r="FH147" s="2655"/>
      <c r="FL147" s="2255"/>
      <c r="FP147" s="2255"/>
      <c r="FQ147" s="1862"/>
      <c r="FT147" s="2255"/>
      <c r="FX147" s="2255"/>
      <c r="GB147" s="2255"/>
      <c r="GF147" s="2255"/>
      <c r="GG147" s="1862"/>
      <c r="GJ147" s="2255"/>
      <c r="GN147" s="2255"/>
      <c r="GR147" s="2255"/>
      <c r="GV147" s="1862"/>
      <c r="GW147" s="1862"/>
      <c r="GZ147" s="2255"/>
      <c r="HA147" s="1862"/>
      <c r="HD147" s="2255"/>
      <c r="HE147" s="1862"/>
      <c r="HH147" s="2255"/>
      <c r="HI147" s="1862"/>
      <c r="HL147" s="2255"/>
      <c r="HM147" s="1862"/>
      <c r="HP147" s="2255"/>
      <c r="HQ147" s="1862"/>
      <c r="HT147" s="2255"/>
      <c r="HU147" s="1862"/>
      <c r="HX147" s="2255"/>
      <c r="HY147" s="1862"/>
      <c r="IB147" s="2255"/>
      <c r="IC147" s="1862"/>
      <c r="IF147" s="2255"/>
      <c r="IG147" s="1862"/>
      <c r="IJ147" s="2255"/>
      <c r="IK147" s="1862"/>
      <c r="IN147" s="2255"/>
      <c r="IO147" s="1862"/>
      <c r="IR147" s="2255"/>
      <c r="IS147" s="1862"/>
      <c r="IV147" s="1862"/>
      <c r="IW147" s="1862"/>
      <c r="IZ147" s="2255"/>
      <c r="JA147" s="1862"/>
      <c r="JD147" s="2255"/>
      <c r="JE147" s="1862"/>
      <c r="JH147" s="2255"/>
      <c r="JI147" s="1862"/>
      <c r="JL147" s="2255"/>
      <c r="JM147" s="1862"/>
      <c r="JP147" s="2255"/>
      <c r="JQ147" s="1862"/>
      <c r="JT147" s="2255"/>
      <c r="JU147" s="1862"/>
      <c r="JX147" s="2255"/>
      <c r="JY147" s="1862"/>
      <c r="KB147" s="2255"/>
      <c r="KC147" s="1862"/>
      <c r="KF147" s="2255"/>
      <c r="KG147" s="1862"/>
      <c r="KJ147" s="2255"/>
      <c r="KK147" s="1862"/>
      <c r="KN147" s="2255"/>
      <c r="KO147" s="1862"/>
      <c r="KR147" s="2255"/>
      <c r="KS147" s="1862"/>
      <c r="KV147" s="2255"/>
      <c r="KW147" s="1862"/>
      <c r="KZ147" s="2255"/>
      <c r="LA147" s="1862"/>
      <c r="LD147" s="2255"/>
      <c r="LE147" s="1862"/>
      <c r="LH147" s="2255"/>
      <c r="LI147" s="1862"/>
      <c r="LL147" s="2255"/>
      <c r="LM147" s="1862"/>
      <c r="LP147" s="2255"/>
      <c r="LQ147" s="1862"/>
      <c r="LT147" s="2255"/>
      <c r="LU147" s="1862"/>
      <c r="LX147" s="2255"/>
      <c r="LY147" s="1862"/>
      <c r="MB147" s="2255"/>
      <c r="MC147" s="1862"/>
      <c r="MF147" s="2255"/>
      <c r="MG147" s="1862"/>
      <c r="MJ147" s="2255"/>
      <c r="MK147" s="1862"/>
      <c r="MN147" s="2255"/>
      <c r="MO147" s="1862"/>
      <c r="MR147" s="2255"/>
      <c r="MS147" s="1862"/>
      <c r="MV147" s="2255"/>
      <c r="MW147" s="1862"/>
      <c r="MZ147" s="2255"/>
      <c r="NA147" s="1862"/>
      <c r="ND147" s="2255"/>
    </row>
    <row r="148" spans="1:368" s="325" customFormat="1" thickBot="1">
      <c r="A148" s="130"/>
      <c r="B148" s="1756"/>
      <c r="C148" s="1790"/>
      <c r="D148" s="2331"/>
      <c r="E148" s="1790"/>
      <c r="F148" s="1803" t="s">
        <v>231</v>
      </c>
      <c r="G148" s="1804" t="s">
        <v>232</v>
      </c>
      <c r="H148" s="1768" t="e">
        <f>AVERAGE(BE148,AK148,AC148,Q148,U148,Y148,CK148,CG148,AG148,AW148,M148,BQ148,BU148,BM148,BA148,AO148,AS148,#REF!,BI148,BY148,CC148,CO148,CS148,CW148,DA148,DE148,DI148,DM148,DQ148)</f>
        <v>#REF!</v>
      </c>
      <c r="I148" s="691" t="e">
        <f>AVERAGE(BF148,AL148,AD148,R148,V148,Z148,CL148,CH148,AH148,AX148,N148,BR148,BV148,BN148,BB148,AP148,AT148,#REF!,BJ148,BZ148,CD148,CP148,CT148,CX148,DB148,DF148,DJ148,DN148,DR148)</f>
        <v>#REF!</v>
      </c>
      <c r="J148" s="802" t="e">
        <f>AVERAGE(BG148,AM148,AE148,S148,W148,AA148,CM148,CI148,AI148,AY148,O148,BS148,BW148,BO148,BC148,AQ148,AU148,#REF!,BK148,CA148,CE148,CQ148,CU148,CY148,DC148,DG148,DK148,DO148,DS148)</f>
        <v>#REF!</v>
      </c>
      <c r="K148" s="1326" t="e">
        <f>SUM(H148:J148)</f>
        <v>#REF!</v>
      </c>
      <c r="L148" s="1756"/>
      <c r="M148" s="281"/>
      <c r="N148" s="281"/>
      <c r="O148" s="281"/>
      <c r="P148" s="329"/>
      <c r="Q148" s="2515"/>
      <c r="R148" s="282"/>
      <c r="S148" s="283"/>
      <c r="T148" s="2516"/>
      <c r="U148" s="284"/>
      <c r="V148" s="284"/>
      <c r="W148" s="284"/>
      <c r="X148" s="434"/>
      <c r="Y148" s="435"/>
      <c r="Z148" s="435"/>
      <c r="AA148" s="435"/>
      <c r="AB148" s="436"/>
      <c r="AC148" s="437"/>
      <c r="AD148" s="437"/>
      <c r="AE148" s="290"/>
      <c r="AF148" s="291"/>
      <c r="AG148" s="700"/>
      <c r="AH148" s="307"/>
      <c r="AI148" s="701"/>
      <c r="AJ148" s="307"/>
      <c r="AK148" s="485">
        <v>4.5</v>
      </c>
      <c r="AL148" s="486">
        <v>4</v>
      </c>
      <c r="AM148" s="486">
        <v>5</v>
      </c>
      <c r="AN148" s="362">
        <f>AM148+AL148+AK148</f>
        <v>13.5</v>
      </c>
      <c r="AO148" s="1125"/>
      <c r="AP148" s="1125"/>
      <c r="AQ148" s="1125"/>
      <c r="AR148" s="1126"/>
      <c r="AS148" s="293"/>
      <c r="AT148" s="293"/>
      <c r="AU148" s="294"/>
      <c r="AV148" s="1943"/>
      <c r="AW148" s="1960"/>
      <c r="AX148" s="299"/>
      <c r="AY148" s="300"/>
      <c r="AZ148" s="1961"/>
      <c r="BA148" s="301"/>
      <c r="BB148" s="301"/>
      <c r="BC148" s="301"/>
      <c r="BD148" s="302"/>
      <c r="BE148" s="2401">
        <v>4.5</v>
      </c>
      <c r="BF148" s="368">
        <v>4</v>
      </c>
      <c r="BG148" s="2451">
        <v>6</v>
      </c>
      <c r="BH148" s="470">
        <f>BG148+BF148+BE148</f>
        <v>14.5</v>
      </c>
      <c r="BI148" s="305"/>
      <c r="BJ148" s="305"/>
      <c r="BK148" s="305"/>
      <c r="BL148" s="306"/>
      <c r="BM148" s="293"/>
      <c r="BN148" s="293"/>
      <c r="BO148" s="293"/>
      <c r="BP148" s="298"/>
      <c r="BQ148" s="307"/>
      <c r="BR148" s="307"/>
      <c r="BS148" s="307"/>
      <c r="BT148" s="700"/>
      <c r="BU148" s="1870">
        <v>4</v>
      </c>
      <c r="BV148" s="462">
        <v>3.5</v>
      </c>
      <c r="BW148" s="462">
        <v>5</v>
      </c>
      <c r="BX148" s="1871">
        <f>BW148+BV148+BU148</f>
        <v>12.5</v>
      </c>
      <c r="BY148" s="1422"/>
      <c r="BZ148" s="1422"/>
      <c r="CA148" s="1422"/>
      <c r="CB148" s="1423"/>
      <c r="CC148" s="290"/>
      <c r="CD148" s="290"/>
      <c r="CE148" s="290"/>
      <c r="CF148" s="291"/>
      <c r="CG148" s="444"/>
      <c r="CH148" s="444"/>
      <c r="CI148" s="444"/>
      <c r="CJ148" s="445"/>
      <c r="CK148" s="446"/>
      <c r="CL148" s="446"/>
      <c r="CM148" s="446"/>
      <c r="CN148" s="532"/>
      <c r="CO148" s="2003"/>
      <c r="CP148" s="310"/>
      <c r="CQ148" s="448"/>
      <c r="CR148" s="2004"/>
      <c r="CS148" s="321"/>
      <c r="CT148" s="321"/>
      <c r="CU148" s="321"/>
      <c r="CV148" s="442"/>
      <c r="CW148" s="449"/>
      <c r="CX148" s="450"/>
      <c r="CY148" s="451"/>
      <c r="CZ148" s="451"/>
      <c r="DA148" s="452"/>
      <c r="DB148" s="321"/>
      <c r="DC148" s="453"/>
      <c r="DD148" s="453"/>
      <c r="DE148" s="454"/>
      <c r="DF148" s="455"/>
      <c r="DG148" s="456"/>
      <c r="DH148" s="456"/>
      <c r="DI148" s="532"/>
      <c r="DJ148" s="446"/>
      <c r="DK148" s="533"/>
      <c r="DL148" s="533"/>
      <c r="DM148" s="308"/>
      <c r="DN148" s="308"/>
      <c r="DO148" s="308"/>
      <c r="DP148" s="335"/>
      <c r="DQ148" s="586"/>
      <c r="DR148" s="284"/>
      <c r="DS148" s="713"/>
      <c r="DT148" s="434"/>
      <c r="DU148" s="337"/>
      <c r="DV148" s="338"/>
      <c r="DW148" s="339"/>
      <c r="DX148" s="340"/>
      <c r="DY148" s="341"/>
      <c r="DZ148" s="342"/>
      <c r="EA148" s="343"/>
      <c r="EB148" s="344"/>
      <c r="EC148" s="586"/>
      <c r="ED148" s="284"/>
      <c r="EE148" s="713"/>
      <c r="EF148" s="434"/>
      <c r="EG148" s="345"/>
      <c r="EH148" s="346"/>
      <c r="EI148" s="347"/>
      <c r="EJ148" s="348"/>
      <c r="EK148" s="950"/>
      <c r="EL148" s="951"/>
      <c r="EM148" s="952"/>
      <c r="EN148" s="953"/>
      <c r="EO148" s="1015"/>
      <c r="EP148" s="1016"/>
      <c r="EQ148" s="1017"/>
      <c r="ER148" s="1018"/>
      <c r="ES148" s="1074"/>
      <c r="ET148" s="1075"/>
      <c r="EU148" s="1076"/>
      <c r="EV148" s="1077"/>
      <c r="EW148" s="1355"/>
      <c r="EX148" s="1356"/>
      <c r="EY148" s="1357"/>
      <c r="EZ148" s="1358"/>
      <c r="FA148" s="1476"/>
      <c r="FB148" s="1477"/>
      <c r="FC148" s="1478"/>
      <c r="FD148" s="1479"/>
      <c r="FE148" s="1618"/>
      <c r="FF148" s="1619"/>
      <c r="FG148" s="1620"/>
      <c r="FH148" s="1621"/>
      <c r="FL148" s="2254"/>
      <c r="FP148" s="2254"/>
      <c r="FQ148" s="1861"/>
      <c r="FT148" s="2254"/>
      <c r="FX148" s="2254"/>
      <c r="GB148" s="2254"/>
      <c r="GF148" s="2254"/>
      <c r="GG148" s="1861"/>
      <c r="GJ148" s="2254"/>
      <c r="GN148" s="2254"/>
      <c r="GR148" s="2254"/>
      <c r="GV148" s="1861"/>
      <c r="GW148" s="1861"/>
      <c r="GZ148" s="2254"/>
      <c r="HA148" s="1861"/>
      <c r="HD148" s="2254"/>
      <c r="HE148" s="1861"/>
      <c r="HH148" s="2254"/>
      <c r="HI148" s="1861"/>
      <c r="HL148" s="2254"/>
      <c r="HM148" s="1861"/>
      <c r="HP148" s="2254"/>
      <c r="HQ148" s="1861"/>
      <c r="HT148" s="2254"/>
      <c r="HU148" s="1861"/>
      <c r="HX148" s="2254"/>
      <c r="HY148" s="1861"/>
      <c r="IB148" s="2254"/>
      <c r="IC148" s="1861"/>
      <c r="IF148" s="2254"/>
      <c r="IG148" s="1861"/>
      <c r="IJ148" s="2254"/>
      <c r="IK148" s="1861"/>
      <c r="IN148" s="2254"/>
      <c r="IO148" s="1861"/>
      <c r="IR148" s="2254"/>
      <c r="IS148" s="1861"/>
      <c r="IV148" s="1861"/>
      <c r="IW148" s="1861"/>
      <c r="IZ148" s="2254"/>
      <c r="JA148" s="1861"/>
      <c r="JD148" s="2254"/>
      <c r="JE148" s="1861"/>
      <c r="JH148" s="2254"/>
      <c r="JI148" s="1861"/>
      <c r="JL148" s="2254"/>
      <c r="JM148" s="1861"/>
      <c r="JP148" s="2254"/>
      <c r="JQ148" s="1861"/>
      <c r="JT148" s="2254"/>
      <c r="JU148" s="1861"/>
      <c r="JX148" s="2254"/>
      <c r="JY148" s="1861"/>
      <c r="KB148" s="2254"/>
      <c r="KC148" s="1861"/>
      <c r="KF148" s="2254"/>
      <c r="KG148" s="1861"/>
      <c r="KJ148" s="2254"/>
      <c r="KK148" s="1861"/>
      <c r="KN148" s="2254"/>
      <c r="KO148" s="1861"/>
      <c r="KR148" s="2254"/>
      <c r="KS148" s="1861"/>
      <c r="KV148" s="2254"/>
      <c r="KW148" s="1861"/>
      <c r="KZ148" s="2254"/>
      <c r="LA148" s="1861"/>
      <c r="LD148" s="2254"/>
      <c r="LE148" s="1861"/>
      <c r="LH148" s="2254"/>
      <c r="LI148" s="1861"/>
      <c r="LL148" s="2254"/>
      <c r="LM148" s="1861"/>
      <c r="LP148" s="2254"/>
      <c r="LQ148" s="1861"/>
      <c r="LT148" s="2254"/>
      <c r="LU148" s="1861"/>
      <c r="LX148" s="2254"/>
      <c r="LY148" s="1861"/>
      <c r="MB148" s="2254"/>
      <c r="MC148" s="1861"/>
      <c r="MF148" s="2254"/>
      <c r="MG148" s="1861"/>
      <c r="MJ148" s="2254"/>
      <c r="MK148" s="1861"/>
      <c r="MN148" s="2254"/>
      <c r="MO148" s="1861"/>
      <c r="MR148" s="2254"/>
      <c r="MS148" s="1861"/>
      <c r="MV148" s="2254"/>
      <c r="MW148" s="1861"/>
      <c r="MZ148" s="2254"/>
      <c r="NA148" s="1861"/>
      <c r="ND148" s="2254"/>
    </row>
    <row r="149" spans="1:368" s="78" customFormat="1" thickBot="1">
      <c r="A149" s="128"/>
      <c r="B149" s="1754"/>
      <c r="C149" s="1790"/>
      <c r="D149" s="2331"/>
      <c r="E149" s="1790"/>
      <c r="F149" s="1801" t="s">
        <v>233</v>
      </c>
      <c r="G149" s="1802" t="s">
        <v>189</v>
      </c>
      <c r="H149" s="1769" t="e">
        <f>AVERAGE(BE149,AK149,AC149,Q149,U149,Y149,CK149,CG149,AG149,AW149,M149,BQ149,BU149,BM149,BA149,AO149,AS149,#REF!,BI149,BY149,CC149,CO149,CS149,CW149,DA149,DE149,DI149,DM149,DQ149)</f>
        <v>#REF!</v>
      </c>
      <c r="I149" s="698" t="e">
        <f>AVERAGE(BF149,AL149,AD149,R149,V149,Z149,CL149,CH149,AH149,AX149,N149,BR149,BV149,BN149,BB149,AP149,AT149,#REF!,BJ149,BZ149,CD149,CP149,CT149,CX149,DB149,DF149,DJ149,DN149,DR149)</f>
        <v>#REF!</v>
      </c>
      <c r="J149" s="803" t="e">
        <f>AVERAGE(BG149,AM149,AE149,S149,W149,AA149,CM149,CI149,AI149,AY149,O149,BS149,BW149,BO149,BC149,AQ149,AU149,#REF!,BK149,CA149,CE149,CQ149,CU149,CY149,DC149,DG149,DK149,DO149,DS149)</f>
        <v>#REF!</v>
      </c>
      <c r="K149" s="1327" t="e">
        <f>SUM(H149:J149)</f>
        <v>#REF!</v>
      </c>
      <c r="L149" s="1754"/>
      <c r="M149" s="65"/>
      <c r="N149" s="65"/>
      <c r="O149" s="65"/>
      <c r="P149" s="218"/>
      <c r="Q149" s="2511"/>
      <c r="R149" s="97"/>
      <c r="S149" s="98"/>
      <c r="T149" s="2512"/>
      <c r="U149" s="105"/>
      <c r="V149" s="105"/>
      <c r="W149" s="105"/>
      <c r="X149" s="106"/>
      <c r="Y149" s="101"/>
      <c r="Z149" s="101"/>
      <c r="AA149" s="101"/>
      <c r="AB149" s="102"/>
      <c r="AC149" s="41"/>
      <c r="AD149" s="41"/>
      <c r="AE149" s="355"/>
      <c r="AF149" s="356"/>
      <c r="AG149" s="704"/>
      <c r="AH149" s="373"/>
      <c r="AI149" s="705"/>
      <c r="AJ149" s="373"/>
      <c r="AK149" s="485">
        <v>5.75</v>
      </c>
      <c r="AL149" s="486">
        <v>5</v>
      </c>
      <c r="AM149" s="486">
        <v>6</v>
      </c>
      <c r="AN149" s="362">
        <f>AM149+AL149+AK149</f>
        <v>16.75</v>
      </c>
      <c r="AO149" s="1127"/>
      <c r="AP149" s="1127"/>
      <c r="AQ149" s="1127"/>
      <c r="AR149" s="1128"/>
      <c r="AS149" s="358"/>
      <c r="AT149" s="358"/>
      <c r="AU149" s="359"/>
      <c r="AV149" s="724"/>
      <c r="AW149" s="1962"/>
      <c r="AX149" s="364"/>
      <c r="AY149" s="365"/>
      <c r="AZ149" s="1963"/>
      <c r="BA149" s="366"/>
      <c r="BB149" s="366"/>
      <c r="BC149" s="366"/>
      <c r="BD149" s="367"/>
      <c r="BE149" s="1906">
        <f>BH149*6/20</f>
        <v>4.7099999999999991</v>
      </c>
      <c r="BF149" s="683">
        <f>BH149*6/20</f>
        <v>4.7099999999999991</v>
      </c>
      <c r="BG149" s="2466">
        <f>BH149*8/20</f>
        <v>6.2799999999999994</v>
      </c>
      <c r="BH149" s="2436">
        <v>15.7</v>
      </c>
      <c r="BI149" s="371"/>
      <c r="BJ149" s="371"/>
      <c r="BK149" s="371"/>
      <c r="BL149" s="372"/>
      <c r="BM149" s="358"/>
      <c r="BN149" s="358"/>
      <c r="BO149" s="358"/>
      <c r="BP149" s="363"/>
      <c r="BQ149" s="373"/>
      <c r="BR149" s="373"/>
      <c r="BS149" s="373"/>
      <c r="BT149" s="704"/>
      <c r="BU149" s="1870">
        <v>5</v>
      </c>
      <c r="BV149" s="462">
        <v>4</v>
      </c>
      <c r="BW149" s="462">
        <v>6</v>
      </c>
      <c r="BX149" s="1871">
        <f>BW149+BV149+BU149</f>
        <v>15</v>
      </c>
      <c r="BY149" s="1424"/>
      <c r="BZ149" s="1424"/>
      <c r="CA149" s="1424"/>
      <c r="CB149" s="1425"/>
      <c r="CC149" s="355"/>
      <c r="CD149" s="355"/>
      <c r="CE149" s="355"/>
      <c r="CF149" s="356"/>
      <c r="CG149" s="463"/>
      <c r="CH149" s="463"/>
      <c r="CI149" s="463"/>
      <c r="CJ149" s="464"/>
      <c r="CK149" s="383"/>
      <c r="CL149" s="383"/>
      <c r="CM149" s="383"/>
      <c r="CN149" s="488"/>
      <c r="CO149" s="2005"/>
      <c r="CP149" s="376"/>
      <c r="CQ149" s="465"/>
      <c r="CR149" s="2006"/>
      <c r="CS149" s="378"/>
      <c r="CT149" s="378"/>
      <c r="CU149" s="378"/>
      <c r="CV149" s="460"/>
      <c r="CW149" s="466"/>
      <c r="CX149" s="467"/>
      <c r="CY149" s="468"/>
      <c r="CZ149" s="468"/>
      <c r="DA149" s="469"/>
      <c r="DB149" s="378"/>
      <c r="DC149" s="470"/>
      <c r="DD149" s="470"/>
      <c r="DE149" s="471"/>
      <c r="DF149" s="472"/>
      <c r="DG149" s="473"/>
      <c r="DH149" s="473"/>
      <c r="DI149" s="488"/>
      <c r="DJ149" s="383"/>
      <c r="DK149" s="489"/>
      <c r="DL149" s="489"/>
      <c r="DM149" s="374"/>
      <c r="DN149" s="374"/>
      <c r="DO149" s="374"/>
      <c r="DP149" s="103"/>
      <c r="DQ149" s="104"/>
      <c r="DR149" s="105"/>
      <c r="DS149" s="223"/>
      <c r="DT149" s="106"/>
      <c r="DU149" s="275"/>
      <c r="DV149" s="276"/>
      <c r="DW149" s="277"/>
      <c r="DX149" s="278"/>
      <c r="DY149" s="224"/>
      <c r="DZ149" s="225"/>
      <c r="EA149" s="226"/>
      <c r="EB149" s="227"/>
      <c r="EC149" s="104"/>
      <c r="ED149" s="105"/>
      <c r="EE149" s="223"/>
      <c r="EF149" s="106"/>
      <c r="EG149" s="228"/>
      <c r="EH149" s="229"/>
      <c r="EI149" s="230"/>
      <c r="EJ149" s="231"/>
      <c r="EK149" s="938"/>
      <c r="EL149" s="939"/>
      <c r="EM149" s="940"/>
      <c r="EN149" s="941"/>
      <c r="EO149" s="1011"/>
      <c r="EP149" s="1012"/>
      <c r="EQ149" s="1013"/>
      <c r="ER149" s="1014"/>
      <c r="ES149" s="1070"/>
      <c r="ET149" s="1071"/>
      <c r="EU149" s="1072"/>
      <c r="EV149" s="1073"/>
      <c r="EW149" s="1351"/>
      <c r="EX149" s="1352"/>
      <c r="EY149" s="1353"/>
      <c r="EZ149" s="1354"/>
      <c r="FA149" s="1450"/>
      <c r="FB149" s="1451"/>
      <c r="FC149" s="1452"/>
      <c r="FD149" s="1453"/>
      <c r="FE149" s="1606"/>
      <c r="FF149" s="1607"/>
      <c r="FG149" s="1608"/>
      <c r="FH149" s="1609"/>
      <c r="FL149" s="2252"/>
      <c r="FP149" s="2252"/>
      <c r="FQ149" s="1858"/>
      <c r="FT149" s="2252"/>
      <c r="FX149" s="2252"/>
      <c r="GB149" s="2252"/>
      <c r="GF149" s="2252"/>
      <c r="GG149" s="1858"/>
      <c r="GJ149" s="2252"/>
      <c r="GN149" s="2252"/>
      <c r="GR149" s="2252"/>
      <c r="GV149" s="1858"/>
      <c r="GW149" s="1858"/>
      <c r="GZ149" s="2252"/>
      <c r="HA149" s="1858"/>
      <c r="HD149" s="2252"/>
      <c r="HE149" s="1858"/>
      <c r="HH149" s="2252"/>
      <c r="HI149" s="1858"/>
      <c r="HL149" s="2252"/>
      <c r="HM149" s="1858"/>
      <c r="HP149" s="2252"/>
      <c r="HQ149" s="1858"/>
      <c r="HT149" s="2252"/>
      <c r="HU149" s="1858"/>
      <c r="HX149" s="2252"/>
      <c r="HY149" s="1858"/>
      <c r="IB149" s="2252"/>
      <c r="IC149" s="1858"/>
      <c r="IF149" s="2252"/>
      <c r="IG149" s="1858"/>
      <c r="IJ149" s="2252"/>
      <c r="IK149" s="1858"/>
      <c r="IN149" s="2252"/>
      <c r="IO149" s="1858"/>
      <c r="IR149" s="2252"/>
      <c r="IS149" s="1858"/>
      <c r="IV149" s="1858"/>
      <c r="IW149" s="1858"/>
      <c r="IZ149" s="2252"/>
      <c r="JA149" s="1858"/>
      <c r="JD149" s="2252"/>
      <c r="JE149" s="1858"/>
      <c r="JH149" s="2252"/>
      <c r="JI149" s="1858"/>
      <c r="JL149" s="2252"/>
      <c r="JM149" s="1858"/>
      <c r="JP149" s="2252"/>
      <c r="JQ149" s="1858"/>
      <c r="JT149" s="2252"/>
      <c r="JU149" s="1858"/>
      <c r="JX149" s="2252"/>
      <c r="JY149" s="1858"/>
      <c r="KB149" s="2252"/>
      <c r="KC149" s="1858"/>
      <c r="KF149" s="2252"/>
      <c r="KG149" s="1858"/>
      <c r="KJ149" s="2252"/>
      <c r="KK149" s="1858"/>
      <c r="KN149" s="2252"/>
      <c r="KO149" s="1858"/>
      <c r="KR149" s="2252"/>
      <c r="KS149" s="1858"/>
      <c r="KV149" s="2252"/>
      <c r="KW149" s="1858"/>
      <c r="KZ149" s="2252"/>
      <c r="LA149" s="1858"/>
      <c r="LD149" s="2252"/>
      <c r="LE149" s="1858"/>
      <c r="LH149" s="2252"/>
      <c r="LI149" s="1858"/>
      <c r="LL149" s="2252"/>
      <c r="LM149" s="1858"/>
      <c r="LP149" s="2252"/>
      <c r="LQ149" s="1858"/>
      <c r="LT149" s="2252"/>
      <c r="LU149" s="1858"/>
      <c r="LX149" s="2252"/>
      <c r="LY149" s="1858"/>
      <c r="MB149" s="2252"/>
      <c r="MC149" s="1858"/>
      <c r="MF149" s="2252"/>
      <c r="MG149" s="1858"/>
      <c r="MJ149" s="2252"/>
      <c r="MK149" s="1858"/>
      <c r="MN149" s="2252"/>
      <c r="MO149" s="1858"/>
      <c r="MR149" s="2252"/>
      <c r="MS149" s="1858"/>
      <c r="MV149" s="2252"/>
      <c r="MW149" s="1858"/>
      <c r="MZ149" s="2252"/>
      <c r="NA149" s="1858"/>
      <c r="ND149" s="2252"/>
    </row>
    <row r="150" spans="1:368" s="78" customFormat="1" thickBot="1">
      <c r="A150" s="128"/>
      <c r="B150" s="1754"/>
      <c r="C150" s="1790"/>
      <c r="D150" s="2331"/>
      <c r="E150" s="1790"/>
      <c r="F150" s="1801"/>
      <c r="G150" s="1802" t="s">
        <v>234</v>
      </c>
      <c r="H150" s="1770" t="e">
        <f>AVERAGE(BE150,AK150,AC150,Q150,U150,Y150,CK150,CG150,AG150,AW150,M150,BQ150,BU150,BM150,BA150,AO150,AS150,#REF!,BI150,BY150,CC150,CO150,CS150,CW150,DA150,DE150,DI150,DM150,DQ150)</f>
        <v>#REF!</v>
      </c>
      <c r="I150" s="693" t="e">
        <f>AVERAGE(BF150,AL150,AD150,R150,V150,Z150,CL150,CH150,AH150,AX150,N150,BR150,BV150,BN150,BB150,AP150,AT150,#REF!,BJ150,BZ150,CD150,CP150,CT150,CX150,DB150,DF150,DJ150,DN150,DR150)</f>
        <v>#REF!</v>
      </c>
      <c r="J150" s="2055" t="e">
        <f>AVERAGE(BG150,AM150,AE150,S150,W150,AA150,CM150,CI150,AI150,AY150,O150,BS150,BW150,BO150,BC150,AQ150,AU150,#REF!,BK150,CA150,CE150,CQ150,CU150,CY150,DC150,DG150,DK150,DO150,DS150)</f>
        <v>#REF!</v>
      </c>
      <c r="K150" s="1325" t="e">
        <f>SUM(H150:J150)</f>
        <v>#REF!</v>
      </c>
      <c r="L150" s="1754"/>
      <c r="M150" s="65"/>
      <c r="N150" s="65"/>
      <c r="O150" s="65"/>
      <c r="P150" s="218"/>
      <c r="Q150" s="2511"/>
      <c r="R150" s="97"/>
      <c r="S150" s="98"/>
      <c r="T150" s="2512"/>
      <c r="U150" s="105"/>
      <c r="V150" s="105"/>
      <c r="W150" s="105"/>
      <c r="X150" s="106"/>
      <c r="Y150" s="101"/>
      <c r="Z150" s="101"/>
      <c r="AA150" s="101"/>
      <c r="AB150" s="102"/>
      <c r="AC150" s="41"/>
      <c r="AD150" s="41"/>
      <c r="AE150" s="355"/>
      <c r="AF150" s="356"/>
      <c r="AG150" s="704"/>
      <c r="AH150" s="373"/>
      <c r="AI150" s="705"/>
      <c r="AJ150" s="373"/>
      <c r="AK150" s="683">
        <f>AN150*6/20</f>
        <v>4.5750000000000002</v>
      </c>
      <c r="AL150" s="683">
        <f>AN150*6/20</f>
        <v>4.5750000000000002</v>
      </c>
      <c r="AM150" s="683">
        <f>AN150*8/20</f>
        <v>6.1</v>
      </c>
      <c r="AN150" s="684">
        <v>15.25</v>
      </c>
      <c r="AO150" s="1127"/>
      <c r="AP150" s="1127"/>
      <c r="AQ150" s="1127"/>
      <c r="AR150" s="1128"/>
      <c r="AS150" s="358"/>
      <c r="AT150" s="358"/>
      <c r="AU150" s="359"/>
      <c r="AV150" s="724"/>
      <c r="AW150" s="1962"/>
      <c r="AX150" s="364"/>
      <c r="AY150" s="365"/>
      <c r="AZ150" s="1963"/>
      <c r="BA150" s="366"/>
      <c r="BB150" s="366"/>
      <c r="BC150" s="366"/>
      <c r="BD150" s="367"/>
      <c r="BE150" s="2401">
        <v>5.5</v>
      </c>
      <c r="BF150" s="368">
        <v>5.5</v>
      </c>
      <c r="BG150" s="2451">
        <v>6.5</v>
      </c>
      <c r="BH150" s="470">
        <f>BG150+BF150+BE150</f>
        <v>17.5</v>
      </c>
      <c r="BI150" s="371"/>
      <c r="BJ150" s="371"/>
      <c r="BK150" s="371"/>
      <c r="BL150" s="372"/>
      <c r="BM150" s="358"/>
      <c r="BN150" s="358"/>
      <c r="BO150" s="358"/>
      <c r="BP150" s="363"/>
      <c r="BQ150" s="373"/>
      <c r="BR150" s="373"/>
      <c r="BS150" s="373"/>
      <c r="BT150" s="704"/>
      <c r="BU150" s="1870">
        <v>4</v>
      </c>
      <c r="BV150" s="462">
        <v>4</v>
      </c>
      <c r="BW150" s="462">
        <v>7</v>
      </c>
      <c r="BX150" s="1871">
        <f>BW150+BV150+BU150</f>
        <v>15</v>
      </c>
      <c r="BY150" s="1424"/>
      <c r="BZ150" s="1424"/>
      <c r="CA150" s="1424"/>
      <c r="CB150" s="1425"/>
      <c r="CC150" s="355"/>
      <c r="CD150" s="355"/>
      <c r="CE150" s="355"/>
      <c r="CF150" s="356"/>
      <c r="CG150" s="463"/>
      <c r="CH150" s="463"/>
      <c r="CI150" s="463"/>
      <c r="CJ150" s="464"/>
      <c r="CK150" s="383"/>
      <c r="CL150" s="383"/>
      <c r="CM150" s="383"/>
      <c r="CN150" s="488"/>
      <c r="CO150" s="2005"/>
      <c r="CP150" s="376"/>
      <c r="CQ150" s="465"/>
      <c r="CR150" s="2006"/>
      <c r="CS150" s="378"/>
      <c r="CT150" s="378"/>
      <c r="CU150" s="378"/>
      <c r="CV150" s="460"/>
      <c r="CW150" s="466"/>
      <c r="CX150" s="467"/>
      <c r="CY150" s="468"/>
      <c r="CZ150" s="468"/>
      <c r="DA150" s="469"/>
      <c r="DB150" s="378"/>
      <c r="DC150" s="470"/>
      <c r="DD150" s="470"/>
      <c r="DE150" s="471"/>
      <c r="DF150" s="472"/>
      <c r="DG150" s="473"/>
      <c r="DH150" s="473"/>
      <c r="DI150" s="488"/>
      <c r="DJ150" s="383"/>
      <c r="DK150" s="489"/>
      <c r="DL150" s="489"/>
      <c r="DM150" s="374"/>
      <c r="DN150" s="374"/>
      <c r="DO150" s="374"/>
      <c r="DP150" s="103"/>
      <c r="DQ150" s="104"/>
      <c r="DR150" s="105"/>
      <c r="DS150" s="223"/>
      <c r="DT150" s="106"/>
      <c r="DU150" s="275"/>
      <c r="DV150" s="276"/>
      <c r="DW150" s="277"/>
      <c r="DX150" s="278"/>
      <c r="DY150" s="224"/>
      <c r="DZ150" s="225"/>
      <c r="EA150" s="226"/>
      <c r="EB150" s="227"/>
      <c r="EC150" s="104"/>
      <c r="ED150" s="105"/>
      <c r="EE150" s="223"/>
      <c r="EF150" s="106"/>
      <c r="EG150" s="228"/>
      <c r="EH150" s="229"/>
      <c r="EI150" s="230"/>
      <c r="EJ150" s="231"/>
      <c r="EK150" s="938"/>
      <c r="EL150" s="939"/>
      <c r="EM150" s="940"/>
      <c r="EN150" s="941"/>
      <c r="EO150" s="1011"/>
      <c r="EP150" s="1012"/>
      <c r="EQ150" s="1013"/>
      <c r="ER150" s="1014"/>
      <c r="ES150" s="1070"/>
      <c r="ET150" s="1071"/>
      <c r="EU150" s="1072"/>
      <c r="EV150" s="1073"/>
      <c r="EW150" s="1351"/>
      <c r="EX150" s="1352"/>
      <c r="EY150" s="1353"/>
      <c r="EZ150" s="1354"/>
      <c r="FA150" s="1450"/>
      <c r="FB150" s="1451"/>
      <c r="FC150" s="1452"/>
      <c r="FD150" s="1453"/>
      <c r="FE150" s="1606"/>
      <c r="FF150" s="1607"/>
      <c r="FG150" s="1608"/>
      <c r="FH150" s="1609"/>
      <c r="FL150" s="2252"/>
      <c r="FP150" s="2252"/>
      <c r="FQ150" s="1858"/>
      <c r="FT150" s="2252"/>
      <c r="FX150" s="2252"/>
      <c r="GB150" s="2252"/>
      <c r="GF150" s="2252"/>
      <c r="GG150" s="1858"/>
      <c r="GJ150" s="2252"/>
      <c r="GN150" s="2252"/>
      <c r="GR150" s="2252"/>
      <c r="GV150" s="1858"/>
      <c r="GW150" s="1858"/>
      <c r="GZ150" s="2252"/>
      <c r="HA150" s="1858"/>
      <c r="HD150" s="2252"/>
      <c r="HE150" s="1858"/>
      <c r="HH150" s="2252"/>
      <c r="HI150" s="1858"/>
      <c r="HL150" s="2252"/>
      <c r="HM150" s="1858"/>
      <c r="HP150" s="2252"/>
      <c r="HQ150" s="1858"/>
      <c r="HT150" s="2252"/>
      <c r="HU150" s="1858"/>
      <c r="HX150" s="2252"/>
      <c r="HY150" s="1858"/>
      <c r="IB150" s="2252"/>
      <c r="IC150" s="1858"/>
      <c r="IF150" s="2252"/>
      <c r="IG150" s="1858"/>
      <c r="IJ150" s="2252"/>
      <c r="IK150" s="1858"/>
      <c r="IN150" s="2252"/>
      <c r="IO150" s="1858"/>
      <c r="IR150" s="2252"/>
      <c r="IS150" s="1858"/>
      <c r="IV150" s="1858"/>
      <c r="IW150" s="1858"/>
      <c r="IZ150" s="2252"/>
      <c r="JA150" s="1858"/>
      <c r="JD150" s="2252"/>
      <c r="JE150" s="1858"/>
      <c r="JH150" s="2252"/>
      <c r="JI150" s="1858"/>
      <c r="JL150" s="2252"/>
      <c r="JM150" s="1858"/>
      <c r="JP150" s="2252"/>
      <c r="JQ150" s="1858"/>
      <c r="JT150" s="2252"/>
      <c r="JU150" s="1858"/>
      <c r="JX150" s="2252"/>
      <c r="JY150" s="1858"/>
      <c r="KB150" s="2252"/>
      <c r="KC150" s="1858"/>
      <c r="KF150" s="2252"/>
      <c r="KG150" s="1858"/>
      <c r="KJ150" s="2252"/>
      <c r="KK150" s="1858"/>
      <c r="KN150" s="2252"/>
      <c r="KO150" s="1858"/>
      <c r="KR150" s="2252"/>
      <c r="KS150" s="1858"/>
      <c r="KV150" s="2252"/>
      <c r="KW150" s="1858"/>
      <c r="KZ150" s="2252"/>
      <c r="LA150" s="1858"/>
      <c r="LD150" s="2252"/>
      <c r="LE150" s="1858"/>
      <c r="LH150" s="2252"/>
      <c r="LI150" s="1858"/>
      <c r="LL150" s="2252"/>
      <c r="LM150" s="1858"/>
      <c r="LP150" s="2252"/>
      <c r="LQ150" s="1858"/>
      <c r="LT150" s="2252"/>
      <c r="LU150" s="1858"/>
      <c r="LX150" s="2252"/>
      <c r="LY150" s="1858"/>
      <c r="MB150" s="2252"/>
      <c r="MC150" s="1858"/>
      <c r="MF150" s="2252"/>
      <c r="MG150" s="1858"/>
      <c r="MJ150" s="2252"/>
      <c r="MK150" s="1858"/>
      <c r="MN150" s="2252"/>
      <c r="MO150" s="1858"/>
      <c r="MR150" s="2252"/>
      <c r="MS150" s="1858"/>
      <c r="MV150" s="2252"/>
      <c r="MW150" s="1858"/>
      <c r="MZ150" s="2252"/>
      <c r="NA150" s="1858"/>
      <c r="ND150" s="2252"/>
    </row>
    <row r="151" spans="1:368" s="78" customFormat="1" thickBot="1">
      <c r="A151" s="128"/>
      <c r="B151" s="1754"/>
      <c r="C151" s="1790"/>
      <c r="D151" s="2331"/>
      <c r="E151" s="1790"/>
      <c r="F151" s="1801"/>
      <c r="G151" s="1802" t="s">
        <v>191</v>
      </c>
      <c r="H151" s="1773" t="e">
        <f>AVERAGE(BE151,AK151,AC151,Q151,U151,Y151,CK151,CG151,AG151,AW151,M151,BQ151,BU151,BM151,BA151,AO151,AS151,#REF!,BI151,BY151,CC151,CO151,CS151,CW151,DA151,DE151,DI151,DM151,DQ151)</f>
        <v>#REF!</v>
      </c>
      <c r="I151" s="695" t="e">
        <f>AVERAGE(BF151,AL151,AD151,R151,V151,Z151,CL151,CH151,AH151,AX151,N151,BR151,BV151,BN151,BB151,AP151,AT151,#REF!,BJ151,BZ151,CD151,CP151,CT151,CX151,DB151,DF151,DJ151,DN151,DR151)</f>
        <v>#REF!</v>
      </c>
      <c r="J151" s="2054" t="e">
        <f>AVERAGE(BG151,AM151,AE151,S151,W151,AA151,CM151,CI151,AI151,AY151,O151,BS151,BW151,BO151,BC151,AQ151,AU151,#REF!,BK151,CA151,CE151,CQ151,CU151,CY151,DC151,DG151,DK151,DO151,DS151)</f>
        <v>#REF!</v>
      </c>
      <c r="K151" s="1324" t="e">
        <f>SUM(H151:J151)</f>
        <v>#REF!</v>
      </c>
      <c r="L151" s="1754"/>
      <c r="M151" s="65"/>
      <c r="N151" s="65"/>
      <c r="O151" s="65"/>
      <c r="P151" s="218"/>
      <c r="Q151" s="2511"/>
      <c r="R151" s="97"/>
      <c r="S151" s="98"/>
      <c r="T151" s="2512"/>
      <c r="U151" s="105"/>
      <c r="V151" s="105"/>
      <c r="W151" s="105"/>
      <c r="X151" s="106"/>
      <c r="Y151" s="101"/>
      <c r="Z151" s="101"/>
      <c r="AA151" s="101"/>
      <c r="AB151" s="102"/>
      <c r="AC151" s="41"/>
      <c r="AD151" s="41"/>
      <c r="AE151" s="355"/>
      <c r="AF151" s="356"/>
      <c r="AG151" s="704"/>
      <c r="AH151" s="373"/>
      <c r="AI151" s="705"/>
      <c r="AJ151" s="373"/>
      <c r="AK151" s="485">
        <v>5</v>
      </c>
      <c r="AL151" s="486">
        <v>4.5</v>
      </c>
      <c r="AM151" s="486">
        <v>6</v>
      </c>
      <c r="AN151" s="362">
        <f>AM151+AL151+AK151</f>
        <v>15.5</v>
      </c>
      <c r="AO151" s="1127"/>
      <c r="AP151" s="1127"/>
      <c r="AQ151" s="1127"/>
      <c r="AR151" s="1128"/>
      <c r="AS151" s="358"/>
      <c r="AT151" s="358"/>
      <c r="AU151" s="359"/>
      <c r="AV151" s="724"/>
      <c r="AW151" s="1962"/>
      <c r="AX151" s="364"/>
      <c r="AY151" s="365"/>
      <c r="AZ151" s="1963"/>
      <c r="BA151" s="366"/>
      <c r="BB151" s="366"/>
      <c r="BC151" s="366"/>
      <c r="BD151" s="367"/>
      <c r="BE151" s="2401">
        <v>5.5</v>
      </c>
      <c r="BF151" s="368">
        <v>4.5</v>
      </c>
      <c r="BG151" s="2451">
        <v>5</v>
      </c>
      <c r="BH151" s="470">
        <f>BG151+BF151+BE151</f>
        <v>15</v>
      </c>
      <c r="BI151" s="371"/>
      <c r="BJ151" s="371"/>
      <c r="BK151" s="371"/>
      <c r="BL151" s="372"/>
      <c r="BM151" s="358"/>
      <c r="BN151" s="358"/>
      <c r="BO151" s="358"/>
      <c r="BP151" s="363"/>
      <c r="BQ151" s="373"/>
      <c r="BR151" s="373"/>
      <c r="BS151" s="373"/>
      <c r="BT151" s="704"/>
      <c r="BU151" s="1906">
        <f>BX151*6/20</f>
        <v>4.26</v>
      </c>
      <c r="BV151" s="683">
        <f>BX151*6/20</f>
        <v>4.26</v>
      </c>
      <c r="BW151" s="683">
        <f>BX151*8/20</f>
        <v>5.68</v>
      </c>
      <c r="BX151" s="1907">
        <v>14.2</v>
      </c>
      <c r="BY151" s="1424"/>
      <c r="BZ151" s="1424"/>
      <c r="CA151" s="1424"/>
      <c r="CB151" s="1425"/>
      <c r="CC151" s="355"/>
      <c r="CD151" s="355"/>
      <c r="CE151" s="355"/>
      <c r="CF151" s="356"/>
      <c r="CG151" s="463"/>
      <c r="CH151" s="463"/>
      <c r="CI151" s="463"/>
      <c r="CJ151" s="464"/>
      <c r="CK151" s="383"/>
      <c r="CL151" s="383"/>
      <c r="CM151" s="383"/>
      <c r="CN151" s="488"/>
      <c r="CO151" s="2005"/>
      <c r="CP151" s="376"/>
      <c r="CQ151" s="465"/>
      <c r="CR151" s="2006"/>
      <c r="CS151" s="378"/>
      <c r="CT151" s="378"/>
      <c r="CU151" s="378"/>
      <c r="CV151" s="460"/>
      <c r="CW151" s="466"/>
      <c r="CX151" s="467"/>
      <c r="CY151" s="468"/>
      <c r="CZ151" s="468"/>
      <c r="DA151" s="469"/>
      <c r="DB151" s="378"/>
      <c r="DC151" s="470"/>
      <c r="DD151" s="470"/>
      <c r="DE151" s="471"/>
      <c r="DF151" s="472"/>
      <c r="DG151" s="473"/>
      <c r="DH151" s="473"/>
      <c r="DI151" s="488"/>
      <c r="DJ151" s="383"/>
      <c r="DK151" s="489"/>
      <c r="DL151" s="489"/>
      <c r="DM151" s="374"/>
      <c r="DN151" s="374"/>
      <c r="DO151" s="374"/>
      <c r="DP151" s="103"/>
      <c r="DQ151" s="104"/>
      <c r="DR151" s="105"/>
      <c r="DS151" s="223"/>
      <c r="DT151" s="106"/>
      <c r="DU151" s="275"/>
      <c r="DV151" s="276"/>
      <c r="DW151" s="277"/>
      <c r="DX151" s="278"/>
      <c r="DY151" s="224"/>
      <c r="DZ151" s="225"/>
      <c r="EA151" s="226"/>
      <c r="EB151" s="227"/>
      <c r="EC151" s="104"/>
      <c r="ED151" s="105"/>
      <c r="EE151" s="223"/>
      <c r="EF151" s="106"/>
      <c r="EG151" s="228"/>
      <c r="EH151" s="229"/>
      <c r="EI151" s="230"/>
      <c r="EJ151" s="231"/>
      <c r="EK151" s="938"/>
      <c r="EL151" s="939"/>
      <c r="EM151" s="940"/>
      <c r="EN151" s="941"/>
      <c r="EO151" s="1011"/>
      <c r="EP151" s="1012"/>
      <c r="EQ151" s="1013"/>
      <c r="ER151" s="1014"/>
      <c r="ES151" s="1070"/>
      <c r="ET151" s="1071"/>
      <c r="EU151" s="1072"/>
      <c r="EV151" s="1073"/>
      <c r="EW151" s="1351"/>
      <c r="EX151" s="1352"/>
      <c r="EY151" s="1353"/>
      <c r="EZ151" s="1354"/>
      <c r="FA151" s="1450"/>
      <c r="FB151" s="1451"/>
      <c r="FC151" s="1452"/>
      <c r="FD151" s="1453"/>
      <c r="FE151" s="1606"/>
      <c r="FF151" s="1607"/>
      <c r="FG151" s="1608"/>
      <c r="FH151" s="1609"/>
      <c r="FL151" s="2252"/>
      <c r="FP151" s="2252"/>
      <c r="FQ151" s="1858"/>
      <c r="FT151" s="2252"/>
      <c r="FX151" s="2252"/>
      <c r="GB151" s="2252"/>
      <c r="GF151" s="2252"/>
      <c r="GG151" s="1858"/>
      <c r="GJ151" s="2252"/>
      <c r="GN151" s="2252"/>
      <c r="GR151" s="2252"/>
      <c r="GV151" s="1858"/>
      <c r="GW151" s="1858"/>
      <c r="GZ151" s="2252"/>
      <c r="HA151" s="1858"/>
      <c r="HD151" s="2252"/>
      <c r="HE151" s="1858"/>
      <c r="HH151" s="2252"/>
      <c r="HI151" s="1858"/>
      <c r="HL151" s="2252"/>
      <c r="HM151" s="1858"/>
      <c r="HP151" s="2252"/>
      <c r="HQ151" s="1858"/>
      <c r="HT151" s="2252"/>
      <c r="HU151" s="1858"/>
      <c r="HX151" s="2252"/>
      <c r="HY151" s="1858"/>
      <c r="IB151" s="2252"/>
      <c r="IC151" s="1858"/>
      <c r="IF151" s="2252"/>
      <c r="IG151" s="1858"/>
      <c r="IJ151" s="2252"/>
      <c r="IK151" s="1858"/>
      <c r="IN151" s="2252"/>
      <c r="IO151" s="1858"/>
      <c r="IR151" s="2252"/>
      <c r="IS151" s="1858"/>
      <c r="IV151" s="1858"/>
      <c r="IW151" s="1858"/>
      <c r="IZ151" s="2252"/>
      <c r="JA151" s="1858"/>
      <c r="JD151" s="2252"/>
      <c r="JE151" s="1858"/>
      <c r="JH151" s="2252"/>
      <c r="JI151" s="1858"/>
      <c r="JL151" s="2252"/>
      <c r="JM151" s="1858"/>
      <c r="JP151" s="2252"/>
      <c r="JQ151" s="1858"/>
      <c r="JT151" s="2252"/>
      <c r="JU151" s="1858"/>
      <c r="JX151" s="2252"/>
      <c r="JY151" s="1858"/>
      <c r="KB151" s="2252"/>
      <c r="KC151" s="1858"/>
      <c r="KF151" s="2252"/>
      <c r="KG151" s="1858"/>
      <c r="KJ151" s="2252"/>
      <c r="KK151" s="1858"/>
      <c r="KN151" s="2252"/>
      <c r="KO151" s="1858"/>
      <c r="KR151" s="2252"/>
      <c r="KS151" s="1858"/>
      <c r="KV151" s="2252"/>
      <c r="KW151" s="1858"/>
      <c r="KZ151" s="2252"/>
      <c r="LA151" s="1858"/>
      <c r="LD151" s="2252"/>
      <c r="LE151" s="1858"/>
      <c r="LH151" s="2252"/>
      <c r="LI151" s="1858"/>
      <c r="LL151" s="2252"/>
      <c r="LM151" s="1858"/>
      <c r="LP151" s="2252"/>
      <c r="LQ151" s="1858"/>
      <c r="LT151" s="2252"/>
      <c r="LU151" s="1858"/>
      <c r="LX151" s="2252"/>
      <c r="LY151" s="1858"/>
      <c r="MB151" s="2252"/>
      <c r="MC151" s="1858"/>
      <c r="MF151" s="2252"/>
      <c r="MG151" s="1858"/>
      <c r="MJ151" s="2252"/>
      <c r="MK151" s="1858"/>
      <c r="MN151" s="2252"/>
      <c r="MO151" s="1858"/>
      <c r="MR151" s="2252"/>
      <c r="MS151" s="1858"/>
      <c r="MV151" s="2252"/>
      <c r="MW151" s="1858"/>
      <c r="MZ151" s="2252"/>
      <c r="NA151" s="1858"/>
      <c r="ND151" s="2252"/>
    </row>
    <row r="152" spans="1:368" s="411" customFormat="1" thickBot="1">
      <c r="A152" s="714"/>
      <c r="B152" s="1757"/>
      <c r="C152" s="1790">
        <v>2007</v>
      </c>
      <c r="D152" s="2331" t="s">
        <v>507</v>
      </c>
      <c r="E152" s="1790">
        <v>22</v>
      </c>
      <c r="F152" s="1805" t="s">
        <v>522</v>
      </c>
      <c r="G152" s="1806"/>
      <c r="H152" s="2274"/>
      <c r="I152" s="2274"/>
      <c r="J152" s="2274"/>
      <c r="K152" s="2275"/>
      <c r="L152" s="1757"/>
      <c r="M152" s="386"/>
      <c r="N152" s="386"/>
      <c r="O152" s="386"/>
      <c r="P152" s="414"/>
      <c r="Q152" s="2517"/>
      <c r="R152" s="387"/>
      <c r="S152" s="388"/>
      <c r="T152" s="2518"/>
      <c r="U152" s="389"/>
      <c r="V152" s="389"/>
      <c r="W152" s="389"/>
      <c r="X152" s="390"/>
      <c r="Y152" s="478"/>
      <c r="Z152" s="478"/>
      <c r="AA152" s="478"/>
      <c r="AB152" s="479"/>
      <c r="AC152" s="391"/>
      <c r="AD152" s="391"/>
      <c r="AE152" s="391"/>
      <c r="AF152" s="392"/>
      <c r="AG152" s="707"/>
      <c r="AH152" s="404"/>
      <c r="AI152" s="708"/>
      <c r="AJ152" s="404"/>
      <c r="AK152" s="2597">
        <f>STDEV(AN148:AN151)</f>
        <v>1.3385315336840842</v>
      </c>
      <c r="AL152" s="2597"/>
      <c r="AM152" s="2598">
        <f>AVERAGE(AN148:AN151)</f>
        <v>15.25</v>
      </c>
      <c r="AN152" s="2598"/>
      <c r="AO152" s="1129"/>
      <c r="AP152" s="1129"/>
      <c r="AQ152" s="1129"/>
      <c r="AR152" s="1130"/>
      <c r="AS152" s="393"/>
      <c r="AT152" s="393"/>
      <c r="AU152" s="32"/>
      <c r="AV152" s="1944"/>
      <c r="AW152" s="1964"/>
      <c r="AX152" s="398"/>
      <c r="AY152" s="399"/>
      <c r="AZ152" s="1965"/>
      <c r="BA152" s="400"/>
      <c r="BB152" s="400"/>
      <c r="BC152" s="400"/>
      <c r="BD152" s="401"/>
      <c r="BE152" s="2596">
        <f>STDEV(BH148:BH151)</f>
        <v>1.3124404748406566</v>
      </c>
      <c r="BF152" s="2597"/>
      <c r="BG152" s="2598">
        <f>AVERAGE(BH148:BH151)</f>
        <v>15.675000000000001</v>
      </c>
      <c r="BH152" s="2598"/>
      <c r="BI152" s="402"/>
      <c r="BJ152" s="402"/>
      <c r="BK152" s="402"/>
      <c r="BL152" s="403"/>
      <c r="BM152" s="393"/>
      <c r="BN152" s="393"/>
      <c r="BO152" s="393"/>
      <c r="BP152" s="397"/>
      <c r="BQ152" s="404"/>
      <c r="BR152" s="404"/>
      <c r="BS152" s="404"/>
      <c r="BT152" s="707"/>
      <c r="BU152" s="2596">
        <f>STDEV(BX148:BX151)</f>
        <v>1.1786291472157961</v>
      </c>
      <c r="BV152" s="2597"/>
      <c r="BW152" s="2598">
        <f>AVERAGE(BX148:BX151)</f>
        <v>14.175000000000001</v>
      </c>
      <c r="BX152" s="2599"/>
      <c r="BY152" s="1426"/>
      <c r="BZ152" s="1426"/>
      <c r="CA152" s="1426"/>
      <c r="CB152" s="1427"/>
      <c r="CC152" s="391"/>
      <c r="CD152" s="391"/>
      <c r="CE152" s="391"/>
      <c r="CF152" s="392"/>
      <c r="CG152" s="389"/>
      <c r="CH152" s="389"/>
      <c r="CI152" s="389"/>
      <c r="CJ152" s="390"/>
      <c r="CK152" s="417"/>
      <c r="CL152" s="417"/>
      <c r="CM152" s="417"/>
      <c r="CN152" s="416"/>
      <c r="CO152" s="2007"/>
      <c r="CP152" s="407"/>
      <c r="CQ152" s="480"/>
      <c r="CR152" s="2008"/>
      <c r="CS152" s="408"/>
      <c r="CT152" s="408"/>
      <c r="CU152" s="408"/>
      <c r="CV152" s="409"/>
      <c r="CW152" s="410"/>
      <c r="CY152" s="40"/>
      <c r="CZ152" s="40"/>
      <c r="DA152" s="412"/>
      <c r="DB152" s="408"/>
      <c r="DC152" s="413"/>
      <c r="DD152" s="413"/>
      <c r="DE152" s="414"/>
      <c r="DF152" s="386"/>
      <c r="DG152" s="415"/>
      <c r="DH152" s="415"/>
      <c r="DI152" s="416"/>
      <c r="DJ152" s="417"/>
      <c r="DK152" s="418"/>
      <c r="DL152" s="418"/>
      <c r="DM152" s="405"/>
      <c r="DN152" s="405"/>
      <c r="DO152" s="405"/>
      <c r="DP152" s="419"/>
      <c r="DQ152" s="710"/>
      <c r="DR152" s="389"/>
      <c r="DS152" s="711"/>
      <c r="DT152" s="390"/>
      <c r="DU152" s="421"/>
      <c r="DV152" s="422"/>
      <c r="DW152" s="423"/>
      <c r="DX152" s="424"/>
      <c r="DY152" s="425"/>
      <c r="DZ152" s="426"/>
      <c r="EA152" s="427"/>
      <c r="EB152" s="428"/>
      <c r="EC152" s="710"/>
      <c r="ED152" s="389"/>
      <c r="EE152" s="711"/>
      <c r="EF152" s="390"/>
      <c r="EG152" s="429"/>
      <c r="EH152" s="430"/>
      <c r="EI152" s="712"/>
      <c r="EJ152" s="432"/>
      <c r="EK152" s="954"/>
      <c r="EL152" s="955"/>
      <c r="EM152" s="972"/>
      <c r="EN152" s="957"/>
      <c r="EO152" s="1019"/>
      <c r="EP152" s="1020"/>
      <c r="EQ152" s="1037"/>
      <c r="ER152" s="1022"/>
      <c r="ES152" s="1078"/>
      <c r="ET152" s="1079"/>
      <c r="EU152" s="1096"/>
      <c r="EV152" s="1081"/>
      <c r="EW152" s="1359"/>
      <c r="EX152" s="1360"/>
      <c r="EY152" s="1373"/>
      <c r="EZ152" s="1362"/>
      <c r="FA152" s="1480"/>
      <c r="FB152" s="1481"/>
      <c r="FC152" s="1494"/>
      <c r="FD152" s="1483"/>
      <c r="FE152" s="1622"/>
      <c r="FF152" s="1623"/>
      <c r="FG152" s="1640"/>
      <c r="FH152" s="1625"/>
      <c r="FL152" s="2255"/>
      <c r="FP152" s="2255"/>
      <c r="FQ152" s="1862"/>
      <c r="FT152" s="2255"/>
      <c r="FX152" s="2255"/>
      <c r="GB152" s="2255"/>
      <c r="GF152" s="2255"/>
      <c r="GG152" s="1862"/>
      <c r="GJ152" s="2255"/>
      <c r="GN152" s="2255"/>
      <c r="GR152" s="2255"/>
      <c r="GV152" s="1862"/>
      <c r="GW152" s="1862"/>
      <c r="GZ152" s="2255"/>
      <c r="HA152" s="1862"/>
      <c r="HD152" s="2255"/>
      <c r="HE152" s="1862"/>
      <c r="HH152" s="2255"/>
      <c r="HI152" s="1862"/>
      <c r="HL152" s="2255"/>
      <c r="HM152" s="1862"/>
      <c r="HP152" s="2255"/>
      <c r="HQ152" s="1862"/>
      <c r="HT152" s="2255"/>
      <c r="HU152" s="1862"/>
      <c r="HX152" s="2255"/>
      <c r="HY152" s="1862"/>
      <c r="IB152" s="2255"/>
      <c r="IC152" s="1862"/>
      <c r="IF152" s="2255"/>
      <c r="IG152" s="1862"/>
      <c r="IJ152" s="2255"/>
      <c r="IK152" s="1862"/>
      <c r="IN152" s="2255"/>
      <c r="IO152" s="1862"/>
      <c r="IR152" s="2255"/>
      <c r="IS152" s="1862"/>
      <c r="IV152" s="1862"/>
      <c r="IW152" s="1862"/>
      <c r="IZ152" s="2255"/>
      <c r="JA152" s="1862"/>
      <c r="JD152" s="2255"/>
      <c r="JE152" s="1862"/>
      <c r="JH152" s="2255"/>
      <c r="JI152" s="1862"/>
      <c r="JL152" s="2255"/>
      <c r="JM152" s="1862"/>
      <c r="JP152" s="2255"/>
      <c r="JQ152" s="1862"/>
      <c r="JT152" s="2255"/>
      <c r="JU152" s="1862"/>
      <c r="JX152" s="2255"/>
      <c r="JY152" s="1862"/>
      <c r="KB152" s="2255"/>
      <c r="KC152" s="1862"/>
      <c r="KF152" s="2255"/>
      <c r="KG152" s="1862"/>
      <c r="KJ152" s="2255"/>
      <c r="KK152" s="1862"/>
      <c r="KN152" s="2255"/>
      <c r="KO152" s="1862"/>
      <c r="KR152" s="2255"/>
      <c r="KS152" s="1862"/>
      <c r="KV152" s="2255"/>
      <c r="KW152" s="1862"/>
      <c r="KZ152" s="2255"/>
      <c r="LA152" s="1862"/>
      <c r="LD152" s="2255"/>
      <c r="LE152" s="1862"/>
      <c r="LH152" s="2255"/>
      <c r="LI152" s="1862"/>
      <c r="LL152" s="2255"/>
      <c r="LM152" s="1862"/>
      <c r="LP152" s="2255"/>
      <c r="LQ152" s="1862"/>
      <c r="LT152" s="2255"/>
      <c r="LU152" s="1862"/>
      <c r="LX152" s="2255"/>
      <c r="LY152" s="1862"/>
      <c r="MB152" s="2255"/>
      <c r="MC152" s="1862"/>
      <c r="MF152" s="2255"/>
      <c r="MG152" s="1862"/>
      <c r="MJ152" s="2255"/>
      <c r="MK152" s="1862"/>
      <c r="MN152" s="2255"/>
      <c r="MO152" s="1862"/>
      <c r="MR152" s="2255"/>
      <c r="MS152" s="1862"/>
      <c r="MV152" s="2255"/>
      <c r="MW152" s="1862"/>
      <c r="MZ152" s="2255"/>
      <c r="NA152" s="1862"/>
      <c r="ND152" s="2255"/>
    </row>
    <row r="153" spans="1:368" s="325" customFormat="1" thickBot="1">
      <c r="A153" s="130"/>
      <c r="B153" s="1756"/>
      <c r="C153" s="1790"/>
      <c r="D153" s="2331"/>
      <c r="E153" s="1790"/>
      <c r="F153" s="1817" t="s">
        <v>237</v>
      </c>
      <c r="G153" s="1804" t="s">
        <v>238</v>
      </c>
      <c r="H153" s="2062" t="e">
        <f>AVERAGE(BE153,AK153,AC153,Q153,U153,Y153,CK153,CG153,AG153,AW153,M153,BQ153,BU153,BM153,BA153,AO153,AS153,#REF!,BI153,BY153,CC153,CO153,CS153,CW153,DA153,DE153,DI153,DM153,DQ153,DU153)</f>
        <v>#REF!</v>
      </c>
      <c r="I153" s="685" t="e">
        <f>AVERAGE(BF153,AL153,AD153,R153,V153,Z153,CL153,CH153,AH153,AX153,N153,BR153,BV153,BN153,BB153,AP153,AT153,#REF!,BJ153,BZ153,CD153,CP153,CT153,CX153,DB153,DF153,DJ153,DN153,DR153,DV153)</f>
        <v>#REF!</v>
      </c>
      <c r="J153" s="2051" t="e">
        <f>AVERAGE(BG153,AM153,AE153,S153,W153,AA153,CM153,CI153,AI153,AY153,O153,BS153,BW153,BO153,BC153,AQ153,AU153,#REF!,BK153,CA153,CE153,CQ153,CU153,CY153,DC153,DG153,DK153,DO153,DS153,DW153)</f>
        <v>#REF!</v>
      </c>
      <c r="K153" s="2283" t="e">
        <f>AVERAGE(BH153,AN153,AF153,T153,X153,AB153,CN153,CJ153,AJ153,AZ153,P153,BT153,BX153,BP153,BD153,AR153,AV153,#REF!,BL153,CB153,CF153,CR153,CV153,CZ153,DD153,DH153,DL153,DP153,DT153,DX153)</f>
        <v>#REF!</v>
      </c>
      <c r="L153" s="1756"/>
      <c r="M153" s="455"/>
      <c r="N153" s="455"/>
      <c r="O153" s="455"/>
      <c r="P153" s="454"/>
      <c r="Q153" s="2519"/>
      <c r="R153" s="552"/>
      <c r="S153" s="553"/>
      <c r="T153" s="2523"/>
      <c r="U153" s="444"/>
      <c r="V153" s="444"/>
      <c r="W153" s="444"/>
      <c r="X153" s="445"/>
      <c r="Y153" s="353">
        <v>5</v>
      </c>
      <c r="Z153" s="353">
        <v>5.5</v>
      </c>
      <c r="AA153" s="353">
        <v>6</v>
      </c>
      <c r="AB153" s="525">
        <f>AA153+Z153+Y153</f>
        <v>16.5</v>
      </c>
      <c r="AC153" s="484">
        <v>5</v>
      </c>
      <c r="AD153" s="484">
        <v>5.5</v>
      </c>
      <c r="AE153" s="484">
        <v>2.5</v>
      </c>
      <c r="AF153" s="356">
        <f t="shared" ref="AF153:AF158" si="90">AE153+AD153+AC153</f>
        <v>13</v>
      </c>
      <c r="AG153" s="700"/>
      <c r="AH153" s="307"/>
      <c r="AI153" s="701"/>
      <c r="AJ153" s="307"/>
      <c r="AK153" s="485">
        <v>4.5</v>
      </c>
      <c r="AL153" s="486">
        <v>5.5</v>
      </c>
      <c r="AM153" s="486">
        <v>5</v>
      </c>
      <c r="AN153" s="362">
        <f>AM153+AL153+AK153</f>
        <v>15</v>
      </c>
      <c r="AO153" s="1125"/>
      <c r="AP153" s="1125"/>
      <c r="AQ153" s="1125"/>
      <c r="AR153" s="1126"/>
      <c r="AS153" s="293"/>
      <c r="AT153" s="293"/>
      <c r="AU153" s="721"/>
      <c r="AV153" s="1943"/>
      <c r="AW153" s="1960"/>
      <c r="AX153" s="299"/>
      <c r="AY153" s="300"/>
      <c r="AZ153" s="1961"/>
      <c r="BA153" s="301"/>
      <c r="BB153" s="301"/>
      <c r="BC153" s="301"/>
      <c r="BD153" s="302"/>
      <c r="BE153" s="2401">
        <v>5.5</v>
      </c>
      <c r="BF153" s="368">
        <v>5</v>
      </c>
      <c r="BG153" s="2451">
        <v>5.5</v>
      </c>
      <c r="BH153" s="470">
        <f>BG153+BF153+BE153</f>
        <v>16</v>
      </c>
      <c r="BI153" s="305"/>
      <c r="BJ153" s="305"/>
      <c r="BK153" s="305"/>
      <c r="BL153" s="306"/>
      <c r="BM153" s="293"/>
      <c r="BN153" s="293"/>
      <c r="BO153" s="293"/>
      <c r="BP153" s="298"/>
      <c r="BQ153" s="307"/>
      <c r="BR153" s="307"/>
      <c r="BS153" s="307"/>
      <c r="BT153" s="700"/>
      <c r="BU153" s="1914"/>
      <c r="BV153" s="1414"/>
      <c r="BW153" s="1414"/>
      <c r="BX153" s="1915"/>
      <c r="BY153" s="1422"/>
      <c r="BZ153" s="1422"/>
      <c r="CA153" s="1422"/>
      <c r="CB153" s="1423"/>
      <c r="CC153" s="290"/>
      <c r="CD153" s="290"/>
      <c r="CE153" s="290"/>
      <c r="CF153" s="291"/>
      <c r="CG153" s="444"/>
      <c r="CH153" s="444"/>
      <c r="CI153" s="444"/>
      <c r="CJ153" s="445"/>
      <c r="CK153" s="446"/>
      <c r="CL153" s="446"/>
      <c r="CM153" s="446"/>
      <c r="CN153" s="532"/>
      <c r="CO153" s="2003"/>
      <c r="CP153" s="310"/>
      <c r="CQ153" s="448"/>
      <c r="CR153" s="2004"/>
      <c r="CS153" s="321"/>
      <c r="CT153" s="321"/>
      <c r="CU153" s="321"/>
      <c r="CV153" s="442"/>
      <c r="CW153" s="449"/>
      <c r="CX153" s="450"/>
      <c r="CY153" s="451"/>
      <c r="CZ153" s="451"/>
      <c r="DA153" s="452"/>
      <c r="DB153" s="321"/>
      <c r="DC153" s="453"/>
      <c r="DD153" s="453"/>
      <c r="DE153" s="454"/>
      <c r="DF153" s="455"/>
      <c r="DG153" s="456"/>
      <c r="DH153" s="456"/>
      <c r="DI153" s="532"/>
      <c r="DJ153" s="446"/>
      <c r="DK153" s="533"/>
      <c r="DL153" s="533"/>
      <c r="DM153" s="308"/>
      <c r="DN153" s="308"/>
      <c r="DO153" s="308"/>
      <c r="DP153" s="556"/>
      <c r="DQ153" s="285"/>
      <c r="DR153" s="444"/>
      <c r="DS153" s="722"/>
      <c r="DT153" s="445"/>
      <c r="DU153" s="558"/>
      <c r="DV153" s="559"/>
      <c r="DW153" s="560"/>
      <c r="DX153" s="561"/>
      <c r="DY153" s="562"/>
      <c r="DZ153" s="563"/>
      <c r="EA153" s="564"/>
      <c r="EB153" s="565"/>
      <c r="EC153" s="285"/>
      <c r="ED153" s="444"/>
      <c r="EE153" s="722"/>
      <c r="EF153" s="445"/>
      <c r="EG153" s="566"/>
      <c r="EH153" s="567"/>
      <c r="EI153" s="568"/>
      <c r="EJ153" s="569"/>
      <c r="EK153" s="960"/>
      <c r="EL153" s="961"/>
      <c r="EM153" s="962"/>
      <c r="EN153" s="963"/>
      <c r="EO153" s="1025"/>
      <c r="EP153" s="1026"/>
      <c r="EQ153" s="1027"/>
      <c r="ER153" s="1028"/>
      <c r="ES153" s="1084"/>
      <c r="ET153" s="1085"/>
      <c r="EU153" s="1086"/>
      <c r="EV153" s="1087"/>
      <c r="EW153" s="1365"/>
      <c r="EX153" s="1366"/>
      <c r="EY153" s="1367"/>
      <c r="EZ153" s="1368"/>
      <c r="FA153" s="1486"/>
      <c r="FB153" s="1487"/>
      <c r="FC153" s="1488"/>
      <c r="FD153" s="1489"/>
      <c r="FE153" s="1628"/>
      <c r="FF153" s="1629"/>
      <c r="FG153" s="1630"/>
      <c r="FH153" s="1631"/>
      <c r="FL153" s="2254"/>
      <c r="FP153" s="2254"/>
      <c r="FQ153" s="1861"/>
      <c r="FT153" s="2254"/>
      <c r="FX153" s="2254"/>
      <c r="GB153" s="2254"/>
      <c r="GF153" s="2254"/>
      <c r="GG153" s="1861"/>
      <c r="GJ153" s="2254"/>
      <c r="GN153" s="2254"/>
      <c r="GR153" s="2254"/>
      <c r="GV153" s="1861"/>
      <c r="GW153" s="1861"/>
      <c r="GZ153" s="2254"/>
      <c r="HA153" s="1861"/>
      <c r="HD153" s="2254"/>
      <c r="HE153" s="1861"/>
      <c r="HH153" s="2254"/>
      <c r="HI153" s="1861"/>
      <c r="HL153" s="2254"/>
      <c r="HM153" s="1861"/>
      <c r="HP153" s="2254"/>
      <c r="HQ153" s="1861"/>
      <c r="HT153" s="2254"/>
      <c r="HU153" s="1861"/>
      <c r="HX153" s="2254"/>
      <c r="HY153" s="1861"/>
      <c r="IB153" s="2254"/>
      <c r="IC153" s="1861"/>
      <c r="IF153" s="2254"/>
      <c r="IG153" s="1861"/>
      <c r="IJ153" s="2254"/>
      <c r="IK153" s="1861"/>
      <c r="IN153" s="2254"/>
      <c r="IO153" s="1861"/>
      <c r="IR153" s="2254"/>
      <c r="IS153" s="1861"/>
      <c r="IV153" s="1861"/>
      <c r="IW153" s="1861"/>
      <c r="IZ153" s="2254"/>
      <c r="JA153" s="1861"/>
      <c r="JD153" s="2254"/>
      <c r="JE153" s="1861"/>
      <c r="JH153" s="2254"/>
      <c r="JI153" s="1861"/>
      <c r="JL153" s="2254"/>
      <c r="JM153" s="1861"/>
      <c r="JP153" s="2254"/>
      <c r="JQ153" s="1861"/>
      <c r="JT153" s="2254"/>
      <c r="JU153" s="1861"/>
      <c r="JX153" s="2254"/>
      <c r="JY153" s="1861"/>
      <c r="KB153" s="2254"/>
      <c r="KC153" s="1861"/>
      <c r="KF153" s="2254"/>
      <c r="KG153" s="1861"/>
      <c r="KJ153" s="2254"/>
      <c r="KK153" s="1861"/>
      <c r="KN153" s="2254"/>
      <c r="KO153" s="1861"/>
      <c r="KR153" s="2254"/>
      <c r="KS153" s="1861"/>
      <c r="KV153" s="2254"/>
      <c r="KW153" s="1861"/>
      <c r="KZ153" s="2254"/>
      <c r="LA153" s="1861"/>
      <c r="LD153" s="2254"/>
      <c r="LE153" s="1861"/>
      <c r="LH153" s="2254"/>
      <c r="LI153" s="1861"/>
      <c r="LL153" s="2254"/>
      <c r="LM153" s="1861"/>
      <c r="LP153" s="2254"/>
      <c r="LQ153" s="1861"/>
      <c r="LT153" s="2254"/>
      <c r="LU153" s="1861"/>
      <c r="LX153" s="2254"/>
      <c r="LY153" s="1861"/>
      <c r="MB153" s="2254"/>
      <c r="MC153" s="1861"/>
      <c r="MF153" s="2254"/>
      <c r="MG153" s="1861"/>
      <c r="MJ153" s="2254"/>
      <c r="MK153" s="1861"/>
      <c r="MN153" s="2254"/>
      <c r="MO153" s="1861"/>
      <c r="MR153" s="2254"/>
      <c r="MS153" s="1861"/>
      <c r="MV153" s="2254"/>
      <c r="MW153" s="1861"/>
      <c r="MZ153" s="2254"/>
      <c r="NA153" s="1861"/>
      <c r="ND153" s="2254"/>
    </row>
    <row r="154" spans="1:368" s="78" customFormat="1" thickBot="1">
      <c r="A154" s="128"/>
      <c r="B154" s="1754"/>
      <c r="C154" s="1790"/>
      <c r="D154" s="2331"/>
      <c r="E154" s="1790"/>
      <c r="F154" s="1801" t="s">
        <v>239</v>
      </c>
      <c r="G154" s="1802" t="s">
        <v>189</v>
      </c>
      <c r="H154" s="1773" t="e">
        <f>AVERAGE(BE154,AK154,AC154,Q154,U154,Y154,CK154,CG154,AG154,AW154,M154,BQ154,BU154,BM154,BA154,AO154,AS154,#REF!,BI154,BY154,CC154,CO154,CS154,CW154,DA154,DE154,DI154,DM154,DQ154,DU154)</f>
        <v>#REF!</v>
      </c>
      <c r="I154" s="698" t="e">
        <f>AVERAGE(BF154,AL154,AD154,R154,V154,Z154,CL154,CH154,AH154,AX154,N154,BR154,BV154,BN154,BB154,AP154,AT154,#REF!,BJ154,BZ154,CD154,CP154,CT154,CX154,DB154,DF154,DJ154,DN154,DR154,DV154)</f>
        <v>#REF!</v>
      </c>
      <c r="J154" s="803" t="e">
        <f>AVERAGE(BG154,AM154,AE154,S154,W154,AA154,CM154,CI154,AI154,AY154,O154,BS154,BW154,BO154,BC154,AQ154,AU154,#REF!,BK154,CA154,CE154,CQ154,CU154,CY154,DC154,DG154,DK154,DO154,DS154,DW154)</f>
        <v>#REF!</v>
      </c>
      <c r="K154" s="2282" t="e">
        <f>AVERAGE(BH154,AN154,AF154,T154,X154,AB154,CN154,CJ154,AJ154,AZ154,P154,BT154,BX154,BP154,BD154,AR154,AV154,#REF!,BL154,CB154,CF154,CR154,CV154,CZ154,DD154,DH154,DL154,DP154,DT154,DX154)</f>
        <v>#REF!</v>
      </c>
      <c r="L154" s="1754"/>
      <c r="M154" s="472"/>
      <c r="N154" s="472"/>
      <c r="O154" s="472"/>
      <c r="P154" s="471"/>
      <c r="Q154" s="2521"/>
      <c r="R154" s="572"/>
      <c r="S154" s="573"/>
      <c r="T154" s="2520"/>
      <c r="U154" s="463"/>
      <c r="V154" s="463"/>
      <c r="W154" s="463"/>
      <c r="X154" s="464"/>
      <c r="Y154" s="353">
        <v>5</v>
      </c>
      <c r="Z154" s="353">
        <v>5</v>
      </c>
      <c r="AA154" s="353">
        <v>4.5</v>
      </c>
      <c r="AB154" s="525">
        <f>AA154+Z154+Y154</f>
        <v>14.5</v>
      </c>
      <c r="AC154" s="484">
        <v>5</v>
      </c>
      <c r="AD154" s="484">
        <v>3.5</v>
      </c>
      <c r="AE154" s="484">
        <v>6</v>
      </c>
      <c r="AF154" s="356">
        <f t="shared" si="90"/>
        <v>14.5</v>
      </c>
      <c r="AG154" s="704"/>
      <c r="AH154" s="373"/>
      <c r="AI154" s="705"/>
      <c r="AJ154" s="373"/>
      <c r="AK154" s="485">
        <v>5</v>
      </c>
      <c r="AL154" s="486">
        <v>5</v>
      </c>
      <c r="AM154" s="486">
        <v>7</v>
      </c>
      <c r="AN154" s="362">
        <f>AM154+AL154+AK154</f>
        <v>17</v>
      </c>
      <c r="AO154" s="1127"/>
      <c r="AP154" s="1127"/>
      <c r="AQ154" s="1127"/>
      <c r="AR154" s="1128"/>
      <c r="AS154" s="358"/>
      <c r="AT154" s="358"/>
      <c r="AU154" s="723"/>
      <c r="AV154" s="724"/>
      <c r="AW154" s="1962"/>
      <c r="AX154" s="364"/>
      <c r="AY154" s="365"/>
      <c r="AZ154" s="1963"/>
      <c r="BA154" s="366"/>
      <c r="BB154" s="366"/>
      <c r="BC154" s="366"/>
      <c r="BD154" s="367"/>
      <c r="BE154" s="1906">
        <f>BH154*6/20</f>
        <v>4.5</v>
      </c>
      <c r="BF154" s="683">
        <f>BH154*6/20</f>
        <v>4.5</v>
      </c>
      <c r="BG154" s="2466">
        <f>BH154*8/20</f>
        <v>6</v>
      </c>
      <c r="BH154" s="2436">
        <v>15</v>
      </c>
      <c r="BI154" s="371"/>
      <c r="BJ154" s="371"/>
      <c r="BK154" s="371"/>
      <c r="BL154" s="372"/>
      <c r="BM154" s="358"/>
      <c r="BN154" s="358"/>
      <c r="BO154" s="358"/>
      <c r="BP154" s="363"/>
      <c r="BQ154" s="373"/>
      <c r="BR154" s="373"/>
      <c r="BS154" s="373"/>
      <c r="BT154" s="704"/>
      <c r="BU154" s="1916"/>
      <c r="BV154" s="1415"/>
      <c r="BW154" s="1415"/>
      <c r="BX154" s="1917"/>
      <c r="BY154" s="1424"/>
      <c r="BZ154" s="1424"/>
      <c r="CA154" s="1424"/>
      <c r="CB154" s="1425"/>
      <c r="CC154" s="355"/>
      <c r="CD154" s="355"/>
      <c r="CE154" s="355"/>
      <c r="CF154" s="356"/>
      <c r="CG154" s="463"/>
      <c r="CH154" s="463"/>
      <c r="CI154" s="463"/>
      <c r="CJ154" s="464"/>
      <c r="CK154" s="383"/>
      <c r="CL154" s="383"/>
      <c r="CM154" s="383"/>
      <c r="CN154" s="488"/>
      <c r="CO154" s="2005"/>
      <c r="CP154" s="376"/>
      <c r="CQ154" s="465"/>
      <c r="CR154" s="2006"/>
      <c r="CS154" s="378"/>
      <c r="CT154" s="378"/>
      <c r="CU154" s="378"/>
      <c r="CV154" s="460"/>
      <c r="CW154" s="466"/>
      <c r="CX154" s="467"/>
      <c r="CY154" s="468"/>
      <c r="CZ154" s="468"/>
      <c r="DA154" s="469"/>
      <c r="DB154" s="378"/>
      <c r="DC154" s="470"/>
      <c r="DD154" s="470"/>
      <c r="DE154" s="471"/>
      <c r="DF154" s="472"/>
      <c r="DG154" s="473"/>
      <c r="DH154" s="473"/>
      <c r="DI154" s="488"/>
      <c r="DJ154" s="383"/>
      <c r="DK154" s="489"/>
      <c r="DL154" s="489"/>
      <c r="DM154" s="374"/>
      <c r="DN154" s="374"/>
      <c r="DO154" s="374"/>
      <c r="DP154" s="574"/>
      <c r="DQ154" s="351"/>
      <c r="DR154" s="463"/>
      <c r="DS154" s="687"/>
      <c r="DT154" s="464"/>
      <c r="DU154" s="491"/>
      <c r="DV154" s="492"/>
      <c r="DW154" s="493"/>
      <c r="DX154" s="494"/>
      <c r="DY154" s="495"/>
      <c r="DZ154" s="496"/>
      <c r="EA154" s="497"/>
      <c r="EB154" s="576"/>
      <c r="EC154" s="351"/>
      <c r="ED154" s="463"/>
      <c r="EE154" s="687"/>
      <c r="EF154" s="464"/>
      <c r="EG154" s="577"/>
      <c r="EH154" s="578"/>
      <c r="EI154" s="579"/>
      <c r="EJ154" s="580"/>
      <c r="EK154" s="964"/>
      <c r="EL154" s="965"/>
      <c r="EM154" s="966"/>
      <c r="EN154" s="967"/>
      <c r="EO154" s="1029"/>
      <c r="EP154" s="1030"/>
      <c r="EQ154" s="1031"/>
      <c r="ER154" s="1032"/>
      <c r="ES154" s="1088"/>
      <c r="ET154" s="1089"/>
      <c r="EU154" s="1090"/>
      <c r="EV154" s="1091"/>
      <c r="EW154" s="1347"/>
      <c r="EX154" s="1348"/>
      <c r="EY154" s="1349"/>
      <c r="EZ154" s="1350"/>
      <c r="FA154" s="1457"/>
      <c r="FB154" s="1458"/>
      <c r="FC154" s="1459"/>
      <c r="FD154" s="1460"/>
      <c r="FE154" s="1632"/>
      <c r="FF154" s="1633"/>
      <c r="FG154" s="1634"/>
      <c r="FH154" s="1635"/>
      <c r="FL154" s="2252"/>
      <c r="FP154" s="2252"/>
      <c r="FQ154" s="1858"/>
      <c r="FT154" s="2252"/>
      <c r="FX154" s="2252"/>
      <c r="GB154" s="2252"/>
      <c r="GF154" s="2252"/>
      <c r="GG154" s="1858"/>
      <c r="GJ154" s="2252"/>
      <c r="GN154" s="2252"/>
      <c r="GR154" s="2252"/>
      <c r="GV154" s="1858"/>
      <c r="GW154" s="1858"/>
      <c r="GZ154" s="2252"/>
      <c r="HA154" s="1858"/>
      <c r="HD154" s="2252"/>
      <c r="HE154" s="1858"/>
      <c r="HH154" s="2252"/>
      <c r="HI154" s="1858"/>
      <c r="HL154" s="2252"/>
      <c r="HM154" s="1858"/>
      <c r="HP154" s="2252"/>
      <c r="HQ154" s="1858"/>
      <c r="HT154" s="2252"/>
      <c r="HU154" s="1858"/>
      <c r="HX154" s="2252"/>
      <c r="HY154" s="1858"/>
      <c r="IB154" s="2252"/>
      <c r="IC154" s="1858"/>
      <c r="IF154" s="2252"/>
      <c r="IG154" s="1858"/>
      <c r="IJ154" s="2252"/>
      <c r="IK154" s="1858"/>
      <c r="IN154" s="2252"/>
      <c r="IO154" s="1858"/>
      <c r="IR154" s="2252"/>
      <c r="IS154" s="1858"/>
      <c r="IV154" s="1858"/>
      <c r="IW154" s="1858"/>
      <c r="IZ154" s="2252"/>
      <c r="JA154" s="1858"/>
      <c r="JD154" s="2252"/>
      <c r="JE154" s="1858"/>
      <c r="JH154" s="2252"/>
      <c r="JI154" s="1858"/>
      <c r="JL154" s="2252"/>
      <c r="JM154" s="1858"/>
      <c r="JP154" s="2252"/>
      <c r="JQ154" s="1858"/>
      <c r="JT154" s="2252"/>
      <c r="JU154" s="1858"/>
      <c r="JX154" s="2252"/>
      <c r="JY154" s="1858"/>
      <c r="KB154" s="2252"/>
      <c r="KC154" s="1858"/>
      <c r="KF154" s="2252"/>
      <c r="KG154" s="1858"/>
      <c r="KJ154" s="2252"/>
      <c r="KK154" s="1858"/>
      <c r="KN154" s="2252"/>
      <c r="KO154" s="1858"/>
      <c r="KR154" s="2252"/>
      <c r="KS154" s="1858"/>
      <c r="KV154" s="2252"/>
      <c r="KW154" s="1858"/>
      <c r="KZ154" s="2252"/>
      <c r="LA154" s="1858"/>
      <c r="LD154" s="2252"/>
      <c r="LE154" s="1858"/>
      <c r="LH154" s="2252"/>
      <c r="LI154" s="1858"/>
      <c r="LL154" s="2252"/>
      <c r="LM154" s="1858"/>
      <c r="LP154" s="2252"/>
      <c r="LQ154" s="1858"/>
      <c r="LT154" s="2252"/>
      <c r="LU154" s="1858"/>
      <c r="LX154" s="2252"/>
      <c r="LY154" s="1858"/>
      <c r="MB154" s="2252"/>
      <c r="MC154" s="1858"/>
      <c r="MF154" s="2252"/>
      <c r="MG154" s="1858"/>
      <c r="MJ154" s="2252"/>
      <c r="MK154" s="1858"/>
      <c r="MN154" s="2252"/>
      <c r="MO154" s="1858"/>
      <c r="MR154" s="2252"/>
      <c r="MS154" s="1858"/>
      <c r="MV154" s="2252"/>
      <c r="MW154" s="1858"/>
      <c r="MZ154" s="2252"/>
      <c r="NA154" s="1858"/>
      <c r="ND154" s="2252"/>
    </row>
    <row r="155" spans="1:368" s="78" customFormat="1" thickBot="1">
      <c r="A155" s="128"/>
      <c r="B155" s="1754"/>
      <c r="C155" s="1790"/>
      <c r="D155" s="2331"/>
      <c r="E155" s="1790"/>
      <c r="F155" s="1801"/>
      <c r="G155" s="1802" t="s">
        <v>234</v>
      </c>
      <c r="H155" s="1768" t="e">
        <f>AVERAGE(BE155,AK155,AC155,Q155,U155,Y155,CK155,CG155,AG155,AW155,M155,BQ155,BU155,BM155,BA155,AO155,AS155,#REF!,BI155,BY155,CC155,CO155,CS155,CW155,DA155,DE155,DI155,DM155,DQ155,DU155)</f>
        <v>#REF!</v>
      </c>
      <c r="I155" s="695" t="e">
        <f>AVERAGE(BF155,AL155,AD155,R155,V155,Z155,CL155,CH155,AH155,AX155,N155,BR155,BV155,BN155,BB155,AP155,AT155,#REF!,BJ155,BZ155,CD155,CP155,CT155,CX155,DB155,DF155,DJ155,DN155,DR155,DV155)</f>
        <v>#REF!</v>
      </c>
      <c r="J155" s="2055" t="e">
        <f>AVERAGE(BG155,AM155,AE155,S155,W155,AA155,CM155,CI155,AI155,AY155,O155,BS155,BW155,BO155,BC155,AQ155,AU155,#REF!,BK155,CA155,CE155,CQ155,CU155,CY155,DC155,DG155,DK155,DO155,DS155,DW155)</f>
        <v>#REF!</v>
      </c>
      <c r="K155" s="2284" t="e">
        <f>AVERAGE(BH155,AN155,AF155,T155,X155,AB155,CN155,CJ155,AJ155,AZ155,P155,BT155,BX155,BP155,BD155,AR155,AV155,#REF!,BL155,CB155,CF155,CR155,CV155,CZ155,DD155,DH155,DL155,DP155,DT155,DX155)</f>
        <v>#REF!</v>
      </c>
      <c r="L155" s="1754"/>
      <c r="M155" s="472"/>
      <c r="N155" s="472"/>
      <c r="O155" s="472"/>
      <c r="P155" s="471"/>
      <c r="Q155" s="2521"/>
      <c r="R155" s="572"/>
      <c r="S155" s="573"/>
      <c r="T155" s="2520"/>
      <c r="U155" s="463"/>
      <c r="V155" s="463"/>
      <c r="W155" s="463"/>
      <c r="X155" s="464"/>
      <c r="Y155" s="353">
        <v>4.5</v>
      </c>
      <c r="Z155" s="353">
        <v>5.5</v>
      </c>
      <c r="AA155" s="353">
        <v>6</v>
      </c>
      <c r="AB155" s="525">
        <f>AA155+Z155+Y155</f>
        <v>16</v>
      </c>
      <c r="AC155" s="484">
        <v>4.5</v>
      </c>
      <c r="AD155" s="484">
        <v>4</v>
      </c>
      <c r="AE155" s="484">
        <v>5.5</v>
      </c>
      <c r="AF155" s="356">
        <f t="shared" si="90"/>
        <v>14</v>
      </c>
      <c r="AG155" s="704"/>
      <c r="AH155" s="373"/>
      <c r="AI155" s="705"/>
      <c r="AJ155" s="373"/>
      <c r="AK155" s="683">
        <f>AN155*6/20</f>
        <v>4.3349999999999991</v>
      </c>
      <c r="AL155" s="683">
        <f>AN155*6/20</f>
        <v>4.3349999999999991</v>
      </c>
      <c r="AM155" s="683">
        <f>AN155*8/20</f>
        <v>5.7799999999999994</v>
      </c>
      <c r="AN155" s="684">
        <v>14.45</v>
      </c>
      <c r="AO155" s="1127"/>
      <c r="AP155" s="1127"/>
      <c r="AQ155" s="1127"/>
      <c r="AR155" s="1128"/>
      <c r="AS155" s="358"/>
      <c r="AT155" s="358"/>
      <c r="AU155" s="723"/>
      <c r="AV155" s="724"/>
      <c r="AW155" s="1962"/>
      <c r="AX155" s="364"/>
      <c r="AY155" s="365"/>
      <c r="AZ155" s="1963"/>
      <c r="BA155" s="366"/>
      <c r="BB155" s="366"/>
      <c r="BC155" s="366"/>
      <c r="BD155" s="367"/>
      <c r="BE155" s="2401">
        <v>4.5</v>
      </c>
      <c r="BF155" s="368">
        <v>4</v>
      </c>
      <c r="BG155" s="2451">
        <v>6.5</v>
      </c>
      <c r="BH155" s="470">
        <f>BG155+BF155+BE155</f>
        <v>15</v>
      </c>
      <c r="BI155" s="371"/>
      <c r="BJ155" s="371"/>
      <c r="BK155" s="371"/>
      <c r="BL155" s="372"/>
      <c r="BM155" s="358"/>
      <c r="BN155" s="358"/>
      <c r="BO155" s="358"/>
      <c r="BP155" s="363"/>
      <c r="BQ155" s="373"/>
      <c r="BR155" s="373"/>
      <c r="BS155" s="373"/>
      <c r="BT155" s="704"/>
      <c r="BU155" s="1916"/>
      <c r="BV155" s="1415"/>
      <c r="BW155" s="1415"/>
      <c r="BX155" s="1917"/>
      <c r="BY155" s="1424"/>
      <c r="BZ155" s="1424"/>
      <c r="CA155" s="1424"/>
      <c r="CB155" s="1425"/>
      <c r="CC155" s="355"/>
      <c r="CD155" s="355"/>
      <c r="CE155" s="355"/>
      <c r="CF155" s="356"/>
      <c r="CG155" s="463"/>
      <c r="CH155" s="463"/>
      <c r="CI155" s="463"/>
      <c r="CJ155" s="464"/>
      <c r="CK155" s="383"/>
      <c r="CL155" s="383"/>
      <c r="CM155" s="383"/>
      <c r="CN155" s="488"/>
      <c r="CO155" s="2005"/>
      <c r="CP155" s="376"/>
      <c r="CQ155" s="465"/>
      <c r="CR155" s="2006"/>
      <c r="CS155" s="378"/>
      <c r="CT155" s="378"/>
      <c r="CU155" s="378"/>
      <c r="CV155" s="460"/>
      <c r="CW155" s="466"/>
      <c r="CX155" s="467"/>
      <c r="CY155" s="468"/>
      <c r="CZ155" s="468"/>
      <c r="DA155" s="469"/>
      <c r="DB155" s="378"/>
      <c r="DC155" s="470"/>
      <c r="DD155" s="470"/>
      <c r="DE155" s="471"/>
      <c r="DF155" s="472"/>
      <c r="DG155" s="473"/>
      <c r="DH155" s="473"/>
      <c r="DI155" s="488"/>
      <c r="DJ155" s="383"/>
      <c r="DK155" s="489"/>
      <c r="DL155" s="489"/>
      <c r="DM155" s="374"/>
      <c r="DN155" s="374"/>
      <c r="DO155" s="374"/>
      <c r="DP155" s="574"/>
      <c r="DQ155" s="351"/>
      <c r="DR155" s="463"/>
      <c r="DS155" s="687"/>
      <c r="DT155" s="464"/>
      <c r="DU155" s="491"/>
      <c r="DV155" s="492"/>
      <c r="DW155" s="493"/>
      <c r="DX155" s="494"/>
      <c r="DY155" s="495"/>
      <c r="DZ155" s="496"/>
      <c r="EA155" s="497"/>
      <c r="EB155" s="576"/>
      <c r="EC155" s="351"/>
      <c r="ED155" s="463"/>
      <c r="EE155" s="687"/>
      <c r="EF155" s="464"/>
      <c r="EG155" s="577"/>
      <c r="EH155" s="578"/>
      <c r="EI155" s="579"/>
      <c r="EJ155" s="580"/>
      <c r="EK155" s="964"/>
      <c r="EL155" s="965"/>
      <c r="EM155" s="966"/>
      <c r="EN155" s="967"/>
      <c r="EO155" s="1029"/>
      <c r="EP155" s="1030"/>
      <c r="EQ155" s="1031"/>
      <c r="ER155" s="1032"/>
      <c r="ES155" s="1088"/>
      <c r="ET155" s="1089"/>
      <c r="EU155" s="1090"/>
      <c r="EV155" s="1091"/>
      <c r="EW155" s="1347"/>
      <c r="EX155" s="1348"/>
      <c r="EY155" s="1349"/>
      <c r="EZ155" s="1350"/>
      <c r="FA155" s="1457"/>
      <c r="FB155" s="1458"/>
      <c r="FC155" s="1459"/>
      <c r="FD155" s="1460"/>
      <c r="FE155" s="1632"/>
      <c r="FF155" s="1633"/>
      <c r="FG155" s="1634"/>
      <c r="FH155" s="1635"/>
      <c r="FL155" s="2252"/>
      <c r="FP155" s="2252"/>
      <c r="FQ155" s="1858"/>
      <c r="FT155" s="2252"/>
      <c r="FX155" s="2252"/>
      <c r="GB155" s="2252"/>
      <c r="GF155" s="2252"/>
      <c r="GG155" s="1858"/>
      <c r="GJ155" s="2252"/>
      <c r="GN155" s="2252"/>
      <c r="GR155" s="2252"/>
      <c r="GV155" s="1858"/>
      <c r="GW155" s="1858"/>
      <c r="GZ155" s="2252"/>
      <c r="HA155" s="1858"/>
      <c r="HD155" s="2252"/>
      <c r="HE155" s="1858"/>
      <c r="HH155" s="2252"/>
      <c r="HI155" s="1858"/>
      <c r="HL155" s="2252"/>
      <c r="HM155" s="1858"/>
      <c r="HP155" s="2252"/>
      <c r="HQ155" s="1858"/>
      <c r="HT155" s="2252"/>
      <c r="HU155" s="1858"/>
      <c r="HX155" s="2252"/>
      <c r="HY155" s="1858"/>
      <c r="IB155" s="2252"/>
      <c r="IC155" s="1858"/>
      <c r="IF155" s="2252"/>
      <c r="IG155" s="1858"/>
      <c r="IJ155" s="2252"/>
      <c r="IK155" s="1858"/>
      <c r="IN155" s="2252"/>
      <c r="IO155" s="1858"/>
      <c r="IR155" s="2252"/>
      <c r="IS155" s="1858"/>
      <c r="IV155" s="1858"/>
      <c r="IW155" s="1858"/>
      <c r="IZ155" s="2252"/>
      <c r="JA155" s="1858"/>
      <c r="JD155" s="2252"/>
      <c r="JE155" s="1858"/>
      <c r="JH155" s="2252"/>
      <c r="JI155" s="1858"/>
      <c r="JL155" s="2252"/>
      <c r="JM155" s="1858"/>
      <c r="JP155" s="2252"/>
      <c r="JQ155" s="1858"/>
      <c r="JT155" s="2252"/>
      <c r="JU155" s="1858"/>
      <c r="JX155" s="2252"/>
      <c r="JY155" s="1858"/>
      <c r="KB155" s="2252"/>
      <c r="KC155" s="1858"/>
      <c r="KF155" s="2252"/>
      <c r="KG155" s="1858"/>
      <c r="KJ155" s="2252"/>
      <c r="KK155" s="1858"/>
      <c r="KN155" s="2252"/>
      <c r="KO155" s="1858"/>
      <c r="KR155" s="2252"/>
      <c r="KS155" s="1858"/>
      <c r="KV155" s="2252"/>
      <c r="KW155" s="1858"/>
      <c r="KZ155" s="2252"/>
      <c r="LA155" s="1858"/>
      <c r="LD155" s="2252"/>
      <c r="LE155" s="1858"/>
      <c r="LH155" s="2252"/>
      <c r="LI155" s="1858"/>
      <c r="LL155" s="2252"/>
      <c r="LM155" s="1858"/>
      <c r="LP155" s="2252"/>
      <c r="LQ155" s="1858"/>
      <c r="LT155" s="2252"/>
      <c r="LU155" s="1858"/>
      <c r="LX155" s="2252"/>
      <c r="LY155" s="1858"/>
      <c r="MB155" s="2252"/>
      <c r="MC155" s="1858"/>
      <c r="MF155" s="2252"/>
      <c r="MG155" s="1858"/>
      <c r="MJ155" s="2252"/>
      <c r="MK155" s="1858"/>
      <c r="MN155" s="2252"/>
      <c r="MO155" s="1858"/>
      <c r="MR155" s="2252"/>
      <c r="MS155" s="1858"/>
      <c r="MV155" s="2252"/>
      <c r="MW155" s="1858"/>
      <c r="MZ155" s="2252"/>
      <c r="NA155" s="1858"/>
      <c r="ND155" s="2252"/>
    </row>
    <row r="156" spans="1:368" s="78" customFormat="1" thickBot="1">
      <c r="A156" s="128"/>
      <c r="B156" s="1754"/>
      <c r="C156" s="1790"/>
      <c r="D156" s="2331"/>
      <c r="E156" s="1790"/>
      <c r="F156" s="1801"/>
      <c r="G156" s="1802" t="s">
        <v>240</v>
      </c>
      <c r="H156" s="1768" t="e">
        <f>AVERAGE(BE156,AK156,AC156,Q156,U156,Y156,CK156,CG156,AG156,AW156,M156,BQ156,BU156,BM156,BA156,AO156,AS156,#REF!,BI156,BY156,CC156,CO156,CS156,CW156,DA156,DE156,DI156,DM156,DQ156,DU156)</f>
        <v>#REF!</v>
      </c>
      <c r="I156" s="691" t="e">
        <f>AVERAGE(BF156,AL156,AD156,R156,V156,Z156,CL156,CH156,AH156,AX156,N156,BR156,BV156,BN156,BB156,AP156,AT156,#REF!,BJ156,BZ156,CD156,CP156,CT156,CX156,DB156,DF156,DJ156,DN156,DR156,DV156)</f>
        <v>#REF!</v>
      </c>
      <c r="J156" s="802" t="e">
        <f>AVERAGE(BG156,AM156,AE156,S156,W156,AA156,CM156,CI156,AI156,AY156,O156,BS156,BW156,BO156,BC156,AQ156,AU156,#REF!,BK156,CA156,CE156,CQ156,CU156,CY156,DC156,DG156,DK156,DO156,DS156,DW156)</f>
        <v>#REF!</v>
      </c>
      <c r="K156" s="2281" t="e">
        <f>AVERAGE(BH156,AN156,AF156,T156,X156,AB156,CN156,CJ156,AJ156,AZ156,P156,BT156,BX156,BP156,BD156,AR156,AV156,#REF!,BL156,CB156,CF156,CR156,CV156,CZ156,DD156,DH156,DL156,DP156,DT156,DX156)</f>
        <v>#REF!</v>
      </c>
      <c r="L156" s="1754"/>
      <c r="M156" s="472"/>
      <c r="N156" s="472"/>
      <c r="O156" s="472"/>
      <c r="P156" s="471"/>
      <c r="Q156" s="2521"/>
      <c r="R156" s="572"/>
      <c r="S156" s="573"/>
      <c r="T156" s="2520"/>
      <c r="U156" s="463"/>
      <c r="V156" s="463"/>
      <c r="W156" s="463"/>
      <c r="X156" s="464"/>
      <c r="Y156" s="353">
        <v>5</v>
      </c>
      <c r="Z156" s="353">
        <v>4</v>
      </c>
      <c r="AA156" s="353">
        <v>5.5</v>
      </c>
      <c r="AB156" s="525">
        <f>AA156+Z156+Y156</f>
        <v>14.5</v>
      </c>
      <c r="AC156" s="484">
        <v>3</v>
      </c>
      <c r="AD156" s="484">
        <v>3.5</v>
      </c>
      <c r="AE156" s="484">
        <v>4</v>
      </c>
      <c r="AF156" s="356">
        <f t="shared" si="90"/>
        <v>10.5</v>
      </c>
      <c r="AG156" s="704"/>
      <c r="AH156" s="373"/>
      <c r="AI156" s="705"/>
      <c r="AJ156" s="373"/>
      <c r="AK156" s="485">
        <v>4.5</v>
      </c>
      <c r="AL156" s="486">
        <v>4.5</v>
      </c>
      <c r="AM156" s="486">
        <v>4.75</v>
      </c>
      <c r="AN156" s="362">
        <f>AM156+AL156+AK156</f>
        <v>13.75</v>
      </c>
      <c r="AO156" s="1127"/>
      <c r="AP156" s="1127"/>
      <c r="AQ156" s="1127"/>
      <c r="AR156" s="1128"/>
      <c r="AS156" s="358"/>
      <c r="AT156" s="358"/>
      <c r="AU156" s="723"/>
      <c r="AV156" s="724"/>
      <c r="AW156" s="1962"/>
      <c r="AX156" s="364"/>
      <c r="AY156" s="365"/>
      <c r="AZ156" s="1963"/>
      <c r="BA156" s="366"/>
      <c r="BB156" s="366"/>
      <c r="BC156" s="366"/>
      <c r="BD156" s="367"/>
      <c r="BE156" s="2401">
        <v>5</v>
      </c>
      <c r="BF156" s="368">
        <v>4.5</v>
      </c>
      <c r="BG156" s="2451">
        <v>7</v>
      </c>
      <c r="BH156" s="470">
        <f>BG156+BF156+BE156</f>
        <v>16.5</v>
      </c>
      <c r="BI156" s="371"/>
      <c r="BJ156" s="371"/>
      <c r="BK156" s="371"/>
      <c r="BL156" s="372"/>
      <c r="BM156" s="358"/>
      <c r="BN156" s="358"/>
      <c r="BO156" s="358"/>
      <c r="BP156" s="363"/>
      <c r="BQ156" s="373"/>
      <c r="BR156" s="373"/>
      <c r="BS156" s="373"/>
      <c r="BT156" s="704"/>
      <c r="BU156" s="1916"/>
      <c r="BV156" s="1415"/>
      <c r="BW156" s="1415"/>
      <c r="BX156" s="1917"/>
      <c r="BY156" s="1424"/>
      <c r="BZ156" s="1424"/>
      <c r="CA156" s="1424"/>
      <c r="CB156" s="1425"/>
      <c r="CC156" s="355"/>
      <c r="CD156" s="355"/>
      <c r="CE156" s="355"/>
      <c r="CF156" s="356"/>
      <c r="CG156" s="463"/>
      <c r="CH156" s="463"/>
      <c r="CI156" s="463"/>
      <c r="CJ156" s="464"/>
      <c r="CK156" s="383"/>
      <c r="CL156" s="383"/>
      <c r="CM156" s="383"/>
      <c r="CN156" s="488"/>
      <c r="CO156" s="2005"/>
      <c r="CP156" s="376"/>
      <c r="CQ156" s="465"/>
      <c r="CR156" s="2006"/>
      <c r="CS156" s="378"/>
      <c r="CT156" s="378"/>
      <c r="CU156" s="378"/>
      <c r="CV156" s="460"/>
      <c r="CW156" s="466"/>
      <c r="CX156" s="467"/>
      <c r="CY156" s="468"/>
      <c r="CZ156" s="468"/>
      <c r="DA156" s="469"/>
      <c r="DB156" s="378"/>
      <c r="DC156" s="470"/>
      <c r="DD156" s="470"/>
      <c r="DE156" s="471"/>
      <c r="DF156" s="472"/>
      <c r="DG156" s="473"/>
      <c r="DH156" s="473"/>
      <c r="DI156" s="488"/>
      <c r="DJ156" s="383"/>
      <c r="DK156" s="489"/>
      <c r="DL156" s="489"/>
      <c r="DM156" s="374"/>
      <c r="DN156" s="374"/>
      <c r="DO156" s="374"/>
      <c r="DP156" s="574"/>
      <c r="DQ156" s="351"/>
      <c r="DR156" s="463"/>
      <c r="DS156" s="687"/>
      <c r="DT156" s="464"/>
      <c r="DU156" s="491"/>
      <c r="DV156" s="492"/>
      <c r="DW156" s="493"/>
      <c r="DX156" s="494"/>
      <c r="DY156" s="495"/>
      <c r="DZ156" s="496"/>
      <c r="EA156" s="497"/>
      <c r="EB156" s="576"/>
      <c r="EC156" s="351"/>
      <c r="ED156" s="463"/>
      <c r="EE156" s="687"/>
      <c r="EF156" s="464"/>
      <c r="EG156" s="577"/>
      <c r="EH156" s="578"/>
      <c r="EI156" s="579"/>
      <c r="EJ156" s="580"/>
      <c r="EK156" s="964"/>
      <c r="EL156" s="965"/>
      <c r="EM156" s="966"/>
      <c r="EN156" s="967"/>
      <c r="EO156" s="1029"/>
      <c r="EP156" s="1030"/>
      <c r="EQ156" s="1031"/>
      <c r="ER156" s="1032"/>
      <c r="ES156" s="1088"/>
      <c r="ET156" s="1089"/>
      <c r="EU156" s="1090"/>
      <c r="EV156" s="1091"/>
      <c r="EW156" s="1347"/>
      <c r="EX156" s="1348"/>
      <c r="EY156" s="1349"/>
      <c r="EZ156" s="1350"/>
      <c r="FA156" s="1457"/>
      <c r="FB156" s="1458"/>
      <c r="FC156" s="1459"/>
      <c r="FD156" s="1460"/>
      <c r="FE156" s="1632"/>
      <c r="FF156" s="1633"/>
      <c r="FG156" s="1634"/>
      <c r="FH156" s="1635"/>
      <c r="FL156" s="2252"/>
      <c r="FP156" s="2252"/>
      <c r="FQ156" s="1858"/>
      <c r="FT156" s="2252"/>
      <c r="FX156" s="2252"/>
      <c r="GB156" s="2252"/>
      <c r="GF156" s="2252"/>
      <c r="GG156" s="1858"/>
      <c r="GJ156" s="2252"/>
      <c r="GN156" s="2252"/>
      <c r="GR156" s="2252"/>
      <c r="GV156" s="1858"/>
      <c r="GW156" s="1858"/>
      <c r="GZ156" s="2252"/>
      <c r="HA156" s="1858"/>
      <c r="HD156" s="2252"/>
      <c r="HE156" s="1858"/>
      <c r="HH156" s="2252"/>
      <c r="HI156" s="1858"/>
      <c r="HL156" s="2252"/>
      <c r="HM156" s="1858"/>
      <c r="HP156" s="2252"/>
      <c r="HQ156" s="1858"/>
      <c r="HT156" s="2252"/>
      <c r="HU156" s="1858"/>
      <c r="HX156" s="2252"/>
      <c r="HY156" s="1858"/>
      <c r="IB156" s="2252"/>
      <c r="IC156" s="1858"/>
      <c r="IF156" s="2252"/>
      <c r="IG156" s="1858"/>
      <c r="IJ156" s="2252"/>
      <c r="IK156" s="1858"/>
      <c r="IN156" s="2252"/>
      <c r="IO156" s="1858"/>
      <c r="IR156" s="2252"/>
      <c r="IS156" s="1858"/>
      <c r="IV156" s="1858"/>
      <c r="IW156" s="1858"/>
      <c r="IZ156" s="2252"/>
      <c r="JA156" s="1858"/>
      <c r="JD156" s="2252"/>
      <c r="JE156" s="1858"/>
      <c r="JH156" s="2252"/>
      <c r="JI156" s="1858"/>
      <c r="JL156" s="2252"/>
      <c r="JM156" s="1858"/>
      <c r="JP156" s="2252"/>
      <c r="JQ156" s="1858"/>
      <c r="JT156" s="2252"/>
      <c r="JU156" s="1858"/>
      <c r="JX156" s="2252"/>
      <c r="JY156" s="1858"/>
      <c r="KB156" s="2252"/>
      <c r="KC156" s="1858"/>
      <c r="KF156" s="2252"/>
      <c r="KG156" s="1858"/>
      <c r="KJ156" s="2252"/>
      <c r="KK156" s="1858"/>
      <c r="KN156" s="2252"/>
      <c r="KO156" s="1858"/>
      <c r="KR156" s="2252"/>
      <c r="KS156" s="1858"/>
      <c r="KV156" s="2252"/>
      <c r="KW156" s="1858"/>
      <c r="KZ156" s="2252"/>
      <c r="LA156" s="1858"/>
      <c r="LD156" s="2252"/>
      <c r="LE156" s="1858"/>
      <c r="LH156" s="2252"/>
      <c r="LI156" s="1858"/>
      <c r="LL156" s="2252"/>
      <c r="LM156" s="1858"/>
      <c r="LP156" s="2252"/>
      <c r="LQ156" s="1858"/>
      <c r="LT156" s="2252"/>
      <c r="LU156" s="1858"/>
      <c r="LX156" s="2252"/>
      <c r="LY156" s="1858"/>
      <c r="MB156" s="2252"/>
      <c r="MC156" s="1858"/>
      <c r="MF156" s="2252"/>
      <c r="MG156" s="1858"/>
      <c r="MJ156" s="2252"/>
      <c r="MK156" s="1858"/>
      <c r="MN156" s="2252"/>
      <c r="MO156" s="1858"/>
      <c r="MR156" s="2252"/>
      <c r="MS156" s="1858"/>
      <c r="MV156" s="2252"/>
      <c r="MW156" s="1858"/>
      <c r="MZ156" s="2252"/>
      <c r="NA156" s="1858"/>
      <c r="ND156" s="2252"/>
    </row>
    <row r="157" spans="1:368" s="78" customFormat="1" thickBot="1">
      <c r="A157" s="128"/>
      <c r="B157" s="1754"/>
      <c r="C157" s="1790"/>
      <c r="D157" s="2331"/>
      <c r="E157" s="1790"/>
      <c r="F157" s="1801"/>
      <c r="G157" s="1802" t="s">
        <v>241</v>
      </c>
      <c r="H157" s="2059" t="e">
        <f>AVERAGE(BE157,AK157,AC157,Q157,U157,Y157,CK157,CG157,AG157,AW157,M157,BQ157,BU157,BM157,BA157,AO157,AS157,#REF!,BI157,BY157,CC157,CO157,CS157,CW157,DA157,DE157,DI157,DM157,DQ157,DU157)</f>
        <v>#REF!</v>
      </c>
      <c r="I157" s="691" t="e">
        <f>AVERAGE(BF157,AL157,AD157,R157,V157,Z157,CL157,CH157,AH157,AX157,N157,BR157,BV157,BN157,BB157,AP157,AT157,#REF!,BJ157,BZ157,CD157,CP157,CT157,CX157,DB157,DF157,DJ157,DN157,DR157,DV157)</f>
        <v>#REF!</v>
      </c>
      <c r="J157" s="2054" t="e">
        <f>AVERAGE(BG157,AM157,AE157,S157,W157,AA157,CM157,CI157,AI157,AY157,O157,BS157,BW157,BO157,BC157,AQ157,AU157,#REF!,BK157,CA157,CE157,CQ157,CU157,CY157,DC157,DG157,DK157,DO157,DS157,DW157)</f>
        <v>#REF!</v>
      </c>
      <c r="K157" s="2281" t="e">
        <f>AVERAGE(BH157,AN157,AF157,T157,X157,AB157,CN157,CJ157,AJ157,AZ157,P157,BT157,BX157,BP157,BD157,AR157,AV157,#REF!,BL157,CB157,CF157,CR157,CV157,CZ157,DD157,DH157,DL157,DP157,DT157,DX157)</f>
        <v>#REF!</v>
      </c>
      <c r="L157" s="1754"/>
      <c r="M157" s="472"/>
      <c r="N157" s="472"/>
      <c r="O157" s="472"/>
      <c r="P157" s="471"/>
      <c r="Q157" s="2521"/>
      <c r="R157" s="572"/>
      <c r="S157" s="573"/>
      <c r="T157" s="2520"/>
      <c r="U157" s="463"/>
      <c r="V157" s="463"/>
      <c r="W157" s="463"/>
      <c r="X157" s="464"/>
      <c r="Y157" s="683">
        <f>AB157*6/20</f>
        <v>4.1400000000000006</v>
      </c>
      <c r="Z157" s="683">
        <f>AB157*6/20</f>
        <v>4.1400000000000006</v>
      </c>
      <c r="AA157" s="683">
        <f>AB157*8/20</f>
        <v>5.5200000000000005</v>
      </c>
      <c r="AB157" s="684">
        <v>13.8</v>
      </c>
      <c r="AC157" s="484">
        <v>4.5</v>
      </c>
      <c r="AD157" s="484">
        <v>5.5</v>
      </c>
      <c r="AE157" s="484">
        <v>6</v>
      </c>
      <c r="AF157" s="356">
        <f t="shared" si="90"/>
        <v>16</v>
      </c>
      <c r="AG157" s="704"/>
      <c r="AH157" s="373"/>
      <c r="AI157" s="705"/>
      <c r="AJ157" s="373"/>
      <c r="AK157" s="485">
        <v>4.25</v>
      </c>
      <c r="AL157" s="486">
        <v>4</v>
      </c>
      <c r="AM157" s="486">
        <v>5.5</v>
      </c>
      <c r="AN157" s="362">
        <f>AM157+AL157+AK157</f>
        <v>13.75</v>
      </c>
      <c r="AO157" s="1127"/>
      <c r="AP157" s="1127"/>
      <c r="AQ157" s="1127"/>
      <c r="AR157" s="1128"/>
      <c r="AS157" s="358"/>
      <c r="AT157" s="358"/>
      <c r="AU157" s="723"/>
      <c r="AV157" s="724"/>
      <c r="AW157" s="1962"/>
      <c r="AX157" s="364"/>
      <c r="AY157" s="365"/>
      <c r="AZ157" s="1963"/>
      <c r="BA157" s="366"/>
      <c r="BB157" s="366"/>
      <c r="BC157" s="366"/>
      <c r="BD157" s="367"/>
      <c r="BE157" s="2401">
        <v>5.5</v>
      </c>
      <c r="BF157" s="368">
        <v>4</v>
      </c>
      <c r="BG157" s="2451">
        <v>5.5</v>
      </c>
      <c r="BH157" s="470">
        <f>BG157+BF157+BE157</f>
        <v>15</v>
      </c>
      <c r="BI157" s="371"/>
      <c r="BJ157" s="371"/>
      <c r="BK157" s="371"/>
      <c r="BL157" s="372"/>
      <c r="BM157" s="358"/>
      <c r="BN157" s="358"/>
      <c r="BO157" s="358"/>
      <c r="BP157" s="363"/>
      <c r="BQ157" s="373"/>
      <c r="BR157" s="373"/>
      <c r="BS157" s="373"/>
      <c r="BT157" s="704"/>
      <c r="BU157" s="1916"/>
      <c r="BV157" s="1415"/>
      <c r="BW157" s="1415"/>
      <c r="BX157" s="1917"/>
      <c r="BY157" s="1424"/>
      <c r="BZ157" s="1424"/>
      <c r="CA157" s="1424"/>
      <c r="CB157" s="1425"/>
      <c r="CC157" s="355"/>
      <c r="CD157" s="355"/>
      <c r="CE157" s="355"/>
      <c r="CF157" s="356"/>
      <c r="CG157" s="463"/>
      <c r="CH157" s="463"/>
      <c r="CI157" s="463"/>
      <c r="CJ157" s="464"/>
      <c r="CK157" s="383"/>
      <c r="CL157" s="383"/>
      <c r="CM157" s="383"/>
      <c r="CN157" s="488"/>
      <c r="CO157" s="2005"/>
      <c r="CP157" s="376"/>
      <c r="CQ157" s="465"/>
      <c r="CR157" s="2006"/>
      <c r="CS157" s="378"/>
      <c r="CT157" s="378"/>
      <c r="CU157" s="378"/>
      <c r="CV157" s="460"/>
      <c r="CW157" s="466"/>
      <c r="CX157" s="467"/>
      <c r="CY157" s="468"/>
      <c r="CZ157" s="468"/>
      <c r="DA157" s="469"/>
      <c r="DB157" s="378"/>
      <c r="DC157" s="470"/>
      <c r="DD157" s="470"/>
      <c r="DE157" s="471"/>
      <c r="DF157" s="472"/>
      <c r="DG157" s="473"/>
      <c r="DH157" s="473"/>
      <c r="DI157" s="488"/>
      <c r="DJ157" s="383"/>
      <c r="DK157" s="489"/>
      <c r="DL157" s="489"/>
      <c r="DM157" s="374"/>
      <c r="DN157" s="374"/>
      <c r="DO157" s="374"/>
      <c r="DP157" s="574"/>
      <c r="DQ157" s="351"/>
      <c r="DR157" s="463"/>
      <c r="DS157" s="687"/>
      <c r="DT157" s="464"/>
      <c r="DU157" s="491"/>
      <c r="DV157" s="492"/>
      <c r="DW157" s="493"/>
      <c r="DX157" s="494"/>
      <c r="DY157" s="495"/>
      <c r="DZ157" s="496"/>
      <c r="EA157" s="497"/>
      <c r="EB157" s="576"/>
      <c r="EC157" s="351"/>
      <c r="ED157" s="463"/>
      <c r="EE157" s="687"/>
      <c r="EF157" s="464"/>
      <c r="EG157" s="577"/>
      <c r="EH157" s="578"/>
      <c r="EI157" s="579"/>
      <c r="EJ157" s="580"/>
      <c r="EK157" s="964"/>
      <c r="EL157" s="965"/>
      <c r="EM157" s="966"/>
      <c r="EN157" s="967"/>
      <c r="EO157" s="1029"/>
      <c r="EP157" s="1030"/>
      <c r="EQ157" s="1031"/>
      <c r="ER157" s="1032"/>
      <c r="ES157" s="1088"/>
      <c r="ET157" s="1089"/>
      <c r="EU157" s="1090"/>
      <c r="EV157" s="1091"/>
      <c r="EW157" s="1347"/>
      <c r="EX157" s="1348"/>
      <c r="EY157" s="1349"/>
      <c r="EZ157" s="1350"/>
      <c r="FA157" s="1457"/>
      <c r="FB157" s="1458"/>
      <c r="FC157" s="1459"/>
      <c r="FD157" s="1460"/>
      <c r="FE157" s="1632"/>
      <c r="FF157" s="1633"/>
      <c r="FG157" s="1634"/>
      <c r="FH157" s="1635"/>
      <c r="FL157" s="2252"/>
      <c r="FP157" s="2252"/>
      <c r="FQ157" s="1858"/>
      <c r="FT157" s="2252"/>
      <c r="FX157" s="2252"/>
      <c r="GB157" s="2252"/>
      <c r="GF157" s="2252"/>
      <c r="GG157" s="1858"/>
      <c r="GJ157" s="2252"/>
      <c r="GN157" s="2252"/>
      <c r="GR157" s="2252"/>
      <c r="GV157" s="1858"/>
      <c r="GW157" s="1858"/>
      <c r="GZ157" s="2252"/>
      <c r="HA157" s="1858"/>
      <c r="HD157" s="2252"/>
      <c r="HE157" s="1858"/>
      <c r="HH157" s="2252"/>
      <c r="HI157" s="1858"/>
      <c r="HL157" s="2252"/>
      <c r="HM157" s="1858"/>
      <c r="HP157" s="2252"/>
      <c r="HQ157" s="1858"/>
      <c r="HT157" s="2252"/>
      <c r="HU157" s="1858"/>
      <c r="HX157" s="2252"/>
      <c r="HY157" s="1858"/>
      <c r="IB157" s="2252"/>
      <c r="IC157" s="1858"/>
      <c r="IF157" s="2252"/>
      <c r="IG157" s="1858"/>
      <c r="IJ157" s="2252"/>
      <c r="IK157" s="1858"/>
      <c r="IN157" s="2252"/>
      <c r="IO157" s="1858"/>
      <c r="IR157" s="2252"/>
      <c r="IS157" s="1858"/>
      <c r="IV157" s="1858"/>
      <c r="IW157" s="1858"/>
      <c r="IZ157" s="2252"/>
      <c r="JA157" s="1858"/>
      <c r="JD157" s="2252"/>
      <c r="JE157" s="1858"/>
      <c r="JH157" s="2252"/>
      <c r="JI157" s="1858"/>
      <c r="JL157" s="2252"/>
      <c r="JM157" s="1858"/>
      <c r="JP157" s="2252"/>
      <c r="JQ157" s="1858"/>
      <c r="JT157" s="2252"/>
      <c r="JU157" s="1858"/>
      <c r="JX157" s="2252"/>
      <c r="JY157" s="1858"/>
      <c r="KB157" s="2252"/>
      <c r="KC157" s="1858"/>
      <c r="KF157" s="2252"/>
      <c r="KG157" s="1858"/>
      <c r="KJ157" s="2252"/>
      <c r="KK157" s="1858"/>
      <c r="KN157" s="2252"/>
      <c r="KO157" s="1858"/>
      <c r="KR157" s="2252"/>
      <c r="KS157" s="1858"/>
      <c r="KV157" s="2252"/>
      <c r="KW157" s="1858"/>
      <c r="KZ157" s="2252"/>
      <c r="LA157" s="1858"/>
      <c r="LD157" s="2252"/>
      <c r="LE157" s="1858"/>
      <c r="LH157" s="2252"/>
      <c r="LI157" s="1858"/>
      <c r="LL157" s="2252"/>
      <c r="LM157" s="1858"/>
      <c r="LP157" s="2252"/>
      <c r="LQ157" s="1858"/>
      <c r="LT157" s="2252"/>
      <c r="LU157" s="1858"/>
      <c r="LX157" s="2252"/>
      <c r="LY157" s="1858"/>
      <c r="MB157" s="2252"/>
      <c r="MC157" s="1858"/>
      <c r="MF157" s="2252"/>
      <c r="MG157" s="1858"/>
      <c r="MJ157" s="2252"/>
      <c r="MK157" s="1858"/>
      <c r="MN157" s="2252"/>
      <c r="MO157" s="1858"/>
      <c r="MR157" s="2252"/>
      <c r="MS157" s="1858"/>
      <c r="MV157" s="2252"/>
      <c r="MW157" s="1858"/>
      <c r="MZ157" s="2252"/>
      <c r="NA157" s="1858"/>
      <c r="ND157" s="2252"/>
    </row>
    <row r="158" spans="1:368" s="78" customFormat="1" thickBot="1">
      <c r="A158" s="128"/>
      <c r="B158" s="1754"/>
      <c r="C158" s="1790"/>
      <c r="D158" s="2331"/>
      <c r="E158" s="1790"/>
      <c r="F158" s="1801"/>
      <c r="G158" s="1802" t="s">
        <v>242</v>
      </c>
      <c r="H158" s="1768" t="e">
        <f>AVERAGE(BE158,AK158,AC158,Q158,U158,Y158,CK158,CG158,AG158,AW158,M158,BQ158,BU158,BM158,BA158,AO158,AS158,#REF!,BI158,BY158,CC158,CO158,CS158,CW158,DA158,DE158,DI158,DM158,DQ158,DU158)</f>
        <v>#REF!</v>
      </c>
      <c r="I158" s="803" t="e">
        <f>AVERAGE(BF158,AL158,AD158,R158,V158,Z158,CL158,CH158,AH158,AX158,N158,BR158,BV158,BN158,BB158,AP158,AT158,#REF!,BJ158,BZ158,CD158,CP158,CT158,CX158,DB158,DF158,DJ158,DN158,DR158,DV158)</f>
        <v>#REF!</v>
      </c>
      <c r="J158" s="802" t="e">
        <f>AVERAGE(BG158,AM158,AE158,S158,W158,AA158,CM158,CI158,AI158,AY158,O158,BS158,BW158,BO158,BC158,AQ158,AU158,#REF!,BK158,CA158,CE158,CQ158,CU158,CY158,DC158,DG158,DK158,DO158,DS158,DW158)</f>
        <v>#REF!</v>
      </c>
      <c r="K158" s="2281" t="e">
        <f>AVERAGE(BH158,AN158,AF158,T158,X158,AB158,CN158,CJ158,AJ158,AZ158,P158,BT158,BX158,BP158,BD158,AR158,AV158,#REF!,BL158,CB158,CF158,CR158,CV158,CZ158,DD158,DH158,DL158,DP158,DT158,DX158)</f>
        <v>#REF!</v>
      </c>
      <c r="L158" s="1754"/>
      <c r="M158" s="472"/>
      <c r="N158" s="472"/>
      <c r="O158" s="472"/>
      <c r="P158" s="471"/>
      <c r="Q158" s="2521"/>
      <c r="R158" s="572"/>
      <c r="S158" s="573"/>
      <c r="T158" s="2520"/>
      <c r="U158" s="463"/>
      <c r="V158" s="463"/>
      <c r="W158" s="463"/>
      <c r="X158" s="464"/>
      <c r="Y158" s="353">
        <v>4.5</v>
      </c>
      <c r="Z158" s="353">
        <v>4.5</v>
      </c>
      <c r="AA158" s="353">
        <v>2</v>
      </c>
      <c r="AB158" s="525">
        <f>AA158+Z158+Y158</f>
        <v>11</v>
      </c>
      <c r="AC158" s="484">
        <v>3.5</v>
      </c>
      <c r="AD158" s="484">
        <v>5</v>
      </c>
      <c r="AE158" s="484">
        <v>3</v>
      </c>
      <c r="AF158" s="356">
        <f t="shared" si="90"/>
        <v>11.5</v>
      </c>
      <c r="AG158" s="704"/>
      <c r="AH158" s="373"/>
      <c r="AI158" s="705"/>
      <c r="AJ158" s="373"/>
      <c r="AK158" s="485">
        <v>4.25</v>
      </c>
      <c r="AL158" s="486">
        <v>4</v>
      </c>
      <c r="AM158" s="486">
        <v>4.5</v>
      </c>
      <c r="AN158" s="362">
        <f>AM158+AL158+AK158</f>
        <v>12.75</v>
      </c>
      <c r="AO158" s="1127"/>
      <c r="AP158" s="1127"/>
      <c r="AQ158" s="1127"/>
      <c r="AR158" s="1128"/>
      <c r="AS158" s="358"/>
      <c r="AT158" s="358"/>
      <c r="AU158" s="723"/>
      <c r="AV158" s="724"/>
      <c r="AW158" s="1962"/>
      <c r="AX158" s="364"/>
      <c r="AY158" s="365"/>
      <c r="AZ158" s="1963"/>
      <c r="BA158" s="366"/>
      <c r="BB158" s="366"/>
      <c r="BC158" s="366"/>
      <c r="BD158" s="367"/>
      <c r="BE158" s="2401">
        <v>4.5</v>
      </c>
      <c r="BF158" s="368">
        <v>4.5</v>
      </c>
      <c r="BG158" s="2451">
        <v>3.5</v>
      </c>
      <c r="BH158" s="470">
        <f>BG158+BF158+BE158</f>
        <v>12.5</v>
      </c>
      <c r="BI158" s="371"/>
      <c r="BJ158" s="371"/>
      <c r="BK158" s="371"/>
      <c r="BL158" s="372"/>
      <c r="BM158" s="358"/>
      <c r="BN158" s="358"/>
      <c r="BO158" s="358"/>
      <c r="BP158" s="363"/>
      <c r="BQ158" s="373"/>
      <c r="BR158" s="373"/>
      <c r="BS158" s="373"/>
      <c r="BT158" s="704"/>
      <c r="BU158" s="1916"/>
      <c r="BV158" s="1415"/>
      <c r="BW158" s="1415"/>
      <c r="BX158" s="1917"/>
      <c r="BY158" s="1424"/>
      <c r="BZ158" s="1424"/>
      <c r="CA158" s="1424"/>
      <c r="CB158" s="1425"/>
      <c r="CC158" s="355"/>
      <c r="CD158" s="355"/>
      <c r="CE158" s="355"/>
      <c r="CF158" s="356"/>
      <c r="CG158" s="463"/>
      <c r="CH158" s="463"/>
      <c r="CI158" s="463"/>
      <c r="CJ158" s="464"/>
      <c r="CK158" s="383"/>
      <c r="CL158" s="383"/>
      <c r="CM158" s="383"/>
      <c r="CN158" s="488"/>
      <c r="CO158" s="2005"/>
      <c r="CP158" s="376"/>
      <c r="CQ158" s="465"/>
      <c r="CR158" s="2006"/>
      <c r="CS158" s="378"/>
      <c r="CT158" s="378"/>
      <c r="CU158" s="378"/>
      <c r="CV158" s="460"/>
      <c r="CW158" s="466"/>
      <c r="CX158" s="467"/>
      <c r="CY158" s="468"/>
      <c r="CZ158" s="468"/>
      <c r="DA158" s="469"/>
      <c r="DB158" s="378"/>
      <c r="DC158" s="470"/>
      <c r="DD158" s="470"/>
      <c r="DE158" s="471"/>
      <c r="DF158" s="472"/>
      <c r="DG158" s="473"/>
      <c r="DH158" s="473"/>
      <c r="DI158" s="488"/>
      <c r="DJ158" s="383"/>
      <c r="DK158" s="489"/>
      <c r="DL158" s="489"/>
      <c r="DM158" s="374"/>
      <c r="DN158" s="374"/>
      <c r="DO158" s="374"/>
      <c r="DP158" s="574"/>
      <c r="DQ158" s="351"/>
      <c r="DR158" s="463"/>
      <c r="DS158" s="687"/>
      <c r="DT158" s="464"/>
      <c r="DU158" s="491"/>
      <c r="DV158" s="492"/>
      <c r="DW158" s="493"/>
      <c r="DX158" s="494"/>
      <c r="DY158" s="495"/>
      <c r="DZ158" s="496"/>
      <c r="EA158" s="497"/>
      <c r="EB158" s="576"/>
      <c r="EC158" s="351"/>
      <c r="ED158" s="463"/>
      <c r="EE158" s="687"/>
      <c r="EF158" s="464"/>
      <c r="EG158" s="577"/>
      <c r="EH158" s="578"/>
      <c r="EI158" s="579"/>
      <c r="EJ158" s="580"/>
      <c r="EK158" s="964"/>
      <c r="EL158" s="965"/>
      <c r="EM158" s="966"/>
      <c r="EN158" s="967"/>
      <c r="EO158" s="1029"/>
      <c r="EP158" s="1030"/>
      <c r="EQ158" s="1031"/>
      <c r="ER158" s="1032"/>
      <c r="ES158" s="1088"/>
      <c r="ET158" s="1089"/>
      <c r="EU158" s="1090"/>
      <c r="EV158" s="1091"/>
      <c r="EW158" s="1347"/>
      <c r="EX158" s="1348"/>
      <c r="EY158" s="1349"/>
      <c r="EZ158" s="1350"/>
      <c r="FA158" s="1457"/>
      <c r="FB158" s="1458"/>
      <c r="FC158" s="1459"/>
      <c r="FD158" s="1460"/>
      <c r="FE158" s="1632"/>
      <c r="FF158" s="1633"/>
      <c r="FG158" s="1634"/>
      <c r="FH158" s="1635"/>
      <c r="FL158" s="2252"/>
      <c r="FP158" s="2252"/>
      <c r="FQ158" s="1858"/>
      <c r="FT158" s="2252"/>
      <c r="FX158" s="2252"/>
      <c r="GB158" s="2252"/>
      <c r="GF158" s="2252"/>
      <c r="GG158" s="1858"/>
      <c r="GJ158" s="2252"/>
      <c r="GN158" s="2252"/>
      <c r="GR158" s="2252"/>
      <c r="GV158" s="1858"/>
      <c r="GW158" s="1858"/>
      <c r="GZ158" s="2252"/>
      <c r="HA158" s="1858"/>
      <c r="HD158" s="2252"/>
      <c r="HE158" s="1858"/>
      <c r="HH158" s="2252"/>
      <c r="HI158" s="1858"/>
      <c r="HL158" s="2252"/>
      <c r="HM158" s="1858"/>
      <c r="HP158" s="2252"/>
      <c r="HQ158" s="1858"/>
      <c r="HT158" s="2252"/>
      <c r="HU158" s="1858"/>
      <c r="HX158" s="2252"/>
      <c r="HY158" s="1858"/>
      <c r="IB158" s="2252"/>
      <c r="IC158" s="1858"/>
      <c r="IF158" s="2252"/>
      <c r="IG158" s="1858"/>
      <c r="IJ158" s="2252"/>
      <c r="IK158" s="1858"/>
      <c r="IN158" s="2252"/>
      <c r="IO158" s="1858"/>
      <c r="IR158" s="2252"/>
      <c r="IS158" s="1858"/>
      <c r="IV158" s="1858"/>
      <c r="IW158" s="1858"/>
      <c r="IZ158" s="2252"/>
      <c r="JA158" s="1858"/>
      <c r="JD158" s="2252"/>
      <c r="JE158" s="1858"/>
      <c r="JH158" s="2252"/>
      <c r="JI158" s="1858"/>
      <c r="JL158" s="2252"/>
      <c r="JM158" s="1858"/>
      <c r="JP158" s="2252"/>
      <c r="JQ158" s="1858"/>
      <c r="JT158" s="2252"/>
      <c r="JU158" s="1858"/>
      <c r="JX158" s="2252"/>
      <c r="JY158" s="1858"/>
      <c r="KB158" s="2252"/>
      <c r="KC158" s="1858"/>
      <c r="KF158" s="2252"/>
      <c r="KG158" s="1858"/>
      <c r="KJ158" s="2252"/>
      <c r="KK158" s="1858"/>
      <c r="KN158" s="2252"/>
      <c r="KO158" s="1858"/>
      <c r="KR158" s="2252"/>
      <c r="KS158" s="1858"/>
      <c r="KV158" s="2252"/>
      <c r="KW158" s="1858"/>
      <c r="KZ158" s="2252"/>
      <c r="LA158" s="1858"/>
      <c r="LD158" s="2252"/>
      <c r="LE158" s="1858"/>
      <c r="LH158" s="2252"/>
      <c r="LI158" s="1858"/>
      <c r="LL158" s="2252"/>
      <c r="LM158" s="1858"/>
      <c r="LP158" s="2252"/>
      <c r="LQ158" s="1858"/>
      <c r="LT158" s="2252"/>
      <c r="LU158" s="1858"/>
      <c r="LX158" s="2252"/>
      <c r="LY158" s="1858"/>
      <c r="MB158" s="2252"/>
      <c r="MC158" s="1858"/>
      <c r="MF158" s="2252"/>
      <c r="MG158" s="1858"/>
      <c r="MJ158" s="2252"/>
      <c r="MK158" s="1858"/>
      <c r="MN158" s="2252"/>
      <c r="MO158" s="1858"/>
      <c r="MR158" s="2252"/>
      <c r="MS158" s="1858"/>
      <c r="MV158" s="2252"/>
      <c r="MW158" s="1858"/>
      <c r="MZ158" s="2252"/>
      <c r="NA158" s="1858"/>
      <c r="ND158" s="2252"/>
    </row>
    <row r="159" spans="1:368" s="411" customFormat="1" thickBot="1">
      <c r="A159" s="714"/>
      <c r="B159" s="1757"/>
      <c r="C159" s="1790">
        <v>2008</v>
      </c>
      <c r="D159" s="2331" t="s">
        <v>508</v>
      </c>
      <c r="E159" s="1790">
        <v>9</v>
      </c>
      <c r="F159" s="1805" t="s">
        <v>521</v>
      </c>
      <c r="G159" s="1806"/>
      <c r="H159" s="2274"/>
      <c r="I159" s="2274"/>
      <c r="J159" s="2274"/>
      <c r="K159" s="2275"/>
      <c r="L159" s="1757"/>
      <c r="M159" s="386"/>
      <c r="N159" s="386"/>
      <c r="O159" s="386"/>
      <c r="P159" s="414"/>
      <c r="Q159" s="2517"/>
      <c r="R159" s="387"/>
      <c r="S159" s="388"/>
      <c r="T159" s="2518"/>
      <c r="U159" s="389"/>
      <c r="V159" s="389"/>
      <c r="W159" s="389"/>
      <c r="X159" s="390"/>
      <c r="Y159" s="2597">
        <f>STDEV(AB155:AB158)</f>
        <v>2.0950338103874864</v>
      </c>
      <c r="Z159" s="2597"/>
      <c r="AA159" s="2598">
        <f>AVERAGE(AB155:AB158)</f>
        <v>13.824999999999999</v>
      </c>
      <c r="AB159" s="2598"/>
      <c r="AC159" s="2597">
        <f>STDEV(AF155:AF158)</f>
        <v>2.4832774042918899</v>
      </c>
      <c r="AD159" s="2597"/>
      <c r="AE159" s="2598">
        <f>AVERAGE(AF155:AF158)</f>
        <v>13</v>
      </c>
      <c r="AF159" s="2598"/>
      <c r="AG159" s="707"/>
      <c r="AH159" s="404"/>
      <c r="AI159" s="708"/>
      <c r="AJ159" s="404"/>
      <c r="AK159" s="2597">
        <f>STDEV(AN153:AN158)</f>
        <v>1.4611639196202426</v>
      </c>
      <c r="AL159" s="2597"/>
      <c r="AM159" s="2598">
        <f>AVERAGE(AN153:AN158)</f>
        <v>14.450000000000001</v>
      </c>
      <c r="AN159" s="2598"/>
      <c r="AO159" s="1129"/>
      <c r="AP159" s="1129"/>
      <c r="AQ159" s="1129"/>
      <c r="AR159" s="1130"/>
      <c r="AS159" s="393"/>
      <c r="AT159" s="393"/>
      <c r="AU159" s="32"/>
      <c r="AV159" s="1944"/>
      <c r="AW159" s="1964"/>
      <c r="AX159" s="398"/>
      <c r="AY159" s="399"/>
      <c r="AZ159" s="1965"/>
      <c r="BA159" s="400"/>
      <c r="BB159" s="400"/>
      <c r="BC159" s="400"/>
      <c r="BD159" s="401"/>
      <c r="BE159" s="2596">
        <f>STDEV(BH153:BH158)</f>
        <v>1.3784048752090221</v>
      </c>
      <c r="BF159" s="2597"/>
      <c r="BG159" s="2598">
        <f>AVERAGE(BH153:BH158)</f>
        <v>15</v>
      </c>
      <c r="BH159" s="2598"/>
      <c r="BI159" s="402"/>
      <c r="BJ159" s="402"/>
      <c r="BK159" s="402"/>
      <c r="BL159" s="403"/>
      <c r="BM159" s="393"/>
      <c r="BN159" s="393"/>
      <c r="BO159" s="393"/>
      <c r="BP159" s="397"/>
      <c r="BQ159" s="404"/>
      <c r="BR159" s="404"/>
      <c r="BS159" s="404"/>
      <c r="BT159" s="707"/>
      <c r="BU159" s="1918"/>
      <c r="BV159" s="1416"/>
      <c r="BW159" s="1416"/>
      <c r="BX159" s="1919"/>
      <c r="BY159" s="1426"/>
      <c r="BZ159" s="1426"/>
      <c r="CA159" s="1426"/>
      <c r="CB159" s="1427"/>
      <c r="CC159" s="391"/>
      <c r="CD159" s="391"/>
      <c r="CE159" s="391"/>
      <c r="CF159" s="392"/>
      <c r="CG159" s="389"/>
      <c r="CH159" s="389"/>
      <c r="CI159" s="389"/>
      <c r="CJ159" s="390"/>
      <c r="CK159" s="417"/>
      <c r="CL159" s="417"/>
      <c r="CM159" s="417"/>
      <c r="CN159" s="416"/>
      <c r="CO159" s="2007"/>
      <c r="CP159" s="407"/>
      <c r="CQ159" s="480"/>
      <c r="CR159" s="2008"/>
      <c r="CS159" s="408"/>
      <c r="CT159" s="408"/>
      <c r="CU159" s="408"/>
      <c r="CV159" s="409"/>
      <c r="CW159" s="410"/>
      <c r="CY159" s="40"/>
      <c r="CZ159" s="40"/>
      <c r="DA159" s="412"/>
      <c r="DB159" s="408"/>
      <c r="DC159" s="413"/>
      <c r="DD159" s="413"/>
      <c r="DE159" s="414"/>
      <c r="DF159" s="386"/>
      <c r="DG159" s="415"/>
      <c r="DH159" s="415"/>
      <c r="DI159" s="416"/>
      <c r="DJ159" s="417"/>
      <c r="DK159" s="418"/>
      <c r="DL159" s="418"/>
      <c r="DM159" s="405"/>
      <c r="DN159" s="405"/>
      <c r="DO159" s="405"/>
      <c r="DP159" s="419"/>
      <c r="DQ159" s="710"/>
      <c r="DR159" s="389"/>
      <c r="DS159" s="711"/>
      <c r="DT159" s="390"/>
      <c r="DU159" s="421"/>
      <c r="DV159" s="422"/>
      <c r="DW159" s="423"/>
      <c r="DX159" s="424"/>
      <c r="DY159" s="425"/>
      <c r="DZ159" s="426"/>
      <c r="EA159" s="427"/>
      <c r="EB159" s="428"/>
      <c r="EC159" s="710"/>
      <c r="ED159" s="389"/>
      <c r="EE159" s="711"/>
      <c r="EF159" s="390"/>
      <c r="EG159" s="429"/>
      <c r="EH159" s="430"/>
      <c r="EI159" s="712"/>
      <c r="EJ159" s="432"/>
      <c r="EK159" s="954"/>
      <c r="EL159" s="955"/>
      <c r="EM159" s="972"/>
      <c r="EN159" s="957"/>
      <c r="EO159" s="1019"/>
      <c r="EP159" s="1020"/>
      <c r="EQ159" s="1037"/>
      <c r="ER159" s="1022"/>
      <c r="ES159" s="1078"/>
      <c r="ET159" s="1079"/>
      <c r="EU159" s="1096"/>
      <c r="EV159" s="1081"/>
      <c r="EW159" s="1359"/>
      <c r="EX159" s="1360"/>
      <c r="EY159" s="1373"/>
      <c r="EZ159" s="1362"/>
      <c r="FA159" s="1480"/>
      <c r="FB159" s="1481"/>
      <c r="FC159" s="1494"/>
      <c r="FD159" s="1483"/>
      <c r="FE159" s="1622"/>
      <c r="FF159" s="1623"/>
      <c r="FG159" s="1640"/>
      <c r="FH159" s="1625"/>
      <c r="FL159" s="2255"/>
      <c r="FP159" s="2255"/>
      <c r="FQ159" s="1862"/>
      <c r="FT159" s="2255"/>
      <c r="FX159" s="2255"/>
      <c r="GB159" s="2255"/>
      <c r="GF159" s="2255"/>
      <c r="GG159" s="1862"/>
      <c r="GJ159" s="2255"/>
      <c r="GN159" s="2255"/>
      <c r="GR159" s="2255"/>
      <c r="GV159" s="1862"/>
      <c r="GW159" s="1862"/>
      <c r="GZ159" s="2255"/>
      <c r="HA159" s="1862"/>
      <c r="HD159" s="2255"/>
      <c r="HE159" s="1862"/>
      <c r="HH159" s="2255"/>
      <c r="HI159" s="1862"/>
      <c r="HL159" s="2255"/>
      <c r="HM159" s="1862"/>
      <c r="HP159" s="2255"/>
      <c r="HQ159" s="1862"/>
      <c r="HT159" s="2255"/>
      <c r="HU159" s="1862"/>
      <c r="HX159" s="2255"/>
      <c r="HY159" s="1862"/>
      <c r="IB159" s="2255"/>
      <c r="IC159" s="1862"/>
      <c r="IF159" s="2255"/>
      <c r="IG159" s="1862"/>
      <c r="IJ159" s="2255"/>
      <c r="IK159" s="1862"/>
      <c r="IN159" s="2255"/>
      <c r="IO159" s="1862"/>
      <c r="IR159" s="2255"/>
      <c r="IS159" s="1862"/>
      <c r="IV159" s="1862"/>
      <c r="IW159" s="1862"/>
      <c r="IZ159" s="2255"/>
      <c r="JA159" s="1862"/>
      <c r="JD159" s="2255"/>
      <c r="JE159" s="1862"/>
      <c r="JH159" s="2255"/>
      <c r="JI159" s="1862"/>
      <c r="JL159" s="2255"/>
      <c r="JM159" s="1862"/>
      <c r="JP159" s="2255"/>
      <c r="JQ159" s="1862"/>
      <c r="JT159" s="2255"/>
      <c r="JU159" s="1862"/>
      <c r="JX159" s="2255"/>
      <c r="JY159" s="1862"/>
      <c r="KB159" s="2255"/>
      <c r="KC159" s="1862"/>
      <c r="KF159" s="2255"/>
      <c r="KG159" s="1862"/>
      <c r="KJ159" s="2255"/>
      <c r="KK159" s="1862"/>
      <c r="KN159" s="2255"/>
      <c r="KO159" s="1862"/>
      <c r="KR159" s="2255"/>
      <c r="KS159" s="1862"/>
      <c r="KV159" s="2255"/>
      <c r="KW159" s="1862"/>
      <c r="KZ159" s="2255"/>
      <c r="LA159" s="1862"/>
      <c r="LD159" s="2255"/>
      <c r="LE159" s="1862"/>
      <c r="LH159" s="2255"/>
      <c r="LI159" s="1862"/>
      <c r="LL159" s="2255"/>
      <c r="LM159" s="1862"/>
      <c r="LP159" s="2255"/>
      <c r="LQ159" s="1862"/>
      <c r="LT159" s="2255"/>
      <c r="LU159" s="1862"/>
      <c r="LX159" s="2255"/>
      <c r="LY159" s="1862"/>
      <c r="MB159" s="2255"/>
      <c r="MC159" s="1862"/>
      <c r="MF159" s="2255"/>
      <c r="MG159" s="1862"/>
      <c r="MJ159" s="2255"/>
      <c r="MK159" s="1862"/>
      <c r="MN159" s="2255"/>
      <c r="MO159" s="1862"/>
      <c r="MR159" s="2255"/>
      <c r="MS159" s="1862"/>
      <c r="MV159" s="2255"/>
      <c r="MW159" s="1862"/>
      <c r="MZ159" s="2255"/>
      <c r="NA159" s="1862"/>
      <c r="ND159" s="2255"/>
    </row>
    <row r="160" spans="1:368" s="325" customFormat="1" thickBot="1">
      <c r="A160" s="130"/>
      <c r="B160" s="1756"/>
      <c r="C160" s="1790"/>
      <c r="D160" s="2331"/>
      <c r="E160" s="1790"/>
      <c r="F160" s="1803" t="s">
        <v>243</v>
      </c>
      <c r="G160" s="1804" t="s">
        <v>244</v>
      </c>
      <c r="H160" s="1764" t="e">
        <f>AVERAGE(BE160,AK160,AC160,Q160,U160,Y160,CK160,CG160,AG160,AW160,M160,BQ160,BU160,BM160,BA160,AO160,AS160,#REF!,BI160,BY160,CC160,CO160,CS160,CW160,DA160,DE160,DI160,DM160,DQ160,DU160)</f>
        <v>#REF!</v>
      </c>
      <c r="I160" s="682" t="e">
        <f>AVERAGE(BF160,AL160,AD160,R160,V160,Z160,CL160,CH160,AH160,AX160,N160,BR160,BV160,BN160,BB160,AP160,AT160,#REF!,BJ160,BZ160,CD160,CP160,CT160,CX160,DB160,DF160,DJ160,DN160,DR160,DV160)</f>
        <v>#REF!</v>
      </c>
      <c r="J160" s="2051" t="e">
        <f>AVERAGE(BG160,AM160,AE160,S160,W160,AA160,CM160,CI160,AI160,AY160,O160,BS160,BW160,BO160,BC160,AQ160,AU160,#REF!,BK160,CA160,CE160,CQ160,CU160,CY160,DC160,DG160,DK160,DO160,DS160,DW160)</f>
        <v>#REF!</v>
      </c>
      <c r="K160" s="2285" t="e">
        <f>AVERAGE(BH160,AN160,AF160,T160,X160,AB160,CN160,CJ160,AJ160,AZ160,P160,BT160,BX160,BP160,BD160,AR160,AV160,#REF!,BL160,CB160,CF160,CR160,CV160,CZ160,DD160,DH160,DL160,DP160,DT160,DX160)</f>
        <v>#REF!</v>
      </c>
      <c r="L160" s="1756"/>
      <c r="M160" s="455"/>
      <c r="N160" s="455"/>
      <c r="O160" s="455"/>
      <c r="P160" s="454"/>
      <c r="Q160" s="2519"/>
      <c r="R160" s="552"/>
      <c r="S160" s="553"/>
      <c r="T160" s="2523"/>
      <c r="U160" s="463">
        <f t="shared" ref="U160:U165" si="91">X160*6/20</f>
        <v>3.9</v>
      </c>
      <c r="V160" s="463">
        <f t="shared" ref="V160:V165" si="92">X160*6/20</f>
        <v>3.9</v>
      </c>
      <c r="W160" s="463">
        <f t="shared" ref="W160:W165" si="93">X160*8/20</f>
        <v>5.2</v>
      </c>
      <c r="X160" s="703">
        <v>13</v>
      </c>
      <c r="Y160" s="482">
        <f t="shared" ref="Y160:Y165" si="94">AB160*6/20</f>
        <v>3.9</v>
      </c>
      <c r="Z160" s="482">
        <f t="shared" ref="Z160:Z165" si="95">AB160*6/20</f>
        <v>3.9</v>
      </c>
      <c r="AA160" s="482">
        <f t="shared" ref="AA160:AA165" si="96">AB160*8/20</f>
        <v>5.2</v>
      </c>
      <c r="AB160" s="483">
        <v>13</v>
      </c>
      <c r="AC160" s="290"/>
      <c r="AD160" s="290"/>
      <c r="AE160" s="290"/>
      <c r="AF160" s="291"/>
      <c r="AG160" s="546">
        <v>3</v>
      </c>
      <c r="AH160" s="546">
        <v>3</v>
      </c>
      <c r="AI160" s="546">
        <v>3</v>
      </c>
      <c r="AJ160" s="724">
        <f t="shared" ref="AJ160:AJ165" si="97">AI160+AH160+AG160</f>
        <v>9</v>
      </c>
      <c r="AK160" s="360">
        <f t="shared" ref="AK160:AK165" si="98">AN160*6/20</f>
        <v>3.9</v>
      </c>
      <c r="AL160" s="361">
        <f t="shared" ref="AL160:AL165" si="99">AN160*6/20</f>
        <v>3.9</v>
      </c>
      <c r="AM160" s="361">
        <f t="shared" ref="AM160:AM165" si="100">AN160*8/20</f>
        <v>5.2</v>
      </c>
      <c r="AN160" s="702">
        <v>13</v>
      </c>
      <c r="AO160" s="1125"/>
      <c r="AP160" s="1125"/>
      <c r="AQ160" s="1125"/>
      <c r="AR160" s="1126"/>
      <c r="AS160" s="293"/>
      <c r="AT160" s="293"/>
      <c r="AU160" s="721"/>
      <c r="AV160" s="1943"/>
      <c r="AW160" s="1960"/>
      <c r="AX160" s="299"/>
      <c r="AY160" s="300"/>
      <c r="AZ160" s="1961"/>
      <c r="BA160" s="301"/>
      <c r="BB160" s="301"/>
      <c r="BC160" s="301"/>
      <c r="BD160" s="302"/>
      <c r="BE160" s="2401">
        <v>4</v>
      </c>
      <c r="BF160" s="368">
        <v>3.5</v>
      </c>
      <c r="BG160" s="2451">
        <v>4.5</v>
      </c>
      <c r="BH160" s="470">
        <f>BG160+BF160+BE160</f>
        <v>12</v>
      </c>
      <c r="BI160" s="305"/>
      <c r="BJ160" s="305"/>
      <c r="BK160" s="305"/>
      <c r="BL160" s="306"/>
      <c r="BM160" s="293"/>
      <c r="BN160" s="293"/>
      <c r="BO160" s="293"/>
      <c r="BP160" s="298"/>
      <c r="BQ160" s="307"/>
      <c r="BR160" s="307"/>
      <c r="BS160" s="307"/>
      <c r="BT160" s="700"/>
      <c r="BU160" s="1914"/>
      <c r="BV160" s="1414"/>
      <c r="BW160" s="1414"/>
      <c r="BX160" s="1915"/>
      <c r="BY160" s="1422"/>
      <c r="BZ160" s="1422"/>
      <c r="CA160" s="1422"/>
      <c r="CB160" s="1423"/>
      <c r="CC160" s="290"/>
      <c r="CD160" s="290"/>
      <c r="CE160" s="290"/>
      <c r="CF160" s="291"/>
      <c r="CG160" s="293"/>
      <c r="CH160" s="293"/>
      <c r="CI160" s="293"/>
      <c r="CJ160" s="298"/>
      <c r="CK160" s="383">
        <f t="shared" ref="CK160:CK165" si="101">CN160*6/20</f>
        <v>3.3</v>
      </c>
      <c r="CL160" s="383">
        <f t="shared" ref="CL160:CL165" si="102">CN160*6/20</f>
        <v>3.3</v>
      </c>
      <c r="CM160" s="383">
        <f t="shared" ref="CM160:CM165" si="103">CN160*8/20</f>
        <v>4.4000000000000004</v>
      </c>
      <c r="CN160" s="709">
        <v>11</v>
      </c>
      <c r="CO160" s="2003"/>
      <c r="CP160" s="310"/>
      <c r="CQ160" s="448"/>
      <c r="CR160" s="2004"/>
      <c r="CS160" s="321"/>
      <c r="CT160" s="321"/>
      <c r="CU160" s="321"/>
      <c r="CV160" s="442"/>
      <c r="CW160" s="449"/>
      <c r="CX160" s="450"/>
      <c r="CY160" s="451"/>
      <c r="CZ160" s="451"/>
      <c r="DA160" s="452"/>
      <c r="DB160" s="321"/>
      <c r="DC160" s="453"/>
      <c r="DD160" s="453"/>
      <c r="DE160" s="454"/>
      <c r="DF160" s="455"/>
      <c r="DG160" s="456"/>
      <c r="DH160" s="456"/>
      <c r="DI160" s="532"/>
      <c r="DJ160" s="446"/>
      <c r="DK160" s="533"/>
      <c r="DL160" s="533"/>
      <c r="DM160" s="308"/>
      <c r="DN160" s="308"/>
      <c r="DO160" s="308"/>
      <c r="DP160" s="556"/>
      <c r="DQ160" s="463">
        <f t="shared" ref="DQ160:DQ165" si="104">DT160*6/20</f>
        <v>3.75</v>
      </c>
      <c r="DR160" s="463">
        <f t="shared" ref="DR160:DR165" si="105">DT160*6/20</f>
        <v>3.75</v>
      </c>
      <c r="DS160" s="463">
        <f t="shared" ref="DS160:DS165" si="106">DT160*8/20</f>
        <v>5</v>
      </c>
      <c r="DT160" s="703">
        <v>12.5</v>
      </c>
      <c r="DU160" s="492"/>
      <c r="DV160" s="492"/>
      <c r="DW160" s="492"/>
      <c r="DX160" s="725"/>
      <c r="DY160" s="496"/>
      <c r="DZ160" s="496"/>
      <c r="EA160" s="496"/>
      <c r="EB160" s="726"/>
      <c r="EC160" s="463"/>
      <c r="ED160" s="463"/>
      <c r="EE160" s="463"/>
      <c r="EF160" s="703"/>
      <c r="EG160" s="578"/>
      <c r="EH160" s="578"/>
      <c r="EI160" s="578"/>
      <c r="EJ160" s="727"/>
      <c r="EK160" s="965"/>
      <c r="EL160" s="965"/>
      <c r="EM160" s="965"/>
      <c r="EN160" s="973"/>
      <c r="EO160" s="1030"/>
      <c r="EP160" s="1030"/>
      <c r="EQ160" s="1030"/>
      <c r="ER160" s="1038"/>
      <c r="ES160" s="1089"/>
      <c r="ET160" s="1089"/>
      <c r="EU160" s="1089"/>
      <c r="EV160" s="1097"/>
      <c r="EW160" s="1348"/>
      <c r="EX160" s="1348"/>
      <c r="EY160" s="1348"/>
      <c r="EZ160" s="1376"/>
      <c r="FA160" s="1458"/>
      <c r="FB160" s="1458"/>
      <c r="FC160" s="1458"/>
      <c r="FD160" s="1495"/>
      <c r="FE160" s="1633"/>
      <c r="FF160" s="1633"/>
      <c r="FG160" s="1633"/>
      <c r="FH160" s="1641"/>
      <c r="FL160" s="2254"/>
      <c r="FP160" s="2254"/>
      <c r="FQ160" s="1861"/>
      <c r="FT160" s="2254"/>
      <c r="FX160" s="2254"/>
      <c r="GB160" s="2254"/>
      <c r="GF160" s="2254"/>
      <c r="GG160" s="1861"/>
      <c r="GJ160" s="2254"/>
      <c r="GN160" s="2254"/>
      <c r="GR160" s="2254"/>
      <c r="GV160" s="1861"/>
      <c r="GW160" s="1861"/>
      <c r="GZ160" s="2254"/>
      <c r="HA160" s="1861"/>
      <c r="HD160" s="2254"/>
      <c r="HE160" s="1861"/>
      <c r="HH160" s="2254"/>
      <c r="HI160" s="1861"/>
      <c r="HL160" s="2254"/>
      <c r="HM160" s="1861"/>
      <c r="HP160" s="2254"/>
      <c r="HQ160" s="1861"/>
      <c r="HT160" s="2254"/>
      <c r="HU160" s="1861"/>
      <c r="HX160" s="2254"/>
      <c r="HY160" s="1861"/>
      <c r="IB160" s="2254"/>
      <c r="IC160" s="1861"/>
      <c r="IF160" s="2254"/>
      <c r="IG160" s="1861"/>
      <c r="IJ160" s="2254"/>
      <c r="IK160" s="1861"/>
      <c r="IN160" s="2254"/>
      <c r="IO160" s="1861"/>
      <c r="IR160" s="2254"/>
      <c r="IS160" s="1861"/>
      <c r="IV160" s="1861"/>
      <c r="IW160" s="1861"/>
      <c r="IZ160" s="2254"/>
      <c r="JA160" s="1861"/>
      <c r="JD160" s="2254"/>
      <c r="JE160" s="1861"/>
      <c r="JH160" s="2254"/>
      <c r="JI160" s="1861"/>
      <c r="JL160" s="2254"/>
      <c r="JM160" s="1861"/>
      <c r="JP160" s="2254"/>
      <c r="JQ160" s="1861"/>
      <c r="JT160" s="2254"/>
      <c r="JU160" s="1861"/>
      <c r="JX160" s="2254"/>
      <c r="JY160" s="1861"/>
      <c r="KB160" s="2254"/>
      <c r="KC160" s="1861"/>
      <c r="KF160" s="2254"/>
      <c r="KG160" s="1861"/>
      <c r="KJ160" s="2254"/>
      <c r="KK160" s="1861"/>
      <c r="KN160" s="2254"/>
      <c r="KO160" s="1861"/>
      <c r="KR160" s="2254"/>
      <c r="KS160" s="1861"/>
      <c r="KV160" s="2254"/>
      <c r="KW160" s="1861"/>
      <c r="KZ160" s="2254"/>
      <c r="LA160" s="1861"/>
      <c r="LD160" s="2254"/>
      <c r="LE160" s="1861"/>
      <c r="LH160" s="2254"/>
      <c r="LI160" s="1861"/>
      <c r="LL160" s="2254"/>
      <c r="LM160" s="1861"/>
      <c r="LP160" s="2254"/>
      <c r="LQ160" s="1861"/>
      <c r="LT160" s="2254"/>
      <c r="LU160" s="1861"/>
      <c r="LX160" s="2254"/>
      <c r="LY160" s="1861"/>
      <c r="MB160" s="2254"/>
      <c r="MC160" s="1861"/>
      <c r="MF160" s="2254"/>
      <c r="MG160" s="1861"/>
      <c r="MJ160" s="2254"/>
      <c r="MK160" s="1861"/>
      <c r="MN160" s="2254"/>
      <c r="MO160" s="1861"/>
      <c r="MR160" s="2254"/>
      <c r="MS160" s="1861"/>
      <c r="MV160" s="2254"/>
      <c r="MW160" s="1861"/>
      <c r="MZ160" s="2254"/>
      <c r="NA160" s="1861"/>
      <c r="ND160" s="2254"/>
    </row>
    <row r="161" spans="1:368" s="78" customFormat="1" thickBot="1">
      <c r="A161" s="128"/>
      <c r="B161" s="1754"/>
      <c r="C161" s="1790"/>
      <c r="D161" s="2331"/>
      <c r="E161" s="1790"/>
      <c r="F161" s="1801" t="s">
        <v>245</v>
      </c>
      <c r="G161" s="1802" t="s">
        <v>165</v>
      </c>
      <c r="H161" s="1773" t="e">
        <f>AVERAGE(BE161,AK161,AC161,Q161,U161,Y161,CK161,CG161,AG161,AW161,M161,BQ161,BU161,BM161,BA161,AO161,AS161,#REF!,BI161,BY161,CC161,CO161,CS161,CW161,DA161,DE161,DI161,DM161,DQ161,DU161)</f>
        <v>#REF!</v>
      </c>
      <c r="I161" s="698" t="e">
        <f>AVERAGE(BF161,AL161,AD161,R161,V161,Z161,CL161,CH161,AH161,AX161,N161,BR161,BV161,BN161,BB161,AP161,AT161,#REF!,BJ161,BZ161,CD161,CP161,CT161,CX161,DB161,DF161,DJ161,DN161,DR161,DV161)</f>
        <v>#REF!</v>
      </c>
      <c r="J161" s="2054" t="e">
        <f>AVERAGE(BG161,AM161,AE161,S161,W161,AA161,CM161,CI161,AI161,AY161,O161,BS161,BW161,BO161,BC161,AQ161,AU161,#REF!,BK161,CA161,CE161,CQ161,CU161,CY161,DC161,DG161,DK161,DO161,DS161,DW161)</f>
        <v>#REF!</v>
      </c>
      <c r="K161" s="2286" t="e">
        <f>AVERAGE(BH161,AN161,AF161,T161,X161,AB161,CN161,CJ161,AJ161,AZ161,P161,BT161,BX161,BP161,BD161,AR161,AV161,#REF!,BL161,CB161,CF161,CR161,CV161,CZ161,DD161,DH161,DL161,DP161,DT161,DX161)</f>
        <v>#REF!</v>
      </c>
      <c r="L161" s="1754"/>
      <c r="M161" s="472"/>
      <c r="N161" s="472"/>
      <c r="O161" s="472"/>
      <c r="P161" s="471"/>
      <c r="Q161" s="2521"/>
      <c r="R161" s="572"/>
      <c r="S161" s="573"/>
      <c r="T161" s="2520"/>
      <c r="U161" s="463">
        <f t="shared" si="91"/>
        <v>4.8</v>
      </c>
      <c r="V161" s="463">
        <f t="shared" si="92"/>
        <v>4.8</v>
      </c>
      <c r="W161" s="463">
        <f t="shared" si="93"/>
        <v>6.4</v>
      </c>
      <c r="X161" s="703">
        <v>16</v>
      </c>
      <c r="Y161" s="683">
        <f t="shared" si="94"/>
        <v>4.38</v>
      </c>
      <c r="Z161" s="683">
        <f t="shared" si="95"/>
        <v>4.38</v>
      </c>
      <c r="AA161" s="683">
        <f t="shared" si="96"/>
        <v>5.84</v>
      </c>
      <c r="AB161" s="684">
        <v>14.6</v>
      </c>
      <c r="AC161" s="355"/>
      <c r="AD161" s="355"/>
      <c r="AE161" s="355"/>
      <c r="AF161" s="356"/>
      <c r="AG161" s="546">
        <v>6</v>
      </c>
      <c r="AH161" s="546">
        <v>5</v>
      </c>
      <c r="AI161" s="546">
        <v>5</v>
      </c>
      <c r="AJ161" s="724">
        <f t="shared" si="97"/>
        <v>16</v>
      </c>
      <c r="AK161" s="360">
        <f t="shared" si="98"/>
        <v>4.8</v>
      </c>
      <c r="AL161" s="361">
        <f t="shared" si="99"/>
        <v>4.8</v>
      </c>
      <c r="AM161" s="361">
        <f t="shared" si="100"/>
        <v>6.4</v>
      </c>
      <c r="AN161" s="702">
        <v>16</v>
      </c>
      <c r="AO161" s="1127"/>
      <c r="AP161" s="1127"/>
      <c r="AQ161" s="1127"/>
      <c r="AR161" s="1128"/>
      <c r="AS161" s="358"/>
      <c r="AT161" s="358"/>
      <c r="AU161" s="723"/>
      <c r="AV161" s="724"/>
      <c r="AW161" s="1962"/>
      <c r="AX161" s="364"/>
      <c r="AY161" s="365"/>
      <c r="AZ161" s="1963"/>
      <c r="BA161" s="366"/>
      <c r="BB161" s="366"/>
      <c r="BC161" s="366"/>
      <c r="BD161" s="367"/>
      <c r="BE161" s="2401">
        <v>5</v>
      </c>
      <c r="BF161" s="368">
        <v>5</v>
      </c>
      <c r="BG161" s="2451">
        <v>7</v>
      </c>
      <c r="BH161" s="470">
        <f>BG161+BF161+BE161</f>
        <v>17</v>
      </c>
      <c r="BI161" s="371"/>
      <c r="BJ161" s="371"/>
      <c r="BK161" s="371"/>
      <c r="BL161" s="372"/>
      <c r="BM161" s="358"/>
      <c r="BN161" s="358"/>
      <c r="BO161" s="358"/>
      <c r="BP161" s="363"/>
      <c r="BQ161" s="373"/>
      <c r="BR161" s="373"/>
      <c r="BS161" s="373"/>
      <c r="BT161" s="704"/>
      <c r="BU161" s="1916"/>
      <c r="BV161" s="1415"/>
      <c r="BW161" s="1415"/>
      <c r="BX161" s="1917"/>
      <c r="BY161" s="1424"/>
      <c r="BZ161" s="1424"/>
      <c r="CA161" s="1424"/>
      <c r="CB161" s="1425"/>
      <c r="CC161" s="355"/>
      <c r="CD161" s="355"/>
      <c r="CE161" s="355"/>
      <c r="CF161" s="356"/>
      <c r="CG161" s="358"/>
      <c r="CH161" s="358"/>
      <c r="CI161" s="358"/>
      <c r="CJ161" s="363"/>
      <c r="CK161" s="383">
        <f t="shared" si="101"/>
        <v>4.2</v>
      </c>
      <c r="CL161" s="383">
        <f t="shared" si="102"/>
        <v>4.2</v>
      </c>
      <c r="CM161" s="383">
        <f t="shared" si="103"/>
        <v>5.6</v>
      </c>
      <c r="CN161" s="709">
        <v>14</v>
      </c>
      <c r="CO161" s="2005"/>
      <c r="CP161" s="376"/>
      <c r="CQ161" s="465"/>
      <c r="CR161" s="2006"/>
      <c r="CS161" s="378"/>
      <c r="CT161" s="378"/>
      <c r="CU161" s="378"/>
      <c r="CV161" s="460"/>
      <c r="CW161" s="466"/>
      <c r="CX161" s="467"/>
      <c r="CY161" s="468"/>
      <c r="CZ161" s="468"/>
      <c r="DA161" s="469"/>
      <c r="DB161" s="378"/>
      <c r="DC161" s="470"/>
      <c r="DD161" s="470"/>
      <c r="DE161" s="471"/>
      <c r="DF161" s="472"/>
      <c r="DG161" s="473"/>
      <c r="DH161" s="473"/>
      <c r="DI161" s="488"/>
      <c r="DJ161" s="383"/>
      <c r="DK161" s="489"/>
      <c r="DL161" s="489"/>
      <c r="DM161" s="374"/>
      <c r="DN161" s="374"/>
      <c r="DO161" s="374"/>
      <c r="DP161" s="574"/>
      <c r="DQ161" s="463">
        <f t="shared" si="104"/>
        <v>4.6500000000000004</v>
      </c>
      <c r="DR161" s="463">
        <f t="shared" si="105"/>
        <v>4.6500000000000004</v>
      </c>
      <c r="DS161" s="463">
        <f t="shared" si="106"/>
        <v>6.2</v>
      </c>
      <c r="DT161" s="703">
        <v>15.5</v>
      </c>
      <c r="DU161" s="492"/>
      <c r="DV161" s="492"/>
      <c r="DW161" s="492"/>
      <c r="DX161" s="725"/>
      <c r="DY161" s="496"/>
      <c r="DZ161" s="496"/>
      <c r="EA161" s="496"/>
      <c r="EB161" s="726"/>
      <c r="EC161" s="463"/>
      <c r="ED161" s="463"/>
      <c r="EE161" s="463"/>
      <c r="EF161" s="703"/>
      <c r="EG161" s="578"/>
      <c r="EH161" s="578"/>
      <c r="EI161" s="578"/>
      <c r="EJ161" s="727"/>
      <c r="EK161" s="965"/>
      <c r="EL161" s="965"/>
      <c r="EM161" s="965"/>
      <c r="EN161" s="973"/>
      <c r="EO161" s="1030"/>
      <c r="EP161" s="1030"/>
      <c r="EQ161" s="1030"/>
      <c r="ER161" s="1038"/>
      <c r="ES161" s="1089"/>
      <c r="ET161" s="1089"/>
      <c r="EU161" s="1089"/>
      <c r="EV161" s="1097"/>
      <c r="EW161" s="1348"/>
      <c r="EX161" s="1348"/>
      <c r="EY161" s="1348"/>
      <c r="EZ161" s="1376"/>
      <c r="FA161" s="1458"/>
      <c r="FB161" s="1458"/>
      <c r="FC161" s="1458"/>
      <c r="FD161" s="1495"/>
      <c r="FE161" s="1633"/>
      <c r="FF161" s="1633"/>
      <c r="FG161" s="1633"/>
      <c r="FH161" s="1641"/>
      <c r="FL161" s="2252"/>
      <c r="FP161" s="2252"/>
      <c r="FQ161" s="1858"/>
      <c r="FT161" s="2252"/>
      <c r="FX161" s="2252"/>
      <c r="GB161" s="2252"/>
      <c r="GF161" s="2252"/>
      <c r="GG161" s="1858"/>
      <c r="GJ161" s="2252"/>
      <c r="GN161" s="2252"/>
      <c r="GR161" s="2252"/>
      <c r="GV161" s="1858"/>
      <c r="GW161" s="1858"/>
      <c r="GZ161" s="2252"/>
      <c r="HA161" s="1858"/>
      <c r="HD161" s="2252"/>
      <c r="HE161" s="1858"/>
      <c r="HH161" s="2252"/>
      <c r="HI161" s="1858"/>
      <c r="HL161" s="2252"/>
      <c r="HM161" s="1858"/>
      <c r="HP161" s="2252"/>
      <c r="HQ161" s="1858"/>
      <c r="HT161" s="2252"/>
      <c r="HU161" s="1858"/>
      <c r="HX161" s="2252"/>
      <c r="HY161" s="1858"/>
      <c r="IB161" s="2252"/>
      <c r="IC161" s="1858"/>
      <c r="IF161" s="2252"/>
      <c r="IG161" s="1858"/>
      <c r="IJ161" s="2252"/>
      <c r="IK161" s="1858"/>
      <c r="IN161" s="2252"/>
      <c r="IO161" s="1858"/>
      <c r="IR161" s="2252"/>
      <c r="IS161" s="1858"/>
      <c r="IV161" s="1858"/>
      <c r="IW161" s="1858"/>
      <c r="IZ161" s="2252"/>
      <c r="JA161" s="1858"/>
      <c r="JD161" s="2252"/>
      <c r="JE161" s="1858"/>
      <c r="JH161" s="2252"/>
      <c r="JI161" s="1858"/>
      <c r="JL161" s="2252"/>
      <c r="JM161" s="1858"/>
      <c r="JP161" s="2252"/>
      <c r="JQ161" s="1858"/>
      <c r="JT161" s="2252"/>
      <c r="JU161" s="1858"/>
      <c r="JX161" s="2252"/>
      <c r="JY161" s="1858"/>
      <c r="KB161" s="2252"/>
      <c r="KC161" s="1858"/>
      <c r="KF161" s="2252"/>
      <c r="KG161" s="1858"/>
      <c r="KJ161" s="2252"/>
      <c r="KK161" s="1858"/>
      <c r="KN161" s="2252"/>
      <c r="KO161" s="1858"/>
      <c r="KR161" s="2252"/>
      <c r="KS161" s="1858"/>
      <c r="KV161" s="2252"/>
      <c r="KW161" s="1858"/>
      <c r="KZ161" s="2252"/>
      <c r="LA161" s="1858"/>
      <c r="LD161" s="2252"/>
      <c r="LE161" s="1858"/>
      <c r="LH161" s="2252"/>
      <c r="LI161" s="1858"/>
      <c r="LL161" s="2252"/>
      <c r="LM161" s="1858"/>
      <c r="LP161" s="2252"/>
      <c r="LQ161" s="1858"/>
      <c r="LT161" s="2252"/>
      <c r="LU161" s="1858"/>
      <c r="LX161" s="2252"/>
      <c r="LY161" s="1858"/>
      <c r="MB161" s="2252"/>
      <c r="MC161" s="1858"/>
      <c r="MF161" s="2252"/>
      <c r="MG161" s="1858"/>
      <c r="MJ161" s="2252"/>
      <c r="MK161" s="1858"/>
      <c r="MN161" s="2252"/>
      <c r="MO161" s="1858"/>
      <c r="MR161" s="2252"/>
      <c r="MS161" s="1858"/>
      <c r="MV161" s="2252"/>
      <c r="MW161" s="1858"/>
      <c r="MZ161" s="2252"/>
      <c r="NA161" s="1858"/>
      <c r="ND161" s="2252"/>
    </row>
    <row r="162" spans="1:368" s="78" customFormat="1" thickBot="1">
      <c r="A162" s="128"/>
      <c r="B162" s="1754"/>
      <c r="C162" s="1790"/>
      <c r="D162" s="2331"/>
      <c r="E162" s="1790"/>
      <c r="F162" s="1801"/>
      <c r="G162" s="1802" t="s">
        <v>176</v>
      </c>
      <c r="H162" s="1769" t="e">
        <f>AVERAGE(BE162,AK162,AC162,Q162,U162,Y162,CK162,CG162,AG162,AW162,M162,BQ162,BU162,BM162,BA162,AO162,AS162,#REF!,BI162,BY162,CC162,CO162,CS162,CW162,DA162,DE162,DI162,DM162,DQ162,DU162)</f>
        <v>#REF!</v>
      </c>
      <c r="I162" s="2055" t="e">
        <f>AVERAGE(BF162,AL162,AD162,R162,V162,Z162,CL162,CH162,AH162,AX162,N162,BR162,BV162,BN162,BB162,AP162,AT162,#REF!,BJ162,BZ162,CD162,CP162,CT162,CX162,DB162,DF162,DJ162,DN162,DR162,DV162)</f>
        <v>#REF!</v>
      </c>
      <c r="J162" s="2055" t="e">
        <f>AVERAGE(BG162,AM162,AE162,S162,W162,AA162,CM162,CI162,AI162,AY162,O162,BS162,BW162,BO162,BC162,AQ162,AU162,#REF!,BK162,CA162,CE162,CQ162,CU162,CY162,DC162,DG162,DK162,DO162,DS162,DW162)</f>
        <v>#REF!</v>
      </c>
      <c r="K162" s="2282" t="e">
        <f>AVERAGE(BH162,AN162,AF162,T162,X162,AB162,CN162,CJ162,AJ162,AZ162,P162,BT162,BX162,BP162,BD162,AR162,AV162,#REF!,BL162,CB162,CF162,CR162,CV162,CZ162,DD162,DH162,DL162,DP162,DT162,DX162)</f>
        <v>#REF!</v>
      </c>
      <c r="L162" s="1754"/>
      <c r="M162" s="472"/>
      <c r="N162" s="472"/>
      <c r="O162" s="472"/>
      <c r="P162" s="471"/>
      <c r="Q162" s="2521"/>
      <c r="R162" s="572"/>
      <c r="S162" s="573"/>
      <c r="T162" s="2520"/>
      <c r="U162" s="463">
        <f t="shared" si="91"/>
        <v>5.0999999999999996</v>
      </c>
      <c r="V162" s="463">
        <f t="shared" si="92"/>
        <v>5.0999999999999996</v>
      </c>
      <c r="W162" s="463">
        <f t="shared" si="93"/>
        <v>6.8</v>
      </c>
      <c r="X162" s="703">
        <v>17</v>
      </c>
      <c r="Y162" s="482">
        <f t="shared" si="94"/>
        <v>5.4</v>
      </c>
      <c r="Z162" s="482">
        <f t="shared" si="95"/>
        <v>5.4</v>
      </c>
      <c r="AA162" s="482">
        <f t="shared" si="96"/>
        <v>7.2</v>
      </c>
      <c r="AB162" s="483">
        <v>18</v>
      </c>
      <c r="AC162" s="355"/>
      <c r="AD162" s="355"/>
      <c r="AE162" s="355"/>
      <c r="AF162" s="356"/>
      <c r="AG162" s="546">
        <v>4</v>
      </c>
      <c r="AH162" s="546">
        <v>4.5</v>
      </c>
      <c r="AI162" s="546">
        <v>8</v>
      </c>
      <c r="AJ162" s="724">
        <f t="shared" si="97"/>
        <v>16.5</v>
      </c>
      <c r="AK162" s="360">
        <f t="shared" si="98"/>
        <v>5.7</v>
      </c>
      <c r="AL162" s="361">
        <f t="shared" si="99"/>
        <v>5.7</v>
      </c>
      <c r="AM162" s="361">
        <f t="shared" si="100"/>
        <v>7.6</v>
      </c>
      <c r="AN162" s="702">
        <v>19</v>
      </c>
      <c r="AO162" s="1127"/>
      <c r="AP162" s="1127"/>
      <c r="AQ162" s="1127"/>
      <c r="AR162" s="1128"/>
      <c r="AS162" s="358"/>
      <c r="AT162" s="358"/>
      <c r="AU162" s="723"/>
      <c r="AV162" s="724"/>
      <c r="AW162" s="1962"/>
      <c r="AX162" s="364"/>
      <c r="AY162" s="365"/>
      <c r="AZ162" s="1963"/>
      <c r="BA162" s="366"/>
      <c r="BB162" s="366"/>
      <c r="BC162" s="366"/>
      <c r="BD162" s="367"/>
      <c r="BE162" s="2401">
        <v>5</v>
      </c>
      <c r="BF162" s="368">
        <v>5</v>
      </c>
      <c r="BG162" s="2451">
        <v>8</v>
      </c>
      <c r="BH162" s="470">
        <f>BG162+BF162+BE162</f>
        <v>18</v>
      </c>
      <c r="BI162" s="371"/>
      <c r="BJ162" s="371"/>
      <c r="BK162" s="371"/>
      <c r="BL162" s="372"/>
      <c r="BM162" s="358"/>
      <c r="BN162" s="358"/>
      <c r="BO162" s="358"/>
      <c r="BP162" s="363"/>
      <c r="BQ162" s="373"/>
      <c r="BR162" s="373"/>
      <c r="BS162" s="373"/>
      <c r="BT162" s="704"/>
      <c r="BU162" s="1916"/>
      <c r="BV162" s="1415"/>
      <c r="BW162" s="1415"/>
      <c r="BX162" s="1917"/>
      <c r="BY162" s="1424"/>
      <c r="BZ162" s="1424"/>
      <c r="CA162" s="1424"/>
      <c r="CB162" s="1425"/>
      <c r="CC162" s="355"/>
      <c r="CD162" s="355"/>
      <c r="CE162" s="355"/>
      <c r="CF162" s="356"/>
      <c r="CG162" s="358"/>
      <c r="CH162" s="358"/>
      <c r="CI162" s="358"/>
      <c r="CJ162" s="363"/>
      <c r="CK162" s="683">
        <f t="shared" si="101"/>
        <v>4.2</v>
      </c>
      <c r="CL162" s="683">
        <f t="shared" si="102"/>
        <v>4.2</v>
      </c>
      <c r="CM162" s="683">
        <f t="shared" si="103"/>
        <v>5.6</v>
      </c>
      <c r="CN162" s="699">
        <v>14</v>
      </c>
      <c r="CO162" s="2005"/>
      <c r="CP162" s="376"/>
      <c r="CQ162" s="465"/>
      <c r="CR162" s="2006"/>
      <c r="CS162" s="378"/>
      <c r="CT162" s="378"/>
      <c r="CU162" s="378"/>
      <c r="CV162" s="460"/>
      <c r="CW162" s="466"/>
      <c r="CX162" s="467"/>
      <c r="CY162" s="468"/>
      <c r="CZ162" s="468"/>
      <c r="DA162" s="469"/>
      <c r="DB162" s="378"/>
      <c r="DC162" s="470"/>
      <c r="DD162" s="470"/>
      <c r="DE162" s="471"/>
      <c r="DF162" s="472"/>
      <c r="DG162" s="473"/>
      <c r="DH162" s="473"/>
      <c r="DI162" s="488"/>
      <c r="DJ162" s="383"/>
      <c r="DK162" s="489"/>
      <c r="DL162" s="489"/>
      <c r="DM162" s="374"/>
      <c r="DN162" s="374"/>
      <c r="DO162" s="374"/>
      <c r="DP162" s="574"/>
      <c r="DQ162" s="463">
        <f t="shared" si="104"/>
        <v>5.0999999999999996</v>
      </c>
      <c r="DR162" s="463">
        <f t="shared" si="105"/>
        <v>5.0999999999999996</v>
      </c>
      <c r="DS162" s="463">
        <f t="shared" si="106"/>
        <v>6.8</v>
      </c>
      <c r="DT162" s="703">
        <v>17</v>
      </c>
      <c r="DU162" s="492"/>
      <c r="DV162" s="492"/>
      <c r="DW162" s="492"/>
      <c r="DX162" s="725"/>
      <c r="DY162" s="496"/>
      <c r="DZ162" s="496"/>
      <c r="EA162" s="496"/>
      <c r="EB162" s="726"/>
      <c r="EC162" s="463"/>
      <c r="ED162" s="463"/>
      <c r="EE162" s="463"/>
      <c r="EF162" s="703"/>
      <c r="EG162" s="578"/>
      <c r="EH162" s="578"/>
      <c r="EI162" s="578"/>
      <c r="EJ162" s="727"/>
      <c r="EK162" s="965"/>
      <c r="EL162" s="965"/>
      <c r="EM162" s="965"/>
      <c r="EN162" s="973"/>
      <c r="EO162" s="1030"/>
      <c r="EP162" s="1030"/>
      <c r="EQ162" s="1030"/>
      <c r="ER162" s="1038"/>
      <c r="ES162" s="1089"/>
      <c r="ET162" s="1089"/>
      <c r="EU162" s="1089"/>
      <c r="EV162" s="1097"/>
      <c r="EW162" s="1348"/>
      <c r="EX162" s="1348"/>
      <c r="EY162" s="1348"/>
      <c r="EZ162" s="1376"/>
      <c r="FA162" s="1458"/>
      <c r="FB162" s="1458"/>
      <c r="FC162" s="1458"/>
      <c r="FD162" s="1495"/>
      <c r="FE162" s="1633"/>
      <c r="FF162" s="1633"/>
      <c r="FG162" s="1633"/>
      <c r="FH162" s="1641"/>
      <c r="FL162" s="2252"/>
      <c r="FP162" s="2252"/>
      <c r="FQ162" s="1858"/>
      <c r="FT162" s="2252"/>
      <c r="FX162" s="2252"/>
      <c r="GB162" s="2252"/>
      <c r="GF162" s="2252"/>
      <c r="GG162" s="1858"/>
      <c r="GJ162" s="2252"/>
      <c r="GN162" s="2252"/>
      <c r="GR162" s="2252"/>
      <c r="GV162" s="1858"/>
      <c r="GW162" s="1858"/>
      <c r="GZ162" s="2252"/>
      <c r="HA162" s="1858"/>
      <c r="HD162" s="2252"/>
      <c r="HE162" s="1858"/>
      <c r="HH162" s="2252"/>
      <c r="HI162" s="1858"/>
      <c r="HL162" s="2252"/>
      <c r="HM162" s="1858"/>
      <c r="HP162" s="2252"/>
      <c r="HQ162" s="1858"/>
      <c r="HT162" s="2252"/>
      <c r="HU162" s="1858"/>
      <c r="HX162" s="2252"/>
      <c r="HY162" s="1858"/>
      <c r="IB162" s="2252"/>
      <c r="IC162" s="1858"/>
      <c r="IF162" s="2252"/>
      <c r="IG162" s="1858"/>
      <c r="IJ162" s="2252"/>
      <c r="IK162" s="1858"/>
      <c r="IN162" s="2252"/>
      <c r="IO162" s="1858"/>
      <c r="IR162" s="2252"/>
      <c r="IS162" s="1858"/>
      <c r="IV162" s="1858"/>
      <c r="IW162" s="1858"/>
      <c r="IZ162" s="2252"/>
      <c r="JA162" s="1858"/>
      <c r="JD162" s="2252"/>
      <c r="JE162" s="1858"/>
      <c r="JH162" s="2252"/>
      <c r="JI162" s="1858"/>
      <c r="JL162" s="2252"/>
      <c r="JM162" s="1858"/>
      <c r="JP162" s="2252"/>
      <c r="JQ162" s="1858"/>
      <c r="JT162" s="2252"/>
      <c r="JU162" s="1858"/>
      <c r="JX162" s="2252"/>
      <c r="JY162" s="1858"/>
      <c r="KB162" s="2252"/>
      <c r="KC162" s="1858"/>
      <c r="KF162" s="2252"/>
      <c r="KG162" s="1858"/>
      <c r="KJ162" s="2252"/>
      <c r="KK162" s="1858"/>
      <c r="KN162" s="2252"/>
      <c r="KO162" s="1858"/>
      <c r="KR162" s="2252"/>
      <c r="KS162" s="1858"/>
      <c r="KV162" s="2252"/>
      <c r="KW162" s="1858"/>
      <c r="KZ162" s="2252"/>
      <c r="LA162" s="1858"/>
      <c r="LD162" s="2252"/>
      <c r="LE162" s="1858"/>
      <c r="LH162" s="2252"/>
      <c r="LI162" s="1858"/>
      <c r="LL162" s="2252"/>
      <c r="LM162" s="1858"/>
      <c r="LP162" s="2252"/>
      <c r="LQ162" s="1858"/>
      <c r="LT162" s="2252"/>
      <c r="LU162" s="1858"/>
      <c r="LX162" s="2252"/>
      <c r="LY162" s="1858"/>
      <c r="MB162" s="2252"/>
      <c r="MC162" s="1858"/>
      <c r="MF162" s="2252"/>
      <c r="MG162" s="1858"/>
      <c r="MJ162" s="2252"/>
      <c r="MK162" s="1858"/>
      <c r="MN162" s="2252"/>
      <c r="MO162" s="1858"/>
      <c r="MR162" s="2252"/>
      <c r="MS162" s="1858"/>
      <c r="MV162" s="2252"/>
      <c r="MW162" s="1858"/>
      <c r="MZ162" s="2252"/>
      <c r="NA162" s="1858"/>
      <c r="ND162" s="2252"/>
    </row>
    <row r="163" spans="1:368" s="78" customFormat="1" thickBot="1">
      <c r="A163" s="128"/>
      <c r="B163" s="1754"/>
      <c r="C163" s="1790"/>
      <c r="D163" s="2331"/>
      <c r="E163" s="1790"/>
      <c r="F163" s="1801"/>
      <c r="G163" s="1802" t="s">
        <v>191</v>
      </c>
      <c r="H163" s="1768" t="e">
        <f>AVERAGE(BE163,AK163,AC163,Q163,U163,Y163,CK163,CG163,AG163,AW163,M163,BQ163,BU163,BM163,BA163,AO163,AS163,#REF!,BI163,BY163,CC163,CO163,CS163,CW163,DA163,DE163,DI163,DM163,DQ163,DU163)</f>
        <v>#REF!</v>
      </c>
      <c r="I163" s="691" t="e">
        <f>AVERAGE(BF163,AL163,AD163,R163,V163,Z163,CL163,CH163,AH163,AX163,N163,BR163,BV163,BN163,BB163,AP163,AT163,#REF!,BJ163,BZ163,CD163,CP163,CT163,CX163,DB163,DF163,DJ163,DN163,DR163,DV163)</f>
        <v>#REF!</v>
      </c>
      <c r="J163" s="802" t="e">
        <f>AVERAGE(BG163,AM163,AE163,S163,W163,AA163,CM163,CI163,AI163,AY163,O163,BS163,BW163,BO163,BC163,AQ163,AU163,#REF!,BK163,CA163,CE163,CQ163,CU163,CY163,DC163,DG163,DK163,DO163,DS163,DW163)</f>
        <v>#REF!</v>
      </c>
      <c r="K163" s="2281" t="e">
        <f>AVERAGE(BH163,AN163,AF163,T163,X163,AB163,CN163,CJ163,AJ163,AZ163,P163,BT163,BX163,BP163,BD163,AR163,AV163,#REF!,BL163,CB163,CF163,CR163,CV163,CZ163,DD163,DH163,DL163,DP163,DT163,DX163)</f>
        <v>#REF!</v>
      </c>
      <c r="L163" s="1754"/>
      <c r="M163" s="472"/>
      <c r="N163" s="472"/>
      <c r="O163" s="472"/>
      <c r="P163" s="471"/>
      <c r="Q163" s="2521"/>
      <c r="R163" s="572"/>
      <c r="S163" s="573"/>
      <c r="T163" s="2520"/>
      <c r="U163" s="463">
        <f t="shared" si="91"/>
        <v>4.5</v>
      </c>
      <c r="V163" s="463">
        <f t="shared" si="92"/>
        <v>4.5</v>
      </c>
      <c r="W163" s="463">
        <f t="shared" si="93"/>
        <v>6</v>
      </c>
      <c r="X163" s="703">
        <v>15</v>
      </c>
      <c r="Y163" s="482">
        <f t="shared" si="94"/>
        <v>3.9</v>
      </c>
      <c r="Z163" s="482">
        <f t="shared" si="95"/>
        <v>3.9</v>
      </c>
      <c r="AA163" s="482">
        <f t="shared" si="96"/>
        <v>5.2</v>
      </c>
      <c r="AB163" s="483">
        <v>13</v>
      </c>
      <c r="AC163" s="355"/>
      <c r="AD163" s="355"/>
      <c r="AE163" s="355"/>
      <c r="AF163" s="356"/>
      <c r="AG163" s="546">
        <v>6</v>
      </c>
      <c r="AH163" s="546">
        <v>5</v>
      </c>
      <c r="AI163" s="546">
        <v>3</v>
      </c>
      <c r="AJ163" s="724">
        <f t="shared" si="97"/>
        <v>14</v>
      </c>
      <c r="AK163" s="360">
        <f t="shared" si="98"/>
        <v>3.3</v>
      </c>
      <c r="AL163" s="361">
        <f t="shared" si="99"/>
        <v>3.3</v>
      </c>
      <c r="AM163" s="361">
        <f t="shared" si="100"/>
        <v>4.4000000000000004</v>
      </c>
      <c r="AN163" s="702">
        <v>11</v>
      </c>
      <c r="AO163" s="1127"/>
      <c r="AP163" s="1127"/>
      <c r="AQ163" s="1127"/>
      <c r="AR163" s="1128"/>
      <c r="AS163" s="358"/>
      <c r="AT163" s="358"/>
      <c r="AU163" s="723"/>
      <c r="AV163" s="724"/>
      <c r="AW163" s="1962"/>
      <c r="AX163" s="364"/>
      <c r="AY163" s="365"/>
      <c r="AZ163" s="1963"/>
      <c r="BA163" s="366"/>
      <c r="BB163" s="366"/>
      <c r="BC163" s="366"/>
      <c r="BD163" s="367"/>
      <c r="BE163" s="2401">
        <v>4</v>
      </c>
      <c r="BF163" s="368">
        <v>3</v>
      </c>
      <c r="BG163" s="2451">
        <v>4</v>
      </c>
      <c r="BH163" s="470">
        <f>BG163+BF163+BE163</f>
        <v>11</v>
      </c>
      <c r="BI163" s="371"/>
      <c r="BJ163" s="371"/>
      <c r="BK163" s="371"/>
      <c r="BL163" s="372"/>
      <c r="BM163" s="358"/>
      <c r="BN163" s="358"/>
      <c r="BO163" s="358"/>
      <c r="BP163" s="363"/>
      <c r="BQ163" s="373"/>
      <c r="BR163" s="373"/>
      <c r="BS163" s="373"/>
      <c r="BT163" s="704"/>
      <c r="BU163" s="1916"/>
      <c r="BV163" s="1415"/>
      <c r="BW163" s="1415"/>
      <c r="BX163" s="1917"/>
      <c r="BY163" s="1424"/>
      <c r="BZ163" s="1424"/>
      <c r="CA163" s="1424"/>
      <c r="CB163" s="1425"/>
      <c r="CC163" s="355"/>
      <c r="CD163" s="355"/>
      <c r="CE163" s="355"/>
      <c r="CF163" s="356"/>
      <c r="CG163" s="358"/>
      <c r="CH163" s="358"/>
      <c r="CI163" s="358"/>
      <c r="CJ163" s="363"/>
      <c r="CK163" s="383">
        <f t="shared" si="101"/>
        <v>4.5</v>
      </c>
      <c r="CL163" s="383">
        <f t="shared" si="102"/>
        <v>4.5</v>
      </c>
      <c r="CM163" s="383">
        <f t="shared" si="103"/>
        <v>6</v>
      </c>
      <c r="CN163" s="709">
        <v>15</v>
      </c>
      <c r="CO163" s="2005"/>
      <c r="CP163" s="376"/>
      <c r="CQ163" s="465"/>
      <c r="CR163" s="2006"/>
      <c r="CS163" s="378"/>
      <c r="CT163" s="378"/>
      <c r="CU163" s="378"/>
      <c r="CV163" s="460"/>
      <c r="CW163" s="466"/>
      <c r="CX163" s="467"/>
      <c r="CY163" s="468"/>
      <c r="CZ163" s="468"/>
      <c r="DA163" s="469"/>
      <c r="DB163" s="378"/>
      <c r="DC163" s="470"/>
      <c r="DD163" s="470"/>
      <c r="DE163" s="471"/>
      <c r="DF163" s="472"/>
      <c r="DG163" s="473"/>
      <c r="DH163" s="473"/>
      <c r="DI163" s="488"/>
      <c r="DJ163" s="383"/>
      <c r="DK163" s="489"/>
      <c r="DL163" s="489"/>
      <c r="DM163" s="374"/>
      <c r="DN163" s="374"/>
      <c r="DO163" s="374"/>
      <c r="DP163" s="574"/>
      <c r="DQ163" s="463">
        <f t="shared" si="104"/>
        <v>3.6</v>
      </c>
      <c r="DR163" s="463">
        <f t="shared" si="105"/>
        <v>3.6</v>
      </c>
      <c r="DS163" s="463">
        <f t="shared" si="106"/>
        <v>4.8</v>
      </c>
      <c r="DT163" s="703">
        <v>12</v>
      </c>
      <c r="DU163" s="492"/>
      <c r="DV163" s="492"/>
      <c r="DW163" s="492"/>
      <c r="DX163" s="725"/>
      <c r="DY163" s="496"/>
      <c r="DZ163" s="496"/>
      <c r="EA163" s="496"/>
      <c r="EB163" s="726"/>
      <c r="EC163" s="463"/>
      <c r="ED163" s="463"/>
      <c r="EE163" s="463"/>
      <c r="EF163" s="703"/>
      <c r="EG163" s="578"/>
      <c r="EH163" s="578"/>
      <c r="EI163" s="578"/>
      <c r="EJ163" s="727"/>
      <c r="EK163" s="965"/>
      <c r="EL163" s="965"/>
      <c r="EM163" s="965"/>
      <c r="EN163" s="973"/>
      <c r="EO163" s="1030"/>
      <c r="EP163" s="1030"/>
      <c r="EQ163" s="1030"/>
      <c r="ER163" s="1038"/>
      <c r="ES163" s="1089"/>
      <c r="ET163" s="1089"/>
      <c r="EU163" s="1089"/>
      <c r="EV163" s="1097"/>
      <c r="EW163" s="1348"/>
      <c r="EX163" s="1348"/>
      <c r="EY163" s="1348"/>
      <c r="EZ163" s="1376"/>
      <c r="FA163" s="1458"/>
      <c r="FB163" s="1458"/>
      <c r="FC163" s="1458"/>
      <c r="FD163" s="1495"/>
      <c r="FE163" s="1633"/>
      <c r="FF163" s="1633"/>
      <c r="FG163" s="1633"/>
      <c r="FH163" s="1641"/>
      <c r="FL163" s="2252"/>
      <c r="FP163" s="2252"/>
      <c r="FQ163" s="1858"/>
      <c r="FT163" s="2252"/>
      <c r="FX163" s="2252"/>
      <c r="GB163" s="2252"/>
      <c r="GF163" s="2252"/>
      <c r="GG163" s="1858"/>
      <c r="GJ163" s="2252"/>
      <c r="GN163" s="2252"/>
      <c r="GR163" s="2252"/>
      <c r="GV163" s="1858"/>
      <c r="GW163" s="1858"/>
      <c r="GZ163" s="2252"/>
      <c r="HA163" s="1858"/>
      <c r="HD163" s="2252"/>
      <c r="HE163" s="1858"/>
      <c r="HH163" s="2252"/>
      <c r="HI163" s="1858"/>
      <c r="HL163" s="2252"/>
      <c r="HM163" s="1858"/>
      <c r="HP163" s="2252"/>
      <c r="HQ163" s="1858"/>
      <c r="HT163" s="2252"/>
      <c r="HU163" s="1858"/>
      <c r="HX163" s="2252"/>
      <c r="HY163" s="1858"/>
      <c r="IB163" s="2252"/>
      <c r="IC163" s="1858"/>
      <c r="IF163" s="2252"/>
      <c r="IG163" s="1858"/>
      <c r="IJ163" s="2252"/>
      <c r="IK163" s="1858"/>
      <c r="IN163" s="2252"/>
      <c r="IO163" s="1858"/>
      <c r="IR163" s="2252"/>
      <c r="IS163" s="1858"/>
      <c r="IV163" s="1858"/>
      <c r="IW163" s="1858"/>
      <c r="IZ163" s="2252"/>
      <c r="JA163" s="1858"/>
      <c r="JD163" s="2252"/>
      <c r="JE163" s="1858"/>
      <c r="JH163" s="2252"/>
      <c r="JI163" s="1858"/>
      <c r="JL163" s="2252"/>
      <c r="JM163" s="1858"/>
      <c r="JP163" s="2252"/>
      <c r="JQ163" s="1858"/>
      <c r="JT163" s="2252"/>
      <c r="JU163" s="1858"/>
      <c r="JX163" s="2252"/>
      <c r="JY163" s="1858"/>
      <c r="KB163" s="2252"/>
      <c r="KC163" s="1858"/>
      <c r="KF163" s="2252"/>
      <c r="KG163" s="1858"/>
      <c r="KJ163" s="2252"/>
      <c r="KK163" s="1858"/>
      <c r="KN163" s="2252"/>
      <c r="KO163" s="1858"/>
      <c r="KR163" s="2252"/>
      <c r="KS163" s="1858"/>
      <c r="KV163" s="2252"/>
      <c r="KW163" s="1858"/>
      <c r="KZ163" s="2252"/>
      <c r="LA163" s="1858"/>
      <c r="LD163" s="2252"/>
      <c r="LE163" s="1858"/>
      <c r="LH163" s="2252"/>
      <c r="LI163" s="1858"/>
      <c r="LL163" s="2252"/>
      <c r="LM163" s="1858"/>
      <c r="LP163" s="2252"/>
      <c r="LQ163" s="1858"/>
      <c r="LT163" s="2252"/>
      <c r="LU163" s="1858"/>
      <c r="LX163" s="2252"/>
      <c r="LY163" s="1858"/>
      <c r="MB163" s="2252"/>
      <c r="MC163" s="1858"/>
      <c r="MF163" s="2252"/>
      <c r="MG163" s="1858"/>
      <c r="MJ163" s="2252"/>
      <c r="MK163" s="1858"/>
      <c r="MN163" s="2252"/>
      <c r="MO163" s="1858"/>
      <c r="MR163" s="2252"/>
      <c r="MS163" s="1858"/>
      <c r="MV163" s="2252"/>
      <c r="MW163" s="1858"/>
      <c r="MZ163" s="2252"/>
      <c r="NA163" s="1858"/>
      <c r="ND163" s="2252"/>
    </row>
    <row r="164" spans="1:368" s="78" customFormat="1" thickBot="1">
      <c r="A164" s="128"/>
      <c r="B164" s="1754"/>
      <c r="C164" s="1790"/>
      <c r="D164" s="2331"/>
      <c r="E164" s="1790"/>
      <c r="F164" s="1801"/>
      <c r="G164" s="1802" t="s">
        <v>246</v>
      </c>
      <c r="H164" s="1768" t="e">
        <f>AVERAGE(BE164,AK164,AC164,Q164,U164,Y164,CK164,CG164,AG164,AW164,M164,BQ164,BU164,BM164,BA164,AO164,AS164,#REF!,BI164,BY164,CC164,CO164,CS164,CW164,DA164,DE164,DI164,DM164,DQ164,DU164)</f>
        <v>#REF!</v>
      </c>
      <c r="I164" s="691" t="e">
        <f>AVERAGE(BF164,AL164,AD164,R164,V164,Z164,CL164,CH164,AH164,AX164,N164,BR164,BV164,BN164,BB164,AP164,AT164,#REF!,BJ164,BZ164,CD164,CP164,CT164,CX164,DB164,DF164,DJ164,DN164,DR164,DV164)</f>
        <v>#REF!</v>
      </c>
      <c r="J164" s="802" t="e">
        <f>AVERAGE(BG164,AM164,AE164,S164,W164,AA164,CM164,CI164,AI164,AY164,O164,BS164,BW164,BO164,BC164,AQ164,AU164,#REF!,BK164,CA164,CE164,CQ164,CU164,CY164,DC164,DG164,DK164,DO164,DS164,DW164)</f>
        <v>#REF!</v>
      </c>
      <c r="K164" s="2281" t="e">
        <f>AVERAGE(BH164,AN164,AF164,T164,X164,AB164,CN164,CJ164,AJ164,AZ164,P164,BT164,BX164,BP164,BD164,AR164,AV164,#REF!,BL164,CB164,CF164,CR164,CV164,CZ164,DD164,DH164,DL164,DP164,DT164,DX164)</f>
        <v>#REF!</v>
      </c>
      <c r="L164" s="1754"/>
      <c r="M164" s="472"/>
      <c r="N164" s="472"/>
      <c r="O164" s="472"/>
      <c r="P164" s="471"/>
      <c r="Q164" s="2521"/>
      <c r="R164" s="572"/>
      <c r="S164" s="573"/>
      <c r="T164" s="2520"/>
      <c r="U164" s="683">
        <f t="shared" si="91"/>
        <v>4.5599999999999996</v>
      </c>
      <c r="V164" s="683">
        <f t="shared" si="92"/>
        <v>4.5599999999999996</v>
      </c>
      <c r="W164" s="683">
        <f t="shared" si="93"/>
        <v>6.08</v>
      </c>
      <c r="X164" s="684">
        <v>15.2</v>
      </c>
      <c r="Y164" s="482">
        <f t="shared" si="94"/>
        <v>4.2</v>
      </c>
      <c r="Z164" s="482">
        <f t="shared" si="95"/>
        <v>4.2</v>
      </c>
      <c r="AA164" s="482">
        <f t="shared" si="96"/>
        <v>5.6</v>
      </c>
      <c r="AB164" s="483">
        <v>14</v>
      </c>
      <c r="AC164" s="355"/>
      <c r="AD164" s="355"/>
      <c r="AE164" s="355"/>
      <c r="AF164" s="356"/>
      <c r="AG164" s="546">
        <v>4</v>
      </c>
      <c r="AH164" s="546">
        <v>4</v>
      </c>
      <c r="AI164" s="546">
        <v>5</v>
      </c>
      <c r="AJ164" s="724">
        <f t="shared" si="97"/>
        <v>13</v>
      </c>
      <c r="AK164" s="360">
        <f t="shared" si="98"/>
        <v>4.2</v>
      </c>
      <c r="AL164" s="361">
        <f t="shared" si="99"/>
        <v>4.2</v>
      </c>
      <c r="AM164" s="361">
        <f t="shared" si="100"/>
        <v>5.6</v>
      </c>
      <c r="AN164" s="702">
        <v>14</v>
      </c>
      <c r="AO164" s="1127"/>
      <c r="AP164" s="1127"/>
      <c r="AQ164" s="1127"/>
      <c r="AR164" s="1128"/>
      <c r="AS164" s="358"/>
      <c r="AT164" s="358"/>
      <c r="AU164" s="723"/>
      <c r="AV164" s="724"/>
      <c r="AW164" s="1962"/>
      <c r="AX164" s="364"/>
      <c r="AY164" s="365"/>
      <c r="AZ164" s="1963"/>
      <c r="BA164" s="366"/>
      <c r="BB164" s="366"/>
      <c r="BC164" s="366"/>
      <c r="BD164" s="367"/>
      <c r="BE164" s="2401">
        <v>4</v>
      </c>
      <c r="BF164" s="368">
        <v>4.5</v>
      </c>
      <c r="BG164" s="2451">
        <v>7</v>
      </c>
      <c r="BH164" s="470">
        <f>BG164+BF164+BE164</f>
        <v>15.5</v>
      </c>
      <c r="BI164" s="371"/>
      <c r="BJ164" s="371"/>
      <c r="BK164" s="371"/>
      <c r="BL164" s="372"/>
      <c r="BM164" s="358"/>
      <c r="BN164" s="358"/>
      <c r="BO164" s="358"/>
      <c r="BP164" s="363"/>
      <c r="BQ164" s="373"/>
      <c r="BR164" s="373"/>
      <c r="BS164" s="373"/>
      <c r="BT164" s="704"/>
      <c r="BU164" s="1916"/>
      <c r="BV164" s="1415"/>
      <c r="BW164" s="1415"/>
      <c r="BX164" s="1917"/>
      <c r="BY164" s="1424"/>
      <c r="BZ164" s="1424"/>
      <c r="CA164" s="1424"/>
      <c r="CB164" s="1425"/>
      <c r="CC164" s="355"/>
      <c r="CD164" s="355"/>
      <c r="CE164" s="355"/>
      <c r="CF164" s="356"/>
      <c r="CG164" s="358"/>
      <c r="CH164" s="358"/>
      <c r="CI164" s="358"/>
      <c r="CJ164" s="363"/>
      <c r="CK164" s="383">
        <f t="shared" si="101"/>
        <v>4.8</v>
      </c>
      <c r="CL164" s="383">
        <f t="shared" si="102"/>
        <v>4.8</v>
      </c>
      <c r="CM164" s="383">
        <f t="shared" si="103"/>
        <v>6.4</v>
      </c>
      <c r="CN164" s="709">
        <v>16</v>
      </c>
      <c r="CO164" s="2005"/>
      <c r="CP164" s="376"/>
      <c r="CQ164" s="465"/>
      <c r="CR164" s="2006"/>
      <c r="CS164" s="378"/>
      <c r="CT164" s="378"/>
      <c r="CU164" s="378"/>
      <c r="CV164" s="460"/>
      <c r="CW164" s="466"/>
      <c r="CX164" s="467"/>
      <c r="CY164" s="468"/>
      <c r="CZ164" s="468"/>
      <c r="DA164" s="469"/>
      <c r="DB164" s="378"/>
      <c r="DC164" s="470"/>
      <c r="DD164" s="470"/>
      <c r="DE164" s="471"/>
      <c r="DF164" s="472"/>
      <c r="DG164" s="473"/>
      <c r="DH164" s="473"/>
      <c r="DI164" s="488"/>
      <c r="DJ164" s="383"/>
      <c r="DK164" s="489"/>
      <c r="DL164" s="489"/>
      <c r="DM164" s="374"/>
      <c r="DN164" s="374"/>
      <c r="DO164" s="374"/>
      <c r="DP164" s="574"/>
      <c r="DQ164" s="463">
        <f t="shared" si="104"/>
        <v>4.5</v>
      </c>
      <c r="DR164" s="463">
        <f t="shared" si="105"/>
        <v>4.5</v>
      </c>
      <c r="DS164" s="463">
        <f t="shared" si="106"/>
        <v>6</v>
      </c>
      <c r="DT164" s="703">
        <v>15</v>
      </c>
      <c r="DU164" s="492"/>
      <c r="DV164" s="492"/>
      <c r="DW164" s="492"/>
      <c r="DX164" s="725"/>
      <c r="DY164" s="496"/>
      <c r="DZ164" s="496"/>
      <c r="EA164" s="496"/>
      <c r="EB164" s="726"/>
      <c r="EC164" s="463"/>
      <c r="ED164" s="463"/>
      <c r="EE164" s="463"/>
      <c r="EF164" s="703"/>
      <c r="EG164" s="578"/>
      <c r="EH164" s="578"/>
      <c r="EI164" s="578"/>
      <c r="EJ164" s="727"/>
      <c r="EK164" s="965"/>
      <c r="EL164" s="965"/>
      <c r="EM164" s="965"/>
      <c r="EN164" s="973"/>
      <c r="EO164" s="1030"/>
      <c r="EP164" s="1030"/>
      <c r="EQ164" s="1030"/>
      <c r="ER164" s="1038"/>
      <c r="ES164" s="1089"/>
      <c r="ET164" s="1089"/>
      <c r="EU164" s="1089"/>
      <c r="EV164" s="1097"/>
      <c r="EW164" s="1348"/>
      <c r="EX164" s="1348"/>
      <c r="EY164" s="1348"/>
      <c r="EZ164" s="1376"/>
      <c r="FA164" s="1458"/>
      <c r="FB164" s="1458"/>
      <c r="FC164" s="1458"/>
      <c r="FD164" s="1495"/>
      <c r="FE164" s="1633"/>
      <c r="FF164" s="1633"/>
      <c r="FG164" s="1633"/>
      <c r="FH164" s="1641"/>
      <c r="FL164" s="2252"/>
      <c r="FP164" s="2252"/>
      <c r="FQ164" s="1858"/>
      <c r="FT164" s="2252"/>
      <c r="FX164" s="2252"/>
      <c r="GB164" s="2252"/>
      <c r="GF164" s="2252"/>
      <c r="GG164" s="1858"/>
      <c r="GJ164" s="2252"/>
      <c r="GN164" s="2252"/>
      <c r="GR164" s="2252"/>
      <c r="GV164" s="1858"/>
      <c r="GW164" s="1858"/>
      <c r="GZ164" s="2252"/>
      <c r="HA164" s="1858"/>
      <c r="HD164" s="2252"/>
      <c r="HE164" s="1858"/>
      <c r="HH164" s="2252"/>
      <c r="HI164" s="1858"/>
      <c r="HL164" s="2252"/>
      <c r="HM164" s="1858"/>
      <c r="HP164" s="2252"/>
      <c r="HQ164" s="1858"/>
      <c r="HT164" s="2252"/>
      <c r="HU164" s="1858"/>
      <c r="HX164" s="2252"/>
      <c r="HY164" s="1858"/>
      <c r="IB164" s="2252"/>
      <c r="IC164" s="1858"/>
      <c r="IF164" s="2252"/>
      <c r="IG164" s="1858"/>
      <c r="IJ164" s="2252"/>
      <c r="IK164" s="1858"/>
      <c r="IN164" s="2252"/>
      <c r="IO164" s="1858"/>
      <c r="IR164" s="2252"/>
      <c r="IS164" s="1858"/>
      <c r="IV164" s="1858"/>
      <c r="IW164" s="1858"/>
      <c r="IZ164" s="2252"/>
      <c r="JA164" s="1858"/>
      <c r="JD164" s="2252"/>
      <c r="JE164" s="1858"/>
      <c r="JH164" s="2252"/>
      <c r="JI164" s="1858"/>
      <c r="JL164" s="2252"/>
      <c r="JM164" s="1858"/>
      <c r="JP164" s="2252"/>
      <c r="JQ164" s="1858"/>
      <c r="JT164" s="2252"/>
      <c r="JU164" s="1858"/>
      <c r="JX164" s="2252"/>
      <c r="JY164" s="1858"/>
      <c r="KB164" s="2252"/>
      <c r="KC164" s="1858"/>
      <c r="KF164" s="2252"/>
      <c r="KG164" s="1858"/>
      <c r="KJ164" s="2252"/>
      <c r="KK164" s="1858"/>
      <c r="KN164" s="2252"/>
      <c r="KO164" s="1858"/>
      <c r="KR164" s="2252"/>
      <c r="KS164" s="1858"/>
      <c r="KV164" s="2252"/>
      <c r="KW164" s="1858"/>
      <c r="KZ164" s="2252"/>
      <c r="LA164" s="1858"/>
      <c r="LD164" s="2252"/>
      <c r="LE164" s="1858"/>
      <c r="LH164" s="2252"/>
      <c r="LI164" s="1858"/>
      <c r="LL164" s="2252"/>
      <c r="LM164" s="1858"/>
      <c r="LP164" s="2252"/>
      <c r="LQ164" s="1858"/>
      <c r="LT164" s="2252"/>
      <c r="LU164" s="1858"/>
      <c r="LX164" s="2252"/>
      <c r="LY164" s="1858"/>
      <c r="MB164" s="2252"/>
      <c r="MC164" s="1858"/>
      <c r="MF164" s="2252"/>
      <c r="MG164" s="1858"/>
      <c r="MJ164" s="2252"/>
      <c r="MK164" s="1858"/>
      <c r="MN164" s="2252"/>
      <c r="MO164" s="1858"/>
      <c r="MR164" s="2252"/>
      <c r="MS164" s="1858"/>
      <c r="MV164" s="2252"/>
      <c r="MW164" s="1858"/>
      <c r="MZ164" s="2252"/>
      <c r="NA164" s="1858"/>
      <c r="ND164" s="2252"/>
    </row>
    <row r="165" spans="1:368" s="78" customFormat="1" thickBot="1">
      <c r="A165" s="128"/>
      <c r="B165" s="1754"/>
      <c r="C165" s="1790"/>
      <c r="D165" s="2331"/>
      <c r="E165" s="1790"/>
      <c r="F165" s="1801"/>
      <c r="G165" s="1802" t="s">
        <v>247</v>
      </c>
      <c r="H165" s="1770" t="e">
        <f>AVERAGE(BE165,AK165,AC165,Q165,U165,Y165,CK165,CG165,AG165,AW165,M165,BQ165,BU165,BM165,BA165,AO165,AS165,#REF!,BI165,BY165,CC165,CO165,CS165,CW165,DA165,DE165,DI165,DM165,DQ165,DU165)</f>
        <v>#REF!</v>
      </c>
      <c r="I165" s="695" t="e">
        <f>AVERAGE(BF165,AL165,AD165,R165,V165,Z165,CL165,CH165,AH165,AX165,N165,BR165,BV165,BN165,BB165,AP165,AT165,#REF!,BJ165,BZ165,CD165,CP165,CT165,CX165,DB165,DF165,DJ165,DN165,DR165,DV165)</f>
        <v>#REF!</v>
      </c>
      <c r="J165" s="803" t="e">
        <f>AVERAGE(BG165,AM165,AE165,S165,W165,AA165,CM165,CI165,AI165,AY165,O165,BS165,BW165,BO165,BC165,AQ165,AU165,#REF!,BK165,CA165,CE165,CQ165,CU165,CY165,DC165,DG165,DK165,DO165,DS165,DW165)</f>
        <v>#REF!</v>
      </c>
      <c r="K165" s="2284" t="e">
        <f>AVERAGE(BH165,AN165,AF165,T165,X165,AB165,CN165,CJ165,AJ165,AZ165,P165,BT165,BX165,BP165,BD165,AR165,AV165,#REF!,BL165,CB165,CF165,CR165,CV165,CZ165,DD165,DH165,DL165,DP165,DT165,DX165)</f>
        <v>#REF!</v>
      </c>
      <c r="L165" s="1754"/>
      <c r="M165" s="472"/>
      <c r="N165" s="472"/>
      <c r="O165" s="472"/>
      <c r="P165" s="471"/>
      <c r="Q165" s="2521"/>
      <c r="R165" s="572"/>
      <c r="S165" s="573"/>
      <c r="T165" s="2520"/>
      <c r="U165" s="463">
        <f t="shared" si="91"/>
        <v>4.5</v>
      </c>
      <c r="V165" s="463">
        <f t="shared" si="92"/>
        <v>4.5</v>
      </c>
      <c r="W165" s="463">
        <f t="shared" si="93"/>
        <v>6</v>
      </c>
      <c r="X165" s="703">
        <v>15</v>
      </c>
      <c r="Y165" s="482">
        <f t="shared" si="94"/>
        <v>4.5</v>
      </c>
      <c r="Z165" s="482">
        <f t="shared" si="95"/>
        <v>4.5</v>
      </c>
      <c r="AA165" s="482">
        <f t="shared" si="96"/>
        <v>6</v>
      </c>
      <c r="AB165" s="483">
        <v>15</v>
      </c>
      <c r="AC165" s="355"/>
      <c r="AD165" s="355"/>
      <c r="AE165" s="355"/>
      <c r="AF165" s="356"/>
      <c r="AG165" s="546">
        <v>6</v>
      </c>
      <c r="AH165" s="546">
        <v>5</v>
      </c>
      <c r="AI165" s="546">
        <v>8</v>
      </c>
      <c r="AJ165" s="724">
        <f t="shared" si="97"/>
        <v>19</v>
      </c>
      <c r="AK165" s="360">
        <f t="shared" si="98"/>
        <v>4.5</v>
      </c>
      <c r="AL165" s="361">
        <f t="shared" si="99"/>
        <v>4.5</v>
      </c>
      <c r="AM165" s="361">
        <f t="shared" si="100"/>
        <v>6</v>
      </c>
      <c r="AN165" s="702">
        <v>15</v>
      </c>
      <c r="AO165" s="1127"/>
      <c r="AP165" s="1127"/>
      <c r="AQ165" s="1127"/>
      <c r="AR165" s="1128"/>
      <c r="AS165" s="358"/>
      <c r="AT165" s="358"/>
      <c r="AU165" s="723"/>
      <c r="AV165" s="724"/>
      <c r="AW165" s="1962"/>
      <c r="AX165" s="364"/>
      <c r="AY165" s="365"/>
      <c r="AZ165" s="1963"/>
      <c r="BA165" s="366"/>
      <c r="BB165" s="366"/>
      <c r="BC165" s="366"/>
      <c r="BD165" s="367"/>
      <c r="BE165" s="1906">
        <f>BH165*6/20</f>
        <v>4.4099999999999993</v>
      </c>
      <c r="BF165" s="683">
        <f>BH165*6/20</f>
        <v>4.4099999999999993</v>
      </c>
      <c r="BG165" s="2466">
        <f>BH165*8/20</f>
        <v>5.88</v>
      </c>
      <c r="BH165" s="2436">
        <v>14.7</v>
      </c>
      <c r="BI165" s="371"/>
      <c r="BJ165" s="371"/>
      <c r="BK165" s="371"/>
      <c r="BL165" s="372"/>
      <c r="BM165" s="358"/>
      <c r="BN165" s="358"/>
      <c r="BO165" s="358"/>
      <c r="BP165" s="363"/>
      <c r="BQ165" s="373"/>
      <c r="BR165" s="373"/>
      <c r="BS165" s="373"/>
      <c r="BT165" s="704"/>
      <c r="BU165" s="1916"/>
      <c r="BV165" s="1415"/>
      <c r="BW165" s="1415"/>
      <c r="BX165" s="1917"/>
      <c r="BY165" s="1424"/>
      <c r="BZ165" s="1424"/>
      <c r="CA165" s="1424"/>
      <c r="CB165" s="1425"/>
      <c r="CC165" s="355"/>
      <c r="CD165" s="355"/>
      <c r="CE165" s="355"/>
      <c r="CF165" s="356"/>
      <c r="CG165" s="358"/>
      <c r="CH165" s="358"/>
      <c r="CI165" s="358"/>
      <c r="CJ165" s="363"/>
      <c r="CK165" s="383">
        <f t="shared" si="101"/>
        <v>4.2</v>
      </c>
      <c r="CL165" s="383">
        <f t="shared" si="102"/>
        <v>4.2</v>
      </c>
      <c r="CM165" s="383">
        <f t="shared" si="103"/>
        <v>5.6</v>
      </c>
      <c r="CN165" s="709">
        <v>14</v>
      </c>
      <c r="CO165" s="2005"/>
      <c r="CP165" s="376"/>
      <c r="CQ165" s="465"/>
      <c r="CR165" s="2006"/>
      <c r="CS165" s="378"/>
      <c r="CT165" s="378"/>
      <c r="CU165" s="378"/>
      <c r="CV165" s="460"/>
      <c r="CW165" s="466"/>
      <c r="CX165" s="467"/>
      <c r="CY165" s="468"/>
      <c r="CZ165" s="468"/>
      <c r="DA165" s="469"/>
      <c r="DB165" s="378"/>
      <c r="DC165" s="470"/>
      <c r="DD165" s="470"/>
      <c r="DE165" s="471"/>
      <c r="DF165" s="472"/>
      <c r="DG165" s="473"/>
      <c r="DH165" s="473"/>
      <c r="DI165" s="488"/>
      <c r="DJ165" s="383"/>
      <c r="DK165" s="489"/>
      <c r="DL165" s="489"/>
      <c r="DM165" s="374"/>
      <c r="DN165" s="374"/>
      <c r="DO165" s="374"/>
      <c r="DP165" s="574"/>
      <c r="DQ165" s="463">
        <f t="shared" si="104"/>
        <v>4.8</v>
      </c>
      <c r="DR165" s="463">
        <f t="shared" si="105"/>
        <v>4.8</v>
      </c>
      <c r="DS165" s="463">
        <f t="shared" si="106"/>
        <v>6.4</v>
      </c>
      <c r="DT165" s="703">
        <v>16</v>
      </c>
      <c r="DU165" s="492"/>
      <c r="DV165" s="492"/>
      <c r="DW165" s="492"/>
      <c r="DX165" s="725"/>
      <c r="DY165" s="496"/>
      <c r="DZ165" s="496"/>
      <c r="EA165" s="496"/>
      <c r="EB165" s="726"/>
      <c r="EC165" s="463"/>
      <c r="ED165" s="463"/>
      <c r="EE165" s="463"/>
      <c r="EF165" s="703"/>
      <c r="EG165" s="578"/>
      <c r="EH165" s="578"/>
      <c r="EI165" s="578"/>
      <c r="EJ165" s="727"/>
      <c r="EK165" s="965"/>
      <c r="EL165" s="965"/>
      <c r="EM165" s="965"/>
      <c r="EN165" s="973"/>
      <c r="EO165" s="1030"/>
      <c r="EP165" s="1030"/>
      <c r="EQ165" s="1030"/>
      <c r="ER165" s="1038"/>
      <c r="ES165" s="1089"/>
      <c r="ET165" s="1089"/>
      <c r="EU165" s="1089"/>
      <c r="EV165" s="1097"/>
      <c r="EW165" s="1348"/>
      <c r="EX165" s="1348"/>
      <c r="EY165" s="1348"/>
      <c r="EZ165" s="1376"/>
      <c r="FA165" s="1458"/>
      <c r="FB165" s="1458"/>
      <c r="FC165" s="1458"/>
      <c r="FD165" s="1495"/>
      <c r="FE165" s="1633"/>
      <c r="FF165" s="1633"/>
      <c r="FG165" s="1633"/>
      <c r="FH165" s="1641"/>
      <c r="FL165" s="2252"/>
      <c r="FP165" s="2252"/>
      <c r="FQ165" s="1858"/>
      <c r="FT165" s="2252"/>
      <c r="FX165" s="2252"/>
      <c r="GB165" s="2252"/>
      <c r="GF165" s="2252"/>
      <c r="GG165" s="1858"/>
      <c r="GJ165" s="2252"/>
      <c r="GN165" s="2252"/>
      <c r="GR165" s="2252"/>
      <c r="GV165" s="1858"/>
      <c r="GW165" s="1858"/>
      <c r="GZ165" s="2252"/>
      <c r="HA165" s="1858"/>
      <c r="HD165" s="2252"/>
      <c r="HE165" s="1858"/>
      <c r="HH165" s="2252"/>
      <c r="HI165" s="1858"/>
      <c r="HL165" s="2252"/>
      <c r="HM165" s="1858"/>
      <c r="HP165" s="2252"/>
      <c r="HQ165" s="1858"/>
      <c r="HT165" s="2252"/>
      <c r="HU165" s="1858"/>
      <c r="HX165" s="2252"/>
      <c r="HY165" s="1858"/>
      <c r="IB165" s="2252"/>
      <c r="IC165" s="1858"/>
      <c r="IF165" s="2252"/>
      <c r="IG165" s="1858"/>
      <c r="IJ165" s="2252"/>
      <c r="IK165" s="1858"/>
      <c r="IN165" s="2252"/>
      <c r="IO165" s="1858"/>
      <c r="IR165" s="2252"/>
      <c r="IS165" s="1858"/>
      <c r="IV165" s="1858"/>
      <c r="IW165" s="1858"/>
      <c r="IZ165" s="2252"/>
      <c r="JA165" s="1858"/>
      <c r="JD165" s="2252"/>
      <c r="JE165" s="1858"/>
      <c r="JH165" s="2252"/>
      <c r="JI165" s="1858"/>
      <c r="JL165" s="2252"/>
      <c r="JM165" s="1858"/>
      <c r="JP165" s="2252"/>
      <c r="JQ165" s="1858"/>
      <c r="JT165" s="2252"/>
      <c r="JU165" s="1858"/>
      <c r="JX165" s="2252"/>
      <c r="JY165" s="1858"/>
      <c r="KB165" s="2252"/>
      <c r="KC165" s="1858"/>
      <c r="KF165" s="2252"/>
      <c r="KG165" s="1858"/>
      <c r="KJ165" s="2252"/>
      <c r="KK165" s="1858"/>
      <c r="KN165" s="2252"/>
      <c r="KO165" s="1858"/>
      <c r="KR165" s="2252"/>
      <c r="KS165" s="1858"/>
      <c r="KV165" s="2252"/>
      <c r="KW165" s="1858"/>
      <c r="KZ165" s="2252"/>
      <c r="LA165" s="1858"/>
      <c r="LD165" s="2252"/>
      <c r="LE165" s="1858"/>
      <c r="LH165" s="2252"/>
      <c r="LI165" s="1858"/>
      <c r="LL165" s="2252"/>
      <c r="LM165" s="1858"/>
      <c r="LP165" s="2252"/>
      <c r="LQ165" s="1858"/>
      <c r="LT165" s="2252"/>
      <c r="LU165" s="1858"/>
      <c r="LX165" s="2252"/>
      <c r="LY165" s="1858"/>
      <c r="MB165" s="2252"/>
      <c r="MC165" s="1858"/>
      <c r="MF165" s="2252"/>
      <c r="MG165" s="1858"/>
      <c r="MJ165" s="2252"/>
      <c r="MK165" s="1858"/>
      <c r="MN165" s="2252"/>
      <c r="MO165" s="1858"/>
      <c r="MR165" s="2252"/>
      <c r="MS165" s="1858"/>
      <c r="MV165" s="2252"/>
      <c r="MW165" s="1858"/>
      <c r="MZ165" s="2252"/>
      <c r="NA165" s="1858"/>
      <c r="ND165" s="2252"/>
    </row>
    <row r="166" spans="1:368" s="411" customFormat="1" thickBot="1">
      <c r="A166" s="714"/>
      <c r="B166" s="1757"/>
      <c r="C166" s="1790">
        <v>2008</v>
      </c>
      <c r="D166" s="2331" t="s">
        <v>508</v>
      </c>
      <c r="E166" s="1790">
        <v>19</v>
      </c>
      <c r="F166" s="1805" t="s">
        <v>520</v>
      </c>
      <c r="G166" s="1806"/>
      <c r="H166" s="2274"/>
      <c r="I166" s="2274"/>
      <c r="J166" s="2274"/>
      <c r="K166" s="2275"/>
      <c r="L166" s="1757"/>
      <c r="M166" s="386"/>
      <c r="N166" s="386"/>
      <c r="O166" s="386"/>
      <c r="P166" s="414"/>
      <c r="Q166" s="2517"/>
      <c r="R166" s="387"/>
      <c r="S166" s="388"/>
      <c r="T166" s="2518"/>
      <c r="U166" s="2597">
        <f>STDEV(X160:X165)</f>
        <v>1.3266499161421565</v>
      </c>
      <c r="V166" s="2597"/>
      <c r="W166" s="2598">
        <f>AVERAGE(X160:X165)</f>
        <v>15.200000000000001</v>
      </c>
      <c r="X166" s="2598"/>
      <c r="Y166" s="2597">
        <f>STDEV(AB160:AB165)</f>
        <v>1.8547236990991431</v>
      </c>
      <c r="Z166" s="2597"/>
      <c r="AA166" s="2598">
        <f>AVERAGE(AB160:AB165)</f>
        <v>14.6</v>
      </c>
      <c r="AB166" s="2598"/>
      <c r="AC166" s="391"/>
      <c r="AD166" s="391"/>
      <c r="AE166" s="391"/>
      <c r="AF166" s="392"/>
      <c r="AG166" s="2597">
        <f>STDEV(AJ160:AJ165)</f>
        <v>3.4411722808756102</v>
      </c>
      <c r="AH166" s="2597"/>
      <c r="AI166" s="2598">
        <f>AVERAGE(AJ160:AJ165)</f>
        <v>14.583333333333334</v>
      </c>
      <c r="AJ166" s="2598"/>
      <c r="AK166" s="2597">
        <f>STDEV(AN160:AN165)</f>
        <v>2.73252020425589</v>
      </c>
      <c r="AL166" s="2597"/>
      <c r="AM166" s="2598">
        <f>AVERAGE(AN160:AN165)</f>
        <v>14.666666666666666</v>
      </c>
      <c r="AN166" s="2598"/>
      <c r="AO166" s="1129"/>
      <c r="AP166" s="1129"/>
      <c r="AQ166" s="1129"/>
      <c r="AR166" s="1130"/>
      <c r="AS166" s="393"/>
      <c r="AT166" s="393"/>
      <c r="AU166" s="32"/>
      <c r="AV166" s="1944"/>
      <c r="AW166" s="1964"/>
      <c r="AX166" s="398"/>
      <c r="AY166" s="399"/>
      <c r="AZ166" s="1965"/>
      <c r="BA166" s="400"/>
      <c r="BB166" s="400"/>
      <c r="BC166" s="400"/>
      <c r="BD166" s="401"/>
      <c r="BE166" s="2596">
        <f>STDEV(BH160:BH165)</f>
        <v>2.7495454169734939</v>
      </c>
      <c r="BF166" s="2597"/>
      <c r="BG166" s="2598">
        <f>AVERAGE(BH160:BH165)</f>
        <v>14.700000000000001</v>
      </c>
      <c r="BH166" s="2598"/>
      <c r="BI166" s="402"/>
      <c r="BJ166" s="402"/>
      <c r="BK166" s="402"/>
      <c r="BL166" s="403"/>
      <c r="BM166" s="393"/>
      <c r="BN166" s="393"/>
      <c r="BO166" s="393"/>
      <c r="BP166" s="397"/>
      <c r="BQ166" s="404"/>
      <c r="BR166" s="404"/>
      <c r="BS166" s="404"/>
      <c r="BT166" s="707"/>
      <c r="BU166" s="1918"/>
      <c r="BV166" s="1416"/>
      <c r="BW166" s="1416"/>
      <c r="BX166" s="1919"/>
      <c r="BY166" s="1426"/>
      <c r="BZ166" s="1426"/>
      <c r="CA166" s="1426"/>
      <c r="CB166" s="1427"/>
      <c r="CC166" s="391"/>
      <c r="CD166" s="391"/>
      <c r="CE166" s="391"/>
      <c r="CF166" s="392"/>
      <c r="CG166" s="393"/>
      <c r="CH166" s="393"/>
      <c r="CI166" s="393"/>
      <c r="CJ166" s="397"/>
      <c r="CK166" s="2597">
        <f>STDEV(CN160:CN165)</f>
        <v>1.6733200530681511</v>
      </c>
      <c r="CL166" s="2597"/>
      <c r="CM166" s="2598">
        <f>AVERAGE(CN160:CN165)</f>
        <v>14</v>
      </c>
      <c r="CN166" s="2598"/>
      <c r="CO166" s="2007"/>
      <c r="CP166" s="407"/>
      <c r="CQ166" s="480"/>
      <c r="CR166" s="2008"/>
      <c r="CS166" s="408"/>
      <c r="CT166" s="408"/>
      <c r="CU166" s="408"/>
      <c r="CV166" s="409"/>
      <c r="CW166" s="410"/>
      <c r="CY166" s="40"/>
      <c r="CZ166" s="40"/>
      <c r="DA166" s="412"/>
      <c r="DB166" s="408"/>
      <c r="DC166" s="413"/>
      <c r="DD166" s="413"/>
      <c r="DE166" s="414"/>
      <c r="DF166" s="386"/>
      <c r="DG166" s="415"/>
      <c r="DH166" s="415"/>
      <c r="DI166" s="416"/>
      <c r="DJ166" s="417"/>
      <c r="DK166" s="418"/>
      <c r="DL166" s="418"/>
      <c r="DM166" s="405"/>
      <c r="DN166" s="405"/>
      <c r="DO166" s="405"/>
      <c r="DP166" s="419"/>
      <c r="DQ166" s="2597">
        <f>STDEV(DT160:DT165)</f>
        <v>1.9916492328386171</v>
      </c>
      <c r="DR166" s="2597"/>
      <c r="DS166" s="2598">
        <f>AVERAGE(DT160:DT165)</f>
        <v>14.666666666666666</v>
      </c>
      <c r="DT166" s="2598"/>
      <c r="DU166" s="2629"/>
      <c r="DV166" s="2629"/>
      <c r="DW166" s="2630"/>
      <c r="DX166" s="2630"/>
      <c r="DY166" s="2631"/>
      <c r="DZ166" s="2631"/>
      <c r="EA166" s="2632"/>
      <c r="EB166" s="2632"/>
      <c r="EC166" s="2597"/>
      <c r="ED166" s="2597"/>
      <c r="EE166" s="2598"/>
      <c r="EF166" s="2598"/>
      <c r="EG166" s="2627"/>
      <c r="EH166" s="2627"/>
      <c r="EI166" s="2628"/>
      <c r="EJ166" s="2628"/>
      <c r="EK166" s="2639"/>
      <c r="EL166" s="2639"/>
      <c r="EM166" s="2638"/>
      <c r="EN166" s="2638"/>
      <c r="EO166" s="2644"/>
      <c r="EP166" s="2644"/>
      <c r="EQ166" s="2645"/>
      <c r="ER166" s="2645"/>
      <c r="ES166" s="2642"/>
      <c r="ET166" s="2642"/>
      <c r="EU166" s="2643"/>
      <c r="EV166" s="2643"/>
      <c r="EW166" s="2648"/>
      <c r="EX166" s="2648"/>
      <c r="EY166" s="2649"/>
      <c r="EZ166" s="2649"/>
      <c r="FA166" s="2650"/>
      <c r="FB166" s="2650"/>
      <c r="FC166" s="2651"/>
      <c r="FD166" s="2651"/>
      <c r="FE166" s="2654"/>
      <c r="FF166" s="2654"/>
      <c r="FG166" s="2655"/>
      <c r="FH166" s="2655"/>
      <c r="FL166" s="2255"/>
      <c r="FP166" s="2255"/>
      <c r="FQ166" s="1862"/>
      <c r="FT166" s="2255"/>
      <c r="FX166" s="2255"/>
      <c r="GB166" s="2255"/>
      <c r="GF166" s="2255"/>
      <c r="GG166" s="1862"/>
      <c r="GJ166" s="2255"/>
      <c r="GN166" s="2255"/>
      <c r="GR166" s="2255"/>
      <c r="GV166" s="1862"/>
      <c r="GW166" s="1862"/>
      <c r="GZ166" s="2255"/>
      <c r="HA166" s="1862"/>
      <c r="HD166" s="2255"/>
      <c r="HE166" s="1862"/>
      <c r="HH166" s="2255"/>
      <c r="HI166" s="1862"/>
      <c r="HL166" s="2255"/>
      <c r="HM166" s="1862"/>
      <c r="HP166" s="2255"/>
      <c r="HQ166" s="1862"/>
      <c r="HT166" s="2255"/>
      <c r="HU166" s="1862"/>
      <c r="HX166" s="2255"/>
      <c r="HY166" s="1862"/>
      <c r="IB166" s="2255"/>
      <c r="IC166" s="1862"/>
      <c r="IF166" s="2255"/>
      <c r="IG166" s="1862"/>
      <c r="IJ166" s="2255"/>
      <c r="IK166" s="1862"/>
      <c r="IN166" s="2255"/>
      <c r="IO166" s="1862"/>
      <c r="IR166" s="2255"/>
      <c r="IS166" s="1862"/>
      <c r="IV166" s="1862"/>
      <c r="IW166" s="1862"/>
      <c r="IZ166" s="2255"/>
      <c r="JA166" s="1862"/>
      <c r="JD166" s="2255"/>
      <c r="JE166" s="1862"/>
      <c r="JH166" s="2255"/>
      <c r="JI166" s="1862"/>
      <c r="JL166" s="2255"/>
      <c r="JM166" s="1862"/>
      <c r="JP166" s="2255"/>
      <c r="JQ166" s="1862"/>
      <c r="JT166" s="2255"/>
      <c r="JU166" s="1862"/>
      <c r="JX166" s="2255"/>
      <c r="JY166" s="1862"/>
      <c r="KB166" s="2255"/>
      <c r="KC166" s="1862"/>
      <c r="KF166" s="2255"/>
      <c r="KG166" s="1862"/>
      <c r="KJ166" s="2255"/>
      <c r="KK166" s="1862"/>
      <c r="KN166" s="2255"/>
      <c r="KO166" s="1862"/>
      <c r="KR166" s="2255"/>
      <c r="KS166" s="1862"/>
      <c r="KV166" s="2255"/>
      <c r="KW166" s="1862"/>
      <c r="KZ166" s="2255"/>
      <c r="LA166" s="1862"/>
      <c r="LD166" s="2255"/>
      <c r="LE166" s="1862"/>
      <c r="LH166" s="2255"/>
      <c r="LI166" s="1862"/>
      <c r="LL166" s="2255"/>
      <c r="LM166" s="1862"/>
      <c r="LP166" s="2255"/>
      <c r="LQ166" s="1862"/>
      <c r="LT166" s="2255"/>
      <c r="LU166" s="1862"/>
      <c r="LX166" s="2255"/>
      <c r="LY166" s="1862"/>
      <c r="MB166" s="2255"/>
      <c r="MC166" s="1862"/>
      <c r="MF166" s="2255"/>
      <c r="MG166" s="1862"/>
      <c r="MJ166" s="2255"/>
      <c r="MK166" s="1862"/>
      <c r="MN166" s="2255"/>
      <c r="MO166" s="1862"/>
      <c r="MR166" s="2255"/>
      <c r="MS166" s="1862"/>
      <c r="MV166" s="2255"/>
      <c r="MW166" s="1862"/>
      <c r="MZ166" s="2255"/>
      <c r="NA166" s="1862"/>
      <c r="ND166" s="2255"/>
    </row>
    <row r="167" spans="1:368" s="325" customFormat="1" thickBot="1">
      <c r="A167" s="130"/>
      <c r="B167" s="1756"/>
      <c r="C167" s="1790"/>
      <c r="D167" s="2331"/>
      <c r="E167" s="1790"/>
      <c r="F167" s="1803" t="s">
        <v>248</v>
      </c>
      <c r="G167" s="1808" t="s">
        <v>173</v>
      </c>
      <c r="H167" s="1768" t="e">
        <f>AVERAGE(BE167,AK167,AC167,Q167,U167,Y167,CK167,CG167,AG167,AW167,M167,BQ167,BU167,BM167,BA167,AO167,AS167,#REF!,BI167,BY167,CC167,CO167,CS167,CW167,DA167,DE167,DI167,DM167,DQ167,DU167)</f>
        <v>#REF!</v>
      </c>
      <c r="I167" s="695" t="e">
        <f>AVERAGE(BF167,AL167,AD167,R167,V167,Z167,CL167,CH167,AH167,AX167,N167,BR167,BV167,BN167,BB167,AP167,AT167,#REF!,BJ167,BZ167,CD167,CP167,CT167,CX167,DB167,DF167,DJ167,DN167,DR167,DV167)</f>
        <v>#REF!</v>
      </c>
      <c r="J167" s="2054" t="e">
        <f>AVERAGE(BG167,AM167,AE167,S167,W167,AA167,CM167,CI167,AI167,AY167,O167,BS167,BW167,BO167,BC167,AQ167,AU167,#REF!,BK167,CA167,CE167,CQ167,CU167,CY167,DC167,DG167,DK167,DO167,DS167,DW167)</f>
        <v>#REF!</v>
      </c>
      <c r="K167" s="2284" t="e">
        <f>AVERAGE(BH167,AN167,AF167,T167,X167,AB167,CN167,CJ167,AJ167,AZ167,P167,BT167,BX167,BP167,BD167,AR167,AV167,#REF!,BL167,CB167,CF167,CR167,CV167,CZ167,DD167,DH167,DL167,DP167,DT167,DX167)</f>
        <v>#REF!</v>
      </c>
      <c r="L167" s="1756"/>
      <c r="M167" s="455"/>
      <c r="N167" s="455"/>
      <c r="O167" s="455"/>
      <c r="P167" s="454"/>
      <c r="Q167" s="2519"/>
      <c r="R167" s="552"/>
      <c r="S167" s="553"/>
      <c r="T167" s="2523"/>
      <c r="U167" s="444"/>
      <c r="V167" s="444"/>
      <c r="W167" s="444"/>
      <c r="X167" s="445"/>
      <c r="Y167" s="482">
        <f>AB167*6/20</f>
        <v>4.3499999999999996</v>
      </c>
      <c r="Z167" s="482">
        <f>AB167*6/20</f>
        <v>4.3499999999999996</v>
      </c>
      <c r="AA167" s="482">
        <f>AB167*8/20</f>
        <v>5.8</v>
      </c>
      <c r="AB167" s="483">
        <v>14.5</v>
      </c>
      <c r="AC167" s="484">
        <v>4.5</v>
      </c>
      <c r="AD167" s="484">
        <v>5.5</v>
      </c>
      <c r="AE167" s="484">
        <v>4.5</v>
      </c>
      <c r="AF167" s="356">
        <f>AE167+AD167+AC167</f>
        <v>14.5</v>
      </c>
      <c r="AG167" s="700"/>
      <c r="AH167" s="307"/>
      <c r="AI167" s="701"/>
      <c r="AJ167" s="307"/>
      <c r="AK167" s="485">
        <v>5.5</v>
      </c>
      <c r="AL167" s="486">
        <v>4.5</v>
      </c>
      <c r="AM167" s="486">
        <v>6</v>
      </c>
      <c r="AN167" s="362">
        <f>AM167+AL167+AK167</f>
        <v>16</v>
      </c>
      <c r="AO167" s="1125"/>
      <c r="AP167" s="1125"/>
      <c r="AQ167" s="1125"/>
      <c r="AR167" s="1126"/>
      <c r="AS167" s="293"/>
      <c r="AT167" s="293"/>
      <c r="AU167" s="721"/>
      <c r="AV167" s="1943"/>
      <c r="AW167" s="1960"/>
      <c r="AX167" s="299"/>
      <c r="AY167" s="300"/>
      <c r="AZ167" s="1961"/>
      <c r="BA167" s="301"/>
      <c r="BB167" s="301"/>
      <c r="BC167" s="301"/>
      <c r="BD167" s="302"/>
      <c r="BE167" s="1906">
        <f>BH167*6/20</f>
        <v>4.26</v>
      </c>
      <c r="BF167" s="683">
        <f>BH167*6/20</f>
        <v>4.26</v>
      </c>
      <c r="BG167" s="2466">
        <f>BH167*8/20</f>
        <v>5.68</v>
      </c>
      <c r="BH167" s="2436">
        <f>BH169</f>
        <v>14.2</v>
      </c>
      <c r="BI167" s="305"/>
      <c r="BJ167" s="305"/>
      <c r="BK167" s="305"/>
      <c r="BL167" s="306"/>
      <c r="BM167" s="293"/>
      <c r="BN167" s="293"/>
      <c r="BO167" s="293"/>
      <c r="BP167" s="298"/>
      <c r="BQ167" s="307"/>
      <c r="BR167" s="307"/>
      <c r="BS167" s="307"/>
      <c r="BT167" s="700"/>
      <c r="BU167" s="1869">
        <f>BX167*6/20</f>
        <v>3.9</v>
      </c>
      <c r="BV167" s="374">
        <f>BX167*6/20</f>
        <v>3.9</v>
      </c>
      <c r="BW167" s="374">
        <f>BX167*8/20</f>
        <v>5.2</v>
      </c>
      <c r="BX167" s="1902">
        <v>13</v>
      </c>
      <c r="BY167" s="1422"/>
      <c r="BZ167" s="1422"/>
      <c r="CA167" s="1422"/>
      <c r="CB167" s="1423"/>
      <c r="CC167" s="290"/>
      <c r="CD167" s="290"/>
      <c r="CE167" s="290"/>
      <c r="CF167" s="291"/>
      <c r="CG167" s="293"/>
      <c r="CH167" s="293"/>
      <c r="CI167" s="293"/>
      <c r="CJ167" s="298"/>
      <c r="CK167" s="709">
        <v>4</v>
      </c>
      <c r="CL167" s="667">
        <v>4</v>
      </c>
      <c r="CM167" s="667">
        <v>6</v>
      </c>
      <c r="CN167" s="488">
        <f>CM167+CL167+CK167</f>
        <v>14</v>
      </c>
      <c r="CO167" s="2003"/>
      <c r="CP167" s="310"/>
      <c r="CQ167" s="448"/>
      <c r="CR167" s="2004"/>
      <c r="CS167" s="321"/>
      <c r="CT167" s="321"/>
      <c r="CU167" s="321"/>
      <c r="CV167" s="442"/>
      <c r="CW167" s="449"/>
      <c r="CX167" s="450"/>
      <c r="CY167" s="451"/>
      <c r="CZ167" s="451"/>
      <c r="DA167" s="452"/>
      <c r="DB167" s="321"/>
      <c r="DC167" s="453"/>
      <c r="DD167" s="453"/>
      <c r="DE167" s="454"/>
      <c r="DF167" s="455"/>
      <c r="DG167" s="456"/>
      <c r="DH167" s="456"/>
      <c r="DI167" s="532"/>
      <c r="DJ167" s="446"/>
      <c r="DK167" s="533"/>
      <c r="DL167" s="533"/>
      <c r="DM167" s="308"/>
      <c r="DN167" s="308"/>
      <c r="DO167" s="308"/>
      <c r="DP167" s="556"/>
      <c r="DQ167" s="285"/>
      <c r="DR167" s="444"/>
      <c r="DS167" s="722"/>
      <c r="DT167" s="445"/>
      <c r="DU167" s="558"/>
      <c r="DV167" s="559"/>
      <c r="DW167" s="560"/>
      <c r="DX167" s="561"/>
      <c r="DY167" s="562"/>
      <c r="DZ167" s="563"/>
      <c r="EA167" s="564"/>
      <c r="EB167" s="565"/>
      <c r="EC167" s="285"/>
      <c r="ED167" s="444"/>
      <c r="EE167" s="722"/>
      <c r="EF167" s="445"/>
      <c r="EG167" s="566"/>
      <c r="EH167" s="567"/>
      <c r="EI167" s="568"/>
      <c r="EJ167" s="569"/>
      <c r="EK167" s="960"/>
      <c r="EL167" s="961"/>
      <c r="EM167" s="962"/>
      <c r="EN167" s="963"/>
      <c r="EO167" s="1025"/>
      <c r="EP167" s="1026"/>
      <c r="EQ167" s="1027"/>
      <c r="ER167" s="1028"/>
      <c r="ES167" s="1084"/>
      <c r="ET167" s="1085"/>
      <c r="EU167" s="1086"/>
      <c r="EV167" s="1087"/>
      <c r="EW167" s="1365"/>
      <c r="EX167" s="1366"/>
      <c r="EY167" s="1367"/>
      <c r="EZ167" s="1368"/>
      <c r="FA167" s="1486"/>
      <c r="FB167" s="1487"/>
      <c r="FC167" s="1488"/>
      <c r="FD167" s="1489"/>
      <c r="FE167" s="1628"/>
      <c r="FF167" s="1629"/>
      <c r="FG167" s="1630"/>
      <c r="FH167" s="1631"/>
      <c r="FL167" s="2254"/>
      <c r="FP167" s="2254"/>
      <c r="FQ167" s="1861"/>
      <c r="FT167" s="2254"/>
      <c r="FX167" s="2254"/>
      <c r="GB167" s="2254"/>
      <c r="GF167" s="2254"/>
      <c r="GG167" s="1861"/>
      <c r="GJ167" s="2254"/>
      <c r="GN167" s="2254"/>
      <c r="GR167" s="2254"/>
      <c r="GV167" s="1861"/>
      <c r="GW167" s="1861"/>
      <c r="GZ167" s="2254"/>
      <c r="HA167" s="1861"/>
      <c r="HD167" s="2254"/>
      <c r="HE167" s="1861"/>
      <c r="HH167" s="2254"/>
      <c r="HI167" s="1861"/>
      <c r="HL167" s="2254"/>
      <c r="HM167" s="1861"/>
      <c r="HP167" s="2254"/>
      <c r="HQ167" s="1861"/>
      <c r="HT167" s="2254"/>
      <c r="HU167" s="1861"/>
      <c r="HX167" s="2254"/>
      <c r="HY167" s="1861"/>
      <c r="IB167" s="2254"/>
      <c r="IC167" s="1861"/>
      <c r="IF167" s="2254"/>
      <c r="IG167" s="1861"/>
      <c r="IJ167" s="2254"/>
      <c r="IK167" s="1861"/>
      <c r="IN167" s="2254"/>
      <c r="IO167" s="1861"/>
      <c r="IR167" s="2254"/>
      <c r="IS167" s="1861"/>
      <c r="IV167" s="1861"/>
      <c r="IW167" s="1861"/>
      <c r="IZ167" s="2254"/>
      <c r="JA167" s="1861"/>
      <c r="JD167" s="2254"/>
      <c r="JE167" s="1861"/>
      <c r="JH167" s="2254"/>
      <c r="JI167" s="1861"/>
      <c r="JL167" s="2254"/>
      <c r="JM167" s="1861"/>
      <c r="JP167" s="2254"/>
      <c r="JQ167" s="1861"/>
      <c r="JT167" s="2254"/>
      <c r="JU167" s="1861"/>
      <c r="JX167" s="2254"/>
      <c r="JY167" s="1861"/>
      <c r="KB167" s="2254"/>
      <c r="KC167" s="1861"/>
      <c r="KF167" s="2254"/>
      <c r="KG167" s="1861"/>
      <c r="KJ167" s="2254"/>
      <c r="KK167" s="1861"/>
      <c r="KN167" s="2254"/>
      <c r="KO167" s="1861"/>
      <c r="KR167" s="2254"/>
      <c r="KS167" s="1861"/>
      <c r="KV167" s="2254"/>
      <c r="KW167" s="1861"/>
      <c r="KZ167" s="2254"/>
      <c r="LA167" s="1861"/>
      <c r="LD167" s="2254"/>
      <c r="LE167" s="1861"/>
      <c r="LH167" s="2254"/>
      <c r="LI167" s="1861"/>
      <c r="LL167" s="2254"/>
      <c r="LM167" s="1861"/>
      <c r="LP167" s="2254"/>
      <c r="LQ167" s="1861"/>
      <c r="LT167" s="2254"/>
      <c r="LU167" s="1861"/>
      <c r="LX167" s="2254"/>
      <c r="LY167" s="1861"/>
      <c r="MB167" s="2254"/>
      <c r="MC167" s="1861"/>
      <c r="MF167" s="2254"/>
      <c r="MG167" s="1861"/>
      <c r="MJ167" s="2254"/>
      <c r="MK167" s="1861"/>
      <c r="MN167" s="2254"/>
      <c r="MO167" s="1861"/>
      <c r="MR167" s="2254"/>
      <c r="MS167" s="1861"/>
      <c r="MV167" s="2254"/>
      <c r="MW167" s="1861"/>
      <c r="MZ167" s="2254"/>
      <c r="NA167" s="1861"/>
      <c r="ND167" s="2254"/>
    </row>
    <row r="168" spans="1:368" s="78" customFormat="1" thickBot="1">
      <c r="A168" s="128"/>
      <c r="B168" s="1754"/>
      <c r="C168" s="1790"/>
      <c r="D168" s="2331"/>
      <c r="E168" s="1790"/>
      <c r="F168" s="1801" t="s">
        <v>249</v>
      </c>
      <c r="G168" s="1809" t="s">
        <v>153</v>
      </c>
      <c r="H168" s="1773" t="e">
        <f>AVERAGE(BE168,AK168,AC168,Q168,U168,Y168,CK168,CG168,AG168,AW168,M168,BQ168,BU168,BM168,BA168,AO168,AS168,#REF!,BI168,BY168,CC168,CO168,CS168,CW168,DA168,DE168,DI168,DM168,DQ168,DU168)</f>
        <v>#REF!</v>
      </c>
      <c r="I168" s="698" t="e">
        <f>AVERAGE(BF168,AL168,AD168,R168,V168,Z168,CL168,CH168,AH168,AX168,N168,BR168,BV168,BN168,BB168,AP168,AT168,#REF!,BJ168,BZ168,CD168,CP168,CT168,CX168,DB168,DF168,DJ168,DN168,DR168,DV168)</f>
        <v>#REF!</v>
      </c>
      <c r="J168" s="802" t="e">
        <f>AVERAGE(BG168,AM168,AE168,S168,W168,AA168,CM168,CI168,AI168,AY168,O168,BS168,BW168,BO168,BC168,AQ168,AU168,#REF!,BK168,CA168,CE168,CQ168,CU168,CY168,DC168,DG168,DK168,DO168,DS168,DW168)</f>
        <v>#REF!</v>
      </c>
      <c r="K168" s="2281" t="e">
        <f>AVERAGE(BH168,AN168,AF168,T168,X168,AB168,CN168,CJ168,AJ168,AZ168,P168,BT168,BX168,BP168,BD168,AR168,AV168,#REF!,BL168,CB168,CF168,CR168,CV168,CZ168,DD168,DH168,DL168,DP168,DT168,DX168)</f>
        <v>#REF!</v>
      </c>
      <c r="L168" s="1754"/>
      <c r="M168" s="472"/>
      <c r="N168" s="472"/>
      <c r="O168" s="472"/>
      <c r="P168" s="471"/>
      <c r="Q168" s="2521"/>
      <c r="R168" s="572"/>
      <c r="S168" s="573"/>
      <c r="T168" s="2520"/>
      <c r="U168" s="463"/>
      <c r="V168" s="463"/>
      <c r="W168" s="463"/>
      <c r="X168" s="464"/>
      <c r="Y168" s="482">
        <f>AB168*6/20</f>
        <v>3.9</v>
      </c>
      <c r="Z168" s="482">
        <f>AB168*6/20</f>
        <v>3.9</v>
      </c>
      <c r="AA168" s="482">
        <f>AB168*8/20</f>
        <v>5.2</v>
      </c>
      <c r="AB168" s="483">
        <v>13</v>
      </c>
      <c r="AC168" s="484">
        <v>5</v>
      </c>
      <c r="AD168" s="484">
        <v>5.5</v>
      </c>
      <c r="AE168" s="484">
        <v>2.5</v>
      </c>
      <c r="AF168" s="356">
        <f>AE168+AD168+AC168</f>
        <v>13</v>
      </c>
      <c r="AG168" s="704"/>
      <c r="AH168" s="373"/>
      <c r="AI168" s="705"/>
      <c r="AJ168" s="373"/>
      <c r="AK168" s="485">
        <v>4.5</v>
      </c>
      <c r="AL168" s="486">
        <v>4</v>
      </c>
      <c r="AM168" s="486">
        <v>3</v>
      </c>
      <c r="AN168" s="362">
        <f>AM168+AL168+AK168</f>
        <v>11.5</v>
      </c>
      <c r="AO168" s="1127"/>
      <c r="AP168" s="1127"/>
      <c r="AQ168" s="1127"/>
      <c r="AR168" s="1128"/>
      <c r="AS168" s="358"/>
      <c r="AT168" s="358"/>
      <c r="AU168" s="723"/>
      <c r="AV168" s="724"/>
      <c r="AW168" s="1962"/>
      <c r="AX168" s="364"/>
      <c r="AY168" s="365"/>
      <c r="AZ168" s="1963"/>
      <c r="BA168" s="366"/>
      <c r="BB168" s="366"/>
      <c r="BC168" s="366"/>
      <c r="BD168" s="367"/>
      <c r="BE168" s="2401">
        <v>5</v>
      </c>
      <c r="BF168" s="368">
        <v>5</v>
      </c>
      <c r="BG168" s="2451">
        <v>3</v>
      </c>
      <c r="BH168" s="470">
        <f>BG168+BF168+BE168</f>
        <v>13</v>
      </c>
      <c r="BI168" s="371"/>
      <c r="BJ168" s="371"/>
      <c r="BK168" s="371"/>
      <c r="BL168" s="372"/>
      <c r="BM168" s="358"/>
      <c r="BN168" s="358"/>
      <c r="BO168" s="358"/>
      <c r="BP168" s="363"/>
      <c r="BQ168" s="373"/>
      <c r="BR168" s="373"/>
      <c r="BS168" s="373"/>
      <c r="BT168" s="704"/>
      <c r="BU168" s="1906">
        <f>BX168*6/20</f>
        <v>4.2900000000000009</v>
      </c>
      <c r="BV168" s="683">
        <f>BX168*6/20</f>
        <v>4.2900000000000009</v>
      </c>
      <c r="BW168" s="683">
        <f>BX168*8/20</f>
        <v>5.7200000000000006</v>
      </c>
      <c r="BX168" s="1907">
        <v>14.3</v>
      </c>
      <c r="BY168" s="1424"/>
      <c r="BZ168" s="1424"/>
      <c r="CA168" s="1424"/>
      <c r="CB168" s="1425"/>
      <c r="CC168" s="355"/>
      <c r="CD168" s="355"/>
      <c r="CE168" s="355"/>
      <c r="CF168" s="356"/>
      <c r="CG168" s="358"/>
      <c r="CH168" s="358"/>
      <c r="CI168" s="358"/>
      <c r="CJ168" s="363"/>
      <c r="CK168" s="709">
        <v>6</v>
      </c>
      <c r="CL168" s="667">
        <v>5</v>
      </c>
      <c r="CM168" s="667">
        <v>4</v>
      </c>
      <c r="CN168" s="488">
        <f>CM168+CL168+CK168</f>
        <v>15</v>
      </c>
      <c r="CO168" s="2005"/>
      <c r="CP168" s="376"/>
      <c r="CQ168" s="465"/>
      <c r="CR168" s="2006"/>
      <c r="CS168" s="378"/>
      <c r="CT168" s="378"/>
      <c r="CU168" s="378"/>
      <c r="CV168" s="460"/>
      <c r="CW168" s="466"/>
      <c r="CX168" s="467"/>
      <c r="CY168" s="468"/>
      <c r="CZ168" s="468"/>
      <c r="DA168" s="469"/>
      <c r="DB168" s="378"/>
      <c r="DC168" s="470"/>
      <c r="DD168" s="470"/>
      <c r="DE168" s="471"/>
      <c r="DF168" s="472"/>
      <c r="DG168" s="473"/>
      <c r="DH168" s="473"/>
      <c r="DI168" s="488"/>
      <c r="DJ168" s="383"/>
      <c r="DK168" s="489"/>
      <c r="DL168" s="489"/>
      <c r="DM168" s="374"/>
      <c r="DN168" s="374"/>
      <c r="DO168" s="374"/>
      <c r="DP168" s="574"/>
      <c r="DQ168" s="351"/>
      <c r="DR168" s="463"/>
      <c r="DS168" s="687"/>
      <c r="DT168" s="464"/>
      <c r="DU168" s="491"/>
      <c r="DV168" s="492"/>
      <c r="DW168" s="493"/>
      <c r="DX168" s="494"/>
      <c r="DY168" s="495"/>
      <c r="DZ168" s="496"/>
      <c r="EA168" s="497"/>
      <c r="EB168" s="576"/>
      <c r="EC168" s="351"/>
      <c r="ED168" s="463"/>
      <c r="EE168" s="687"/>
      <c r="EF168" s="464"/>
      <c r="EG168" s="577"/>
      <c r="EH168" s="578"/>
      <c r="EI168" s="579"/>
      <c r="EJ168" s="580"/>
      <c r="EK168" s="964"/>
      <c r="EL168" s="965"/>
      <c r="EM168" s="966"/>
      <c r="EN168" s="967"/>
      <c r="EO168" s="1029"/>
      <c r="EP168" s="1030"/>
      <c r="EQ168" s="1031"/>
      <c r="ER168" s="1032"/>
      <c r="ES168" s="1088"/>
      <c r="ET168" s="1089"/>
      <c r="EU168" s="1090"/>
      <c r="EV168" s="1091"/>
      <c r="EW168" s="1347"/>
      <c r="EX168" s="1348"/>
      <c r="EY168" s="1349"/>
      <c r="EZ168" s="1350"/>
      <c r="FA168" s="1457"/>
      <c r="FB168" s="1458"/>
      <c r="FC168" s="1459"/>
      <c r="FD168" s="1460"/>
      <c r="FE168" s="1632"/>
      <c r="FF168" s="1633"/>
      <c r="FG168" s="1634"/>
      <c r="FH168" s="1635"/>
      <c r="FL168" s="2252"/>
      <c r="FP168" s="2252"/>
      <c r="FQ168" s="1858"/>
      <c r="FT168" s="2252"/>
      <c r="FX168" s="2252"/>
      <c r="GB168" s="2252"/>
      <c r="GF168" s="2252"/>
      <c r="GG168" s="1858"/>
      <c r="GJ168" s="2252"/>
      <c r="GN168" s="2252"/>
      <c r="GR168" s="2252"/>
      <c r="GV168" s="1858"/>
      <c r="GW168" s="1858"/>
      <c r="GZ168" s="2252"/>
      <c r="HA168" s="1858"/>
      <c r="HD168" s="2252"/>
      <c r="HE168" s="1858"/>
      <c r="HH168" s="2252"/>
      <c r="HI168" s="1858"/>
      <c r="HL168" s="2252"/>
      <c r="HM168" s="1858"/>
      <c r="HP168" s="2252"/>
      <c r="HQ168" s="1858"/>
      <c r="HT168" s="2252"/>
      <c r="HU168" s="1858"/>
      <c r="HX168" s="2252"/>
      <c r="HY168" s="1858"/>
      <c r="IB168" s="2252"/>
      <c r="IC168" s="1858"/>
      <c r="IF168" s="2252"/>
      <c r="IG168" s="1858"/>
      <c r="IJ168" s="2252"/>
      <c r="IK168" s="1858"/>
      <c r="IN168" s="2252"/>
      <c r="IO168" s="1858"/>
      <c r="IR168" s="2252"/>
      <c r="IS168" s="1858"/>
      <c r="IV168" s="1858"/>
      <c r="IW168" s="1858"/>
      <c r="IZ168" s="2252"/>
      <c r="JA168" s="1858"/>
      <c r="JD168" s="2252"/>
      <c r="JE168" s="1858"/>
      <c r="JH168" s="2252"/>
      <c r="JI168" s="1858"/>
      <c r="JL168" s="2252"/>
      <c r="JM168" s="1858"/>
      <c r="JP168" s="2252"/>
      <c r="JQ168" s="1858"/>
      <c r="JT168" s="2252"/>
      <c r="JU168" s="1858"/>
      <c r="JX168" s="2252"/>
      <c r="JY168" s="1858"/>
      <c r="KB168" s="2252"/>
      <c r="KC168" s="1858"/>
      <c r="KF168" s="2252"/>
      <c r="KG168" s="1858"/>
      <c r="KJ168" s="2252"/>
      <c r="KK168" s="1858"/>
      <c r="KN168" s="2252"/>
      <c r="KO168" s="1858"/>
      <c r="KR168" s="2252"/>
      <c r="KS168" s="1858"/>
      <c r="KV168" s="2252"/>
      <c r="KW168" s="1858"/>
      <c r="KZ168" s="2252"/>
      <c r="LA168" s="1858"/>
      <c r="LD168" s="2252"/>
      <c r="LE168" s="1858"/>
      <c r="LH168" s="2252"/>
      <c r="LI168" s="1858"/>
      <c r="LL168" s="2252"/>
      <c r="LM168" s="1858"/>
      <c r="LP168" s="2252"/>
      <c r="LQ168" s="1858"/>
      <c r="LT168" s="2252"/>
      <c r="LU168" s="1858"/>
      <c r="LX168" s="2252"/>
      <c r="LY168" s="1858"/>
      <c r="MB168" s="2252"/>
      <c r="MC168" s="1858"/>
      <c r="MF168" s="2252"/>
      <c r="MG168" s="1858"/>
      <c r="MJ168" s="2252"/>
      <c r="MK168" s="1858"/>
      <c r="MN168" s="2252"/>
      <c r="MO168" s="1858"/>
      <c r="MR168" s="2252"/>
      <c r="MS168" s="1858"/>
      <c r="MV168" s="2252"/>
      <c r="MW168" s="1858"/>
      <c r="MZ168" s="2252"/>
      <c r="NA168" s="1858"/>
      <c r="ND168" s="2252"/>
    </row>
    <row r="169" spans="1:368" s="78" customFormat="1" thickBot="1">
      <c r="A169" s="128"/>
      <c r="B169" s="1754"/>
      <c r="C169" s="1790"/>
      <c r="D169" s="2331"/>
      <c r="E169" s="1790"/>
      <c r="F169" s="1801"/>
      <c r="G169" s="1809" t="s">
        <v>166</v>
      </c>
      <c r="H169" s="1769" t="e">
        <f>AVERAGE(BE169,AK169,AC169,Q169,U169,Y169,CK169,CG169,AG169,AW169,M169,BQ169,BU169,BM169,BA169,AO169,AS169,#REF!,BI169,BY169,CC169,CO169,CS169,CW169,DA169,DE169,DI169,DM169,DQ169,DU169)</f>
        <v>#REF!</v>
      </c>
      <c r="I169" s="693" t="e">
        <f>AVERAGE(BF169,AL169,AD169,R169,V169,Z169,CL169,CH169,AH169,AX169,N169,BR169,BV169,BN169,BB169,AP169,AT169,#REF!,BJ169,BZ169,CD169,CP169,CT169,CX169,DB169,DF169,DJ169,DN169,DR169,DV169)</f>
        <v>#REF!</v>
      </c>
      <c r="J169" s="2055" t="e">
        <f>AVERAGE(BG169,AM169,AE169,S169,W169,AA169,CM169,CI169,AI169,AY169,O169,BS169,BW169,BO169,BC169,AQ169,AU169,#REF!,BK169,CA169,CE169,CQ169,CU169,CY169,DC169,DG169,DK169,DO169,DS169,DW169)</f>
        <v>#REF!</v>
      </c>
      <c r="K169" s="2282" t="e">
        <f>AVERAGE(BH169,AN169,AF169,T169,X169,AB169,CN169,CJ169,AJ169,AZ169,P169,BT169,BX169,BP169,BD169,AR169,AV169,#REF!,BL169,CB169,CF169,CR169,CV169,CZ169,DD169,DH169,DL169,DP169,DT169,DX169)</f>
        <v>#REF!</v>
      </c>
      <c r="L169" s="1754"/>
      <c r="M169" s="472"/>
      <c r="N169" s="472"/>
      <c r="O169" s="472"/>
      <c r="P169" s="471"/>
      <c r="Q169" s="2521"/>
      <c r="R169" s="572"/>
      <c r="S169" s="573"/>
      <c r="T169" s="2520"/>
      <c r="U169" s="463"/>
      <c r="V169" s="463"/>
      <c r="W169" s="463"/>
      <c r="X169" s="464"/>
      <c r="Y169" s="482">
        <f>AB169*6/20</f>
        <v>5.0999999999999996</v>
      </c>
      <c r="Z169" s="482">
        <f>AB169*6/20</f>
        <v>5.0999999999999996</v>
      </c>
      <c r="AA169" s="482">
        <f>AB169*8/20</f>
        <v>6.8</v>
      </c>
      <c r="AB169" s="483">
        <v>17</v>
      </c>
      <c r="AC169" s="484">
        <v>5</v>
      </c>
      <c r="AD169" s="484">
        <v>5</v>
      </c>
      <c r="AE169" s="484">
        <v>7</v>
      </c>
      <c r="AF169" s="356">
        <f>AE169+AD169+AC169</f>
        <v>17</v>
      </c>
      <c r="AG169" s="704"/>
      <c r="AH169" s="373"/>
      <c r="AI169" s="705"/>
      <c r="AJ169" s="373"/>
      <c r="AK169" s="485">
        <v>4.5</v>
      </c>
      <c r="AL169" s="486">
        <v>4</v>
      </c>
      <c r="AM169" s="486">
        <v>5</v>
      </c>
      <c r="AN169" s="362">
        <f>AM169+AL169+AK169</f>
        <v>13.5</v>
      </c>
      <c r="AO169" s="1127"/>
      <c r="AP169" s="1127"/>
      <c r="AQ169" s="1127"/>
      <c r="AR169" s="1128"/>
      <c r="AS169" s="358"/>
      <c r="AT169" s="358"/>
      <c r="AU169" s="723"/>
      <c r="AV169" s="724"/>
      <c r="AW169" s="1962"/>
      <c r="AX169" s="364"/>
      <c r="AY169" s="365"/>
      <c r="AZ169" s="1963"/>
      <c r="BA169" s="366"/>
      <c r="BB169" s="366"/>
      <c r="BC169" s="366"/>
      <c r="BD169" s="367"/>
      <c r="BE169" s="1906">
        <f>BH169*6/20</f>
        <v>4.26</v>
      </c>
      <c r="BF169" s="683">
        <f>BH169*6/20</f>
        <v>4.26</v>
      </c>
      <c r="BG169" s="2466">
        <f>BH169*8/20</f>
        <v>5.68</v>
      </c>
      <c r="BH169" s="2436">
        <v>14.2</v>
      </c>
      <c r="BI169" s="371"/>
      <c r="BJ169" s="371"/>
      <c r="BK169" s="371"/>
      <c r="BL169" s="372"/>
      <c r="BM169" s="358"/>
      <c r="BN169" s="358"/>
      <c r="BO169" s="358"/>
      <c r="BP169" s="363"/>
      <c r="BQ169" s="373"/>
      <c r="BR169" s="373"/>
      <c r="BS169" s="373"/>
      <c r="BT169" s="704"/>
      <c r="BU169" s="1869">
        <f>BX169*6/20</f>
        <v>5.0999999999999996</v>
      </c>
      <c r="BV169" s="374">
        <f>BX169*6/20</f>
        <v>5.0999999999999996</v>
      </c>
      <c r="BW169" s="374">
        <f>BX169*8/20</f>
        <v>6.8</v>
      </c>
      <c r="BX169" s="1902">
        <v>17</v>
      </c>
      <c r="BY169" s="1424"/>
      <c r="BZ169" s="1424"/>
      <c r="CA169" s="1424"/>
      <c r="CB169" s="1425"/>
      <c r="CC169" s="355"/>
      <c r="CD169" s="355"/>
      <c r="CE169" s="355"/>
      <c r="CF169" s="356"/>
      <c r="CG169" s="358"/>
      <c r="CH169" s="358"/>
      <c r="CI169" s="358"/>
      <c r="CJ169" s="363"/>
      <c r="CK169" s="709">
        <v>5</v>
      </c>
      <c r="CL169" s="667">
        <v>5</v>
      </c>
      <c r="CM169" s="667">
        <v>6</v>
      </c>
      <c r="CN169" s="488">
        <f>CM169+CL169+CK169</f>
        <v>16</v>
      </c>
      <c r="CO169" s="2005"/>
      <c r="CP169" s="376"/>
      <c r="CQ169" s="465"/>
      <c r="CR169" s="2006"/>
      <c r="CS169" s="378"/>
      <c r="CT169" s="378"/>
      <c r="CU169" s="378"/>
      <c r="CV169" s="460"/>
      <c r="CW169" s="466"/>
      <c r="CX169" s="467"/>
      <c r="CY169" s="468"/>
      <c r="CZ169" s="468"/>
      <c r="DA169" s="469"/>
      <c r="DB169" s="378"/>
      <c r="DC169" s="470"/>
      <c r="DD169" s="470"/>
      <c r="DE169" s="471"/>
      <c r="DF169" s="472"/>
      <c r="DG169" s="473"/>
      <c r="DH169" s="473"/>
      <c r="DI169" s="488"/>
      <c r="DJ169" s="383"/>
      <c r="DK169" s="489"/>
      <c r="DL169" s="489"/>
      <c r="DM169" s="374"/>
      <c r="DN169" s="374"/>
      <c r="DO169" s="374"/>
      <c r="DP169" s="574"/>
      <c r="DQ169" s="351"/>
      <c r="DR169" s="463"/>
      <c r="DS169" s="687"/>
      <c r="DT169" s="464"/>
      <c r="DU169" s="491"/>
      <c r="DV169" s="492"/>
      <c r="DW169" s="493"/>
      <c r="DX169" s="494"/>
      <c r="DY169" s="495"/>
      <c r="DZ169" s="496"/>
      <c r="EA169" s="497"/>
      <c r="EB169" s="576"/>
      <c r="EC169" s="351"/>
      <c r="ED169" s="463"/>
      <c r="EE169" s="687"/>
      <c r="EF169" s="464"/>
      <c r="EG169" s="577"/>
      <c r="EH169" s="578"/>
      <c r="EI169" s="579"/>
      <c r="EJ169" s="580"/>
      <c r="EK169" s="964"/>
      <c r="EL169" s="965"/>
      <c r="EM169" s="966"/>
      <c r="EN169" s="967"/>
      <c r="EO169" s="1029"/>
      <c r="EP169" s="1030"/>
      <c r="EQ169" s="1031"/>
      <c r="ER169" s="1032"/>
      <c r="ES169" s="1088"/>
      <c r="ET169" s="1089"/>
      <c r="EU169" s="1090"/>
      <c r="EV169" s="1091"/>
      <c r="EW169" s="1347"/>
      <c r="EX169" s="1348"/>
      <c r="EY169" s="1349"/>
      <c r="EZ169" s="1350"/>
      <c r="FA169" s="1457"/>
      <c r="FB169" s="1458"/>
      <c r="FC169" s="1459"/>
      <c r="FD169" s="1460"/>
      <c r="FE169" s="1632"/>
      <c r="FF169" s="1633"/>
      <c r="FG169" s="1634"/>
      <c r="FH169" s="1635"/>
      <c r="FL169" s="2252"/>
      <c r="FP169" s="2252"/>
      <c r="FQ169" s="1858"/>
      <c r="FT169" s="2252"/>
      <c r="FX169" s="2252"/>
      <c r="GB169" s="2252"/>
      <c r="GF169" s="2252"/>
      <c r="GG169" s="1858"/>
      <c r="GJ169" s="2252"/>
      <c r="GN169" s="2252"/>
      <c r="GR169" s="2252"/>
      <c r="GV169" s="1858"/>
      <c r="GW169" s="1858"/>
      <c r="GZ169" s="2252"/>
      <c r="HA169" s="1858"/>
      <c r="HD169" s="2252"/>
      <c r="HE169" s="1858"/>
      <c r="HH169" s="2252"/>
      <c r="HI169" s="1858"/>
      <c r="HL169" s="2252"/>
      <c r="HM169" s="1858"/>
      <c r="HP169" s="2252"/>
      <c r="HQ169" s="1858"/>
      <c r="HT169" s="2252"/>
      <c r="HU169" s="1858"/>
      <c r="HX169" s="2252"/>
      <c r="HY169" s="1858"/>
      <c r="IB169" s="2252"/>
      <c r="IC169" s="1858"/>
      <c r="IF169" s="2252"/>
      <c r="IG169" s="1858"/>
      <c r="IJ169" s="2252"/>
      <c r="IK169" s="1858"/>
      <c r="IN169" s="2252"/>
      <c r="IO169" s="1858"/>
      <c r="IR169" s="2252"/>
      <c r="IS169" s="1858"/>
      <c r="IV169" s="1858"/>
      <c r="IW169" s="1858"/>
      <c r="IZ169" s="2252"/>
      <c r="JA169" s="1858"/>
      <c r="JD169" s="2252"/>
      <c r="JE169" s="1858"/>
      <c r="JH169" s="2252"/>
      <c r="JI169" s="1858"/>
      <c r="JL169" s="2252"/>
      <c r="JM169" s="1858"/>
      <c r="JP169" s="2252"/>
      <c r="JQ169" s="1858"/>
      <c r="JT169" s="2252"/>
      <c r="JU169" s="1858"/>
      <c r="JX169" s="2252"/>
      <c r="JY169" s="1858"/>
      <c r="KB169" s="2252"/>
      <c r="KC169" s="1858"/>
      <c r="KF169" s="2252"/>
      <c r="KG169" s="1858"/>
      <c r="KJ169" s="2252"/>
      <c r="KK169" s="1858"/>
      <c r="KN169" s="2252"/>
      <c r="KO169" s="1858"/>
      <c r="KR169" s="2252"/>
      <c r="KS169" s="1858"/>
      <c r="KV169" s="2252"/>
      <c r="KW169" s="1858"/>
      <c r="KZ169" s="2252"/>
      <c r="LA169" s="1858"/>
      <c r="LD169" s="2252"/>
      <c r="LE169" s="1858"/>
      <c r="LH169" s="2252"/>
      <c r="LI169" s="1858"/>
      <c r="LL169" s="2252"/>
      <c r="LM169" s="1858"/>
      <c r="LP169" s="2252"/>
      <c r="LQ169" s="1858"/>
      <c r="LT169" s="2252"/>
      <c r="LU169" s="1858"/>
      <c r="LX169" s="2252"/>
      <c r="LY169" s="1858"/>
      <c r="MB169" s="2252"/>
      <c r="MC169" s="1858"/>
      <c r="MF169" s="2252"/>
      <c r="MG169" s="1858"/>
      <c r="MJ169" s="2252"/>
      <c r="MK169" s="1858"/>
      <c r="MN169" s="2252"/>
      <c r="MO169" s="1858"/>
      <c r="MR169" s="2252"/>
      <c r="MS169" s="1858"/>
      <c r="MV169" s="2252"/>
      <c r="MW169" s="1858"/>
      <c r="MZ169" s="2252"/>
      <c r="NA169" s="1858"/>
      <c r="ND169" s="2252"/>
    </row>
    <row r="170" spans="1:368" s="78" customFormat="1" thickBot="1">
      <c r="A170" s="128"/>
      <c r="B170" s="1754"/>
      <c r="C170" s="1790"/>
      <c r="D170" s="2331"/>
      <c r="E170" s="1790"/>
      <c r="F170" s="1801"/>
      <c r="G170" s="1809" t="s">
        <v>250</v>
      </c>
      <c r="H170" s="1770" t="e">
        <f>AVERAGE(BE170,AK170,AC170,Q170,U170,Y170,CK170,CG170,AG170,AW170,M170,BQ170,BU170,BM170,BA170,AO170,AS170,#REF!,BI170,BY170,CC170,CO170,CS170,CW170,DA170,DE170,DI170,DM170,DQ170,DU170)</f>
        <v>#REF!</v>
      </c>
      <c r="I170" s="691" t="e">
        <f>AVERAGE(BF170,AL170,AD170,R170,V170,Z170,CL170,CH170,AH170,AX170,N170,BR170,BV170,BN170,BB170,AP170,AT170,#REF!,BJ170,BZ170,CD170,CP170,CT170,CX170,DB170,DF170,DJ170,DN170,DR170,DV170)</f>
        <v>#REF!</v>
      </c>
      <c r="J170" s="803" t="e">
        <f>AVERAGE(BG170,AM170,AE170,S170,W170,AA170,CM170,CI170,AI170,AY170,O170,BS170,BW170,BO170,BC170,AQ170,AU170,#REF!,BK170,CA170,CE170,CQ170,CU170,CY170,DC170,DG170,DK170,DO170,DS170,DW170)</f>
        <v>#REF!</v>
      </c>
      <c r="K170" s="2286" t="e">
        <f>AVERAGE(BH170,AN170,AF170,T170,X170,AB170,CN170,CJ170,AJ170,AZ170,P170,BT170,BX170,BP170,BD170,AR170,AV170,#REF!,BL170,CB170,CF170,CR170,CV170,CZ170,DD170,DH170,DL170,DP170,DT170,DX170)</f>
        <v>#REF!</v>
      </c>
      <c r="L170" s="1754"/>
      <c r="M170" s="472"/>
      <c r="N170" s="472"/>
      <c r="O170" s="472"/>
      <c r="P170" s="471"/>
      <c r="Q170" s="2521"/>
      <c r="R170" s="572"/>
      <c r="S170" s="573"/>
      <c r="T170" s="2520"/>
      <c r="U170" s="463"/>
      <c r="V170" s="463"/>
      <c r="W170" s="463"/>
      <c r="X170" s="464"/>
      <c r="Y170" s="482">
        <f>AB170*6/20</f>
        <v>4.3499999999999996</v>
      </c>
      <c r="Z170" s="482">
        <f>AB170*6/20</f>
        <v>4.3499999999999996</v>
      </c>
      <c r="AA170" s="482">
        <f>AB170*8/20</f>
        <v>5.8</v>
      </c>
      <c r="AB170" s="483">
        <v>14.5</v>
      </c>
      <c r="AC170" s="484">
        <v>4</v>
      </c>
      <c r="AD170" s="484">
        <v>4</v>
      </c>
      <c r="AE170" s="484">
        <v>7.5</v>
      </c>
      <c r="AF170" s="356">
        <f>AE170+AD170+AC170</f>
        <v>15.5</v>
      </c>
      <c r="AG170" s="704"/>
      <c r="AH170" s="373"/>
      <c r="AI170" s="705"/>
      <c r="AJ170" s="373"/>
      <c r="AK170" s="485">
        <v>4.75</v>
      </c>
      <c r="AL170" s="486">
        <v>4.25</v>
      </c>
      <c r="AM170" s="486">
        <v>5.5</v>
      </c>
      <c r="AN170" s="362">
        <f>AM170+AL170+AK170</f>
        <v>14.5</v>
      </c>
      <c r="AO170" s="1127"/>
      <c r="AP170" s="1127"/>
      <c r="AQ170" s="1127"/>
      <c r="AR170" s="1128"/>
      <c r="AS170" s="358"/>
      <c r="AT170" s="358"/>
      <c r="AU170" s="723"/>
      <c r="AV170" s="724"/>
      <c r="AW170" s="1962"/>
      <c r="AX170" s="364"/>
      <c r="AY170" s="365"/>
      <c r="AZ170" s="1963"/>
      <c r="BA170" s="366"/>
      <c r="BB170" s="366"/>
      <c r="BC170" s="366"/>
      <c r="BD170" s="367"/>
      <c r="BE170" s="2401">
        <v>5.5</v>
      </c>
      <c r="BF170" s="368">
        <v>5</v>
      </c>
      <c r="BG170" s="2451">
        <v>5</v>
      </c>
      <c r="BH170" s="470">
        <f>BG170+BF170+BE170</f>
        <v>15.5</v>
      </c>
      <c r="BI170" s="371"/>
      <c r="BJ170" s="371"/>
      <c r="BK170" s="371"/>
      <c r="BL170" s="372"/>
      <c r="BM170" s="358"/>
      <c r="BN170" s="358"/>
      <c r="BO170" s="358"/>
      <c r="BP170" s="363"/>
      <c r="BQ170" s="373"/>
      <c r="BR170" s="373"/>
      <c r="BS170" s="373"/>
      <c r="BT170" s="704"/>
      <c r="BU170" s="1869">
        <f>BX170*6/20</f>
        <v>3.9</v>
      </c>
      <c r="BV170" s="374">
        <f>BX170*6/20</f>
        <v>3.9</v>
      </c>
      <c r="BW170" s="374">
        <f>BX170*8/20</f>
        <v>5.2</v>
      </c>
      <c r="BX170" s="1902">
        <v>13</v>
      </c>
      <c r="BY170" s="1424"/>
      <c r="BZ170" s="1424"/>
      <c r="CA170" s="1424"/>
      <c r="CB170" s="1425"/>
      <c r="CC170" s="355"/>
      <c r="CD170" s="355"/>
      <c r="CE170" s="355"/>
      <c r="CF170" s="356"/>
      <c r="CG170" s="358"/>
      <c r="CH170" s="358"/>
      <c r="CI170" s="358"/>
      <c r="CJ170" s="363"/>
      <c r="CK170" s="709">
        <v>5</v>
      </c>
      <c r="CL170" s="667">
        <v>4</v>
      </c>
      <c r="CM170" s="667">
        <v>8</v>
      </c>
      <c r="CN170" s="488">
        <f>CM170+CL170+CK170</f>
        <v>17</v>
      </c>
      <c r="CO170" s="2014"/>
      <c r="CP170" s="467"/>
      <c r="CQ170" s="468"/>
      <c r="CR170" s="2015"/>
      <c r="CS170" s="378"/>
      <c r="CT170" s="378"/>
      <c r="CU170" s="378"/>
      <c r="CV170" s="460"/>
      <c r="CW170" s="466"/>
      <c r="CX170" s="467"/>
      <c r="CY170" s="468"/>
      <c r="CZ170" s="468"/>
      <c r="DA170" s="469"/>
      <c r="DB170" s="378"/>
      <c r="DC170" s="470"/>
      <c r="DD170" s="470"/>
      <c r="DE170" s="471"/>
      <c r="DF170" s="472"/>
      <c r="DG170" s="473"/>
      <c r="DH170" s="473"/>
      <c r="DI170" s="488"/>
      <c r="DJ170" s="383"/>
      <c r="DK170" s="489"/>
      <c r="DL170" s="489"/>
      <c r="DM170" s="374"/>
      <c r="DN170" s="374"/>
      <c r="DO170" s="374"/>
      <c r="DP170" s="574"/>
      <c r="DQ170" s="351"/>
      <c r="DR170" s="463"/>
      <c r="DS170" s="687"/>
      <c r="DT170" s="464"/>
      <c r="DU170" s="491"/>
      <c r="DV170" s="492"/>
      <c r="DW170" s="493"/>
      <c r="DX170" s="494"/>
      <c r="DY170" s="495"/>
      <c r="DZ170" s="496"/>
      <c r="EA170" s="497"/>
      <c r="EB170" s="576"/>
      <c r="EC170" s="351"/>
      <c r="ED170" s="463"/>
      <c r="EE170" s="687"/>
      <c r="EF170" s="464"/>
      <c r="EG170" s="577"/>
      <c r="EH170" s="578"/>
      <c r="EI170" s="579"/>
      <c r="EJ170" s="580"/>
      <c r="EK170" s="964"/>
      <c r="EL170" s="965"/>
      <c r="EM170" s="966"/>
      <c r="EN170" s="967"/>
      <c r="EO170" s="1029"/>
      <c r="EP170" s="1030"/>
      <c r="EQ170" s="1031"/>
      <c r="ER170" s="1032"/>
      <c r="ES170" s="1088"/>
      <c r="ET170" s="1089"/>
      <c r="EU170" s="1090"/>
      <c r="EV170" s="1091"/>
      <c r="EW170" s="1347"/>
      <c r="EX170" s="1348"/>
      <c r="EY170" s="1349"/>
      <c r="EZ170" s="1350"/>
      <c r="FA170" s="1457"/>
      <c r="FB170" s="1458"/>
      <c r="FC170" s="1459"/>
      <c r="FD170" s="1460"/>
      <c r="FE170" s="1632"/>
      <c r="FF170" s="1633"/>
      <c r="FG170" s="1634"/>
      <c r="FH170" s="1635"/>
      <c r="FL170" s="2252"/>
      <c r="FP170" s="2252"/>
      <c r="FQ170" s="1858"/>
      <c r="FT170" s="2252"/>
      <c r="FX170" s="2252"/>
      <c r="GB170" s="2252"/>
      <c r="GF170" s="2252"/>
      <c r="GG170" s="1858"/>
      <c r="GJ170" s="2252"/>
      <c r="GN170" s="2252"/>
      <c r="GR170" s="2252"/>
      <c r="GV170" s="1858"/>
      <c r="GW170" s="1858"/>
      <c r="GZ170" s="2252"/>
      <c r="HA170" s="1858"/>
      <c r="HD170" s="2252"/>
      <c r="HE170" s="1858"/>
      <c r="HH170" s="2252"/>
      <c r="HI170" s="1858"/>
      <c r="HL170" s="2252"/>
      <c r="HM170" s="1858"/>
      <c r="HP170" s="2252"/>
      <c r="HQ170" s="1858"/>
      <c r="HT170" s="2252"/>
      <c r="HU170" s="1858"/>
      <c r="HX170" s="2252"/>
      <c r="HY170" s="1858"/>
      <c r="IB170" s="2252"/>
      <c r="IC170" s="1858"/>
      <c r="IF170" s="2252"/>
      <c r="IG170" s="1858"/>
      <c r="IJ170" s="2252"/>
      <c r="IK170" s="1858"/>
      <c r="IN170" s="2252"/>
      <c r="IO170" s="1858"/>
      <c r="IR170" s="2252"/>
      <c r="IS170" s="1858"/>
      <c r="IV170" s="1858"/>
      <c r="IW170" s="1858"/>
      <c r="IZ170" s="2252"/>
      <c r="JA170" s="1858"/>
      <c r="JD170" s="2252"/>
      <c r="JE170" s="1858"/>
      <c r="JH170" s="2252"/>
      <c r="JI170" s="1858"/>
      <c r="JL170" s="2252"/>
      <c r="JM170" s="1858"/>
      <c r="JP170" s="2252"/>
      <c r="JQ170" s="1858"/>
      <c r="JT170" s="2252"/>
      <c r="JU170" s="1858"/>
      <c r="JX170" s="2252"/>
      <c r="JY170" s="1858"/>
      <c r="KB170" s="2252"/>
      <c r="KC170" s="1858"/>
      <c r="KF170" s="2252"/>
      <c r="KG170" s="1858"/>
      <c r="KJ170" s="2252"/>
      <c r="KK170" s="1858"/>
      <c r="KN170" s="2252"/>
      <c r="KO170" s="1858"/>
      <c r="KR170" s="2252"/>
      <c r="KS170" s="1858"/>
      <c r="KV170" s="2252"/>
      <c r="KW170" s="1858"/>
      <c r="KZ170" s="2252"/>
      <c r="LA170" s="1858"/>
      <c r="LD170" s="2252"/>
      <c r="LE170" s="1858"/>
      <c r="LH170" s="2252"/>
      <c r="LI170" s="1858"/>
      <c r="LL170" s="2252"/>
      <c r="LM170" s="1858"/>
      <c r="LP170" s="2252"/>
      <c r="LQ170" s="1858"/>
      <c r="LT170" s="2252"/>
      <c r="LU170" s="1858"/>
      <c r="LX170" s="2252"/>
      <c r="LY170" s="1858"/>
      <c r="MB170" s="2252"/>
      <c r="MC170" s="1858"/>
      <c r="MF170" s="2252"/>
      <c r="MG170" s="1858"/>
      <c r="MJ170" s="2252"/>
      <c r="MK170" s="1858"/>
      <c r="MN170" s="2252"/>
      <c r="MO170" s="1858"/>
      <c r="MR170" s="2252"/>
      <c r="MS170" s="1858"/>
      <c r="MV170" s="2252"/>
      <c r="MW170" s="1858"/>
      <c r="MZ170" s="2252"/>
      <c r="NA170" s="1858"/>
      <c r="ND170" s="2252"/>
    </row>
    <row r="171" spans="1:368" s="411" customFormat="1" thickBot="1">
      <c r="A171" s="714"/>
      <c r="B171" s="1757"/>
      <c r="C171" s="1790">
        <v>2008</v>
      </c>
      <c r="D171" s="2331" t="s">
        <v>509</v>
      </c>
      <c r="E171" s="1790">
        <v>2</v>
      </c>
      <c r="F171" s="1805" t="s">
        <v>519</v>
      </c>
      <c r="G171" s="1806"/>
      <c r="H171" s="2274"/>
      <c r="I171" s="2274"/>
      <c r="J171" s="2274"/>
      <c r="K171" s="2275"/>
      <c r="L171" s="1757"/>
      <c r="M171" s="386"/>
      <c r="N171" s="386"/>
      <c r="O171" s="386"/>
      <c r="P171" s="414"/>
      <c r="Q171" s="2517"/>
      <c r="R171" s="387"/>
      <c r="S171" s="388"/>
      <c r="T171" s="2518"/>
      <c r="U171" s="389"/>
      <c r="V171" s="389"/>
      <c r="W171" s="389"/>
      <c r="X171" s="390"/>
      <c r="Y171" s="2597">
        <f>STDEV(AB167:AB170)</f>
        <v>1.6583123951776999</v>
      </c>
      <c r="Z171" s="2597"/>
      <c r="AA171" s="2598">
        <f>AVERAGE(AB167:AB170)</f>
        <v>14.75</v>
      </c>
      <c r="AB171" s="2598"/>
      <c r="AC171" s="2633">
        <f>STDEV(AF167:AF170)</f>
        <v>1.6832508230603465</v>
      </c>
      <c r="AD171" s="2633"/>
      <c r="AE171" s="2634">
        <f>AVERAGE(AF167:AF170)</f>
        <v>15</v>
      </c>
      <c r="AF171" s="2634"/>
      <c r="AG171" s="707"/>
      <c r="AH171" s="404"/>
      <c r="AI171" s="708"/>
      <c r="AJ171" s="404"/>
      <c r="AK171" s="2597">
        <f>STDEV(AN167:AN170)</f>
        <v>1.8874586088176875</v>
      </c>
      <c r="AL171" s="2597"/>
      <c r="AM171" s="2598">
        <f>AVERAGE(AN167:AN170)</f>
        <v>13.875</v>
      </c>
      <c r="AN171" s="2598"/>
      <c r="AO171" s="1129"/>
      <c r="AP171" s="1129"/>
      <c r="AQ171" s="1129"/>
      <c r="AR171" s="1130"/>
      <c r="AS171" s="393"/>
      <c r="AT171" s="393"/>
      <c r="AU171" s="32"/>
      <c r="AV171" s="1944"/>
      <c r="AW171" s="1964"/>
      <c r="AX171" s="398"/>
      <c r="AY171" s="399"/>
      <c r="AZ171" s="1965"/>
      <c r="BA171" s="400"/>
      <c r="BB171" s="400"/>
      <c r="BC171" s="400"/>
      <c r="BD171" s="401"/>
      <c r="BE171" s="2596">
        <f>STDEV(BH167:BH170)</f>
        <v>1.0210288928331157</v>
      </c>
      <c r="BF171" s="2597"/>
      <c r="BG171" s="2598">
        <f>AVERAGE(BH167:BH170)</f>
        <v>14.225</v>
      </c>
      <c r="BH171" s="2598"/>
      <c r="BI171" s="402"/>
      <c r="BJ171" s="402"/>
      <c r="BK171" s="402"/>
      <c r="BL171" s="403"/>
      <c r="BM171" s="393"/>
      <c r="BN171" s="393"/>
      <c r="BO171" s="393"/>
      <c r="BP171" s="397"/>
      <c r="BQ171" s="404"/>
      <c r="BR171" s="404"/>
      <c r="BS171" s="404"/>
      <c r="BT171" s="707"/>
      <c r="BU171" s="2596">
        <f>STDEV(BX167:BX170)</f>
        <v>1.8856917386819556</v>
      </c>
      <c r="BV171" s="2597"/>
      <c r="BW171" s="2598">
        <f>AVERAGE(BX167:BX170)</f>
        <v>14.324999999999999</v>
      </c>
      <c r="BX171" s="2599"/>
      <c r="BY171" s="1426"/>
      <c r="BZ171" s="1426"/>
      <c r="CA171" s="1426"/>
      <c r="CB171" s="1427"/>
      <c r="CC171" s="391"/>
      <c r="CD171" s="391"/>
      <c r="CE171" s="391"/>
      <c r="CF171" s="392"/>
      <c r="CG171" s="393"/>
      <c r="CH171" s="393"/>
      <c r="CI171" s="393"/>
      <c r="CJ171" s="397"/>
      <c r="CK171" s="2597">
        <f>STDEV(CN167:CN170)</f>
        <v>1.2909944487358056</v>
      </c>
      <c r="CL171" s="2597"/>
      <c r="CM171" s="2598">
        <f>AVERAGE(CN167:CN170)</f>
        <v>15.5</v>
      </c>
      <c r="CN171" s="2598"/>
      <c r="CO171" s="1862"/>
      <c r="CQ171" s="40"/>
      <c r="CR171" s="2016"/>
      <c r="CS171" s="408"/>
      <c r="CT171" s="408"/>
      <c r="CU171" s="408"/>
      <c r="CV171" s="409"/>
      <c r="CW171" s="410"/>
      <c r="CY171" s="40"/>
      <c r="CZ171" s="40"/>
      <c r="DA171" s="412"/>
      <c r="DB171" s="408"/>
      <c r="DC171" s="413"/>
      <c r="DD171" s="413"/>
      <c r="DE171" s="414"/>
      <c r="DF171" s="386"/>
      <c r="DG171" s="415"/>
      <c r="DH171" s="415"/>
      <c r="DI171" s="416"/>
      <c r="DJ171" s="417"/>
      <c r="DK171" s="418"/>
      <c r="DL171" s="418"/>
      <c r="DM171" s="405"/>
      <c r="DN171" s="405"/>
      <c r="DO171" s="405"/>
      <c r="DP171" s="419"/>
      <c r="DQ171" s="710"/>
      <c r="DR171" s="389"/>
      <c r="DS171" s="711"/>
      <c r="DT171" s="390"/>
      <c r="DU171" s="421"/>
      <c r="DV171" s="422"/>
      <c r="DW171" s="423"/>
      <c r="DX171" s="424"/>
      <c r="DY171" s="425"/>
      <c r="DZ171" s="426"/>
      <c r="EA171" s="427"/>
      <c r="EB171" s="428"/>
      <c r="EC171" s="710"/>
      <c r="ED171" s="389"/>
      <c r="EE171" s="711"/>
      <c r="EF171" s="390"/>
      <c r="EG171" s="429"/>
      <c r="EH171" s="430"/>
      <c r="EI171" s="712"/>
      <c r="EJ171" s="432"/>
      <c r="EK171" s="954"/>
      <c r="EL171" s="955"/>
      <c r="EM171" s="972"/>
      <c r="EN171" s="957"/>
      <c r="EO171" s="1019"/>
      <c r="EP171" s="1020"/>
      <c r="EQ171" s="1037"/>
      <c r="ER171" s="1022"/>
      <c r="ES171" s="1078"/>
      <c r="ET171" s="1079"/>
      <c r="EU171" s="1096"/>
      <c r="EV171" s="1081"/>
      <c r="EW171" s="1359"/>
      <c r="EX171" s="1360"/>
      <c r="EY171" s="1373"/>
      <c r="EZ171" s="1362"/>
      <c r="FA171" s="1480"/>
      <c r="FB171" s="1481"/>
      <c r="FC171" s="1494"/>
      <c r="FD171" s="1483"/>
      <c r="FE171" s="1622"/>
      <c r="FF171" s="1623"/>
      <c r="FG171" s="1640"/>
      <c r="FH171" s="1625"/>
      <c r="FL171" s="2255"/>
      <c r="FP171" s="2255"/>
      <c r="FQ171" s="1862"/>
      <c r="FT171" s="2255"/>
      <c r="FX171" s="2255"/>
      <c r="GB171" s="2255"/>
      <c r="GF171" s="2255"/>
      <c r="GG171" s="1862"/>
      <c r="GJ171" s="2255"/>
      <c r="GN171" s="2255"/>
      <c r="GR171" s="2255"/>
      <c r="GV171" s="1862"/>
      <c r="GW171" s="1862"/>
      <c r="GZ171" s="2255"/>
      <c r="HA171" s="1862"/>
      <c r="HD171" s="2255"/>
      <c r="HE171" s="1862"/>
      <c r="HH171" s="2255"/>
      <c r="HI171" s="1862"/>
      <c r="HL171" s="2255"/>
      <c r="HM171" s="1862"/>
      <c r="HP171" s="2255"/>
      <c r="HQ171" s="1862"/>
      <c r="HT171" s="2255"/>
      <c r="HU171" s="1862"/>
      <c r="HX171" s="2255"/>
      <c r="HY171" s="1862"/>
      <c r="IB171" s="2255"/>
      <c r="IC171" s="1862"/>
      <c r="IF171" s="2255"/>
      <c r="IG171" s="1862"/>
      <c r="IJ171" s="2255"/>
      <c r="IK171" s="1862"/>
      <c r="IN171" s="2255"/>
      <c r="IO171" s="1862"/>
      <c r="IR171" s="2255"/>
      <c r="IS171" s="1862"/>
      <c r="IV171" s="1862"/>
      <c r="IW171" s="1862"/>
      <c r="IZ171" s="2255"/>
      <c r="JA171" s="1862"/>
      <c r="JD171" s="2255"/>
      <c r="JE171" s="1862"/>
      <c r="JH171" s="2255"/>
      <c r="JI171" s="1862"/>
      <c r="JL171" s="2255"/>
      <c r="JM171" s="1862"/>
      <c r="JP171" s="2255"/>
      <c r="JQ171" s="1862"/>
      <c r="JT171" s="2255"/>
      <c r="JU171" s="1862"/>
      <c r="JX171" s="2255"/>
      <c r="JY171" s="1862"/>
      <c r="KB171" s="2255"/>
      <c r="KC171" s="1862"/>
      <c r="KF171" s="2255"/>
      <c r="KG171" s="1862"/>
      <c r="KJ171" s="2255"/>
      <c r="KK171" s="1862"/>
      <c r="KN171" s="2255"/>
      <c r="KO171" s="1862"/>
      <c r="KR171" s="2255"/>
      <c r="KS171" s="1862"/>
      <c r="KV171" s="2255"/>
      <c r="KW171" s="1862"/>
      <c r="KZ171" s="2255"/>
      <c r="LA171" s="1862"/>
      <c r="LD171" s="2255"/>
      <c r="LE171" s="1862"/>
      <c r="LH171" s="2255"/>
      <c r="LI171" s="1862"/>
      <c r="LL171" s="2255"/>
      <c r="LM171" s="1862"/>
      <c r="LP171" s="2255"/>
      <c r="LQ171" s="1862"/>
      <c r="LT171" s="2255"/>
      <c r="LU171" s="1862"/>
      <c r="LX171" s="2255"/>
      <c r="LY171" s="1862"/>
      <c r="MB171" s="2255"/>
      <c r="MC171" s="1862"/>
      <c r="MF171" s="2255"/>
      <c r="MG171" s="1862"/>
      <c r="MJ171" s="2255"/>
      <c r="MK171" s="1862"/>
      <c r="MN171" s="2255"/>
      <c r="MO171" s="1862"/>
      <c r="MR171" s="2255"/>
      <c r="MS171" s="1862"/>
      <c r="MV171" s="2255"/>
      <c r="MW171" s="1862"/>
      <c r="MZ171" s="2255"/>
      <c r="NA171" s="1862"/>
      <c r="ND171" s="2255"/>
    </row>
    <row r="172" spans="1:368" s="325" customFormat="1" thickBot="1">
      <c r="A172" s="130"/>
      <c r="B172" s="1756"/>
      <c r="C172" s="1790"/>
      <c r="D172" s="2331"/>
      <c r="E172" s="1790"/>
      <c r="F172" s="1803" t="s">
        <v>251</v>
      </c>
      <c r="G172" s="1804" t="s">
        <v>173</v>
      </c>
      <c r="H172" s="1773" t="e">
        <f>AVERAGE(BE172,AK172,AC172,Q172,U172,Y172,CK172,CG172,AG172,AW172,M172,BQ172,BU172,BM172,BA172,AO172,AS172,#REF!,BI172,BY172,CC172,CO172,CS172,CW172,DA172,DE172,DI172,DM172,DQ172,DU172)</f>
        <v>#REF!</v>
      </c>
      <c r="I172" s="802" t="e">
        <f>AVERAGE(BF172,AL172,AD172,R172,V172,Z172,CL172,CH172,AH172,AX172,N172,BR172,BV172,BN172,BB172,AP172,AT172,#REF!,BJ172,BZ172,CD172,CP172,CT172,CX172,DB172,DF172,DJ172,DN172,DR172,DV172)</f>
        <v>#REF!</v>
      </c>
      <c r="J172" s="802" t="e">
        <f>AVERAGE(BG172,AM172,AE172,S172,W172,AA172,CM172,CI172,AI172,AY172,O172,BS172,BW172,BO172,BC172,AQ172,AU172,#REF!,BK172,CA172,CE172,CQ172,CU172,CY172,DC172,DG172,DK172,DO172,DS172,DW172)</f>
        <v>#REF!</v>
      </c>
      <c r="K172" s="2281" t="e">
        <f>AVERAGE(BH172,AN172,AF172,T172,X172,AB172,CN172,CJ172,AJ172,AZ172,P172,BT172,BX172,BP172,BD172,AR172,AV172,#REF!,BL172,CB172,CF172,CR172,CV172,CZ172,DD172,DH172,DL172,DP172,DT172,DX172)</f>
        <v>#REF!</v>
      </c>
      <c r="L172" s="1756"/>
      <c r="M172" s="455"/>
      <c r="N172" s="455"/>
      <c r="O172" s="455"/>
      <c r="P172" s="454"/>
      <c r="Q172" s="2519"/>
      <c r="R172" s="552"/>
      <c r="S172" s="553"/>
      <c r="T172" s="2523"/>
      <c r="U172" s="444"/>
      <c r="V172" s="444"/>
      <c r="W172" s="444"/>
      <c r="X172" s="445"/>
      <c r="Y172" s="482">
        <f t="shared" ref="Y172:Y180" si="107">AB172*6/20</f>
        <v>4.2</v>
      </c>
      <c r="Z172" s="482">
        <f t="shared" ref="Z172:Z180" si="108">AB172*6/20</f>
        <v>4.2</v>
      </c>
      <c r="AA172" s="482">
        <f t="shared" ref="AA172:AA180" si="109">AB172*8/20</f>
        <v>5.6</v>
      </c>
      <c r="AB172" s="483">
        <v>14</v>
      </c>
      <c r="AC172" s="683">
        <f>AF172*6/20</f>
        <v>3.75</v>
      </c>
      <c r="AD172" s="683">
        <f>AF172*6/20</f>
        <v>3.75</v>
      </c>
      <c r="AE172" s="683">
        <f>AF172*8/20</f>
        <v>5</v>
      </c>
      <c r="AF172" s="684">
        <f>AF173</f>
        <v>12.5</v>
      </c>
      <c r="AG172" s="700"/>
      <c r="AH172" s="307"/>
      <c r="AI172" s="701"/>
      <c r="AJ172" s="307"/>
      <c r="AK172" s="485">
        <v>5</v>
      </c>
      <c r="AL172" s="486">
        <v>4</v>
      </c>
      <c r="AM172" s="486">
        <v>5</v>
      </c>
      <c r="AN172" s="362">
        <f>AM172+AL172+AK172</f>
        <v>14</v>
      </c>
      <c r="AO172" s="1125"/>
      <c r="AP172" s="1125"/>
      <c r="AQ172" s="1125"/>
      <c r="AR172" s="1126"/>
      <c r="AS172" s="293"/>
      <c r="AT172" s="293"/>
      <c r="AU172" s="721"/>
      <c r="AV172" s="1943"/>
      <c r="AW172" s="1960"/>
      <c r="AX172" s="299"/>
      <c r="AY172" s="300"/>
      <c r="AZ172" s="1961"/>
      <c r="BA172" s="301"/>
      <c r="BB172" s="301"/>
      <c r="BC172" s="301"/>
      <c r="BD172" s="302"/>
      <c r="BE172" s="1906">
        <f>BH172*6/20</f>
        <v>3.8099999999999996</v>
      </c>
      <c r="BF172" s="683">
        <f>BH172*6/20</f>
        <v>3.8099999999999996</v>
      </c>
      <c r="BG172" s="2466">
        <f>BH172*8/20</f>
        <v>5.08</v>
      </c>
      <c r="BH172" s="2436">
        <v>12.7</v>
      </c>
      <c r="BI172" s="305"/>
      <c r="BJ172" s="305"/>
      <c r="BK172" s="305"/>
      <c r="BL172" s="306"/>
      <c r="BM172" s="293"/>
      <c r="BN172" s="293"/>
      <c r="BO172" s="293"/>
      <c r="BP172" s="298"/>
      <c r="BQ172" s="307"/>
      <c r="BR172" s="307"/>
      <c r="BS172" s="307"/>
      <c r="BT172" s="700"/>
      <c r="BU172" s="1870">
        <v>4.5</v>
      </c>
      <c r="BV172" s="462">
        <v>3</v>
      </c>
      <c r="BW172" s="462">
        <v>6</v>
      </c>
      <c r="BX172" s="1871">
        <f>BW172+BV172+BU172</f>
        <v>13.5</v>
      </c>
      <c r="BY172" s="1422"/>
      <c r="BZ172" s="1422"/>
      <c r="CA172" s="1422"/>
      <c r="CB172" s="1423"/>
      <c r="CC172" s="290"/>
      <c r="CD172" s="290"/>
      <c r="CE172" s="290"/>
      <c r="CF172" s="291"/>
      <c r="CG172" s="481">
        <v>5</v>
      </c>
      <c r="CH172" s="481">
        <v>3</v>
      </c>
      <c r="CI172" s="481">
        <v>4</v>
      </c>
      <c r="CJ172" s="351">
        <f t="shared" ref="CJ172:CJ177" si="110">CI172+CH172+CG172</f>
        <v>12</v>
      </c>
      <c r="CK172" s="709">
        <v>6</v>
      </c>
      <c r="CL172" s="667">
        <v>4</v>
      </c>
      <c r="CM172" s="667">
        <v>4</v>
      </c>
      <c r="CN172" s="488">
        <f>CM172+CL172+CK172</f>
        <v>14</v>
      </c>
      <c r="CO172" s="2011">
        <v>4.5</v>
      </c>
      <c r="CP172" s="537">
        <v>4</v>
      </c>
      <c r="CQ172" s="537">
        <v>5.5</v>
      </c>
      <c r="CR172" s="2006">
        <f>CQ172+CP172+CO172</f>
        <v>14</v>
      </c>
      <c r="CS172" s="321"/>
      <c r="CT172" s="321"/>
      <c r="CU172" s="321"/>
      <c r="CV172" s="442"/>
      <c r="CW172" s="537">
        <v>3.5</v>
      </c>
      <c r="CX172" s="537">
        <v>3.5</v>
      </c>
      <c r="CY172" s="537">
        <v>5</v>
      </c>
      <c r="CZ172" s="377">
        <f>CY172+CX172+CW172</f>
        <v>12</v>
      </c>
      <c r="DA172" s="452"/>
      <c r="DB172" s="321"/>
      <c r="DC172" s="453"/>
      <c r="DD172" s="453"/>
      <c r="DE172" s="454"/>
      <c r="DF172" s="455"/>
      <c r="DG172" s="456"/>
      <c r="DH172" s="456"/>
      <c r="DI172" s="532"/>
      <c r="DJ172" s="446"/>
      <c r="DK172" s="533"/>
      <c r="DL172" s="533"/>
      <c r="DM172" s="308"/>
      <c r="DN172" s="308"/>
      <c r="DO172" s="308"/>
      <c r="DP172" s="556"/>
      <c r="DQ172" s="285"/>
      <c r="DR172" s="444"/>
      <c r="DS172" s="722"/>
      <c r="DT172" s="445"/>
      <c r="DU172" s="558"/>
      <c r="DV172" s="559"/>
      <c r="DW172" s="560"/>
      <c r="DX172" s="561"/>
      <c r="DY172" s="562"/>
      <c r="DZ172" s="563"/>
      <c r="EA172" s="564"/>
      <c r="EB172" s="565"/>
      <c r="EC172" s="285"/>
      <c r="ED172" s="444"/>
      <c r="EE172" s="722"/>
      <c r="EF172" s="445"/>
      <c r="EG172" s="566"/>
      <c r="EH172" s="567"/>
      <c r="EI172" s="568"/>
      <c r="EJ172" s="569"/>
      <c r="EK172" s="960"/>
      <c r="EL172" s="961"/>
      <c r="EM172" s="962"/>
      <c r="EN172" s="963"/>
      <c r="EO172" s="1025"/>
      <c r="EP172" s="1026"/>
      <c r="EQ172" s="1027"/>
      <c r="ER172" s="1028"/>
      <c r="ES172" s="1084"/>
      <c r="ET172" s="1085"/>
      <c r="EU172" s="1086"/>
      <c r="EV172" s="1087"/>
      <c r="EW172" s="1365"/>
      <c r="EX172" s="1366"/>
      <c r="EY172" s="1367"/>
      <c r="EZ172" s="1368"/>
      <c r="FA172" s="1486"/>
      <c r="FB172" s="1487"/>
      <c r="FC172" s="1488"/>
      <c r="FD172" s="1489"/>
      <c r="FE172" s="1628"/>
      <c r="FF172" s="1629"/>
      <c r="FG172" s="1630"/>
      <c r="FH172" s="1631"/>
      <c r="FL172" s="2254"/>
      <c r="FP172" s="2254"/>
      <c r="FQ172" s="1861"/>
      <c r="FT172" s="2254"/>
      <c r="FX172" s="2254"/>
      <c r="GB172" s="2254"/>
      <c r="GF172" s="2254"/>
      <c r="GG172" s="1861"/>
      <c r="GJ172" s="2254"/>
      <c r="GN172" s="2254"/>
      <c r="GR172" s="2254"/>
      <c r="GV172" s="1861"/>
      <c r="GW172" s="1861"/>
      <c r="GZ172" s="2254"/>
      <c r="HA172" s="1861"/>
      <c r="HD172" s="2254"/>
      <c r="HE172" s="1861"/>
      <c r="HH172" s="2254"/>
      <c r="HI172" s="1861"/>
      <c r="HL172" s="2254"/>
      <c r="HM172" s="1861"/>
      <c r="HP172" s="2254"/>
      <c r="HQ172" s="1861"/>
      <c r="HT172" s="2254"/>
      <c r="HU172" s="1861"/>
      <c r="HX172" s="2254"/>
      <c r="HY172" s="1861"/>
      <c r="IB172" s="2254"/>
      <c r="IC172" s="1861"/>
      <c r="IF172" s="2254"/>
      <c r="IG172" s="1861"/>
      <c r="IJ172" s="2254"/>
      <c r="IK172" s="1861"/>
      <c r="IN172" s="2254"/>
      <c r="IO172" s="1861"/>
      <c r="IR172" s="2254"/>
      <c r="IS172" s="1861"/>
      <c r="IV172" s="1861"/>
      <c r="IW172" s="1861"/>
      <c r="IZ172" s="2254"/>
      <c r="JA172" s="1861"/>
      <c r="JD172" s="2254"/>
      <c r="JE172" s="1861"/>
      <c r="JH172" s="2254"/>
      <c r="JI172" s="1861"/>
      <c r="JL172" s="2254"/>
      <c r="JM172" s="1861"/>
      <c r="JP172" s="2254"/>
      <c r="JQ172" s="1861"/>
      <c r="JT172" s="2254"/>
      <c r="JU172" s="1861"/>
      <c r="JX172" s="2254"/>
      <c r="JY172" s="1861"/>
      <c r="KB172" s="2254"/>
      <c r="KC172" s="1861"/>
      <c r="KF172" s="2254"/>
      <c r="KG172" s="1861"/>
      <c r="KJ172" s="2254"/>
      <c r="KK172" s="1861"/>
      <c r="KN172" s="2254"/>
      <c r="KO172" s="1861"/>
      <c r="KR172" s="2254"/>
      <c r="KS172" s="1861"/>
      <c r="KV172" s="2254"/>
      <c r="KW172" s="1861"/>
      <c r="KZ172" s="2254"/>
      <c r="LA172" s="1861"/>
      <c r="LD172" s="2254"/>
      <c r="LE172" s="1861"/>
      <c r="LH172" s="2254"/>
      <c r="LI172" s="1861"/>
      <c r="LL172" s="2254"/>
      <c r="LM172" s="1861"/>
      <c r="LP172" s="2254"/>
      <c r="LQ172" s="1861"/>
      <c r="LT172" s="2254"/>
      <c r="LU172" s="1861"/>
      <c r="LX172" s="2254"/>
      <c r="LY172" s="1861"/>
      <c r="MB172" s="2254"/>
      <c r="MC172" s="1861"/>
      <c r="MF172" s="2254"/>
      <c r="MG172" s="1861"/>
      <c r="MJ172" s="2254"/>
      <c r="MK172" s="1861"/>
      <c r="MN172" s="2254"/>
      <c r="MO172" s="1861"/>
      <c r="MR172" s="2254"/>
      <c r="MS172" s="1861"/>
      <c r="MV172" s="2254"/>
      <c r="MW172" s="1861"/>
      <c r="MZ172" s="2254"/>
      <c r="NA172" s="1861"/>
      <c r="ND172" s="2254"/>
    </row>
    <row r="173" spans="1:368" s="78" customFormat="1" thickBot="1">
      <c r="A173" s="128"/>
      <c r="B173" s="1754"/>
      <c r="C173" s="1790"/>
      <c r="D173" s="2331"/>
      <c r="E173" s="1790"/>
      <c r="F173" s="1801" t="s">
        <v>252</v>
      </c>
      <c r="G173" s="1802" t="s">
        <v>253</v>
      </c>
      <c r="H173" s="1768" t="e">
        <f>AVERAGE(BE173,AK173,AC173,Q173,U173,Y173,CK173,CG173,AG173,AW173,M173,BQ173,BU173,BM173,BA173,AO173,AS173,#REF!,BI173,BY173,CC173,CO173,CS173,CW173,DA173,DE173,DI173,DM173,DQ173,DU173)</f>
        <v>#REF!</v>
      </c>
      <c r="I173" s="691" t="e">
        <f>AVERAGE(BF173,AL173,AD173,R173,V173,Z173,CL173,CH173,AH173,AX173,N173,BR173,BV173,BN173,BB173,AP173,AT173,#REF!,BJ173,BZ173,CD173,CP173,CT173,CX173,DB173,DF173,DJ173,DN173,DR173,DV173)</f>
        <v>#REF!</v>
      </c>
      <c r="J173" s="803" t="e">
        <f>AVERAGE(BG173,AM173,AE173,S173,W173,AA173,CM173,CI173,AI173,AY173,O173,BS173,BW173,BO173,BC173,AQ173,AU173,#REF!,BK173,CA173,CE173,CQ173,CU173,CY173,DC173,DG173,DK173,DO173,DS173,DW173)</f>
        <v>#REF!</v>
      </c>
      <c r="K173" s="2281" t="e">
        <f>AVERAGE(BH173,AN173,AF173,T173,X173,AB173,CN173,CJ173,AJ173,AZ173,P173,BT173,BX173,BP173,BD173,AR173,AV173,#REF!,BL173,CB173,CF173,CR173,CV173,CZ173,DD173,DH173,DL173,DP173,DT173,DX173)</f>
        <v>#REF!</v>
      </c>
      <c r="L173" s="1754"/>
      <c r="M173" s="472"/>
      <c r="N173" s="472"/>
      <c r="O173" s="472"/>
      <c r="P173" s="471"/>
      <c r="Q173" s="2521"/>
      <c r="R173" s="572"/>
      <c r="S173" s="573"/>
      <c r="T173" s="2520"/>
      <c r="U173" s="463"/>
      <c r="V173" s="463"/>
      <c r="W173" s="463"/>
      <c r="X173" s="464"/>
      <c r="Y173" s="482">
        <f t="shared" si="107"/>
        <v>4.5</v>
      </c>
      <c r="Z173" s="482">
        <f t="shared" si="108"/>
        <v>4.5</v>
      </c>
      <c r="AA173" s="482">
        <f t="shared" si="109"/>
        <v>6</v>
      </c>
      <c r="AB173" s="483">
        <v>15</v>
      </c>
      <c r="AC173" s="683">
        <f>AF173*6/20</f>
        <v>3.75</v>
      </c>
      <c r="AD173" s="683">
        <f>AF173*6/20</f>
        <v>3.75</v>
      </c>
      <c r="AE173" s="683">
        <f>AF173*8/20</f>
        <v>5</v>
      </c>
      <c r="AF173" s="684">
        <f>AF174</f>
        <v>12.5</v>
      </c>
      <c r="AG173" s="704"/>
      <c r="AH173" s="373"/>
      <c r="AI173" s="705"/>
      <c r="AJ173" s="373"/>
      <c r="AK173" s="485">
        <v>4.5</v>
      </c>
      <c r="AL173" s="486">
        <v>3.5</v>
      </c>
      <c r="AM173" s="486">
        <v>6</v>
      </c>
      <c r="AN173" s="362">
        <f>AM173+AL173+AK173</f>
        <v>14</v>
      </c>
      <c r="AO173" s="1127"/>
      <c r="AP173" s="1127"/>
      <c r="AQ173" s="1127"/>
      <c r="AR173" s="1128"/>
      <c r="AS173" s="358"/>
      <c r="AT173" s="358"/>
      <c r="AU173" s="723"/>
      <c r="AV173" s="724"/>
      <c r="AW173" s="1962"/>
      <c r="AX173" s="364"/>
      <c r="AY173" s="365"/>
      <c r="AZ173" s="1963"/>
      <c r="BA173" s="366"/>
      <c r="BB173" s="366"/>
      <c r="BC173" s="366"/>
      <c r="BD173" s="367"/>
      <c r="BE173" s="2401">
        <v>2.5</v>
      </c>
      <c r="BF173" s="368">
        <v>4.5</v>
      </c>
      <c r="BG173" s="2451">
        <v>7.5</v>
      </c>
      <c r="BH173" s="470">
        <f t="shared" ref="BH173:BH180" si="111">BG173+BF173+BE173</f>
        <v>14.5</v>
      </c>
      <c r="BI173" s="371"/>
      <c r="BJ173" s="371"/>
      <c r="BK173" s="371"/>
      <c r="BL173" s="372"/>
      <c r="BM173" s="358"/>
      <c r="BN173" s="358"/>
      <c r="BO173" s="358"/>
      <c r="BP173" s="363"/>
      <c r="BQ173" s="373"/>
      <c r="BR173" s="373"/>
      <c r="BS173" s="373"/>
      <c r="BT173" s="704"/>
      <c r="BU173" s="1870">
        <v>3.5</v>
      </c>
      <c r="BV173" s="462">
        <v>3</v>
      </c>
      <c r="BW173" s="462">
        <v>6</v>
      </c>
      <c r="BX173" s="1871">
        <f>BW173+BV173+BU173</f>
        <v>12.5</v>
      </c>
      <c r="BY173" s="1424"/>
      <c r="BZ173" s="1424"/>
      <c r="CA173" s="1424"/>
      <c r="CB173" s="1425"/>
      <c r="CC173" s="355"/>
      <c r="CD173" s="355"/>
      <c r="CE173" s="355"/>
      <c r="CF173" s="356"/>
      <c r="CG173" s="481">
        <v>4</v>
      </c>
      <c r="CH173" s="481">
        <v>5</v>
      </c>
      <c r="CI173" s="481">
        <v>5</v>
      </c>
      <c r="CJ173" s="351">
        <f t="shared" si="110"/>
        <v>14</v>
      </c>
      <c r="CK173" s="683">
        <f>CN173*6/20</f>
        <v>4.2900000000000009</v>
      </c>
      <c r="CL173" s="683">
        <f>CN173*6/20</f>
        <v>4.2900000000000009</v>
      </c>
      <c r="CM173" s="683">
        <f>CN173*8/20</f>
        <v>5.7200000000000006</v>
      </c>
      <c r="CN173" s="699">
        <v>14.3</v>
      </c>
      <c r="CO173" s="2011">
        <v>3.5</v>
      </c>
      <c r="CP173" s="537">
        <v>4</v>
      </c>
      <c r="CQ173" s="537">
        <v>6.5</v>
      </c>
      <c r="CR173" s="2006">
        <f>CQ173+CP173+CO173</f>
        <v>14</v>
      </c>
      <c r="CS173" s="378"/>
      <c r="CT173" s="378"/>
      <c r="CU173" s="378"/>
      <c r="CV173" s="460"/>
      <c r="CW173" s="537">
        <v>3.5</v>
      </c>
      <c r="CX173" s="537">
        <v>4</v>
      </c>
      <c r="CY173" s="537">
        <v>5.5</v>
      </c>
      <c r="CZ173" s="377">
        <f>CY173+CX173+CW173</f>
        <v>13</v>
      </c>
      <c r="DA173" s="469"/>
      <c r="DB173" s="378"/>
      <c r="DC173" s="470"/>
      <c r="DD173" s="470"/>
      <c r="DE173" s="471"/>
      <c r="DF173" s="472"/>
      <c r="DG173" s="473"/>
      <c r="DH173" s="473"/>
      <c r="DI173" s="488"/>
      <c r="DJ173" s="383"/>
      <c r="DK173" s="489"/>
      <c r="DL173" s="489"/>
      <c r="DM173" s="374"/>
      <c r="DN173" s="374"/>
      <c r="DO173" s="374"/>
      <c r="DP173" s="574"/>
      <c r="DQ173" s="351"/>
      <c r="DR173" s="463"/>
      <c r="DS173" s="687"/>
      <c r="DT173" s="464"/>
      <c r="DU173" s="491"/>
      <c r="DV173" s="492"/>
      <c r="DW173" s="493"/>
      <c r="DX173" s="494"/>
      <c r="DY173" s="495"/>
      <c r="DZ173" s="496"/>
      <c r="EA173" s="497"/>
      <c r="EB173" s="576"/>
      <c r="EC173" s="351"/>
      <c r="ED173" s="463"/>
      <c r="EE173" s="687"/>
      <c r="EF173" s="464"/>
      <c r="EG173" s="577"/>
      <c r="EH173" s="578"/>
      <c r="EI173" s="579"/>
      <c r="EJ173" s="580"/>
      <c r="EK173" s="964"/>
      <c r="EL173" s="965"/>
      <c r="EM173" s="966"/>
      <c r="EN173" s="967"/>
      <c r="EO173" s="1029"/>
      <c r="EP173" s="1030"/>
      <c r="EQ173" s="1031"/>
      <c r="ER173" s="1032"/>
      <c r="ES173" s="1088"/>
      <c r="ET173" s="1089"/>
      <c r="EU173" s="1090"/>
      <c r="EV173" s="1091"/>
      <c r="EW173" s="1347"/>
      <c r="EX173" s="1348"/>
      <c r="EY173" s="1349"/>
      <c r="EZ173" s="1350"/>
      <c r="FA173" s="1457"/>
      <c r="FB173" s="1458"/>
      <c r="FC173" s="1459"/>
      <c r="FD173" s="1460"/>
      <c r="FE173" s="1632"/>
      <c r="FF173" s="1633"/>
      <c r="FG173" s="1634"/>
      <c r="FH173" s="1635"/>
      <c r="FL173" s="2252"/>
      <c r="FP173" s="2252"/>
      <c r="FQ173" s="1858"/>
      <c r="FT173" s="2252"/>
      <c r="FX173" s="2252"/>
      <c r="GB173" s="2252"/>
      <c r="GF173" s="2252"/>
      <c r="GG173" s="1858"/>
      <c r="GJ173" s="2252"/>
      <c r="GN173" s="2252"/>
      <c r="GR173" s="2252"/>
      <c r="GV173" s="1858"/>
      <c r="GW173" s="1858"/>
      <c r="GZ173" s="2252"/>
      <c r="HA173" s="1858"/>
      <c r="HD173" s="2252"/>
      <c r="HE173" s="1858"/>
      <c r="HH173" s="2252"/>
      <c r="HI173" s="1858"/>
      <c r="HL173" s="2252"/>
      <c r="HM173" s="1858"/>
      <c r="HP173" s="2252"/>
      <c r="HQ173" s="1858"/>
      <c r="HT173" s="2252"/>
      <c r="HU173" s="1858"/>
      <c r="HX173" s="2252"/>
      <c r="HY173" s="1858"/>
      <c r="IB173" s="2252"/>
      <c r="IC173" s="1858"/>
      <c r="IF173" s="2252"/>
      <c r="IG173" s="1858"/>
      <c r="IJ173" s="2252"/>
      <c r="IK173" s="1858"/>
      <c r="IN173" s="2252"/>
      <c r="IO173" s="1858"/>
      <c r="IR173" s="2252"/>
      <c r="IS173" s="1858"/>
      <c r="IV173" s="1858"/>
      <c r="IW173" s="1858"/>
      <c r="IZ173" s="2252"/>
      <c r="JA173" s="1858"/>
      <c r="JD173" s="2252"/>
      <c r="JE173" s="1858"/>
      <c r="JH173" s="2252"/>
      <c r="JI173" s="1858"/>
      <c r="JL173" s="2252"/>
      <c r="JM173" s="1858"/>
      <c r="JP173" s="2252"/>
      <c r="JQ173" s="1858"/>
      <c r="JT173" s="2252"/>
      <c r="JU173" s="1858"/>
      <c r="JX173" s="2252"/>
      <c r="JY173" s="1858"/>
      <c r="KB173" s="2252"/>
      <c r="KC173" s="1858"/>
      <c r="KF173" s="2252"/>
      <c r="KG173" s="1858"/>
      <c r="KJ173" s="2252"/>
      <c r="KK173" s="1858"/>
      <c r="KN173" s="2252"/>
      <c r="KO173" s="1858"/>
      <c r="KR173" s="2252"/>
      <c r="KS173" s="1858"/>
      <c r="KV173" s="2252"/>
      <c r="KW173" s="1858"/>
      <c r="KZ173" s="2252"/>
      <c r="LA173" s="1858"/>
      <c r="LD173" s="2252"/>
      <c r="LE173" s="1858"/>
      <c r="LH173" s="2252"/>
      <c r="LI173" s="1858"/>
      <c r="LL173" s="2252"/>
      <c r="LM173" s="1858"/>
      <c r="LP173" s="2252"/>
      <c r="LQ173" s="1858"/>
      <c r="LT173" s="2252"/>
      <c r="LU173" s="1858"/>
      <c r="LX173" s="2252"/>
      <c r="LY173" s="1858"/>
      <c r="MB173" s="2252"/>
      <c r="MC173" s="1858"/>
      <c r="MF173" s="2252"/>
      <c r="MG173" s="1858"/>
      <c r="MJ173" s="2252"/>
      <c r="MK173" s="1858"/>
      <c r="MN173" s="2252"/>
      <c r="MO173" s="1858"/>
      <c r="MR173" s="2252"/>
      <c r="MS173" s="1858"/>
      <c r="MV173" s="2252"/>
      <c r="MW173" s="1858"/>
      <c r="MZ173" s="2252"/>
      <c r="NA173" s="1858"/>
      <c r="ND173" s="2252"/>
    </row>
    <row r="174" spans="1:368" s="78" customFormat="1" thickBot="1">
      <c r="A174" s="128"/>
      <c r="B174" s="1754"/>
      <c r="C174" s="1790"/>
      <c r="D174" s="2331"/>
      <c r="E174" s="1790"/>
      <c r="F174" s="1801"/>
      <c r="G174" s="1802" t="s">
        <v>254</v>
      </c>
      <c r="H174" s="1768" t="e">
        <f>AVERAGE(BE174,AK174,AC174,Q174,U174,Y174,CK174,CG174,AG174,AW174,M174,BQ174,BU174,BM174,BA174,AO174,AS174,#REF!,BI174,BY174,CC174,CO174,CS174,CW174,DA174,DE174,DI174,DM174,DQ174,DU174)</f>
        <v>#REF!</v>
      </c>
      <c r="I174" s="691" t="e">
        <f>AVERAGE(BF174,AL174,AD174,R174,V174,Z174,CL174,CH174,AH174,AX174,N174,BR174,BV174,BN174,BB174,AP174,AT174,#REF!,BJ174,BZ174,CD174,CP174,CT174,CX174,DB174,DF174,DJ174,DN174,DR174,DV174)</f>
        <v>#REF!</v>
      </c>
      <c r="J174" s="802" t="e">
        <f>AVERAGE(BG174,AM174,AE174,S174,W174,AA174,CM174,CI174,AI174,AY174,O174,BS174,BW174,BO174,BC174,AQ174,AU174,#REF!,BK174,CA174,CE174,CQ174,CU174,CY174,DC174,DG174,DK174,DO174,DS174,DW174)</f>
        <v>#REF!</v>
      </c>
      <c r="K174" s="2281" t="e">
        <f>AVERAGE(BH174,AN174,AF174,T174,X174,AB174,CN174,CJ174,AJ174,AZ174,P174,BT174,BX174,BP174,BD174,AR174,AV174,#REF!,BL174,CB174,CF174,CR174,CV174,CZ174,DD174,DH174,DL174,DP174,DT174,DX174)</f>
        <v>#REF!</v>
      </c>
      <c r="L174" s="1754"/>
      <c r="M174" s="472"/>
      <c r="N174" s="472"/>
      <c r="O174" s="472"/>
      <c r="P174" s="471"/>
      <c r="Q174" s="2521"/>
      <c r="R174" s="572"/>
      <c r="S174" s="573"/>
      <c r="T174" s="2520"/>
      <c r="U174" s="463"/>
      <c r="V174" s="463"/>
      <c r="W174" s="463"/>
      <c r="X174" s="464"/>
      <c r="Y174" s="482">
        <f t="shared" si="107"/>
        <v>4.3499999999999996</v>
      </c>
      <c r="Z174" s="482">
        <f t="shared" si="108"/>
        <v>4.3499999999999996</v>
      </c>
      <c r="AA174" s="482">
        <f t="shared" si="109"/>
        <v>5.8</v>
      </c>
      <c r="AB174" s="483">
        <v>14.5</v>
      </c>
      <c r="AC174" s="683">
        <f>AF174*6/20</f>
        <v>3.75</v>
      </c>
      <c r="AD174" s="683">
        <f>AF174*6/20</f>
        <v>3.75</v>
      </c>
      <c r="AE174" s="683">
        <f>AF174*8/20</f>
        <v>5</v>
      </c>
      <c r="AF174" s="684">
        <f>AF175</f>
        <v>12.5</v>
      </c>
      <c r="AG174" s="704"/>
      <c r="AH174" s="373"/>
      <c r="AI174" s="705"/>
      <c r="AJ174" s="373"/>
      <c r="AK174" s="485">
        <v>4</v>
      </c>
      <c r="AL174" s="486">
        <v>3.5</v>
      </c>
      <c r="AM174" s="486">
        <v>5</v>
      </c>
      <c r="AN174" s="362">
        <f>AM174+AL174+AK174</f>
        <v>12.5</v>
      </c>
      <c r="AO174" s="1127"/>
      <c r="AP174" s="1127"/>
      <c r="AQ174" s="1127"/>
      <c r="AR174" s="1128"/>
      <c r="AS174" s="358"/>
      <c r="AT174" s="358"/>
      <c r="AU174" s="723"/>
      <c r="AV174" s="724"/>
      <c r="AW174" s="1962"/>
      <c r="AX174" s="364"/>
      <c r="AY174" s="365"/>
      <c r="AZ174" s="1963"/>
      <c r="BA174" s="366"/>
      <c r="BB174" s="366"/>
      <c r="BC174" s="366"/>
      <c r="BD174" s="367"/>
      <c r="BE174" s="2401">
        <v>2</v>
      </c>
      <c r="BF174" s="368">
        <v>3.5</v>
      </c>
      <c r="BG174" s="2451">
        <v>3.5</v>
      </c>
      <c r="BH174" s="470">
        <f t="shared" si="111"/>
        <v>9</v>
      </c>
      <c r="BI174" s="371"/>
      <c r="BJ174" s="371"/>
      <c r="BK174" s="371"/>
      <c r="BL174" s="372"/>
      <c r="BM174" s="358"/>
      <c r="BN174" s="358"/>
      <c r="BO174" s="358"/>
      <c r="BP174" s="363"/>
      <c r="BQ174" s="373"/>
      <c r="BR174" s="373"/>
      <c r="BS174" s="373"/>
      <c r="BT174" s="704"/>
      <c r="BU174" s="1906">
        <f>BX174*6/20</f>
        <v>4.08</v>
      </c>
      <c r="BV174" s="683">
        <f>BX174*6/20</f>
        <v>4.08</v>
      </c>
      <c r="BW174" s="683">
        <f>BX174*8/20</f>
        <v>5.4399999999999995</v>
      </c>
      <c r="BX174" s="1907">
        <f>BX180</f>
        <v>13.6</v>
      </c>
      <c r="BY174" s="1424"/>
      <c r="BZ174" s="1424"/>
      <c r="CA174" s="1424"/>
      <c r="CB174" s="1425"/>
      <c r="CC174" s="355"/>
      <c r="CD174" s="355"/>
      <c r="CE174" s="355"/>
      <c r="CF174" s="356"/>
      <c r="CG174" s="481">
        <v>4</v>
      </c>
      <c r="CH174" s="481">
        <v>4.5</v>
      </c>
      <c r="CI174" s="481">
        <v>5.5</v>
      </c>
      <c r="CJ174" s="351">
        <f t="shared" si="110"/>
        <v>14</v>
      </c>
      <c r="CK174" s="709">
        <v>6</v>
      </c>
      <c r="CL174" s="667">
        <v>5</v>
      </c>
      <c r="CM174" s="667">
        <v>4</v>
      </c>
      <c r="CN174" s="488">
        <f t="shared" ref="CN174:CN180" si="112">CM174+CL174+CK174</f>
        <v>15</v>
      </c>
      <c r="CO174" s="2011">
        <v>3.5</v>
      </c>
      <c r="CP174" s="537">
        <v>3.5</v>
      </c>
      <c r="CQ174" s="537">
        <v>5</v>
      </c>
      <c r="CR174" s="2006">
        <f>CQ174+CP174+CO174</f>
        <v>12</v>
      </c>
      <c r="CS174" s="378"/>
      <c r="CT174" s="378"/>
      <c r="CU174" s="378"/>
      <c r="CV174" s="460"/>
      <c r="CW174" s="537">
        <v>4.5</v>
      </c>
      <c r="CX174" s="537">
        <v>3</v>
      </c>
      <c r="CY174" s="537">
        <v>3</v>
      </c>
      <c r="CZ174" s="377">
        <f>CY174+CX174+CW174</f>
        <v>10.5</v>
      </c>
      <c r="DA174" s="469"/>
      <c r="DB174" s="378"/>
      <c r="DC174" s="470"/>
      <c r="DD174" s="470"/>
      <c r="DE174" s="471"/>
      <c r="DF174" s="472"/>
      <c r="DG174" s="473"/>
      <c r="DH174" s="473"/>
      <c r="DI174" s="488"/>
      <c r="DJ174" s="383"/>
      <c r="DK174" s="489"/>
      <c r="DL174" s="489"/>
      <c r="DM174" s="374"/>
      <c r="DN174" s="374"/>
      <c r="DO174" s="374"/>
      <c r="DP174" s="574"/>
      <c r="DQ174" s="351"/>
      <c r="DR174" s="463"/>
      <c r="DS174" s="687"/>
      <c r="DT174" s="464"/>
      <c r="DU174" s="491"/>
      <c r="DV174" s="492"/>
      <c r="DW174" s="493"/>
      <c r="DX174" s="494"/>
      <c r="DY174" s="495"/>
      <c r="DZ174" s="496"/>
      <c r="EA174" s="497"/>
      <c r="EB174" s="576"/>
      <c r="EC174" s="351"/>
      <c r="ED174" s="463"/>
      <c r="EE174" s="687"/>
      <c r="EF174" s="464"/>
      <c r="EG174" s="577"/>
      <c r="EH174" s="578"/>
      <c r="EI174" s="579"/>
      <c r="EJ174" s="580"/>
      <c r="EK174" s="964"/>
      <c r="EL174" s="965"/>
      <c r="EM174" s="966"/>
      <c r="EN174" s="967"/>
      <c r="EO174" s="1029"/>
      <c r="EP174" s="1030"/>
      <c r="EQ174" s="1031"/>
      <c r="ER174" s="1032"/>
      <c r="ES174" s="1088"/>
      <c r="ET174" s="1089"/>
      <c r="EU174" s="1090"/>
      <c r="EV174" s="1091"/>
      <c r="EW174" s="1347"/>
      <c r="EX174" s="1348"/>
      <c r="EY174" s="1349"/>
      <c r="EZ174" s="1350"/>
      <c r="FA174" s="1457"/>
      <c r="FB174" s="1458"/>
      <c r="FC174" s="1459"/>
      <c r="FD174" s="1460"/>
      <c r="FE174" s="1632"/>
      <c r="FF174" s="1633"/>
      <c r="FG174" s="1634"/>
      <c r="FH174" s="1635"/>
      <c r="FL174" s="2252"/>
      <c r="FP174" s="2252"/>
      <c r="FQ174" s="1858"/>
      <c r="FT174" s="2252"/>
      <c r="FX174" s="2252"/>
      <c r="GB174" s="2252"/>
      <c r="GF174" s="2252"/>
      <c r="GG174" s="1858"/>
      <c r="GJ174" s="2252"/>
      <c r="GN174" s="2252"/>
      <c r="GR174" s="2252"/>
      <c r="GV174" s="1858"/>
      <c r="GW174" s="1858"/>
      <c r="GZ174" s="2252"/>
      <c r="HA174" s="1858"/>
      <c r="HD174" s="2252"/>
      <c r="HE174" s="1858"/>
      <c r="HH174" s="2252"/>
      <c r="HI174" s="1858"/>
      <c r="HL174" s="2252"/>
      <c r="HM174" s="1858"/>
      <c r="HP174" s="2252"/>
      <c r="HQ174" s="1858"/>
      <c r="HT174" s="2252"/>
      <c r="HU174" s="1858"/>
      <c r="HX174" s="2252"/>
      <c r="HY174" s="1858"/>
      <c r="IB174" s="2252"/>
      <c r="IC174" s="1858"/>
      <c r="IF174" s="2252"/>
      <c r="IG174" s="1858"/>
      <c r="IJ174" s="2252"/>
      <c r="IK174" s="1858"/>
      <c r="IN174" s="2252"/>
      <c r="IO174" s="1858"/>
      <c r="IR174" s="2252"/>
      <c r="IS174" s="1858"/>
      <c r="IV174" s="1858"/>
      <c r="IW174" s="1858"/>
      <c r="IZ174" s="2252"/>
      <c r="JA174" s="1858"/>
      <c r="JD174" s="2252"/>
      <c r="JE174" s="1858"/>
      <c r="JH174" s="2252"/>
      <c r="JI174" s="1858"/>
      <c r="JL174" s="2252"/>
      <c r="JM174" s="1858"/>
      <c r="JP174" s="2252"/>
      <c r="JQ174" s="1858"/>
      <c r="JT174" s="2252"/>
      <c r="JU174" s="1858"/>
      <c r="JX174" s="2252"/>
      <c r="JY174" s="1858"/>
      <c r="KB174" s="2252"/>
      <c r="KC174" s="1858"/>
      <c r="KF174" s="2252"/>
      <c r="KG174" s="1858"/>
      <c r="KJ174" s="2252"/>
      <c r="KK174" s="1858"/>
      <c r="KN174" s="2252"/>
      <c r="KO174" s="1858"/>
      <c r="KR174" s="2252"/>
      <c r="KS174" s="1858"/>
      <c r="KV174" s="2252"/>
      <c r="KW174" s="1858"/>
      <c r="KZ174" s="2252"/>
      <c r="LA174" s="1858"/>
      <c r="LD174" s="2252"/>
      <c r="LE174" s="1858"/>
      <c r="LH174" s="2252"/>
      <c r="LI174" s="1858"/>
      <c r="LL174" s="2252"/>
      <c r="LM174" s="1858"/>
      <c r="LP174" s="2252"/>
      <c r="LQ174" s="1858"/>
      <c r="LT174" s="2252"/>
      <c r="LU174" s="1858"/>
      <c r="LX174" s="2252"/>
      <c r="LY174" s="1858"/>
      <c r="MB174" s="2252"/>
      <c r="MC174" s="1858"/>
      <c r="MF174" s="2252"/>
      <c r="MG174" s="1858"/>
      <c r="MJ174" s="2252"/>
      <c r="MK174" s="1858"/>
      <c r="MN174" s="2252"/>
      <c r="MO174" s="1858"/>
      <c r="MR174" s="2252"/>
      <c r="MS174" s="1858"/>
      <c r="MV174" s="2252"/>
      <c r="MW174" s="1858"/>
      <c r="MZ174" s="2252"/>
      <c r="NA174" s="1858"/>
      <c r="ND174" s="2252"/>
    </row>
    <row r="175" spans="1:368" s="78" customFormat="1" thickBot="1">
      <c r="A175" s="128"/>
      <c r="B175" s="1754"/>
      <c r="C175" s="1790"/>
      <c r="D175" s="2331"/>
      <c r="E175" s="1790"/>
      <c r="F175" s="1801"/>
      <c r="G175" s="1802" t="s">
        <v>255</v>
      </c>
      <c r="H175" s="1768" t="e">
        <f>AVERAGE(BE175,AK175,AC175,Q175,U175,Y175,CK175,CG175,AG175,AW175,M175,BQ175,BU175,BM175,BA175,AO175,AS175,#REF!,BI175,BY175,CC175,CO175,CS175,CW175,DA175,DE175,DI175,DM175,DQ175,DU175)</f>
        <v>#REF!</v>
      </c>
      <c r="I175" s="695" t="e">
        <f>AVERAGE(BF175,AL175,AD175,R175,V175,Z175,CL175,CH175,AH175,AX175,N175,BR175,BV175,BN175,BB175,AP175,AT175,#REF!,BJ175,BZ175,CD175,CP175,CT175,CX175,DB175,DF175,DJ175,DN175,DR175,DV175)</f>
        <v>#REF!</v>
      </c>
      <c r="J175" s="2054" t="e">
        <f>AVERAGE(BG175,AM175,AE175,S175,W175,AA175,CM175,CI175,AI175,AY175,O175,BS175,BW175,BO175,BC175,AQ175,AU175,#REF!,BK175,CA175,CE175,CQ175,CU175,CY175,DC175,DG175,DK175,DO175,DS175,DW175)</f>
        <v>#REF!</v>
      </c>
      <c r="K175" s="2284" t="e">
        <f>AVERAGE(BH175,AN175,AF175,T175,X175,AB175,CN175,CJ175,AJ175,AZ175,P175,BT175,BX175,BP175,BD175,AR175,AV175,#REF!,BL175,CB175,CF175,CR175,CV175,CZ175,DD175,DH175,DL175,DP175,DT175,DX175)</f>
        <v>#REF!</v>
      </c>
      <c r="L175" s="1754"/>
      <c r="M175" s="472"/>
      <c r="N175" s="472"/>
      <c r="O175" s="472"/>
      <c r="P175" s="471"/>
      <c r="Q175" s="2521"/>
      <c r="R175" s="572"/>
      <c r="S175" s="573"/>
      <c r="T175" s="2520"/>
      <c r="U175" s="463"/>
      <c r="V175" s="463"/>
      <c r="W175" s="463"/>
      <c r="X175" s="464"/>
      <c r="Y175" s="482">
        <f t="shared" si="107"/>
        <v>4.8</v>
      </c>
      <c r="Z175" s="482">
        <f t="shared" si="108"/>
        <v>4.8</v>
      </c>
      <c r="AA175" s="482">
        <f t="shared" si="109"/>
        <v>6.4</v>
      </c>
      <c r="AB175" s="483">
        <v>16</v>
      </c>
      <c r="AC175" s="683">
        <f>AF175*6/20</f>
        <v>3.75</v>
      </c>
      <c r="AD175" s="683">
        <f>AF175*6/20</f>
        <v>3.75</v>
      </c>
      <c r="AE175" s="683">
        <f>AF175*8/20</f>
        <v>5</v>
      </c>
      <c r="AF175" s="684">
        <f>AF176</f>
        <v>12.5</v>
      </c>
      <c r="AG175" s="704"/>
      <c r="AH175" s="373"/>
      <c r="AI175" s="705"/>
      <c r="AJ175" s="373"/>
      <c r="AK175" s="683">
        <f>AN175*6/20</f>
        <v>4.2</v>
      </c>
      <c r="AL175" s="683">
        <f>AN175*6/20</f>
        <v>4.2</v>
      </c>
      <c r="AM175" s="683">
        <f>AN175*8/20</f>
        <v>5.6</v>
      </c>
      <c r="AN175" s="684">
        <f>AN180</f>
        <v>14</v>
      </c>
      <c r="AO175" s="1127"/>
      <c r="AP175" s="1127"/>
      <c r="AQ175" s="1127"/>
      <c r="AR175" s="1128"/>
      <c r="AS175" s="358"/>
      <c r="AT175" s="358"/>
      <c r="AU175" s="723"/>
      <c r="AV175" s="724"/>
      <c r="AW175" s="1962"/>
      <c r="AX175" s="364"/>
      <c r="AY175" s="365"/>
      <c r="AZ175" s="1963"/>
      <c r="BA175" s="366"/>
      <c r="BB175" s="366"/>
      <c r="BC175" s="366"/>
      <c r="BD175" s="367"/>
      <c r="BE175" s="2401">
        <v>2.5</v>
      </c>
      <c r="BF175" s="368">
        <v>5</v>
      </c>
      <c r="BG175" s="2451">
        <v>6</v>
      </c>
      <c r="BH175" s="470">
        <f t="shared" si="111"/>
        <v>13.5</v>
      </c>
      <c r="BI175" s="371"/>
      <c r="BJ175" s="371"/>
      <c r="BK175" s="371"/>
      <c r="BL175" s="372"/>
      <c r="BM175" s="358"/>
      <c r="BN175" s="358"/>
      <c r="BO175" s="358"/>
      <c r="BP175" s="363"/>
      <c r="BQ175" s="373"/>
      <c r="BR175" s="373"/>
      <c r="BS175" s="373"/>
      <c r="BT175" s="704"/>
      <c r="BU175" s="1870">
        <v>3.5</v>
      </c>
      <c r="BV175" s="462">
        <v>3</v>
      </c>
      <c r="BW175" s="462">
        <v>5</v>
      </c>
      <c r="BX175" s="1871">
        <f>BW175+BV175+BU175</f>
        <v>11.5</v>
      </c>
      <c r="BY175" s="1424"/>
      <c r="BZ175" s="1424"/>
      <c r="CA175" s="1424"/>
      <c r="CB175" s="1425"/>
      <c r="CC175" s="355"/>
      <c r="CD175" s="355"/>
      <c r="CE175" s="355"/>
      <c r="CF175" s="356"/>
      <c r="CG175" s="481">
        <v>4</v>
      </c>
      <c r="CH175" s="481">
        <v>4</v>
      </c>
      <c r="CI175" s="481">
        <v>6</v>
      </c>
      <c r="CJ175" s="351">
        <f t="shared" si="110"/>
        <v>14</v>
      </c>
      <c r="CK175" s="709">
        <v>5</v>
      </c>
      <c r="CL175" s="667">
        <v>5</v>
      </c>
      <c r="CM175" s="667">
        <v>2</v>
      </c>
      <c r="CN175" s="488">
        <f t="shared" si="112"/>
        <v>12</v>
      </c>
      <c r="CO175" s="2011">
        <v>4</v>
      </c>
      <c r="CP175" s="537">
        <v>5</v>
      </c>
      <c r="CQ175" s="537">
        <v>7</v>
      </c>
      <c r="CR175" s="2006">
        <f>CQ175+CP175+CO175</f>
        <v>16</v>
      </c>
      <c r="CS175" s="378"/>
      <c r="CT175" s="378"/>
      <c r="CU175" s="378"/>
      <c r="CV175" s="460"/>
      <c r="CW175" s="537">
        <v>5</v>
      </c>
      <c r="CX175" s="537">
        <v>4.5</v>
      </c>
      <c r="CY175" s="537">
        <v>6</v>
      </c>
      <c r="CZ175" s="377">
        <f>CY175+CX175+CW175</f>
        <v>15.5</v>
      </c>
      <c r="DA175" s="469"/>
      <c r="DB175" s="378"/>
      <c r="DC175" s="470"/>
      <c r="DD175" s="470"/>
      <c r="DE175" s="471"/>
      <c r="DF175" s="472"/>
      <c r="DG175" s="473"/>
      <c r="DH175" s="473"/>
      <c r="DI175" s="488"/>
      <c r="DJ175" s="383"/>
      <c r="DK175" s="489"/>
      <c r="DL175" s="489"/>
      <c r="DM175" s="374"/>
      <c r="DN175" s="374"/>
      <c r="DO175" s="374"/>
      <c r="DP175" s="574"/>
      <c r="DQ175" s="351"/>
      <c r="DR175" s="463"/>
      <c r="DS175" s="687"/>
      <c r="DT175" s="464"/>
      <c r="DU175" s="491"/>
      <c r="DV175" s="492"/>
      <c r="DW175" s="493"/>
      <c r="DX175" s="494"/>
      <c r="DY175" s="495"/>
      <c r="DZ175" s="496"/>
      <c r="EA175" s="497"/>
      <c r="EB175" s="576"/>
      <c r="EC175" s="351"/>
      <c r="ED175" s="463"/>
      <c r="EE175" s="687"/>
      <c r="EF175" s="464"/>
      <c r="EG175" s="577"/>
      <c r="EH175" s="578"/>
      <c r="EI175" s="579"/>
      <c r="EJ175" s="580"/>
      <c r="EK175" s="964"/>
      <c r="EL175" s="965"/>
      <c r="EM175" s="966"/>
      <c r="EN175" s="967"/>
      <c r="EO175" s="1029"/>
      <c r="EP175" s="1030"/>
      <c r="EQ175" s="1031"/>
      <c r="ER175" s="1032"/>
      <c r="ES175" s="1088"/>
      <c r="ET175" s="1089"/>
      <c r="EU175" s="1090"/>
      <c r="EV175" s="1091"/>
      <c r="EW175" s="1347"/>
      <c r="EX175" s="1348"/>
      <c r="EY175" s="1349"/>
      <c r="EZ175" s="1350"/>
      <c r="FA175" s="1457"/>
      <c r="FB175" s="1458"/>
      <c r="FC175" s="1459"/>
      <c r="FD175" s="1460"/>
      <c r="FE175" s="1632"/>
      <c r="FF175" s="1633"/>
      <c r="FG175" s="1634"/>
      <c r="FH175" s="1635"/>
      <c r="FL175" s="2252"/>
      <c r="FP175" s="2252"/>
      <c r="FQ175" s="1858"/>
      <c r="FT175" s="2252"/>
      <c r="FX175" s="2252"/>
      <c r="GB175" s="2252"/>
      <c r="GF175" s="2252"/>
      <c r="GG175" s="1858"/>
      <c r="GJ175" s="2252"/>
      <c r="GN175" s="2252"/>
      <c r="GR175" s="2252"/>
      <c r="GV175" s="1858"/>
      <c r="GW175" s="1858"/>
      <c r="GZ175" s="2252"/>
      <c r="HA175" s="1858"/>
      <c r="HD175" s="2252"/>
      <c r="HE175" s="1858"/>
      <c r="HH175" s="2252"/>
      <c r="HI175" s="1858"/>
      <c r="HL175" s="2252"/>
      <c r="HM175" s="1858"/>
      <c r="HP175" s="2252"/>
      <c r="HQ175" s="1858"/>
      <c r="HT175" s="2252"/>
      <c r="HU175" s="1858"/>
      <c r="HX175" s="2252"/>
      <c r="HY175" s="1858"/>
      <c r="IB175" s="2252"/>
      <c r="IC175" s="1858"/>
      <c r="IF175" s="2252"/>
      <c r="IG175" s="1858"/>
      <c r="IJ175" s="2252"/>
      <c r="IK175" s="1858"/>
      <c r="IN175" s="2252"/>
      <c r="IO175" s="1858"/>
      <c r="IR175" s="2252"/>
      <c r="IS175" s="1858"/>
      <c r="IV175" s="1858"/>
      <c r="IW175" s="1858"/>
      <c r="IZ175" s="2252"/>
      <c r="JA175" s="1858"/>
      <c r="JD175" s="2252"/>
      <c r="JE175" s="1858"/>
      <c r="JH175" s="2252"/>
      <c r="JI175" s="1858"/>
      <c r="JL175" s="2252"/>
      <c r="JM175" s="1858"/>
      <c r="JP175" s="2252"/>
      <c r="JQ175" s="1858"/>
      <c r="JT175" s="2252"/>
      <c r="JU175" s="1858"/>
      <c r="JX175" s="2252"/>
      <c r="JY175" s="1858"/>
      <c r="KB175" s="2252"/>
      <c r="KC175" s="1858"/>
      <c r="KF175" s="2252"/>
      <c r="KG175" s="1858"/>
      <c r="KJ175" s="2252"/>
      <c r="KK175" s="1858"/>
      <c r="KN175" s="2252"/>
      <c r="KO175" s="1858"/>
      <c r="KR175" s="2252"/>
      <c r="KS175" s="1858"/>
      <c r="KV175" s="2252"/>
      <c r="KW175" s="1858"/>
      <c r="KZ175" s="2252"/>
      <c r="LA175" s="1858"/>
      <c r="LD175" s="2252"/>
      <c r="LE175" s="1858"/>
      <c r="LH175" s="2252"/>
      <c r="LI175" s="1858"/>
      <c r="LL175" s="2252"/>
      <c r="LM175" s="1858"/>
      <c r="LP175" s="2252"/>
      <c r="LQ175" s="1858"/>
      <c r="LT175" s="2252"/>
      <c r="LU175" s="1858"/>
      <c r="LX175" s="2252"/>
      <c r="LY175" s="1858"/>
      <c r="MB175" s="2252"/>
      <c r="MC175" s="1858"/>
      <c r="MF175" s="2252"/>
      <c r="MG175" s="1858"/>
      <c r="MJ175" s="2252"/>
      <c r="MK175" s="1858"/>
      <c r="MN175" s="2252"/>
      <c r="MO175" s="1858"/>
      <c r="MR175" s="2252"/>
      <c r="MS175" s="1858"/>
      <c r="MV175" s="2252"/>
      <c r="MW175" s="1858"/>
      <c r="MZ175" s="2252"/>
      <c r="NA175" s="1858"/>
      <c r="ND175" s="2252"/>
    </row>
    <row r="176" spans="1:368" s="78" customFormat="1" thickBot="1">
      <c r="A176" s="128"/>
      <c r="B176" s="1754"/>
      <c r="C176" s="1790"/>
      <c r="D176" s="2331"/>
      <c r="E176" s="1790"/>
      <c r="F176" s="1801"/>
      <c r="G176" s="1802" t="s">
        <v>256</v>
      </c>
      <c r="H176" s="1770" t="e">
        <f>AVERAGE(BE176,AK176,AC176,Q176,U176,Y176,CK176,CG176,AG176,AW176,M176,BQ176,BU176,BM176,BA176,AO176,AS176,#REF!,BI176,BY176,CC176,CO176,CS176,CW176,DA176,DE176,DI176,DM176,DQ176,DU176)</f>
        <v>#REF!</v>
      </c>
      <c r="I176" s="693" t="e">
        <f>AVERAGE(BF176,AL176,AD176,R176,V176,Z176,CL176,CH176,AH176,AX176,N176,BR176,BV176,BN176,BB176,AP176,AT176,#REF!,BJ176,BZ176,CD176,CP176,CT176,CX176,DB176,DF176,DJ176,DN176,DR176,DV176)</f>
        <v>#REF!</v>
      </c>
      <c r="J176" s="2055" t="e">
        <f>AVERAGE(BG176,AM176,AE176,S176,W176,AA176,CM176,CI176,AI176,AY176,O176,BS176,BW176,BO176,BC176,AQ176,AU176,#REF!,BK176,CA176,CE176,CQ176,CU176,CY176,DC176,DG176,DK176,DO176,DS176,DW176)</f>
        <v>#REF!</v>
      </c>
      <c r="K176" s="2282" t="e">
        <f>AVERAGE(BH176,AN176,AF176,T176,X176,AB176,CN176,CJ176,AJ176,AZ176,P176,BT176,BX176,BP176,BD176,AR176,AV176,#REF!,BL176,CB176,CF176,CR176,CV176,CZ176,DD176,DH176,DL176,DP176,DT176,DX176)</f>
        <v>#REF!</v>
      </c>
      <c r="L176" s="1754"/>
      <c r="M176" s="472"/>
      <c r="N176" s="472"/>
      <c r="O176" s="472"/>
      <c r="P176" s="471"/>
      <c r="Q176" s="2521"/>
      <c r="R176" s="572"/>
      <c r="S176" s="573"/>
      <c r="T176" s="2520"/>
      <c r="U176" s="463"/>
      <c r="V176" s="463"/>
      <c r="W176" s="463"/>
      <c r="X176" s="464"/>
      <c r="Y176" s="482">
        <f t="shared" si="107"/>
        <v>4.95</v>
      </c>
      <c r="Z176" s="482">
        <f t="shared" si="108"/>
        <v>4.95</v>
      </c>
      <c r="AA176" s="482">
        <f t="shared" si="109"/>
        <v>6.6</v>
      </c>
      <c r="AB176" s="483">
        <v>16.5</v>
      </c>
      <c r="AC176" s="683">
        <f>AF176*6/20</f>
        <v>3.75</v>
      </c>
      <c r="AD176" s="683">
        <f>AF176*6/20</f>
        <v>3.75</v>
      </c>
      <c r="AE176" s="683">
        <f>AF176*8/20</f>
        <v>5</v>
      </c>
      <c r="AF176" s="684">
        <f>AF180</f>
        <v>12.5</v>
      </c>
      <c r="AG176" s="704"/>
      <c r="AH176" s="373"/>
      <c r="AI176" s="705"/>
      <c r="AJ176" s="373"/>
      <c r="AK176" s="485">
        <v>5.75</v>
      </c>
      <c r="AL176" s="486">
        <v>5</v>
      </c>
      <c r="AM176" s="486">
        <v>6</v>
      </c>
      <c r="AN176" s="362">
        <f>AM176+AL176+AK176</f>
        <v>16.75</v>
      </c>
      <c r="AO176" s="1127"/>
      <c r="AP176" s="1127"/>
      <c r="AQ176" s="1127"/>
      <c r="AR176" s="1128"/>
      <c r="AS176" s="358"/>
      <c r="AT176" s="358"/>
      <c r="AU176" s="723"/>
      <c r="AV176" s="724"/>
      <c r="AW176" s="1962"/>
      <c r="AX176" s="364"/>
      <c r="AY176" s="365"/>
      <c r="AZ176" s="1963"/>
      <c r="BA176" s="366"/>
      <c r="BB176" s="366"/>
      <c r="BC176" s="366"/>
      <c r="BD176" s="367"/>
      <c r="BE176" s="2401">
        <v>3</v>
      </c>
      <c r="BF176" s="368">
        <v>5.5</v>
      </c>
      <c r="BG176" s="2451">
        <v>7.5</v>
      </c>
      <c r="BH176" s="470">
        <f t="shared" si="111"/>
        <v>16</v>
      </c>
      <c r="BI176" s="371"/>
      <c r="BJ176" s="371"/>
      <c r="BK176" s="371"/>
      <c r="BL176" s="372"/>
      <c r="BM176" s="358"/>
      <c r="BN176" s="358"/>
      <c r="BO176" s="358"/>
      <c r="BP176" s="363"/>
      <c r="BQ176" s="373"/>
      <c r="BR176" s="373"/>
      <c r="BS176" s="373"/>
      <c r="BT176" s="704"/>
      <c r="BU176" s="1870">
        <v>5</v>
      </c>
      <c r="BV176" s="462">
        <v>5</v>
      </c>
      <c r="BW176" s="462">
        <v>7</v>
      </c>
      <c r="BX176" s="1871">
        <f>BW176+BV176+BU176</f>
        <v>17</v>
      </c>
      <c r="BY176" s="1424"/>
      <c r="BZ176" s="1424"/>
      <c r="CA176" s="1424"/>
      <c r="CB176" s="1425"/>
      <c r="CC176" s="355"/>
      <c r="CD176" s="355"/>
      <c r="CE176" s="355"/>
      <c r="CF176" s="356"/>
      <c r="CG176" s="481">
        <v>4</v>
      </c>
      <c r="CH176" s="481">
        <v>5</v>
      </c>
      <c r="CI176" s="481">
        <v>7</v>
      </c>
      <c r="CJ176" s="351">
        <f t="shared" si="110"/>
        <v>16</v>
      </c>
      <c r="CK176" s="709">
        <v>5</v>
      </c>
      <c r="CL176" s="667">
        <v>6</v>
      </c>
      <c r="CM176" s="667">
        <v>4</v>
      </c>
      <c r="CN176" s="488">
        <f t="shared" si="112"/>
        <v>15</v>
      </c>
      <c r="CO176" s="1906">
        <f>CR176*6/20</f>
        <v>4.62</v>
      </c>
      <c r="CP176" s="683">
        <f>CR176*6/20</f>
        <v>4.62</v>
      </c>
      <c r="CQ176" s="683">
        <f>CR176*8/20</f>
        <v>6.16</v>
      </c>
      <c r="CR176" s="1907">
        <v>15.4</v>
      </c>
      <c r="CS176" s="378"/>
      <c r="CT176" s="378"/>
      <c r="CU176" s="378"/>
      <c r="CV176" s="460"/>
      <c r="CW176" s="683">
        <f>CZ176*6/20</f>
        <v>3.9900000000000007</v>
      </c>
      <c r="CX176" s="683">
        <f>CZ176*6/20</f>
        <v>3.9900000000000007</v>
      </c>
      <c r="CY176" s="683">
        <f>CZ176*8/20</f>
        <v>5.32</v>
      </c>
      <c r="CZ176" s="684">
        <v>13.3</v>
      </c>
      <c r="DA176" s="469"/>
      <c r="DB176" s="378"/>
      <c r="DC176" s="470"/>
      <c r="DD176" s="470"/>
      <c r="DE176" s="471"/>
      <c r="DF176" s="472"/>
      <c r="DG176" s="473"/>
      <c r="DH176" s="473"/>
      <c r="DI176" s="488"/>
      <c r="DJ176" s="383"/>
      <c r="DK176" s="489"/>
      <c r="DL176" s="489"/>
      <c r="DM176" s="374"/>
      <c r="DN176" s="374"/>
      <c r="DO176" s="374"/>
      <c r="DP176" s="574"/>
      <c r="DQ176" s="351"/>
      <c r="DR176" s="463"/>
      <c r="DS176" s="687"/>
      <c r="DT176" s="464"/>
      <c r="DU176" s="491"/>
      <c r="DV176" s="492"/>
      <c r="DW176" s="493"/>
      <c r="DX176" s="494"/>
      <c r="DY176" s="495"/>
      <c r="DZ176" s="496"/>
      <c r="EA176" s="497"/>
      <c r="EB176" s="576"/>
      <c r="EC176" s="351"/>
      <c r="ED176" s="463"/>
      <c r="EE176" s="687"/>
      <c r="EF176" s="464"/>
      <c r="EG176" s="577"/>
      <c r="EH176" s="578"/>
      <c r="EI176" s="579"/>
      <c r="EJ176" s="580"/>
      <c r="EK176" s="964"/>
      <c r="EL176" s="965"/>
      <c r="EM176" s="966"/>
      <c r="EN176" s="967"/>
      <c r="EO176" s="1029"/>
      <c r="EP176" s="1030"/>
      <c r="EQ176" s="1031"/>
      <c r="ER176" s="1032"/>
      <c r="ES176" s="1088"/>
      <c r="ET176" s="1089"/>
      <c r="EU176" s="1090"/>
      <c r="EV176" s="1091"/>
      <c r="EW176" s="1347"/>
      <c r="EX176" s="1348"/>
      <c r="EY176" s="1349"/>
      <c r="EZ176" s="1350"/>
      <c r="FA176" s="1457"/>
      <c r="FB176" s="1458"/>
      <c r="FC176" s="1459"/>
      <c r="FD176" s="1460"/>
      <c r="FE176" s="1632"/>
      <c r="FF176" s="1633"/>
      <c r="FG176" s="1634"/>
      <c r="FH176" s="1635"/>
      <c r="FL176" s="2252"/>
      <c r="FP176" s="2252"/>
      <c r="FQ176" s="1858"/>
      <c r="FT176" s="2252"/>
      <c r="FX176" s="2252"/>
      <c r="GB176" s="2252"/>
      <c r="GF176" s="2252"/>
      <c r="GG176" s="1858"/>
      <c r="GJ176" s="2252"/>
      <c r="GN176" s="2252"/>
      <c r="GR176" s="2252"/>
      <c r="GV176" s="1858"/>
      <c r="GW176" s="1858"/>
      <c r="GZ176" s="2252"/>
      <c r="HA176" s="1858"/>
      <c r="HD176" s="2252"/>
      <c r="HE176" s="1858"/>
      <c r="HH176" s="2252"/>
      <c r="HI176" s="1858"/>
      <c r="HL176" s="2252"/>
      <c r="HM176" s="1858"/>
      <c r="HP176" s="2252"/>
      <c r="HQ176" s="1858"/>
      <c r="HT176" s="2252"/>
      <c r="HU176" s="1858"/>
      <c r="HX176" s="2252"/>
      <c r="HY176" s="1858"/>
      <c r="IB176" s="2252"/>
      <c r="IC176" s="1858"/>
      <c r="IF176" s="2252"/>
      <c r="IG176" s="1858"/>
      <c r="IJ176" s="2252"/>
      <c r="IK176" s="1858"/>
      <c r="IN176" s="2252"/>
      <c r="IO176" s="1858"/>
      <c r="IR176" s="2252"/>
      <c r="IS176" s="1858"/>
      <c r="IV176" s="1858"/>
      <c r="IW176" s="1858"/>
      <c r="IZ176" s="2252"/>
      <c r="JA176" s="1858"/>
      <c r="JD176" s="2252"/>
      <c r="JE176" s="1858"/>
      <c r="JH176" s="2252"/>
      <c r="JI176" s="1858"/>
      <c r="JL176" s="2252"/>
      <c r="JM176" s="1858"/>
      <c r="JP176" s="2252"/>
      <c r="JQ176" s="1858"/>
      <c r="JT176" s="2252"/>
      <c r="JU176" s="1858"/>
      <c r="JX176" s="2252"/>
      <c r="JY176" s="1858"/>
      <c r="KB176" s="2252"/>
      <c r="KC176" s="1858"/>
      <c r="KF176" s="2252"/>
      <c r="KG176" s="1858"/>
      <c r="KJ176" s="2252"/>
      <c r="KK176" s="1858"/>
      <c r="KN176" s="2252"/>
      <c r="KO176" s="1858"/>
      <c r="KR176" s="2252"/>
      <c r="KS176" s="1858"/>
      <c r="KV176" s="2252"/>
      <c r="KW176" s="1858"/>
      <c r="KZ176" s="2252"/>
      <c r="LA176" s="1858"/>
      <c r="LD176" s="2252"/>
      <c r="LE176" s="1858"/>
      <c r="LH176" s="2252"/>
      <c r="LI176" s="1858"/>
      <c r="LL176" s="2252"/>
      <c r="LM176" s="1858"/>
      <c r="LP176" s="2252"/>
      <c r="LQ176" s="1858"/>
      <c r="LT176" s="2252"/>
      <c r="LU176" s="1858"/>
      <c r="LX176" s="2252"/>
      <c r="LY176" s="1858"/>
      <c r="MB176" s="2252"/>
      <c r="MC176" s="1858"/>
      <c r="MF176" s="2252"/>
      <c r="MG176" s="1858"/>
      <c r="MJ176" s="2252"/>
      <c r="MK176" s="1858"/>
      <c r="MN176" s="2252"/>
      <c r="MO176" s="1858"/>
      <c r="MR176" s="2252"/>
      <c r="MS176" s="1858"/>
      <c r="MV176" s="2252"/>
      <c r="MW176" s="1858"/>
      <c r="MZ176" s="2252"/>
      <c r="NA176" s="1858"/>
      <c r="ND176" s="2252"/>
    </row>
    <row r="177" spans="1:368" s="78" customFormat="1" thickBot="1">
      <c r="A177" s="128"/>
      <c r="B177" s="1754"/>
      <c r="C177" s="1790"/>
      <c r="D177" s="2331"/>
      <c r="E177" s="1790"/>
      <c r="F177" s="1801"/>
      <c r="G177" s="1802" t="s">
        <v>169</v>
      </c>
      <c r="H177" s="2057" t="e">
        <f>AVERAGE(BE177,AK177,AC177,Q177,U177,Y177,CK177,CG177,AG177,AW177,M177,BQ177,BU177,BM177,BA177,AO177,AS177,#REF!,BI177,BY177,CC177,CO177,CS177,CW177,DA177,DE177,DI177,DM177,DQ177,DU177)</f>
        <v>#REF!</v>
      </c>
      <c r="I177" s="691" t="e">
        <f>AVERAGE(BF177,AL177,AD177,R177,V177,Z177,CL177,CH177,AH177,AX177,N177,BR177,BV177,BN177,BB177,AP177,AT177,#REF!,BJ177,BZ177,CD177,CP177,CT177,CX177,DB177,DF177,DJ177,DN177,DR177,DV177)</f>
        <v>#REF!</v>
      </c>
      <c r="J177" s="802" t="e">
        <f>AVERAGE(BG177,AM177,AE177,S177,W177,AA177,CM177,CI177,AI177,AY177,O177,BS177,BW177,BO177,BC177,AQ177,AU177,#REF!,BK177,CA177,CE177,CQ177,CU177,CY177,DC177,DG177,DK177,DO177,DS177,DW177)</f>
        <v>#REF!</v>
      </c>
      <c r="K177" s="2281" t="e">
        <f>AVERAGE(BH177,AN177,AF177,T177,X177,AB177,CN177,CJ177,AJ177,AZ177,P177,BT177,BX177,BP177,BD177,AR177,AV177,#REF!,BL177,CB177,CF177,CR177,CV177,CZ177,DD177,DH177,DL177,DP177,DT177,DX177)</f>
        <v>#REF!</v>
      </c>
      <c r="L177" s="1754"/>
      <c r="M177" s="472"/>
      <c r="N177" s="472"/>
      <c r="O177" s="472"/>
      <c r="P177" s="471"/>
      <c r="Q177" s="2521"/>
      <c r="R177" s="572"/>
      <c r="S177" s="573"/>
      <c r="T177" s="2520"/>
      <c r="U177" s="463"/>
      <c r="V177" s="463"/>
      <c r="W177" s="463"/>
      <c r="X177" s="464"/>
      <c r="Y177" s="482">
        <f t="shared" si="107"/>
        <v>3.75</v>
      </c>
      <c r="Z177" s="482">
        <f t="shared" si="108"/>
        <v>3.75</v>
      </c>
      <c r="AA177" s="482">
        <f t="shared" si="109"/>
        <v>5</v>
      </c>
      <c r="AB177" s="483">
        <v>12.5</v>
      </c>
      <c r="AC177" s="484">
        <v>4.5</v>
      </c>
      <c r="AD177" s="484">
        <v>3.5</v>
      </c>
      <c r="AE177" s="484">
        <v>4</v>
      </c>
      <c r="AF177" s="356">
        <f>AE177+AD177+AC177</f>
        <v>12</v>
      </c>
      <c r="AG177" s="704"/>
      <c r="AH177" s="373"/>
      <c r="AI177" s="705"/>
      <c r="AJ177" s="373"/>
      <c r="AK177" s="485">
        <v>4.5</v>
      </c>
      <c r="AL177" s="486">
        <v>4.5</v>
      </c>
      <c r="AM177" s="486">
        <v>3.5</v>
      </c>
      <c r="AN177" s="362">
        <f>AM177+AL177+AK177</f>
        <v>12.5</v>
      </c>
      <c r="AO177" s="1127"/>
      <c r="AP177" s="1127"/>
      <c r="AQ177" s="1127"/>
      <c r="AR177" s="1128"/>
      <c r="AS177" s="358"/>
      <c r="AT177" s="358"/>
      <c r="AU177" s="723"/>
      <c r="AV177" s="724"/>
      <c r="AW177" s="1962"/>
      <c r="AX177" s="364"/>
      <c r="AY177" s="365"/>
      <c r="AZ177" s="1963"/>
      <c r="BA177" s="366"/>
      <c r="BB177" s="366"/>
      <c r="BC177" s="366"/>
      <c r="BD177" s="367"/>
      <c r="BE177" s="2401">
        <v>1.5</v>
      </c>
      <c r="BF177" s="368">
        <v>4</v>
      </c>
      <c r="BG177" s="2451">
        <v>2.5</v>
      </c>
      <c r="BH177" s="470">
        <f t="shared" si="111"/>
        <v>8</v>
      </c>
      <c r="BI177" s="371"/>
      <c r="BJ177" s="371"/>
      <c r="BK177" s="371"/>
      <c r="BL177" s="372"/>
      <c r="BM177" s="358"/>
      <c r="BN177" s="358"/>
      <c r="BO177" s="358"/>
      <c r="BP177" s="363"/>
      <c r="BQ177" s="373"/>
      <c r="BR177" s="373"/>
      <c r="BS177" s="373"/>
      <c r="BT177" s="704"/>
      <c r="BU177" s="1906">
        <f>BX177*6/20</f>
        <v>4.08</v>
      </c>
      <c r="BV177" s="683">
        <f>BX177*6/20</f>
        <v>4.08</v>
      </c>
      <c r="BW177" s="683">
        <f>BX177*8/20</f>
        <v>5.4399999999999995</v>
      </c>
      <c r="BX177" s="1907">
        <f>BX180</f>
        <v>13.6</v>
      </c>
      <c r="BY177" s="1424"/>
      <c r="BZ177" s="1424"/>
      <c r="CA177" s="1424"/>
      <c r="CB177" s="1425"/>
      <c r="CC177" s="355"/>
      <c r="CD177" s="355"/>
      <c r="CE177" s="355"/>
      <c r="CF177" s="356"/>
      <c r="CG177" s="481">
        <v>4</v>
      </c>
      <c r="CH177" s="481">
        <v>3</v>
      </c>
      <c r="CI177" s="481">
        <v>5</v>
      </c>
      <c r="CJ177" s="351">
        <f t="shared" si="110"/>
        <v>12</v>
      </c>
      <c r="CK177" s="709">
        <v>6</v>
      </c>
      <c r="CL177" s="667">
        <v>4</v>
      </c>
      <c r="CM177" s="667">
        <v>4</v>
      </c>
      <c r="CN177" s="488">
        <f t="shared" si="112"/>
        <v>14</v>
      </c>
      <c r="CO177" s="2011">
        <v>5</v>
      </c>
      <c r="CP177" s="537">
        <v>5</v>
      </c>
      <c r="CQ177" s="537">
        <v>5</v>
      </c>
      <c r="CR177" s="2006">
        <f>CQ177+CP177+CO177</f>
        <v>15</v>
      </c>
      <c r="CS177" s="378"/>
      <c r="CT177" s="378"/>
      <c r="CU177" s="378"/>
      <c r="CV177" s="460"/>
      <c r="CW177" s="537">
        <v>4.5</v>
      </c>
      <c r="CX177" s="537">
        <v>4</v>
      </c>
      <c r="CY177" s="537">
        <v>2.5</v>
      </c>
      <c r="CZ177" s="377">
        <f>CY177+CX177+CW177</f>
        <v>11</v>
      </c>
      <c r="DA177" s="469"/>
      <c r="DB177" s="378"/>
      <c r="DC177" s="470"/>
      <c r="DD177" s="470"/>
      <c r="DE177" s="471"/>
      <c r="DF177" s="472"/>
      <c r="DG177" s="473"/>
      <c r="DH177" s="473"/>
      <c r="DI177" s="488"/>
      <c r="DJ177" s="383"/>
      <c r="DK177" s="489"/>
      <c r="DL177" s="489"/>
      <c r="DM177" s="374"/>
      <c r="DN177" s="374"/>
      <c r="DO177" s="374"/>
      <c r="DP177" s="574"/>
      <c r="DQ177" s="351"/>
      <c r="DR177" s="463"/>
      <c r="DS177" s="687"/>
      <c r="DT177" s="464"/>
      <c r="DU177" s="491"/>
      <c r="DV177" s="492"/>
      <c r="DW177" s="493"/>
      <c r="DX177" s="494"/>
      <c r="DY177" s="495"/>
      <c r="DZ177" s="496"/>
      <c r="EA177" s="497"/>
      <c r="EB177" s="576"/>
      <c r="EC177" s="351"/>
      <c r="ED177" s="463"/>
      <c r="EE177" s="687"/>
      <c r="EF177" s="464"/>
      <c r="EG177" s="577"/>
      <c r="EH177" s="578"/>
      <c r="EI177" s="579"/>
      <c r="EJ177" s="580"/>
      <c r="EK177" s="964"/>
      <c r="EL177" s="965"/>
      <c r="EM177" s="966"/>
      <c r="EN177" s="967"/>
      <c r="EO177" s="1029"/>
      <c r="EP177" s="1030"/>
      <c r="EQ177" s="1031"/>
      <c r="ER177" s="1032"/>
      <c r="ES177" s="1088"/>
      <c r="ET177" s="1089"/>
      <c r="EU177" s="1090"/>
      <c r="EV177" s="1091"/>
      <c r="EW177" s="1347"/>
      <c r="EX177" s="1348"/>
      <c r="EY177" s="1349"/>
      <c r="EZ177" s="1350"/>
      <c r="FA177" s="1457"/>
      <c r="FB177" s="1458"/>
      <c r="FC177" s="1459"/>
      <c r="FD177" s="1460"/>
      <c r="FE177" s="1632"/>
      <c r="FF177" s="1633"/>
      <c r="FG177" s="1634"/>
      <c r="FH177" s="1635"/>
      <c r="FL177" s="2252"/>
      <c r="FP177" s="2252"/>
      <c r="FQ177" s="1858"/>
      <c r="FT177" s="2252"/>
      <c r="FX177" s="2252"/>
      <c r="GB177" s="2252"/>
      <c r="GF177" s="2252"/>
      <c r="GG177" s="1858"/>
      <c r="GJ177" s="2252"/>
      <c r="GN177" s="2252"/>
      <c r="GR177" s="2252"/>
      <c r="GV177" s="1858"/>
      <c r="GW177" s="1858"/>
      <c r="GZ177" s="2252"/>
      <c r="HA177" s="1858"/>
      <c r="HD177" s="2252"/>
      <c r="HE177" s="1858"/>
      <c r="HH177" s="2252"/>
      <c r="HI177" s="1858"/>
      <c r="HL177" s="2252"/>
      <c r="HM177" s="1858"/>
      <c r="HP177" s="2252"/>
      <c r="HQ177" s="1858"/>
      <c r="HT177" s="2252"/>
      <c r="HU177" s="1858"/>
      <c r="HX177" s="2252"/>
      <c r="HY177" s="1858"/>
      <c r="IB177" s="2252"/>
      <c r="IC177" s="1858"/>
      <c r="IF177" s="2252"/>
      <c r="IG177" s="1858"/>
      <c r="IJ177" s="2252"/>
      <c r="IK177" s="1858"/>
      <c r="IN177" s="2252"/>
      <c r="IO177" s="1858"/>
      <c r="IR177" s="2252"/>
      <c r="IS177" s="1858"/>
      <c r="IV177" s="1858"/>
      <c r="IW177" s="1858"/>
      <c r="IZ177" s="2252"/>
      <c r="JA177" s="1858"/>
      <c r="JD177" s="2252"/>
      <c r="JE177" s="1858"/>
      <c r="JH177" s="2252"/>
      <c r="JI177" s="1858"/>
      <c r="JL177" s="2252"/>
      <c r="JM177" s="1858"/>
      <c r="JP177" s="2252"/>
      <c r="JQ177" s="1858"/>
      <c r="JT177" s="2252"/>
      <c r="JU177" s="1858"/>
      <c r="JX177" s="2252"/>
      <c r="JY177" s="1858"/>
      <c r="KB177" s="2252"/>
      <c r="KC177" s="1858"/>
      <c r="KF177" s="2252"/>
      <c r="KG177" s="1858"/>
      <c r="KJ177" s="2252"/>
      <c r="KK177" s="1858"/>
      <c r="KN177" s="2252"/>
      <c r="KO177" s="1858"/>
      <c r="KR177" s="2252"/>
      <c r="KS177" s="1858"/>
      <c r="KV177" s="2252"/>
      <c r="KW177" s="1858"/>
      <c r="KZ177" s="2252"/>
      <c r="LA177" s="1858"/>
      <c r="LD177" s="2252"/>
      <c r="LE177" s="1858"/>
      <c r="LH177" s="2252"/>
      <c r="LI177" s="1858"/>
      <c r="LL177" s="2252"/>
      <c r="LM177" s="1858"/>
      <c r="LP177" s="2252"/>
      <c r="LQ177" s="1858"/>
      <c r="LT177" s="2252"/>
      <c r="LU177" s="1858"/>
      <c r="LX177" s="2252"/>
      <c r="LY177" s="1858"/>
      <c r="MB177" s="2252"/>
      <c r="MC177" s="1858"/>
      <c r="MF177" s="2252"/>
      <c r="MG177" s="1858"/>
      <c r="MJ177" s="2252"/>
      <c r="MK177" s="1858"/>
      <c r="MN177" s="2252"/>
      <c r="MO177" s="1858"/>
      <c r="MR177" s="2252"/>
      <c r="MS177" s="1858"/>
      <c r="MV177" s="2252"/>
      <c r="MW177" s="1858"/>
      <c r="MZ177" s="2252"/>
      <c r="NA177" s="1858"/>
      <c r="ND177" s="2252"/>
    </row>
    <row r="178" spans="1:368" s="78" customFormat="1" thickBot="1">
      <c r="A178" s="128"/>
      <c r="B178" s="1754"/>
      <c r="C178" s="1790"/>
      <c r="D178" s="2331"/>
      <c r="E178" s="1790"/>
      <c r="F178" s="1801"/>
      <c r="G178" s="1802" t="s">
        <v>257</v>
      </c>
      <c r="H178" s="1769" t="e">
        <f>AVERAGE(BE178,AK178,AC178,Q178,U178,Y178,CK178,CG178,AG178,AW178,M178,BQ178,BU178,BM178,BA178,AO178,AS178,#REF!,BI178,BY178,CC178,CO178,CS178,CW178,DA178,DE178,DI178,DM178,DQ178,DU178)</f>
        <v>#REF!</v>
      </c>
      <c r="I178" s="698" t="e">
        <f>AVERAGE(BF178,AL178,AD178,R178,V178,Z178,CL178,CH178,AH178,AX178,N178,BR178,BV178,BN178,BB178,AP178,AT178,#REF!,BJ178,BZ178,CD178,CP178,CT178,CX178,DB178,DF178,DJ178,DN178,DR178,DV178)</f>
        <v>#REF!</v>
      </c>
      <c r="J178" s="802" t="e">
        <f>AVERAGE(BG178,AM178,AE178,S178,W178,AA178,CM178,CI178,AI178,AY178,O178,BS178,BW178,BO178,BC178,AQ178,AU178,#REF!,BK178,CA178,CE178,CQ178,CU178,CY178,DC178,DG178,DK178,DO178,DS178,DW178)</f>
        <v>#REF!</v>
      </c>
      <c r="K178" s="2286" t="e">
        <f>AVERAGE(BH178,AN178,AF178,T178,X178,AB178,CN178,CJ178,AJ178,AZ178,P178,BT178,BX178,BP178,BD178,AR178,AV178,#REF!,BL178,CB178,CF178,CR178,CV178,CZ178,DD178,DH178,DL178,DP178,DT178,DX178)</f>
        <v>#REF!</v>
      </c>
      <c r="L178" s="1754"/>
      <c r="M178" s="472"/>
      <c r="N178" s="472"/>
      <c r="O178" s="472"/>
      <c r="P178" s="471"/>
      <c r="Q178" s="2521"/>
      <c r="R178" s="572"/>
      <c r="S178" s="573"/>
      <c r="T178" s="2520"/>
      <c r="U178" s="463"/>
      <c r="V178" s="463"/>
      <c r="W178" s="463"/>
      <c r="X178" s="464"/>
      <c r="Y178" s="482">
        <f t="shared" si="107"/>
        <v>4.5</v>
      </c>
      <c r="Z178" s="482">
        <f t="shared" si="108"/>
        <v>4.5</v>
      </c>
      <c r="AA178" s="482">
        <f t="shared" si="109"/>
        <v>6</v>
      </c>
      <c r="AB178" s="483">
        <v>15</v>
      </c>
      <c r="AC178" s="484">
        <v>5</v>
      </c>
      <c r="AD178" s="484">
        <v>4.5</v>
      </c>
      <c r="AE178" s="484">
        <v>5</v>
      </c>
      <c r="AF178" s="356">
        <f>AE178+AD178+AC178</f>
        <v>14.5</v>
      </c>
      <c r="AG178" s="704"/>
      <c r="AH178" s="373"/>
      <c r="AI178" s="705"/>
      <c r="AJ178" s="373"/>
      <c r="AK178" s="485">
        <v>5.5</v>
      </c>
      <c r="AL178" s="486">
        <v>5</v>
      </c>
      <c r="AM178" s="486">
        <v>4</v>
      </c>
      <c r="AN178" s="362">
        <f>AM178+AL178+AK178</f>
        <v>14.5</v>
      </c>
      <c r="AO178" s="1127"/>
      <c r="AP178" s="1127"/>
      <c r="AQ178" s="1127"/>
      <c r="AR178" s="1128"/>
      <c r="AS178" s="358"/>
      <c r="AT178" s="358"/>
      <c r="AU178" s="723"/>
      <c r="AV178" s="724"/>
      <c r="AW178" s="1962"/>
      <c r="AX178" s="364"/>
      <c r="AY178" s="365"/>
      <c r="AZ178" s="1963"/>
      <c r="BA178" s="366"/>
      <c r="BB178" s="366"/>
      <c r="BC178" s="366"/>
      <c r="BD178" s="367"/>
      <c r="BE178" s="2401">
        <v>3</v>
      </c>
      <c r="BF178" s="368">
        <v>5</v>
      </c>
      <c r="BG178" s="2451">
        <v>7</v>
      </c>
      <c r="BH178" s="470">
        <f t="shared" si="111"/>
        <v>15</v>
      </c>
      <c r="BI178" s="371"/>
      <c r="BJ178" s="371"/>
      <c r="BK178" s="371"/>
      <c r="BL178" s="372"/>
      <c r="BM178" s="358"/>
      <c r="BN178" s="358"/>
      <c r="BO178" s="358"/>
      <c r="BP178" s="363"/>
      <c r="BQ178" s="373"/>
      <c r="BR178" s="373"/>
      <c r="BS178" s="373"/>
      <c r="BT178" s="704"/>
      <c r="BU178" s="1870">
        <v>5</v>
      </c>
      <c r="BV178" s="462">
        <v>5</v>
      </c>
      <c r="BW178" s="462">
        <v>4</v>
      </c>
      <c r="BX178" s="1871">
        <f>BW178+BV178+BU178</f>
        <v>14</v>
      </c>
      <c r="BY178" s="1424"/>
      <c r="BZ178" s="1424"/>
      <c r="CA178" s="1424"/>
      <c r="CB178" s="1425"/>
      <c r="CC178" s="355"/>
      <c r="CD178" s="355"/>
      <c r="CE178" s="355"/>
      <c r="CF178" s="356"/>
      <c r="CG178" s="683">
        <f>CJ178*6/20</f>
        <v>3.9900000000000007</v>
      </c>
      <c r="CH178" s="683">
        <f>CJ178*6/20</f>
        <v>3.9900000000000007</v>
      </c>
      <c r="CI178" s="683">
        <f>CJ178*8/20</f>
        <v>5.32</v>
      </c>
      <c r="CJ178" s="684">
        <f>CJ180</f>
        <v>13.3</v>
      </c>
      <c r="CK178" s="709">
        <v>6</v>
      </c>
      <c r="CL178" s="667">
        <v>5</v>
      </c>
      <c r="CM178" s="667">
        <v>5</v>
      </c>
      <c r="CN178" s="488">
        <f t="shared" si="112"/>
        <v>16</v>
      </c>
      <c r="CO178" s="2011">
        <v>5.5</v>
      </c>
      <c r="CP178" s="537">
        <v>4.5</v>
      </c>
      <c r="CQ178" s="537">
        <v>6</v>
      </c>
      <c r="CR178" s="2006">
        <f>CQ178+CP178+CO178</f>
        <v>16</v>
      </c>
      <c r="CS178" s="378"/>
      <c r="CT178" s="378"/>
      <c r="CU178" s="378"/>
      <c r="CV178" s="460"/>
      <c r="CW178" s="537">
        <v>5</v>
      </c>
      <c r="CX178" s="537">
        <v>5</v>
      </c>
      <c r="CY178" s="537">
        <v>5</v>
      </c>
      <c r="CZ178" s="377">
        <f>CY178+CX178+CW178</f>
        <v>15</v>
      </c>
      <c r="DA178" s="469"/>
      <c r="DB178" s="378"/>
      <c r="DC178" s="470"/>
      <c r="DD178" s="470"/>
      <c r="DE178" s="471"/>
      <c r="DF178" s="472"/>
      <c r="DG178" s="473"/>
      <c r="DH178" s="473"/>
      <c r="DI178" s="488"/>
      <c r="DJ178" s="383"/>
      <c r="DK178" s="489"/>
      <c r="DL178" s="489"/>
      <c r="DM178" s="374"/>
      <c r="DN178" s="374"/>
      <c r="DO178" s="374"/>
      <c r="DP178" s="574"/>
      <c r="DQ178" s="351"/>
      <c r="DR178" s="463"/>
      <c r="DS178" s="687"/>
      <c r="DT178" s="464"/>
      <c r="DU178" s="491"/>
      <c r="DV178" s="492"/>
      <c r="DW178" s="493"/>
      <c r="DX178" s="494"/>
      <c r="DY178" s="495"/>
      <c r="DZ178" s="496"/>
      <c r="EA178" s="497"/>
      <c r="EB178" s="576"/>
      <c r="EC178" s="351"/>
      <c r="ED178" s="463"/>
      <c r="EE178" s="687"/>
      <c r="EF178" s="464"/>
      <c r="EG178" s="577"/>
      <c r="EH178" s="578"/>
      <c r="EI178" s="579"/>
      <c r="EJ178" s="580"/>
      <c r="EK178" s="964"/>
      <c r="EL178" s="965"/>
      <c r="EM178" s="966"/>
      <c r="EN178" s="967"/>
      <c r="EO178" s="1029"/>
      <c r="EP178" s="1030"/>
      <c r="EQ178" s="1031"/>
      <c r="ER178" s="1032"/>
      <c r="ES178" s="1088"/>
      <c r="ET178" s="1089"/>
      <c r="EU178" s="1090"/>
      <c r="EV178" s="1091"/>
      <c r="EW178" s="1347"/>
      <c r="EX178" s="1348"/>
      <c r="EY178" s="1349"/>
      <c r="EZ178" s="1350"/>
      <c r="FA178" s="1457"/>
      <c r="FB178" s="1458"/>
      <c r="FC178" s="1459"/>
      <c r="FD178" s="1460"/>
      <c r="FE178" s="1632"/>
      <c r="FF178" s="1633"/>
      <c r="FG178" s="1634"/>
      <c r="FH178" s="1635"/>
      <c r="FL178" s="2252"/>
      <c r="FP178" s="2252"/>
      <c r="FQ178" s="1858"/>
      <c r="FT178" s="2252"/>
      <c r="FX178" s="2252"/>
      <c r="GB178" s="2252"/>
      <c r="GF178" s="2252"/>
      <c r="GG178" s="1858"/>
      <c r="GJ178" s="2252"/>
      <c r="GN178" s="2252"/>
      <c r="GR178" s="2252"/>
      <c r="GV178" s="1858"/>
      <c r="GW178" s="1858"/>
      <c r="GZ178" s="2252"/>
      <c r="HA178" s="1858"/>
      <c r="HD178" s="2252"/>
      <c r="HE178" s="1858"/>
      <c r="HH178" s="2252"/>
      <c r="HI178" s="1858"/>
      <c r="HL178" s="2252"/>
      <c r="HM178" s="1858"/>
      <c r="HP178" s="2252"/>
      <c r="HQ178" s="1858"/>
      <c r="HT178" s="2252"/>
      <c r="HU178" s="1858"/>
      <c r="HX178" s="2252"/>
      <c r="HY178" s="1858"/>
      <c r="IB178" s="2252"/>
      <c r="IC178" s="1858"/>
      <c r="IF178" s="2252"/>
      <c r="IG178" s="1858"/>
      <c r="IJ178" s="2252"/>
      <c r="IK178" s="1858"/>
      <c r="IN178" s="2252"/>
      <c r="IO178" s="1858"/>
      <c r="IR178" s="2252"/>
      <c r="IS178" s="1858"/>
      <c r="IV178" s="1858"/>
      <c r="IW178" s="1858"/>
      <c r="IZ178" s="2252"/>
      <c r="JA178" s="1858"/>
      <c r="JD178" s="2252"/>
      <c r="JE178" s="1858"/>
      <c r="JH178" s="2252"/>
      <c r="JI178" s="1858"/>
      <c r="JL178" s="2252"/>
      <c r="JM178" s="1858"/>
      <c r="JP178" s="2252"/>
      <c r="JQ178" s="1858"/>
      <c r="JT178" s="2252"/>
      <c r="JU178" s="1858"/>
      <c r="JX178" s="2252"/>
      <c r="JY178" s="1858"/>
      <c r="KB178" s="2252"/>
      <c r="KC178" s="1858"/>
      <c r="KF178" s="2252"/>
      <c r="KG178" s="1858"/>
      <c r="KJ178" s="2252"/>
      <c r="KK178" s="1858"/>
      <c r="KN178" s="2252"/>
      <c r="KO178" s="1858"/>
      <c r="KR178" s="2252"/>
      <c r="KS178" s="1858"/>
      <c r="KV178" s="2252"/>
      <c r="KW178" s="1858"/>
      <c r="KZ178" s="2252"/>
      <c r="LA178" s="1858"/>
      <c r="LD178" s="2252"/>
      <c r="LE178" s="1858"/>
      <c r="LH178" s="2252"/>
      <c r="LI178" s="1858"/>
      <c r="LL178" s="2252"/>
      <c r="LM178" s="1858"/>
      <c r="LP178" s="2252"/>
      <c r="LQ178" s="1858"/>
      <c r="LT178" s="2252"/>
      <c r="LU178" s="1858"/>
      <c r="LX178" s="2252"/>
      <c r="LY178" s="1858"/>
      <c r="MB178" s="2252"/>
      <c r="MC178" s="1858"/>
      <c r="MF178" s="2252"/>
      <c r="MG178" s="1858"/>
      <c r="MJ178" s="2252"/>
      <c r="MK178" s="1858"/>
      <c r="MN178" s="2252"/>
      <c r="MO178" s="1858"/>
      <c r="MR178" s="2252"/>
      <c r="MS178" s="1858"/>
      <c r="MV178" s="2252"/>
      <c r="MW178" s="1858"/>
      <c r="MZ178" s="2252"/>
      <c r="NA178" s="1858"/>
      <c r="ND178" s="2252"/>
    </row>
    <row r="179" spans="1:368" s="78" customFormat="1" thickBot="1">
      <c r="A179" s="128"/>
      <c r="B179" s="1754"/>
      <c r="C179" s="1790"/>
      <c r="D179" s="2331"/>
      <c r="E179" s="1790"/>
      <c r="F179" s="1801"/>
      <c r="G179" s="1802" t="s">
        <v>180</v>
      </c>
      <c r="H179" s="1768" t="e">
        <f>AVERAGE(BE179,AK179,AC179,Q179,U179,Y179,CK179,CG179,AG179,AW179,M179,BQ179,BU179,BM179,BA179,AO179,AS179,#REF!,BI179,BY179,CC179,CO179,CS179,CW179,DA179,DE179,DI179,DM179,DQ179,DU179)</f>
        <v>#REF!</v>
      </c>
      <c r="I179" s="691" t="e">
        <f>AVERAGE(BF179,AL179,AD179,R179,V179,Z179,CL179,CH179,AH179,AX179,N179,BR179,BV179,BN179,BB179,AP179,AT179,#REF!,BJ179,BZ179,CD179,CP179,CT179,CX179,DB179,DF179,DJ179,DN179,DR179,DV179)</f>
        <v>#REF!</v>
      </c>
      <c r="J179" s="802" t="e">
        <f>AVERAGE(BG179,AM179,AE179,S179,W179,AA179,CM179,CI179,AI179,AY179,O179,BS179,BW179,BO179,BC179,AQ179,AU179,#REF!,BK179,CA179,CE179,CQ179,CU179,CY179,DC179,DG179,DK179,DO179,DS179,DW179)</f>
        <v>#REF!</v>
      </c>
      <c r="K179" s="2281" t="e">
        <f>AVERAGE(BH179,AN179,AF179,T179,X179,AB179,CN179,CJ179,AJ179,AZ179,P179,BT179,BX179,BP179,BD179,AR179,AV179,#REF!,BL179,CB179,CF179,CR179,CV179,CZ179,DD179,DH179,DL179,DP179,DT179,DX179)</f>
        <v>#REF!</v>
      </c>
      <c r="L179" s="1754"/>
      <c r="M179" s="472"/>
      <c r="N179" s="472"/>
      <c r="O179" s="472"/>
      <c r="P179" s="471"/>
      <c r="Q179" s="2521"/>
      <c r="R179" s="572"/>
      <c r="S179" s="573"/>
      <c r="T179" s="2520"/>
      <c r="U179" s="463"/>
      <c r="V179" s="463"/>
      <c r="W179" s="463"/>
      <c r="X179" s="464"/>
      <c r="Y179" s="683">
        <f t="shared" si="107"/>
        <v>4.5900000000000007</v>
      </c>
      <c r="Z179" s="683">
        <f t="shared" si="108"/>
        <v>4.5900000000000007</v>
      </c>
      <c r="AA179" s="683">
        <f t="shared" si="109"/>
        <v>6.12</v>
      </c>
      <c r="AB179" s="684">
        <v>15.3</v>
      </c>
      <c r="AC179" s="484">
        <v>4</v>
      </c>
      <c r="AD179" s="484">
        <v>3</v>
      </c>
      <c r="AE179" s="484">
        <v>4</v>
      </c>
      <c r="AF179" s="356">
        <f>AE179+AD179+AC179</f>
        <v>11</v>
      </c>
      <c r="AG179" s="704"/>
      <c r="AH179" s="373"/>
      <c r="AI179" s="705"/>
      <c r="AJ179" s="373"/>
      <c r="AK179" s="485">
        <v>4.75</v>
      </c>
      <c r="AL179" s="486">
        <v>4.5</v>
      </c>
      <c r="AM179" s="486">
        <v>4.5</v>
      </c>
      <c r="AN179" s="362">
        <f>AM179+AL179+AK179</f>
        <v>13.75</v>
      </c>
      <c r="AO179" s="1127"/>
      <c r="AP179" s="1127"/>
      <c r="AQ179" s="1127"/>
      <c r="AR179" s="1128"/>
      <c r="AS179" s="358"/>
      <c r="AT179" s="358"/>
      <c r="AU179" s="723"/>
      <c r="AV179" s="724"/>
      <c r="AW179" s="1962"/>
      <c r="AX179" s="364"/>
      <c r="AY179" s="365"/>
      <c r="AZ179" s="1963"/>
      <c r="BA179" s="366"/>
      <c r="BB179" s="366"/>
      <c r="BC179" s="366"/>
      <c r="BD179" s="367"/>
      <c r="BE179" s="2401">
        <v>2.5</v>
      </c>
      <c r="BF179" s="368">
        <v>4.5</v>
      </c>
      <c r="BG179" s="2451">
        <v>5.5</v>
      </c>
      <c r="BH179" s="470">
        <f t="shared" si="111"/>
        <v>12.5</v>
      </c>
      <c r="BI179" s="371"/>
      <c r="BJ179" s="371"/>
      <c r="BK179" s="371"/>
      <c r="BL179" s="372"/>
      <c r="BM179" s="358"/>
      <c r="BN179" s="358"/>
      <c r="BO179" s="358"/>
      <c r="BP179" s="363"/>
      <c r="BQ179" s="373"/>
      <c r="BR179" s="373"/>
      <c r="BS179" s="373"/>
      <c r="BT179" s="704"/>
      <c r="BU179" s="1870">
        <v>5</v>
      </c>
      <c r="BV179" s="462">
        <v>3</v>
      </c>
      <c r="BW179" s="462">
        <v>5</v>
      </c>
      <c r="BX179" s="1871">
        <f>BW179+BV179+BU179</f>
        <v>13</v>
      </c>
      <c r="BY179" s="1424"/>
      <c r="BZ179" s="1424"/>
      <c r="CA179" s="1424"/>
      <c r="CB179" s="1425"/>
      <c r="CC179" s="355"/>
      <c r="CD179" s="355"/>
      <c r="CE179" s="355"/>
      <c r="CF179" s="356"/>
      <c r="CG179" s="481">
        <v>4</v>
      </c>
      <c r="CH179" s="481">
        <v>3</v>
      </c>
      <c r="CI179" s="481">
        <v>4</v>
      </c>
      <c r="CJ179" s="351">
        <f>CI179+CH179+CG179</f>
        <v>11</v>
      </c>
      <c r="CK179" s="709">
        <v>4</v>
      </c>
      <c r="CL179" s="667">
        <v>4</v>
      </c>
      <c r="CM179" s="667">
        <v>5</v>
      </c>
      <c r="CN179" s="488">
        <f t="shared" si="112"/>
        <v>13</v>
      </c>
      <c r="CO179" s="2011">
        <v>5.5</v>
      </c>
      <c r="CP179" s="537">
        <v>5</v>
      </c>
      <c r="CQ179" s="537">
        <v>6.5</v>
      </c>
      <c r="CR179" s="2006">
        <f>CQ179+CP179+CO179</f>
        <v>17</v>
      </c>
      <c r="CS179" s="378"/>
      <c r="CT179" s="378"/>
      <c r="CU179" s="378"/>
      <c r="CV179" s="460"/>
      <c r="CW179" s="537">
        <v>4</v>
      </c>
      <c r="CX179" s="537">
        <v>4</v>
      </c>
      <c r="CY179" s="537">
        <v>6</v>
      </c>
      <c r="CZ179" s="377">
        <f>CY179+CX179+CW179</f>
        <v>14</v>
      </c>
      <c r="DA179" s="469"/>
      <c r="DB179" s="378"/>
      <c r="DC179" s="470"/>
      <c r="DD179" s="470"/>
      <c r="DE179" s="471"/>
      <c r="DF179" s="472"/>
      <c r="DG179" s="473"/>
      <c r="DH179" s="473"/>
      <c r="DI179" s="488"/>
      <c r="DJ179" s="383"/>
      <c r="DK179" s="489"/>
      <c r="DL179" s="489"/>
      <c r="DM179" s="374"/>
      <c r="DN179" s="374"/>
      <c r="DO179" s="374"/>
      <c r="DP179" s="574"/>
      <c r="DQ179" s="351"/>
      <c r="DR179" s="463"/>
      <c r="DS179" s="687"/>
      <c r="DT179" s="464"/>
      <c r="DU179" s="491"/>
      <c r="DV179" s="492"/>
      <c r="DW179" s="493"/>
      <c r="DX179" s="494"/>
      <c r="DY179" s="495"/>
      <c r="DZ179" s="496"/>
      <c r="EA179" s="497"/>
      <c r="EB179" s="576"/>
      <c r="EC179" s="351"/>
      <c r="ED179" s="463"/>
      <c r="EE179" s="687"/>
      <c r="EF179" s="464"/>
      <c r="EG179" s="577"/>
      <c r="EH179" s="578"/>
      <c r="EI179" s="579"/>
      <c r="EJ179" s="580"/>
      <c r="EK179" s="964"/>
      <c r="EL179" s="965"/>
      <c r="EM179" s="966"/>
      <c r="EN179" s="967"/>
      <c r="EO179" s="1029"/>
      <c r="EP179" s="1030"/>
      <c r="EQ179" s="1031"/>
      <c r="ER179" s="1032"/>
      <c r="ES179" s="1088"/>
      <c r="ET179" s="1089"/>
      <c r="EU179" s="1090"/>
      <c r="EV179" s="1091"/>
      <c r="EW179" s="1347"/>
      <c r="EX179" s="1348"/>
      <c r="EY179" s="1349"/>
      <c r="EZ179" s="1350"/>
      <c r="FA179" s="1457"/>
      <c r="FB179" s="1458"/>
      <c r="FC179" s="1459"/>
      <c r="FD179" s="1460"/>
      <c r="FE179" s="1632"/>
      <c r="FF179" s="1633"/>
      <c r="FG179" s="1634"/>
      <c r="FH179" s="1635"/>
      <c r="FL179" s="2252"/>
      <c r="FP179" s="2252"/>
      <c r="FQ179" s="1858"/>
      <c r="FT179" s="2252"/>
      <c r="FX179" s="2252"/>
      <c r="GB179" s="2252"/>
      <c r="GF179" s="2252"/>
      <c r="GG179" s="1858"/>
      <c r="GJ179" s="2252"/>
      <c r="GN179" s="2252"/>
      <c r="GR179" s="2252"/>
      <c r="GV179" s="1858"/>
      <c r="GW179" s="1858"/>
      <c r="GZ179" s="2252"/>
      <c r="HA179" s="1858"/>
      <c r="HD179" s="2252"/>
      <c r="HE179" s="1858"/>
      <c r="HH179" s="2252"/>
      <c r="HI179" s="1858"/>
      <c r="HL179" s="2252"/>
      <c r="HM179" s="1858"/>
      <c r="HP179" s="2252"/>
      <c r="HQ179" s="1858"/>
      <c r="HT179" s="2252"/>
      <c r="HU179" s="1858"/>
      <c r="HX179" s="2252"/>
      <c r="HY179" s="1858"/>
      <c r="IB179" s="2252"/>
      <c r="IC179" s="1858"/>
      <c r="IF179" s="2252"/>
      <c r="IG179" s="1858"/>
      <c r="IJ179" s="2252"/>
      <c r="IK179" s="1858"/>
      <c r="IN179" s="2252"/>
      <c r="IO179" s="1858"/>
      <c r="IR179" s="2252"/>
      <c r="IS179" s="1858"/>
      <c r="IV179" s="1858"/>
      <c r="IW179" s="1858"/>
      <c r="IZ179" s="2252"/>
      <c r="JA179" s="1858"/>
      <c r="JD179" s="2252"/>
      <c r="JE179" s="1858"/>
      <c r="JH179" s="2252"/>
      <c r="JI179" s="1858"/>
      <c r="JL179" s="2252"/>
      <c r="JM179" s="1858"/>
      <c r="JP179" s="2252"/>
      <c r="JQ179" s="1858"/>
      <c r="JT179" s="2252"/>
      <c r="JU179" s="1858"/>
      <c r="JX179" s="2252"/>
      <c r="JY179" s="1858"/>
      <c r="KB179" s="2252"/>
      <c r="KC179" s="1858"/>
      <c r="KF179" s="2252"/>
      <c r="KG179" s="1858"/>
      <c r="KJ179" s="2252"/>
      <c r="KK179" s="1858"/>
      <c r="KN179" s="2252"/>
      <c r="KO179" s="1858"/>
      <c r="KR179" s="2252"/>
      <c r="KS179" s="1858"/>
      <c r="KV179" s="2252"/>
      <c r="KW179" s="1858"/>
      <c r="KZ179" s="2252"/>
      <c r="LA179" s="1858"/>
      <c r="LD179" s="2252"/>
      <c r="LE179" s="1858"/>
      <c r="LH179" s="2252"/>
      <c r="LI179" s="1858"/>
      <c r="LL179" s="2252"/>
      <c r="LM179" s="1858"/>
      <c r="LP179" s="2252"/>
      <c r="LQ179" s="1858"/>
      <c r="LT179" s="2252"/>
      <c r="LU179" s="1858"/>
      <c r="LX179" s="2252"/>
      <c r="LY179" s="1858"/>
      <c r="MB179" s="2252"/>
      <c r="MC179" s="1858"/>
      <c r="MF179" s="2252"/>
      <c r="MG179" s="1858"/>
      <c r="MJ179" s="2252"/>
      <c r="MK179" s="1858"/>
      <c r="MN179" s="2252"/>
      <c r="MO179" s="1858"/>
      <c r="MR179" s="2252"/>
      <c r="MS179" s="1858"/>
      <c r="MV179" s="2252"/>
      <c r="MW179" s="1858"/>
      <c r="MZ179" s="2252"/>
      <c r="NA179" s="1858"/>
      <c r="ND179" s="2252"/>
    </row>
    <row r="180" spans="1:368" s="78" customFormat="1" thickBot="1">
      <c r="A180" s="128"/>
      <c r="B180" s="1754"/>
      <c r="C180" s="1790"/>
      <c r="D180" s="2331"/>
      <c r="E180" s="1790"/>
      <c r="F180" s="1812" t="s">
        <v>206</v>
      </c>
      <c r="G180" s="1818" t="s">
        <v>258</v>
      </c>
      <c r="H180" s="1772" t="e">
        <f>AVERAGE(BE180,AK180,AC180,Q180,U180,Y180,CK180,CG180,AG180,AW180,M180,BQ180,BU180,BM180,BA180,AO180,AS180,#REF!,BI180,BY180,CC180,CO180,CS180,CW180,DA180,DE180)</f>
        <v>#REF!</v>
      </c>
      <c r="I180" s="706" t="e">
        <f>AVERAGE(BF180,AL180,AD180,R180,V180,Z180,CL180,CH180,AH180,AX180,N180,BR180,BV180,BN180,BB180,AP180,AT180,#REF!,BJ180,BZ180,CD180,CP180,CT180,CX180,DB180,DF180)</f>
        <v>#REF!</v>
      </c>
      <c r="J180" s="2058" t="e">
        <f>AVERAGE(BG180,AM180,AE180,S180,W180,AA180,CM180,CI180,AI180,AY180,O180,BS180,BW180,BO180,BC180,AQ180,AU180,#REF!,BK180,CA180,CE180,CQ180,CU180,CY180,DC180,DG180)</f>
        <v>#REF!</v>
      </c>
      <c r="K180" s="1330" t="e">
        <f>SUM(H180:J180)</f>
        <v>#REF!</v>
      </c>
      <c r="L180" s="1754"/>
      <c r="M180" s="472"/>
      <c r="N180" s="472"/>
      <c r="O180" s="472"/>
      <c r="P180" s="471"/>
      <c r="Q180" s="2521"/>
      <c r="R180" s="572"/>
      <c r="S180" s="573"/>
      <c r="T180" s="2520"/>
      <c r="U180" s="463"/>
      <c r="V180" s="463"/>
      <c r="W180" s="463"/>
      <c r="X180" s="464"/>
      <c r="Y180" s="482">
        <f t="shared" si="107"/>
        <v>5.7</v>
      </c>
      <c r="Z180" s="482">
        <f t="shared" si="108"/>
        <v>5.7</v>
      </c>
      <c r="AA180" s="482">
        <f t="shared" si="109"/>
        <v>7.6</v>
      </c>
      <c r="AB180" s="483">
        <v>19</v>
      </c>
      <c r="AC180" s="683">
        <f>AF180*6/20</f>
        <v>3.75</v>
      </c>
      <c r="AD180" s="683">
        <f>AF180*6/20</f>
        <v>3.75</v>
      </c>
      <c r="AE180" s="683">
        <f>AF180*8/20</f>
        <v>5</v>
      </c>
      <c r="AF180" s="684">
        <v>12.5</v>
      </c>
      <c r="AG180" s="704"/>
      <c r="AH180" s="373"/>
      <c r="AI180" s="705"/>
      <c r="AJ180" s="373"/>
      <c r="AK180" s="683">
        <f>AN180*6/20</f>
        <v>4.2</v>
      </c>
      <c r="AL180" s="683">
        <f>AN180*6/20</f>
        <v>4.2</v>
      </c>
      <c r="AM180" s="683">
        <f>AN180*8/20</f>
        <v>5.6</v>
      </c>
      <c r="AN180" s="684">
        <v>14</v>
      </c>
      <c r="AO180" s="1127"/>
      <c r="AP180" s="1127"/>
      <c r="AQ180" s="1127"/>
      <c r="AR180" s="1128"/>
      <c r="AS180" s="358"/>
      <c r="AT180" s="358"/>
      <c r="AU180" s="723"/>
      <c r="AV180" s="724"/>
      <c r="AW180" s="1962"/>
      <c r="AX180" s="364"/>
      <c r="AY180" s="365"/>
      <c r="AZ180" s="1963"/>
      <c r="BA180" s="366"/>
      <c r="BB180" s="366"/>
      <c r="BC180" s="366"/>
      <c r="BD180" s="367"/>
      <c r="BE180" s="2401">
        <v>2.5</v>
      </c>
      <c r="BF180" s="368">
        <v>4.5</v>
      </c>
      <c r="BG180" s="2451">
        <v>6</v>
      </c>
      <c r="BH180" s="470">
        <f t="shared" si="111"/>
        <v>13</v>
      </c>
      <c r="BI180" s="371"/>
      <c r="BJ180" s="371"/>
      <c r="BK180" s="371"/>
      <c r="BL180" s="372"/>
      <c r="BM180" s="358"/>
      <c r="BN180" s="358"/>
      <c r="BO180" s="358"/>
      <c r="BP180" s="363"/>
      <c r="BQ180" s="373"/>
      <c r="BR180" s="373"/>
      <c r="BS180" s="373"/>
      <c r="BT180" s="704"/>
      <c r="BU180" s="1906">
        <f>BX180*6/20</f>
        <v>4.08</v>
      </c>
      <c r="BV180" s="683">
        <f>BX180*6/20</f>
        <v>4.08</v>
      </c>
      <c r="BW180" s="683">
        <f>BX180*8/20</f>
        <v>5.4399999999999995</v>
      </c>
      <c r="BX180" s="1907">
        <v>13.6</v>
      </c>
      <c r="BY180" s="1424"/>
      <c r="BZ180" s="1424"/>
      <c r="CA180" s="1424"/>
      <c r="CB180" s="1425"/>
      <c r="CC180" s="355"/>
      <c r="CD180" s="355"/>
      <c r="CE180" s="355"/>
      <c r="CF180" s="356"/>
      <c r="CG180" s="683">
        <f>CJ180*6/20</f>
        <v>3.9900000000000007</v>
      </c>
      <c r="CH180" s="683">
        <f>CJ180*6/20</f>
        <v>3.9900000000000007</v>
      </c>
      <c r="CI180" s="683">
        <f>CJ180*8/20</f>
        <v>5.32</v>
      </c>
      <c r="CJ180" s="684">
        <v>13.3</v>
      </c>
      <c r="CK180" s="709">
        <v>5</v>
      </c>
      <c r="CL180" s="667">
        <v>5</v>
      </c>
      <c r="CM180" s="667">
        <v>5</v>
      </c>
      <c r="CN180" s="488">
        <f t="shared" si="112"/>
        <v>15</v>
      </c>
      <c r="CO180" s="2011">
        <v>6</v>
      </c>
      <c r="CP180" s="537">
        <v>5.5</v>
      </c>
      <c r="CQ180" s="537">
        <v>7.5</v>
      </c>
      <c r="CR180" s="2006">
        <f>CQ180+CP180+CO180</f>
        <v>19</v>
      </c>
      <c r="CS180" s="378"/>
      <c r="CT180" s="378"/>
      <c r="CU180" s="378"/>
      <c r="CV180" s="460"/>
      <c r="CW180" s="537">
        <v>5</v>
      </c>
      <c r="CX180" s="537">
        <v>4</v>
      </c>
      <c r="CY180" s="537">
        <v>6.5</v>
      </c>
      <c r="CZ180" s="377">
        <f>CY180+CX180+CW180</f>
        <v>15.5</v>
      </c>
      <c r="DA180" s="469"/>
      <c r="DB180" s="378"/>
      <c r="DC180" s="470"/>
      <c r="DD180" s="470"/>
      <c r="DE180" s="471"/>
      <c r="DF180" s="472"/>
      <c r="DG180" s="473"/>
      <c r="DH180" s="473"/>
      <c r="DI180" s="488"/>
      <c r="DJ180" s="383"/>
      <c r="DK180" s="489"/>
      <c r="DL180" s="489"/>
      <c r="DM180" s="374"/>
      <c r="DN180" s="374"/>
      <c r="DO180" s="374"/>
      <c r="DP180" s="574"/>
      <c r="DQ180" s="351"/>
      <c r="DR180" s="463"/>
      <c r="DS180" s="687"/>
      <c r="DT180" s="464"/>
      <c r="DU180" s="491"/>
      <c r="DV180" s="492"/>
      <c r="DW180" s="493"/>
      <c r="DX180" s="494"/>
      <c r="DY180" s="495"/>
      <c r="DZ180" s="496"/>
      <c r="EA180" s="497"/>
      <c r="EB180" s="576"/>
      <c r="EC180" s="351"/>
      <c r="ED180" s="463"/>
      <c r="EE180" s="687"/>
      <c r="EF180" s="464"/>
      <c r="EG180" s="577"/>
      <c r="EH180" s="578"/>
      <c r="EI180" s="579"/>
      <c r="EJ180" s="580"/>
      <c r="EK180" s="964"/>
      <c r="EL180" s="965"/>
      <c r="EM180" s="966"/>
      <c r="EN180" s="967"/>
      <c r="EO180" s="1029"/>
      <c r="EP180" s="1030"/>
      <c r="EQ180" s="1031"/>
      <c r="ER180" s="1032"/>
      <c r="ES180" s="1088"/>
      <c r="ET180" s="1089"/>
      <c r="EU180" s="1090"/>
      <c r="EV180" s="1091"/>
      <c r="EW180" s="1347"/>
      <c r="EX180" s="1348"/>
      <c r="EY180" s="1349"/>
      <c r="EZ180" s="1350"/>
      <c r="FA180" s="1457"/>
      <c r="FB180" s="1458"/>
      <c r="FC180" s="1459"/>
      <c r="FD180" s="1460"/>
      <c r="FE180" s="1632"/>
      <c r="FF180" s="1633"/>
      <c r="FG180" s="1634"/>
      <c r="FH180" s="1635"/>
      <c r="FL180" s="2252"/>
      <c r="FP180" s="2252"/>
      <c r="FQ180" s="1858"/>
      <c r="FT180" s="2252"/>
      <c r="FX180" s="2252"/>
      <c r="GB180" s="2252"/>
      <c r="GF180" s="2252"/>
      <c r="GG180" s="1858"/>
      <c r="GJ180" s="2252"/>
      <c r="GN180" s="2252"/>
      <c r="GR180" s="2252"/>
      <c r="GV180" s="1858"/>
      <c r="GW180" s="1858"/>
      <c r="GZ180" s="2252"/>
      <c r="HA180" s="1858"/>
      <c r="HD180" s="2252"/>
      <c r="HE180" s="1858"/>
      <c r="HH180" s="2252"/>
      <c r="HI180" s="1858"/>
      <c r="HL180" s="2252"/>
      <c r="HM180" s="1858"/>
      <c r="HP180" s="2252"/>
      <c r="HQ180" s="1858"/>
      <c r="HT180" s="2252"/>
      <c r="HU180" s="1858"/>
      <c r="HX180" s="2252"/>
      <c r="HY180" s="1858"/>
      <c r="IB180" s="2252"/>
      <c r="IC180" s="1858"/>
      <c r="IF180" s="2252"/>
      <c r="IG180" s="1858"/>
      <c r="IJ180" s="2252"/>
      <c r="IK180" s="1858"/>
      <c r="IN180" s="2252"/>
      <c r="IO180" s="1858"/>
      <c r="IR180" s="2252"/>
      <c r="IS180" s="1858"/>
      <c r="IV180" s="1858"/>
      <c r="IW180" s="1858"/>
      <c r="IZ180" s="2252"/>
      <c r="JA180" s="1858"/>
      <c r="JD180" s="2252"/>
      <c r="JE180" s="1858"/>
      <c r="JH180" s="2252"/>
      <c r="JI180" s="1858"/>
      <c r="JL180" s="2252"/>
      <c r="JM180" s="1858"/>
      <c r="JP180" s="2252"/>
      <c r="JQ180" s="1858"/>
      <c r="JT180" s="2252"/>
      <c r="JU180" s="1858"/>
      <c r="JX180" s="2252"/>
      <c r="JY180" s="1858"/>
      <c r="KB180" s="2252"/>
      <c r="KC180" s="1858"/>
      <c r="KF180" s="2252"/>
      <c r="KG180" s="1858"/>
      <c r="KJ180" s="2252"/>
      <c r="KK180" s="1858"/>
      <c r="KN180" s="2252"/>
      <c r="KO180" s="1858"/>
      <c r="KR180" s="2252"/>
      <c r="KS180" s="1858"/>
      <c r="KV180" s="2252"/>
      <c r="KW180" s="1858"/>
      <c r="KZ180" s="2252"/>
      <c r="LA180" s="1858"/>
      <c r="LD180" s="2252"/>
      <c r="LE180" s="1858"/>
      <c r="LH180" s="2252"/>
      <c r="LI180" s="1858"/>
      <c r="LL180" s="2252"/>
      <c r="LM180" s="1858"/>
      <c r="LP180" s="2252"/>
      <c r="LQ180" s="1858"/>
      <c r="LT180" s="2252"/>
      <c r="LU180" s="1858"/>
      <c r="LX180" s="2252"/>
      <c r="LY180" s="1858"/>
      <c r="MB180" s="2252"/>
      <c r="MC180" s="1858"/>
      <c r="MF180" s="2252"/>
      <c r="MG180" s="1858"/>
      <c r="MJ180" s="2252"/>
      <c r="MK180" s="1858"/>
      <c r="MN180" s="2252"/>
      <c r="MO180" s="1858"/>
      <c r="MR180" s="2252"/>
      <c r="MS180" s="1858"/>
      <c r="MV180" s="2252"/>
      <c r="MW180" s="1858"/>
      <c r="MZ180" s="2252"/>
      <c r="NA180" s="1858"/>
      <c r="ND180" s="2252"/>
    </row>
    <row r="181" spans="1:368" s="411" customFormat="1" thickBot="1">
      <c r="A181" s="714"/>
      <c r="B181" s="1757"/>
      <c r="C181" s="1790">
        <v>2008</v>
      </c>
      <c r="D181" s="2331" t="s">
        <v>509</v>
      </c>
      <c r="E181" s="1790">
        <v>16</v>
      </c>
      <c r="F181" s="1805" t="s">
        <v>518</v>
      </c>
      <c r="G181" s="1806"/>
      <c r="H181" s="2274"/>
      <c r="I181" s="2274"/>
      <c r="J181" s="2274"/>
      <c r="K181" s="2275"/>
      <c r="L181" s="1757"/>
      <c r="M181" s="386"/>
      <c r="N181" s="386"/>
      <c r="O181" s="386"/>
      <c r="P181" s="414"/>
      <c r="Q181" s="2517"/>
      <c r="R181" s="387"/>
      <c r="S181" s="388"/>
      <c r="T181" s="2518"/>
      <c r="U181" s="389"/>
      <c r="V181" s="389"/>
      <c r="W181" s="389"/>
      <c r="X181" s="390"/>
      <c r="Y181" s="2597">
        <f>STDEV(AB172:AB180)</f>
        <v>1.8016967311706698</v>
      </c>
      <c r="Z181" s="2597"/>
      <c r="AA181" s="2598">
        <f>AVERAGE(AB172:AB180)</f>
        <v>15.311111111111112</v>
      </c>
      <c r="AB181" s="2598"/>
      <c r="AC181" s="2597">
        <f>STDEV(AF172:AF180)</f>
        <v>0.90138781886599728</v>
      </c>
      <c r="AD181" s="2597"/>
      <c r="AE181" s="2598">
        <f>AVERAGE(AF172:AF180)</f>
        <v>12.5</v>
      </c>
      <c r="AF181" s="2598"/>
      <c r="AG181" s="707"/>
      <c r="AH181" s="404"/>
      <c r="AI181" s="708"/>
      <c r="AJ181" s="404"/>
      <c r="AK181" s="2597">
        <f>STDEV(AN172:AN180)</f>
        <v>1.2437342963832749</v>
      </c>
      <c r="AL181" s="2597"/>
      <c r="AM181" s="2598">
        <f>AVERAGE(AN172:AN180)</f>
        <v>14</v>
      </c>
      <c r="AN181" s="2598"/>
      <c r="AO181" s="1129"/>
      <c r="AP181" s="1129"/>
      <c r="AQ181" s="1129"/>
      <c r="AR181" s="1130"/>
      <c r="AS181" s="393"/>
      <c r="AT181" s="393"/>
      <c r="AU181" s="32"/>
      <c r="AV181" s="1944"/>
      <c r="AW181" s="1964"/>
      <c r="AX181" s="398"/>
      <c r="AY181" s="399"/>
      <c r="AZ181" s="1965"/>
      <c r="BA181" s="400"/>
      <c r="BB181" s="400"/>
      <c r="BC181" s="400"/>
      <c r="BD181" s="401"/>
      <c r="BE181" s="2596">
        <f>STDEV(BH172:BH180)</f>
        <v>2.6450162780427413</v>
      </c>
      <c r="BF181" s="2597"/>
      <c r="BG181" s="2598">
        <f>AVERAGE(BH172:BH180)</f>
        <v>12.68888888888889</v>
      </c>
      <c r="BH181" s="2598"/>
      <c r="BI181" s="402"/>
      <c r="BJ181" s="402"/>
      <c r="BK181" s="402"/>
      <c r="BL181" s="403"/>
      <c r="BM181" s="393"/>
      <c r="BN181" s="393"/>
      <c r="BO181" s="393"/>
      <c r="BP181" s="397"/>
      <c r="BQ181" s="404"/>
      <c r="BR181" s="404"/>
      <c r="BS181" s="404"/>
      <c r="BT181" s="707"/>
      <c r="BU181" s="2596">
        <f>STDEV(BX172:BX180)</f>
        <v>1.4878209270981477</v>
      </c>
      <c r="BV181" s="2597"/>
      <c r="BW181" s="2598">
        <f>AVERAGE(BX172:BX180)</f>
        <v>13.588888888888887</v>
      </c>
      <c r="BX181" s="2599"/>
      <c r="BY181" s="1426"/>
      <c r="BZ181" s="1426"/>
      <c r="CA181" s="1426"/>
      <c r="CB181" s="1427"/>
      <c r="CC181" s="391"/>
      <c r="CD181" s="391"/>
      <c r="CE181" s="391"/>
      <c r="CF181" s="392"/>
      <c r="CG181" s="2597">
        <f>STDEV(CJ172:CJ180)</f>
        <v>1.4760118939599256</v>
      </c>
      <c r="CH181" s="2597"/>
      <c r="CI181" s="2598">
        <f>AVERAGE(CJ172:CJ180)</f>
        <v>13.288888888888888</v>
      </c>
      <c r="CJ181" s="2598"/>
      <c r="CK181" s="2597">
        <f>STDEV(CN172:CN180)</f>
        <v>1.1990737165736474</v>
      </c>
      <c r="CL181" s="2597"/>
      <c r="CM181" s="2598">
        <f>AVERAGE(CN172:CN180)</f>
        <v>14.255555555555556</v>
      </c>
      <c r="CN181" s="2598"/>
      <c r="CO181" s="2596">
        <f>STDEV(CR172:CR180)</f>
        <v>1.9961073228773099</v>
      </c>
      <c r="CP181" s="2597"/>
      <c r="CQ181" s="2598">
        <f>AVERAGE(CR172:CR180)</f>
        <v>15.377777777777778</v>
      </c>
      <c r="CR181" s="2599"/>
      <c r="CS181" s="408"/>
      <c r="CT181" s="408"/>
      <c r="CU181" s="408"/>
      <c r="CV181" s="409"/>
      <c r="CW181" s="2597">
        <f>STDEV(CZ172:CZ180)</f>
        <v>1.8697890552442287</v>
      </c>
      <c r="CX181" s="2597"/>
      <c r="CY181" s="2598">
        <f>AVERAGE(CZ172:CZ180)</f>
        <v>13.31111111111111</v>
      </c>
      <c r="CZ181" s="2598"/>
      <c r="DA181" s="412"/>
      <c r="DB181" s="408"/>
      <c r="DC181" s="413"/>
      <c r="DD181" s="413"/>
      <c r="DE181" s="414"/>
      <c r="DF181" s="386"/>
      <c r="DG181" s="415"/>
      <c r="DH181" s="415"/>
      <c r="DI181" s="416"/>
      <c r="DJ181" s="417"/>
      <c r="DK181" s="418"/>
      <c r="DL181" s="418"/>
      <c r="DM181" s="405"/>
      <c r="DN181" s="405"/>
      <c r="DO181" s="405"/>
      <c r="DP181" s="419"/>
      <c r="DQ181" s="710"/>
      <c r="DR181" s="389"/>
      <c r="DS181" s="711"/>
      <c r="DT181" s="390"/>
      <c r="DU181" s="421"/>
      <c r="DV181" s="422"/>
      <c r="DW181" s="423"/>
      <c r="DX181" s="424"/>
      <c r="DY181" s="425"/>
      <c r="DZ181" s="426"/>
      <c r="EA181" s="427"/>
      <c r="EB181" s="428"/>
      <c r="EC181" s="710"/>
      <c r="ED181" s="389"/>
      <c r="EE181" s="711"/>
      <c r="EF181" s="390"/>
      <c r="EG181" s="429"/>
      <c r="EH181" s="430"/>
      <c r="EI181" s="712"/>
      <c r="EJ181" s="432"/>
      <c r="EK181" s="954"/>
      <c r="EL181" s="955"/>
      <c r="EM181" s="972"/>
      <c r="EN181" s="957"/>
      <c r="EO181" s="1019"/>
      <c r="EP181" s="1020"/>
      <c r="EQ181" s="1037"/>
      <c r="ER181" s="1022"/>
      <c r="ES181" s="1078"/>
      <c r="ET181" s="1079"/>
      <c r="EU181" s="1096"/>
      <c r="EV181" s="1081"/>
      <c r="EW181" s="1359"/>
      <c r="EX181" s="1360"/>
      <c r="EY181" s="1373"/>
      <c r="EZ181" s="1362"/>
      <c r="FA181" s="1480"/>
      <c r="FB181" s="1481"/>
      <c r="FC181" s="1494"/>
      <c r="FD181" s="1483"/>
      <c r="FE181" s="1622"/>
      <c r="FF181" s="1623"/>
      <c r="FG181" s="1640"/>
      <c r="FH181" s="1625"/>
      <c r="FL181" s="2255"/>
      <c r="FP181" s="2255"/>
      <c r="FQ181" s="1862"/>
      <c r="FT181" s="2255"/>
      <c r="FX181" s="2255"/>
      <c r="GB181" s="2255"/>
      <c r="GF181" s="2255"/>
      <c r="GG181" s="1862"/>
      <c r="GJ181" s="2255"/>
      <c r="GN181" s="2255"/>
      <c r="GR181" s="2255"/>
      <c r="GV181" s="1862"/>
      <c r="GW181" s="1862"/>
      <c r="GZ181" s="2255"/>
      <c r="HA181" s="1862"/>
      <c r="HD181" s="2255"/>
      <c r="HE181" s="1862"/>
      <c r="HH181" s="2255"/>
      <c r="HI181" s="1862"/>
      <c r="HL181" s="2255"/>
      <c r="HM181" s="1862"/>
      <c r="HP181" s="2255"/>
      <c r="HQ181" s="1862"/>
      <c r="HT181" s="2255"/>
      <c r="HU181" s="1862"/>
      <c r="HX181" s="2255"/>
      <c r="HY181" s="1862"/>
      <c r="IB181" s="2255"/>
      <c r="IC181" s="1862"/>
      <c r="IF181" s="2255"/>
      <c r="IG181" s="1862"/>
      <c r="IJ181" s="2255"/>
      <c r="IK181" s="1862"/>
      <c r="IN181" s="2255"/>
      <c r="IO181" s="1862"/>
      <c r="IR181" s="2255"/>
      <c r="IS181" s="1862"/>
      <c r="IV181" s="1862"/>
      <c r="IW181" s="1862"/>
      <c r="IZ181" s="2255"/>
      <c r="JA181" s="1862"/>
      <c r="JD181" s="2255"/>
      <c r="JE181" s="1862"/>
      <c r="JH181" s="2255"/>
      <c r="JI181" s="1862"/>
      <c r="JL181" s="2255"/>
      <c r="JM181" s="1862"/>
      <c r="JP181" s="2255"/>
      <c r="JQ181" s="1862"/>
      <c r="JT181" s="2255"/>
      <c r="JU181" s="1862"/>
      <c r="JX181" s="2255"/>
      <c r="JY181" s="1862"/>
      <c r="KB181" s="2255"/>
      <c r="KC181" s="1862"/>
      <c r="KF181" s="2255"/>
      <c r="KG181" s="1862"/>
      <c r="KJ181" s="2255"/>
      <c r="KK181" s="1862"/>
      <c r="KN181" s="2255"/>
      <c r="KO181" s="1862"/>
      <c r="KR181" s="2255"/>
      <c r="KS181" s="1862"/>
      <c r="KV181" s="2255"/>
      <c r="KW181" s="1862"/>
      <c r="KZ181" s="2255"/>
      <c r="LA181" s="1862"/>
      <c r="LD181" s="2255"/>
      <c r="LE181" s="1862"/>
      <c r="LH181" s="2255"/>
      <c r="LI181" s="1862"/>
      <c r="LL181" s="2255"/>
      <c r="LM181" s="1862"/>
      <c r="LP181" s="2255"/>
      <c r="LQ181" s="1862"/>
      <c r="LT181" s="2255"/>
      <c r="LU181" s="1862"/>
      <c r="LX181" s="2255"/>
      <c r="LY181" s="1862"/>
      <c r="MB181" s="2255"/>
      <c r="MC181" s="1862"/>
      <c r="MF181" s="2255"/>
      <c r="MG181" s="1862"/>
      <c r="MJ181" s="2255"/>
      <c r="MK181" s="1862"/>
      <c r="MN181" s="2255"/>
      <c r="MO181" s="1862"/>
      <c r="MR181" s="2255"/>
      <c r="MS181" s="1862"/>
      <c r="MV181" s="2255"/>
      <c r="MW181" s="1862"/>
      <c r="MZ181" s="2255"/>
      <c r="NA181" s="1862"/>
      <c r="ND181" s="2255"/>
    </row>
    <row r="182" spans="1:368" s="325" customFormat="1" thickBot="1">
      <c r="A182" s="130"/>
      <c r="B182" s="1756"/>
      <c r="C182" s="1790"/>
      <c r="D182" s="2331"/>
      <c r="E182" s="1790"/>
      <c r="F182" s="1803" t="s">
        <v>259</v>
      </c>
      <c r="G182" s="1808" t="s">
        <v>260</v>
      </c>
      <c r="H182" s="2057" t="e">
        <f>AVERAGE(BE182,AK182,AC182,Q182,U182,Y182,CK182,CG182,AG182,AW182,M182,BQ182,BU182,BM182,BA182,AO182,AS182,#REF!,BI182,BY182,CC182,CO182,CS182,CW182,DA182,DE182,DI182,DM182,DQ182,DU182)</f>
        <v>#REF!</v>
      </c>
      <c r="I182" s="691" t="e">
        <f>AVERAGE(BF182,AL182,AD182,R182,V182,Z182,CL182,CH182,AH182,AX182,N182,BR182,BV182,BN182,BB182,AP182,AT182,#REF!,BJ182,BZ182,CD182,CP182,CT182,CX182,DB182,DF182,DJ182,DN182,DR182,DV182)</f>
        <v>#REF!</v>
      </c>
      <c r="J182" s="803" t="e">
        <f>AVERAGE(BG182,AM182,AE182,S182,W182,AA182,CM182,CI182,AI182,AY182,O182,BS182,BW182,BO182,BC182,AQ182,AU182,#REF!,BK182,CA182,CE182,CQ182,CU182,CY182,DC182,DG182,DK182,DO182,DS182,DW182)</f>
        <v>#REF!</v>
      </c>
      <c r="K182" s="2281" t="e">
        <f>AVERAGE(BH182,AN182,AF182,T182,X182,AB182,CN182,CJ182,AJ182,AZ182,P182,BT182,BX182,BP182,BD182,AR182,AV182,#REF!,BL182,CB182,CF182,CR182,CV182,CZ182,DD182,DH182,DL182,DP182,DT182,DX182)</f>
        <v>#REF!</v>
      </c>
      <c r="L182" s="1756"/>
      <c r="M182" s="455"/>
      <c r="N182" s="455"/>
      <c r="O182" s="455"/>
      <c r="P182" s="454"/>
      <c r="Q182" s="2519"/>
      <c r="R182" s="552"/>
      <c r="S182" s="553"/>
      <c r="T182" s="2523"/>
      <c r="U182" s="444"/>
      <c r="V182" s="444"/>
      <c r="W182" s="444"/>
      <c r="X182" s="445"/>
      <c r="Y182" s="353">
        <v>4</v>
      </c>
      <c r="Z182" s="353">
        <v>3.5</v>
      </c>
      <c r="AA182" s="353">
        <v>5.5</v>
      </c>
      <c r="AB182" s="525">
        <f>AA182+Z182+Y182</f>
        <v>13</v>
      </c>
      <c r="AC182" s="484">
        <v>3.5</v>
      </c>
      <c r="AD182" s="484">
        <v>3</v>
      </c>
      <c r="AE182" s="484">
        <v>6</v>
      </c>
      <c r="AF182" s="356">
        <f t="shared" ref="AF182:AF188" si="113">AE182+AD182+AC182</f>
        <v>12.5</v>
      </c>
      <c r="AG182" s="700"/>
      <c r="AH182" s="307"/>
      <c r="AI182" s="701"/>
      <c r="AJ182" s="307"/>
      <c r="AK182" s="683">
        <f>AN182*6/20</f>
        <v>4.5</v>
      </c>
      <c r="AL182" s="683">
        <f>AN182*6/20</f>
        <v>4.5</v>
      </c>
      <c r="AM182" s="683">
        <f>AN182*8/20</f>
        <v>6</v>
      </c>
      <c r="AN182" s="684">
        <f>AN185</f>
        <v>15</v>
      </c>
      <c r="AO182" s="1125"/>
      <c r="AP182" s="1125"/>
      <c r="AQ182" s="1125"/>
      <c r="AR182" s="1126"/>
      <c r="AS182" s="293"/>
      <c r="AT182" s="293"/>
      <c r="AU182" s="721"/>
      <c r="AV182" s="1943"/>
      <c r="AW182" s="1960"/>
      <c r="AX182" s="299"/>
      <c r="AY182" s="300"/>
      <c r="AZ182" s="1961"/>
      <c r="BA182" s="301"/>
      <c r="BB182" s="301"/>
      <c r="BC182" s="301"/>
      <c r="BD182" s="302"/>
      <c r="BE182" s="2401">
        <v>4</v>
      </c>
      <c r="BF182" s="368">
        <v>3.5</v>
      </c>
      <c r="BG182" s="2451">
        <v>5.5</v>
      </c>
      <c r="BH182" s="470">
        <f t="shared" ref="BH182:BH187" si="114">BG182+BF182+BE182</f>
        <v>13</v>
      </c>
      <c r="BI182" s="305"/>
      <c r="BJ182" s="305"/>
      <c r="BK182" s="305"/>
      <c r="BL182" s="306"/>
      <c r="BM182" s="293"/>
      <c r="BN182" s="293"/>
      <c r="BO182" s="293"/>
      <c r="BP182" s="298"/>
      <c r="BQ182" s="307"/>
      <c r="BR182" s="307"/>
      <c r="BS182" s="307"/>
      <c r="BT182" s="700"/>
      <c r="BU182" s="1914"/>
      <c r="BV182" s="1414"/>
      <c r="BW182" s="1414"/>
      <c r="BX182" s="1915"/>
      <c r="BY182" s="1422"/>
      <c r="BZ182" s="1422"/>
      <c r="CA182" s="1422"/>
      <c r="CB182" s="1423"/>
      <c r="CC182" s="290"/>
      <c r="CD182" s="290"/>
      <c r="CE182" s="290"/>
      <c r="CF182" s="291"/>
      <c r="CG182" s="293"/>
      <c r="CH182" s="293"/>
      <c r="CI182" s="293"/>
      <c r="CJ182" s="298"/>
      <c r="CK182" s="446"/>
      <c r="CL182" s="446"/>
      <c r="CM182" s="446"/>
      <c r="CN182" s="532"/>
      <c r="CO182" s="2017"/>
      <c r="CP182" s="450"/>
      <c r="CQ182" s="451"/>
      <c r="CR182" s="2018"/>
      <c r="CS182" s="321"/>
      <c r="CT182" s="321"/>
      <c r="CU182" s="321"/>
      <c r="CV182" s="442"/>
      <c r="CW182" s="449"/>
      <c r="CX182" s="450"/>
      <c r="CY182" s="451"/>
      <c r="CZ182" s="451"/>
      <c r="DA182" s="452"/>
      <c r="DB182" s="321"/>
      <c r="DC182" s="453"/>
      <c r="DD182" s="453"/>
      <c r="DE182" s="454"/>
      <c r="DF182" s="455"/>
      <c r="DG182" s="456"/>
      <c r="DH182" s="456"/>
      <c r="DI182" s="532"/>
      <c r="DJ182" s="446"/>
      <c r="DK182" s="533"/>
      <c r="DL182" s="533"/>
      <c r="DM182" s="308"/>
      <c r="DN182" s="308"/>
      <c r="DO182" s="308"/>
      <c r="DP182" s="556"/>
      <c r="DQ182" s="285"/>
      <c r="DR182" s="444"/>
      <c r="DS182" s="722"/>
      <c r="DT182" s="445"/>
      <c r="DU182" s="558"/>
      <c r="DV182" s="559"/>
      <c r="DW182" s="560"/>
      <c r="DX182" s="561"/>
      <c r="DY182" s="562"/>
      <c r="DZ182" s="563"/>
      <c r="EA182" s="564"/>
      <c r="EB182" s="565"/>
      <c r="EC182" s="285"/>
      <c r="ED182" s="444"/>
      <c r="EE182" s="722"/>
      <c r="EF182" s="445"/>
      <c r="EG182" s="566"/>
      <c r="EH182" s="567"/>
      <c r="EI182" s="568"/>
      <c r="EJ182" s="569"/>
      <c r="EK182" s="960"/>
      <c r="EL182" s="961"/>
      <c r="EM182" s="962"/>
      <c r="EN182" s="963"/>
      <c r="EO182" s="1025"/>
      <c r="EP182" s="1026"/>
      <c r="EQ182" s="1027"/>
      <c r="ER182" s="1028"/>
      <c r="ES182" s="1084"/>
      <c r="ET182" s="1085"/>
      <c r="EU182" s="1086"/>
      <c r="EV182" s="1087"/>
      <c r="EW182" s="1365"/>
      <c r="EX182" s="1366"/>
      <c r="EY182" s="1367"/>
      <c r="EZ182" s="1368"/>
      <c r="FA182" s="1486"/>
      <c r="FB182" s="1487"/>
      <c r="FC182" s="1488"/>
      <c r="FD182" s="1489"/>
      <c r="FE182" s="1628"/>
      <c r="FF182" s="1629"/>
      <c r="FG182" s="1630"/>
      <c r="FH182" s="1631"/>
      <c r="FL182" s="2254"/>
      <c r="FP182" s="2254"/>
      <c r="FQ182" s="1861"/>
      <c r="FT182" s="2254"/>
      <c r="FX182" s="2254"/>
      <c r="GB182" s="2254"/>
      <c r="GF182" s="2254"/>
      <c r="GG182" s="1861"/>
      <c r="GJ182" s="2254"/>
      <c r="GN182" s="2254"/>
      <c r="GR182" s="2254"/>
      <c r="GV182" s="1861"/>
      <c r="GW182" s="1861"/>
      <c r="GZ182" s="2254"/>
      <c r="HA182" s="1861"/>
      <c r="HD182" s="2254"/>
      <c r="HE182" s="1861"/>
      <c r="HH182" s="2254"/>
      <c r="HI182" s="1861"/>
      <c r="HL182" s="2254"/>
      <c r="HM182" s="1861"/>
      <c r="HP182" s="2254"/>
      <c r="HQ182" s="1861"/>
      <c r="HT182" s="2254"/>
      <c r="HU182" s="1861"/>
      <c r="HX182" s="2254"/>
      <c r="HY182" s="1861"/>
      <c r="IB182" s="2254"/>
      <c r="IC182" s="1861"/>
      <c r="IF182" s="2254"/>
      <c r="IG182" s="1861"/>
      <c r="IJ182" s="2254"/>
      <c r="IK182" s="1861"/>
      <c r="IN182" s="2254"/>
      <c r="IO182" s="1861"/>
      <c r="IR182" s="2254"/>
      <c r="IS182" s="1861"/>
      <c r="IV182" s="1861"/>
      <c r="IW182" s="1861"/>
      <c r="IZ182" s="2254"/>
      <c r="JA182" s="1861"/>
      <c r="JD182" s="2254"/>
      <c r="JE182" s="1861"/>
      <c r="JH182" s="2254"/>
      <c r="JI182" s="1861"/>
      <c r="JL182" s="2254"/>
      <c r="JM182" s="1861"/>
      <c r="JP182" s="2254"/>
      <c r="JQ182" s="1861"/>
      <c r="JT182" s="2254"/>
      <c r="JU182" s="1861"/>
      <c r="JX182" s="2254"/>
      <c r="JY182" s="1861"/>
      <c r="KB182" s="2254"/>
      <c r="KC182" s="1861"/>
      <c r="KF182" s="2254"/>
      <c r="KG182" s="1861"/>
      <c r="KJ182" s="2254"/>
      <c r="KK182" s="1861"/>
      <c r="KN182" s="2254"/>
      <c r="KO182" s="1861"/>
      <c r="KR182" s="2254"/>
      <c r="KS182" s="1861"/>
      <c r="KV182" s="2254"/>
      <c r="KW182" s="1861"/>
      <c r="KZ182" s="2254"/>
      <c r="LA182" s="1861"/>
      <c r="LD182" s="2254"/>
      <c r="LE182" s="1861"/>
      <c r="LH182" s="2254"/>
      <c r="LI182" s="1861"/>
      <c r="LL182" s="2254"/>
      <c r="LM182" s="1861"/>
      <c r="LP182" s="2254"/>
      <c r="LQ182" s="1861"/>
      <c r="LT182" s="2254"/>
      <c r="LU182" s="1861"/>
      <c r="LX182" s="2254"/>
      <c r="LY182" s="1861"/>
      <c r="MB182" s="2254"/>
      <c r="MC182" s="1861"/>
      <c r="MF182" s="2254"/>
      <c r="MG182" s="1861"/>
      <c r="MJ182" s="2254"/>
      <c r="MK182" s="1861"/>
      <c r="MN182" s="2254"/>
      <c r="MO182" s="1861"/>
      <c r="MR182" s="2254"/>
      <c r="MS182" s="1861"/>
      <c r="MV182" s="2254"/>
      <c r="MW182" s="1861"/>
      <c r="MZ182" s="2254"/>
      <c r="NA182" s="1861"/>
      <c r="ND182" s="2254"/>
    </row>
    <row r="183" spans="1:368" s="78" customFormat="1" thickBot="1">
      <c r="A183" s="128"/>
      <c r="B183" s="1754"/>
      <c r="C183" s="1790"/>
      <c r="D183" s="2331"/>
      <c r="E183" s="1790"/>
      <c r="F183" s="1801" t="s">
        <v>261</v>
      </c>
      <c r="G183" s="1809" t="s">
        <v>153</v>
      </c>
      <c r="H183" s="1768" t="e">
        <f>AVERAGE(BE183,AK183,AC183,Q183,U183,Y183,CK183,CG183,AG183,AW183,M183,BQ183,BU183,BM183,BA183,AO183,AS183,#REF!,BI183,BY183,CC183,CO183,CS183,CW183,DA183,DE183,DI183,DM183,DQ183,DU183)</f>
        <v>#REF!</v>
      </c>
      <c r="I183" s="691" t="e">
        <f>AVERAGE(BF183,AL183,AD183,R183,V183,Z183,CL183,CH183,AH183,AX183,N183,BR183,BV183,BN183,BB183,AP183,AT183,#REF!,BJ183,BZ183,CD183,CP183,CT183,CX183,DB183,DF183,DJ183,DN183,DR183,DV183)</f>
        <v>#REF!</v>
      </c>
      <c r="J183" s="802" t="e">
        <f>AVERAGE(BG183,AM183,AE183,S183,W183,AA183,CM183,CI183,AI183,AY183,O183,BS183,BW183,BO183,BC183,AQ183,AU183,#REF!,BK183,CA183,CE183,CQ183,CU183,CY183,DC183,DG183,DK183,DO183,DS183,DW183)</f>
        <v>#REF!</v>
      </c>
      <c r="K183" s="2281" t="e">
        <f>AVERAGE(BH183,AN183,AF183,T183,X183,AB183,CN183,CJ183,AJ183,AZ183,P183,BT183,BX183,BP183,BD183,AR183,AV183,#REF!,BL183,CB183,CF183,CR183,CV183,CZ183,DD183,DH183,DL183,DP183,DT183,DX183)</f>
        <v>#REF!</v>
      </c>
      <c r="L183" s="1754"/>
      <c r="M183" s="472"/>
      <c r="N183" s="472"/>
      <c r="O183" s="472"/>
      <c r="P183" s="471"/>
      <c r="Q183" s="2521"/>
      <c r="R183" s="572"/>
      <c r="S183" s="573"/>
      <c r="T183" s="2520"/>
      <c r="U183" s="463"/>
      <c r="V183" s="463"/>
      <c r="W183" s="463"/>
      <c r="X183" s="464"/>
      <c r="Y183" s="353">
        <v>3.5</v>
      </c>
      <c r="Z183" s="353">
        <v>3</v>
      </c>
      <c r="AA183" s="353">
        <v>4</v>
      </c>
      <c r="AB183" s="525">
        <f>AA183+Z183+Y183</f>
        <v>10.5</v>
      </c>
      <c r="AC183" s="484">
        <v>2.5</v>
      </c>
      <c r="AD183" s="484">
        <v>2</v>
      </c>
      <c r="AE183" s="484">
        <v>3</v>
      </c>
      <c r="AF183" s="356">
        <f t="shared" si="113"/>
        <v>7.5</v>
      </c>
      <c r="AG183" s="704"/>
      <c r="AH183" s="373"/>
      <c r="AI183" s="705"/>
      <c r="AJ183" s="373"/>
      <c r="AK183" s="485">
        <v>4</v>
      </c>
      <c r="AL183" s="486">
        <v>3.5</v>
      </c>
      <c r="AM183" s="486">
        <v>4</v>
      </c>
      <c r="AN183" s="362">
        <f>AM183+AL183+AK183</f>
        <v>11.5</v>
      </c>
      <c r="AO183" s="1127"/>
      <c r="AP183" s="1127"/>
      <c r="AQ183" s="1127"/>
      <c r="AR183" s="1128"/>
      <c r="AS183" s="358"/>
      <c r="AT183" s="358"/>
      <c r="AU183" s="723"/>
      <c r="AV183" s="724"/>
      <c r="AW183" s="1962"/>
      <c r="AX183" s="364"/>
      <c r="AY183" s="365"/>
      <c r="AZ183" s="1963"/>
      <c r="BA183" s="366"/>
      <c r="BB183" s="366"/>
      <c r="BC183" s="366"/>
      <c r="BD183" s="367"/>
      <c r="BE183" s="2401">
        <v>3.5</v>
      </c>
      <c r="BF183" s="368">
        <v>3</v>
      </c>
      <c r="BG183" s="2451">
        <v>4</v>
      </c>
      <c r="BH183" s="470">
        <f t="shared" si="114"/>
        <v>10.5</v>
      </c>
      <c r="BI183" s="371"/>
      <c r="BJ183" s="371"/>
      <c r="BK183" s="371"/>
      <c r="BL183" s="372"/>
      <c r="BM183" s="358"/>
      <c r="BN183" s="358"/>
      <c r="BO183" s="358"/>
      <c r="BP183" s="363"/>
      <c r="BQ183" s="373"/>
      <c r="BR183" s="373"/>
      <c r="BS183" s="373"/>
      <c r="BT183" s="704"/>
      <c r="BU183" s="1916"/>
      <c r="BV183" s="1415"/>
      <c r="BW183" s="1415"/>
      <c r="BX183" s="1917"/>
      <c r="BY183" s="1424"/>
      <c r="BZ183" s="1424"/>
      <c r="CA183" s="1424"/>
      <c r="CB183" s="1425"/>
      <c r="CC183" s="355"/>
      <c r="CD183" s="355"/>
      <c r="CE183" s="355"/>
      <c r="CF183" s="356"/>
      <c r="CG183" s="358"/>
      <c r="CH183" s="358"/>
      <c r="CI183" s="358"/>
      <c r="CJ183" s="363"/>
      <c r="CK183" s="383"/>
      <c r="CL183" s="383"/>
      <c r="CM183" s="383"/>
      <c r="CN183" s="488"/>
      <c r="CO183" s="2014"/>
      <c r="CP183" s="467"/>
      <c r="CQ183" s="468"/>
      <c r="CR183" s="2015"/>
      <c r="CS183" s="378"/>
      <c r="CT183" s="378"/>
      <c r="CU183" s="378"/>
      <c r="CV183" s="460"/>
      <c r="CW183" s="466"/>
      <c r="CX183" s="467"/>
      <c r="CY183" s="468"/>
      <c r="CZ183" s="468"/>
      <c r="DA183" s="469"/>
      <c r="DB183" s="378"/>
      <c r="DC183" s="470"/>
      <c r="DD183" s="470"/>
      <c r="DE183" s="471"/>
      <c r="DF183" s="472"/>
      <c r="DG183" s="473"/>
      <c r="DH183" s="473"/>
      <c r="DI183" s="488"/>
      <c r="DJ183" s="383"/>
      <c r="DK183" s="489"/>
      <c r="DL183" s="489"/>
      <c r="DM183" s="374"/>
      <c r="DN183" s="374"/>
      <c r="DO183" s="374"/>
      <c r="DP183" s="574"/>
      <c r="DQ183" s="351"/>
      <c r="DR183" s="463"/>
      <c r="DS183" s="687"/>
      <c r="DT183" s="464"/>
      <c r="DU183" s="491"/>
      <c r="DV183" s="492"/>
      <c r="DW183" s="493"/>
      <c r="DX183" s="494"/>
      <c r="DY183" s="495"/>
      <c r="DZ183" s="496"/>
      <c r="EA183" s="497"/>
      <c r="EB183" s="576"/>
      <c r="EC183" s="351"/>
      <c r="ED183" s="463"/>
      <c r="EE183" s="687"/>
      <c r="EF183" s="464"/>
      <c r="EG183" s="577"/>
      <c r="EH183" s="578"/>
      <c r="EI183" s="579"/>
      <c r="EJ183" s="580"/>
      <c r="EK183" s="964"/>
      <c r="EL183" s="965"/>
      <c r="EM183" s="966"/>
      <c r="EN183" s="967"/>
      <c r="EO183" s="1029"/>
      <c r="EP183" s="1030"/>
      <c r="EQ183" s="1031"/>
      <c r="ER183" s="1032"/>
      <c r="ES183" s="1088"/>
      <c r="ET183" s="1089"/>
      <c r="EU183" s="1090"/>
      <c r="EV183" s="1091"/>
      <c r="EW183" s="1347"/>
      <c r="EX183" s="1348"/>
      <c r="EY183" s="1349"/>
      <c r="EZ183" s="1350"/>
      <c r="FA183" s="1457"/>
      <c r="FB183" s="1458"/>
      <c r="FC183" s="1459"/>
      <c r="FD183" s="1460"/>
      <c r="FE183" s="1632"/>
      <c r="FF183" s="1633"/>
      <c r="FG183" s="1634"/>
      <c r="FH183" s="1635"/>
      <c r="FL183" s="2252"/>
      <c r="FP183" s="2252"/>
      <c r="FQ183" s="1858"/>
      <c r="FT183" s="2252"/>
      <c r="FX183" s="2252"/>
      <c r="GB183" s="2252"/>
      <c r="GF183" s="2252"/>
      <c r="GG183" s="1858"/>
      <c r="GJ183" s="2252"/>
      <c r="GN183" s="2252"/>
      <c r="GR183" s="2252"/>
      <c r="GV183" s="1858"/>
      <c r="GW183" s="1858"/>
      <c r="GZ183" s="2252"/>
      <c r="HA183" s="1858"/>
      <c r="HD183" s="2252"/>
      <c r="HE183" s="1858"/>
      <c r="HH183" s="2252"/>
      <c r="HI183" s="1858"/>
      <c r="HL183" s="2252"/>
      <c r="HM183" s="1858"/>
      <c r="HP183" s="2252"/>
      <c r="HQ183" s="1858"/>
      <c r="HT183" s="2252"/>
      <c r="HU183" s="1858"/>
      <c r="HX183" s="2252"/>
      <c r="HY183" s="1858"/>
      <c r="IB183" s="2252"/>
      <c r="IC183" s="1858"/>
      <c r="IF183" s="2252"/>
      <c r="IG183" s="1858"/>
      <c r="IJ183" s="2252"/>
      <c r="IK183" s="1858"/>
      <c r="IN183" s="2252"/>
      <c r="IO183" s="1858"/>
      <c r="IR183" s="2252"/>
      <c r="IS183" s="1858"/>
      <c r="IV183" s="1858"/>
      <c r="IW183" s="1858"/>
      <c r="IZ183" s="2252"/>
      <c r="JA183" s="1858"/>
      <c r="JD183" s="2252"/>
      <c r="JE183" s="1858"/>
      <c r="JH183" s="2252"/>
      <c r="JI183" s="1858"/>
      <c r="JL183" s="2252"/>
      <c r="JM183" s="1858"/>
      <c r="JP183" s="2252"/>
      <c r="JQ183" s="1858"/>
      <c r="JT183" s="2252"/>
      <c r="JU183" s="1858"/>
      <c r="JX183" s="2252"/>
      <c r="JY183" s="1858"/>
      <c r="KB183" s="2252"/>
      <c r="KC183" s="1858"/>
      <c r="KF183" s="2252"/>
      <c r="KG183" s="1858"/>
      <c r="KJ183" s="2252"/>
      <c r="KK183" s="1858"/>
      <c r="KN183" s="2252"/>
      <c r="KO183" s="1858"/>
      <c r="KR183" s="2252"/>
      <c r="KS183" s="1858"/>
      <c r="KV183" s="2252"/>
      <c r="KW183" s="1858"/>
      <c r="KZ183" s="2252"/>
      <c r="LA183" s="1858"/>
      <c r="LD183" s="2252"/>
      <c r="LE183" s="1858"/>
      <c r="LH183" s="2252"/>
      <c r="LI183" s="1858"/>
      <c r="LL183" s="2252"/>
      <c r="LM183" s="1858"/>
      <c r="LP183" s="2252"/>
      <c r="LQ183" s="1858"/>
      <c r="LT183" s="2252"/>
      <c r="LU183" s="1858"/>
      <c r="LX183" s="2252"/>
      <c r="LY183" s="1858"/>
      <c r="MB183" s="2252"/>
      <c r="MC183" s="1858"/>
      <c r="MF183" s="2252"/>
      <c r="MG183" s="1858"/>
      <c r="MJ183" s="2252"/>
      <c r="MK183" s="1858"/>
      <c r="MN183" s="2252"/>
      <c r="MO183" s="1858"/>
      <c r="MR183" s="2252"/>
      <c r="MS183" s="1858"/>
      <c r="MV183" s="2252"/>
      <c r="MW183" s="1858"/>
      <c r="MZ183" s="2252"/>
      <c r="NA183" s="1858"/>
      <c r="ND183" s="2252"/>
    </row>
    <row r="184" spans="1:368" s="78" customFormat="1" thickBot="1">
      <c r="A184" s="128"/>
      <c r="B184" s="1754"/>
      <c r="C184" s="1790"/>
      <c r="D184" s="2331"/>
      <c r="E184" s="1790"/>
      <c r="F184" s="1801"/>
      <c r="G184" s="1809" t="s">
        <v>230</v>
      </c>
      <c r="H184" s="1769" t="e">
        <f>AVERAGE(BE184,AK184,AC184,Q184,U184,Y184,CK184,CG184,AG184,AW184,M184,BQ184,BU184,BM184,BA184,AO184,AS184,#REF!,BI184,BY184,CC184,CO184,CS184,CW184,DA184,DE184,DI184,DM184,DQ184,DU184)</f>
        <v>#REF!</v>
      </c>
      <c r="I184" s="2055" t="e">
        <f>AVERAGE(BF184,AL184,AD184,R184,V184,Z184,CL184,CH184,AH184,AX184,N184,BR184,BV184,BN184,BB184,AP184,AT184,#REF!,BJ184,BZ184,CD184,CP184,CT184,CX184,DB184,DF184,DJ184,DN184,DR184,DV184)</f>
        <v>#REF!</v>
      </c>
      <c r="J184" s="2054" t="e">
        <f>AVERAGE(BG184,AM184,AE184,S184,W184,AA184,CM184,CI184,AI184,AY184,O184,BS184,BW184,BO184,BC184,AQ184,AU184,#REF!,BK184,CA184,CE184,CQ184,CU184,CY184,DC184,DG184,DK184,DO184,DS184,DW184)</f>
        <v>#REF!</v>
      </c>
      <c r="K184" s="2282" t="e">
        <f>AVERAGE(BH184,AN184,AF184,T184,X184,AB184,CN184,CJ184,AJ184,AZ184,P184,BT184,BX184,BP184,BD184,AR184,AV184,#REF!,BL184,CB184,CF184,CR184,CV184,CZ184,DD184,DH184,DL184,DP184,DT184,DX184)</f>
        <v>#REF!</v>
      </c>
      <c r="L184" s="1754"/>
      <c r="M184" s="472"/>
      <c r="N184" s="472"/>
      <c r="O184" s="472"/>
      <c r="P184" s="471"/>
      <c r="Q184" s="2521"/>
      <c r="R184" s="572"/>
      <c r="S184" s="573"/>
      <c r="T184" s="2520"/>
      <c r="U184" s="463"/>
      <c r="V184" s="463"/>
      <c r="W184" s="463"/>
      <c r="X184" s="464"/>
      <c r="Y184" s="683">
        <f>AB184*6/20</f>
        <v>4.2900000000000009</v>
      </c>
      <c r="Z184" s="683">
        <f>AB184*6/20</f>
        <v>4.2900000000000009</v>
      </c>
      <c r="AA184" s="683">
        <f>AB184*8/20</f>
        <v>5.7200000000000006</v>
      </c>
      <c r="AB184" s="684">
        <v>14.3</v>
      </c>
      <c r="AC184" s="484">
        <v>5</v>
      </c>
      <c r="AD184" s="484">
        <v>4.5</v>
      </c>
      <c r="AE184" s="484">
        <v>4</v>
      </c>
      <c r="AF184" s="356">
        <f t="shared" si="113"/>
        <v>13.5</v>
      </c>
      <c r="AG184" s="704"/>
      <c r="AH184" s="373"/>
      <c r="AI184" s="705"/>
      <c r="AJ184" s="373"/>
      <c r="AK184" s="485">
        <v>5.75</v>
      </c>
      <c r="AL184" s="486">
        <v>5</v>
      </c>
      <c r="AM184" s="486">
        <v>6.5</v>
      </c>
      <c r="AN184" s="362">
        <f>AM184+AL184+AK184</f>
        <v>17.25</v>
      </c>
      <c r="AO184" s="1127"/>
      <c r="AP184" s="1127"/>
      <c r="AQ184" s="1127"/>
      <c r="AR184" s="1128"/>
      <c r="AS184" s="358"/>
      <c r="AT184" s="358"/>
      <c r="AU184" s="723"/>
      <c r="AV184" s="724"/>
      <c r="AW184" s="1962"/>
      <c r="AX184" s="364"/>
      <c r="AY184" s="365"/>
      <c r="AZ184" s="1963"/>
      <c r="BA184" s="366"/>
      <c r="BB184" s="366"/>
      <c r="BC184" s="366"/>
      <c r="BD184" s="367"/>
      <c r="BE184" s="2401">
        <v>5.5</v>
      </c>
      <c r="BF184" s="368">
        <v>5</v>
      </c>
      <c r="BG184" s="2451">
        <v>6.5</v>
      </c>
      <c r="BH184" s="470">
        <f t="shared" si="114"/>
        <v>17</v>
      </c>
      <c r="BI184" s="371"/>
      <c r="BJ184" s="371"/>
      <c r="BK184" s="371"/>
      <c r="BL184" s="372"/>
      <c r="BM184" s="358"/>
      <c r="BN184" s="358"/>
      <c r="BO184" s="358"/>
      <c r="BP184" s="363"/>
      <c r="BQ184" s="373"/>
      <c r="BR184" s="373"/>
      <c r="BS184" s="373"/>
      <c r="BT184" s="704"/>
      <c r="BU184" s="1916"/>
      <c r="BV184" s="1415"/>
      <c r="BW184" s="1415"/>
      <c r="BX184" s="1917"/>
      <c r="BY184" s="1424"/>
      <c r="BZ184" s="1424"/>
      <c r="CA184" s="1424"/>
      <c r="CB184" s="1425"/>
      <c r="CC184" s="355"/>
      <c r="CD184" s="355"/>
      <c r="CE184" s="355"/>
      <c r="CF184" s="356"/>
      <c r="CG184" s="358"/>
      <c r="CH184" s="358"/>
      <c r="CI184" s="358"/>
      <c r="CJ184" s="363"/>
      <c r="CK184" s="383"/>
      <c r="CL184" s="383"/>
      <c r="CM184" s="383"/>
      <c r="CN184" s="488"/>
      <c r="CO184" s="2014"/>
      <c r="CP184" s="467"/>
      <c r="CQ184" s="468"/>
      <c r="CR184" s="2015"/>
      <c r="CS184" s="378"/>
      <c r="CT184" s="378"/>
      <c r="CU184" s="378"/>
      <c r="CV184" s="460"/>
      <c r="CW184" s="466"/>
      <c r="CX184" s="467"/>
      <c r="CY184" s="468"/>
      <c r="CZ184" s="468"/>
      <c r="DA184" s="469"/>
      <c r="DB184" s="378"/>
      <c r="DC184" s="470"/>
      <c r="DD184" s="470"/>
      <c r="DE184" s="471"/>
      <c r="DF184" s="472"/>
      <c r="DG184" s="473"/>
      <c r="DH184" s="473"/>
      <c r="DI184" s="488"/>
      <c r="DJ184" s="383"/>
      <c r="DK184" s="489"/>
      <c r="DL184" s="489"/>
      <c r="DM184" s="374"/>
      <c r="DN184" s="374"/>
      <c r="DO184" s="374"/>
      <c r="DP184" s="574"/>
      <c r="DQ184" s="351"/>
      <c r="DR184" s="463"/>
      <c r="DS184" s="687"/>
      <c r="DT184" s="464"/>
      <c r="DU184" s="491"/>
      <c r="DV184" s="492"/>
      <c r="DW184" s="493"/>
      <c r="DX184" s="494"/>
      <c r="DY184" s="495"/>
      <c r="DZ184" s="496"/>
      <c r="EA184" s="497"/>
      <c r="EB184" s="576"/>
      <c r="EC184" s="351"/>
      <c r="ED184" s="463"/>
      <c r="EE184" s="687"/>
      <c r="EF184" s="464"/>
      <c r="EG184" s="577"/>
      <c r="EH184" s="578"/>
      <c r="EI184" s="579"/>
      <c r="EJ184" s="580"/>
      <c r="EK184" s="964"/>
      <c r="EL184" s="965"/>
      <c r="EM184" s="966"/>
      <c r="EN184" s="967"/>
      <c r="EO184" s="1029"/>
      <c r="EP184" s="1030"/>
      <c r="EQ184" s="1031"/>
      <c r="ER184" s="1032"/>
      <c r="ES184" s="1088"/>
      <c r="ET184" s="1089"/>
      <c r="EU184" s="1090"/>
      <c r="EV184" s="1091"/>
      <c r="EW184" s="1347"/>
      <c r="EX184" s="1348"/>
      <c r="EY184" s="1349"/>
      <c r="EZ184" s="1350"/>
      <c r="FA184" s="1457"/>
      <c r="FB184" s="1458"/>
      <c r="FC184" s="1459"/>
      <c r="FD184" s="1460"/>
      <c r="FE184" s="1632"/>
      <c r="FF184" s="1633"/>
      <c r="FG184" s="1634"/>
      <c r="FH184" s="1635"/>
      <c r="FL184" s="2252"/>
      <c r="FP184" s="2252"/>
      <c r="FQ184" s="1858"/>
      <c r="FT184" s="2252"/>
      <c r="FX184" s="2252"/>
      <c r="GB184" s="2252"/>
      <c r="GF184" s="2252"/>
      <c r="GG184" s="1858"/>
      <c r="GJ184" s="2252"/>
      <c r="GN184" s="2252"/>
      <c r="GR184" s="2252"/>
      <c r="GV184" s="1858"/>
      <c r="GW184" s="1858"/>
      <c r="GZ184" s="2252"/>
      <c r="HA184" s="1858"/>
      <c r="HD184" s="2252"/>
      <c r="HE184" s="1858"/>
      <c r="HH184" s="2252"/>
      <c r="HI184" s="1858"/>
      <c r="HL184" s="2252"/>
      <c r="HM184" s="1858"/>
      <c r="HP184" s="2252"/>
      <c r="HQ184" s="1858"/>
      <c r="HT184" s="2252"/>
      <c r="HU184" s="1858"/>
      <c r="HX184" s="2252"/>
      <c r="HY184" s="1858"/>
      <c r="IB184" s="2252"/>
      <c r="IC184" s="1858"/>
      <c r="IF184" s="2252"/>
      <c r="IG184" s="1858"/>
      <c r="IJ184" s="2252"/>
      <c r="IK184" s="1858"/>
      <c r="IN184" s="2252"/>
      <c r="IO184" s="1858"/>
      <c r="IR184" s="2252"/>
      <c r="IS184" s="1858"/>
      <c r="IV184" s="1858"/>
      <c r="IW184" s="1858"/>
      <c r="IZ184" s="2252"/>
      <c r="JA184" s="1858"/>
      <c r="JD184" s="2252"/>
      <c r="JE184" s="1858"/>
      <c r="JH184" s="2252"/>
      <c r="JI184" s="1858"/>
      <c r="JL184" s="2252"/>
      <c r="JM184" s="1858"/>
      <c r="JP184" s="2252"/>
      <c r="JQ184" s="1858"/>
      <c r="JT184" s="2252"/>
      <c r="JU184" s="1858"/>
      <c r="JX184" s="2252"/>
      <c r="JY184" s="1858"/>
      <c r="KB184" s="2252"/>
      <c r="KC184" s="1858"/>
      <c r="KF184" s="2252"/>
      <c r="KG184" s="1858"/>
      <c r="KJ184" s="2252"/>
      <c r="KK184" s="1858"/>
      <c r="KN184" s="2252"/>
      <c r="KO184" s="1858"/>
      <c r="KR184" s="2252"/>
      <c r="KS184" s="1858"/>
      <c r="KV184" s="2252"/>
      <c r="KW184" s="1858"/>
      <c r="KZ184" s="2252"/>
      <c r="LA184" s="1858"/>
      <c r="LD184" s="2252"/>
      <c r="LE184" s="1858"/>
      <c r="LH184" s="2252"/>
      <c r="LI184" s="1858"/>
      <c r="LL184" s="2252"/>
      <c r="LM184" s="1858"/>
      <c r="LP184" s="2252"/>
      <c r="LQ184" s="1858"/>
      <c r="LT184" s="2252"/>
      <c r="LU184" s="1858"/>
      <c r="LX184" s="2252"/>
      <c r="LY184" s="1858"/>
      <c r="MB184" s="2252"/>
      <c r="MC184" s="1858"/>
      <c r="MF184" s="2252"/>
      <c r="MG184" s="1858"/>
      <c r="MJ184" s="2252"/>
      <c r="MK184" s="1858"/>
      <c r="MN184" s="2252"/>
      <c r="MO184" s="1858"/>
      <c r="MR184" s="2252"/>
      <c r="MS184" s="1858"/>
      <c r="MV184" s="2252"/>
      <c r="MW184" s="1858"/>
      <c r="MZ184" s="2252"/>
      <c r="NA184" s="1858"/>
      <c r="ND184" s="2252"/>
    </row>
    <row r="185" spans="1:368" s="78" customFormat="1" thickBot="1">
      <c r="A185" s="128"/>
      <c r="B185" s="1754"/>
      <c r="C185" s="1790"/>
      <c r="D185" s="2331"/>
      <c r="E185" s="1790"/>
      <c r="F185" s="1801"/>
      <c r="G185" s="1809" t="s">
        <v>255</v>
      </c>
      <c r="H185" s="2057" t="e">
        <f>AVERAGE(BE185,AK185,AC185,Q185,U185,Y185,CK185,CG185,AG185,AW185,M185,BQ185,BU185,BM185,BA185,AO185,AS185,#REF!,BI185,BY185,CC185,CO185,CS185,CW185,DA185,DE185,DI185,DM185,DQ185,DU185)</f>
        <v>#REF!</v>
      </c>
      <c r="I185" s="691" t="e">
        <f>AVERAGE(BF185,AL185,AD185,R185,V185,Z185,CL185,CH185,AH185,AX185,N185,BR185,BV185,BN185,BB185,AP185,AT185,#REF!,BJ185,BZ185,CD185,CP185,CT185,CX185,DB185,DF185,DJ185,DN185,DR185,DV185)</f>
        <v>#REF!</v>
      </c>
      <c r="J185" s="802" t="e">
        <f>AVERAGE(BG185,AM185,AE185,S185,W185,AA185,CM185,CI185,AI185,AY185,O185,BS185,BW185,BO185,BC185,AQ185,AU185,#REF!,BK185,CA185,CE185,CQ185,CU185,CY185,DC185,DG185,DK185,DO185,DS185,DW185)</f>
        <v>#REF!</v>
      </c>
      <c r="K185" s="2281" t="e">
        <f>AVERAGE(BH185,AN185,AF185,T185,X185,AB185,CN185,CJ185,AJ185,AZ185,P185,BT185,BX185,BP185,BD185,AR185,AV185,#REF!,BL185,CB185,CF185,CR185,CV185,CZ185,DD185,DH185,DL185,DP185,DT185,DX185)</f>
        <v>#REF!</v>
      </c>
      <c r="L185" s="1754"/>
      <c r="M185" s="472"/>
      <c r="N185" s="472"/>
      <c r="O185" s="472"/>
      <c r="P185" s="471"/>
      <c r="Q185" s="2521"/>
      <c r="R185" s="572"/>
      <c r="S185" s="573"/>
      <c r="T185" s="2520"/>
      <c r="U185" s="463"/>
      <c r="V185" s="463"/>
      <c r="W185" s="463"/>
      <c r="X185" s="464"/>
      <c r="Y185" s="353">
        <v>4</v>
      </c>
      <c r="Z185" s="353">
        <v>4.5</v>
      </c>
      <c r="AA185" s="353">
        <v>5.5</v>
      </c>
      <c r="AB185" s="525">
        <f>AA185+Z185+Y185</f>
        <v>14</v>
      </c>
      <c r="AC185" s="484">
        <v>3</v>
      </c>
      <c r="AD185" s="484">
        <v>4</v>
      </c>
      <c r="AE185" s="484">
        <v>3</v>
      </c>
      <c r="AF185" s="356">
        <f t="shared" si="113"/>
        <v>10</v>
      </c>
      <c r="AG185" s="704"/>
      <c r="AH185" s="373"/>
      <c r="AI185" s="705"/>
      <c r="AJ185" s="373"/>
      <c r="AK185" s="683">
        <f>AN185*6/20</f>
        <v>4.5</v>
      </c>
      <c r="AL185" s="683">
        <f>AN185*6/20</f>
        <v>4.5</v>
      </c>
      <c r="AM185" s="683">
        <f>AN185*8/20</f>
        <v>6</v>
      </c>
      <c r="AN185" s="684">
        <f>AN187</f>
        <v>15</v>
      </c>
      <c r="AO185" s="1127"/>
      <c r="AP185" s="1127"/>
      <c r="AQ185" s="1127"/>
      <c r="AR185" s="1128"/>
      <c r="AS185" s="358"/>
      <c r="AT185" s="358"/>
      <c r="AU185" s="723"/>
      <c r="AV185" s="724"/>
      <c r="AW185" s="1962"/>
      <c r="AX185" s="364"/>
      <c r="AY185" s="365"/>
      <c r="AZ185" s="1963"/>
      <c r="BA185" s="366"/>
      <c r="BB185" s="366"/>
      <c r="BC185" s="366"/>
      <c r="BD185" s="367"/>
      <c r="BE185" s="2401">
        <v>4.5</v>
      </c>
      <c r="BF185" s="368">
        <v>4</v>
      </c>
      <c r="BG185" s="2451">
        <v>6</v>
      </c>
      <c r="BH185" s="470">
        <f t="shared" si="114"/>
        <v>14.5</v>
      </c>
      <c r="BI185" s="371"/>
      <c r="BJ185" s="371"/>
      <c r="BK185" s="371"/>
      <c r="BL185" s="372"/>
      <c r="BM185" s="358"/>
      <c r="BN185" s="358"/>
      <c r="BO185" s="358"/>
      <c r="BP185" s="363"/>
      <c r="BQ185" s="373"/>
      <c r="BR185" s="373"/>
      <c r="BS185" s="373"/>
      <c r="BT185" s="704"/>
      <c r="BU185" s="1916"/>
      <c r="BV185" s="1415"/>
      <c r="BW185" s="1415"/>
      <c r="BX185" s="1917"/>
      <c r="BY185" s="1424"/>
      <c r="BZ185" s="1424"/>
      <c r="CA185" s="1424"/>
      <c r="CB185" s="1425"/>
      <c r="CC185" s="355"/>
      <c r="CD185" s="355"/>
      <c r="CE185" s="355"/>
      <c r="CF185" s="356"/>
      <c r="CG185" s="358"/>
      <c r="CH185" s="358"/>
      <c r="CI185" s="358"/>
      <c r="CJ185" s="363"/>
      <c r="CK185" s="383"/>
      <c r="CL185" s="383"/>
      <c r="CM185" s="383"/>
      <c r="CN185" s="488"/>
      <c r="CO185" s="2014"/>
      <c r="CP185" s="467"/>
      <c r="CQ185" s="468"/>
      <c r="CR185" s="2015"/>
      <c r="CS185" s="378"/>
      <c r="CT185" s="378"/>
      <c r="CU185" s="378"/>
      <c r="CV185" s="460"/>
      <c r="CW185" s="466"/>
      <c r="CX185" s="467"/>
      <c r="CY185" s="468"/>
      <c r="CZ185" s="468"/>
      <c r="DA185" s="469"/>
      <c r="DB185" s="378"/>
      <c r="DC185" s="470"/>
      <c r="DD185" s="470"/>
      <c r="DE185" s="471"/>
      <c r="DF185" s="472"/>
      <c r="DG185" s="473"/>
      <c r="DH185" s="473"/>
      <c r="DI185" s="488"/>
      <c r="DJ185" s="383"/>
      <c r="DK185" s="489"/>
      <c r="DL185" s="489"/>
      <c r="DM185" s="374"/>
      <c r="DN185" s="374"/>
      <c r="DO185" s="374"/>
      <c r="DP185" s="574"/>
      <c r="DQ185" s="351"/>
      <c r="DR185" s="463"/>
      <c r="DS185" s="687"/>
      <c r="DT185" s="464"/>
      <c r="DU185" s="491"/>
      <c r="DV185" s="492"/>
      <c r="DW185" s="493"/>
      <c r="DX185" s="494"/>
      <c r="DY185" s="495"/>
      <c r="DZ185" s="496"/>
      <c r="EA185" s="497"/>
      <c r="EB185" s="576"/>
      <c r="EC185" s="351"/>
      <c r="ED185" s="463"/>
      <c r="EE185" s="687"/>
      <c r="EF185" s="464"/>
      <c r="EG185" s="577"/>
      <c r="EH185" s="578"/>
      <c r="EI185" s="579"/>
      <c r="EJ185" s="580"/>
      <c r="EK185" s="964"/>
      <c r="EL185" s="965"/>
      <c r="EM185" s="966"/>
      <c r="EN185" s="967"/>
      <c r="EO185" s="1029"/>
      <c r="EP185" s="1030"/>
      <c r="EQ185" s="1031"/>
      <c r="ER185" s="1032"/>
      <c r="ES185" s="1088"/>
      <c r="ET185" s="1089"/>
      <c r="EU185" s="1090"/>
      <c r="EV185" s="1091"/>
      <c r="EW185" s="1347"/>
      <c r="EX185" s="1348"/>
      <c r="EY185" s="1349"/>
      <c r="EZ185" s="1350"/>
      <c r="FA185" s="1457"/>
      <c r="FB185" s="1458"/>
      <c r="FC185" s="1459"/>
      <c r="FD185" s="1460"/>
      <c r="FE185" s="1632"/>
      <c r="FF185" s="1633"/>
      <c r="FG185" s="1634"/>
      <c r="FH185" s="1635"/>
      <c r="FL185" s="2252"/>
      <c r="FP185" s="2252"/>
      <c r="FQ185" s="1858"/>
      <c r="FT185" s="2252"/>
      <c r="FX185" s="2252"/>
      <c r="GB185" s="2252"/>
      <c r="GF185" s="2252"/>
      <c r="GG185" s="1858"/>
      <c r="GJ185" s="2252"/>
      <c r="GN185" s="2252"/>
      <c r="GR185" s="2252"/>
      <c r="GV185" s="1858"/>
      <c r="GW185" s="1858"/>
      <c r="GZ185" s="2252"/>
      <c r="HA185" s="1858"/>
      <c r="HD185" s="2252"/>
      <c r="HE185" s="1858"/>
      <c r="HH185" s="2252"/>
      <c r="HI185" s="1858"/>
      <c r="HL185" s="2252"/>
      <c r="HM185" s="1858"/>
      <c r="HP185" s="2252"/>
      <c r="HQ185" s="1858"/>
      <c r="HT185" s="2252"/>
      <c r="HU185" s="1858"/>
      <c r="HX185" s="2252"/>
      <c r="HY185" s="1858"/>
      <c r="IB185" s="2252"/>
      <c r="IC185" s="1858"/>
      <c r="IF185" s="2252"/>
      <c r="IG185" s="1858"/>
      <c r="IJ185" s="2252"/>
      <c r="IK185" s="1858"/>
      <c r="IN185" s="2252"/>
      <c r="IO185" s="1858"/>
      <c r="IR185" s="2252"/>
      <c r="IS185" s="1858"/>
      <c r="IV185" s="1858"/>
      <c r="IW185" s="1858"/>
      <c r="IZ185" s="2252"/>
      <c r="JA185" s="1858"/>
      <c r="JD185" s="2252"/>
      <c r="JE185" s="1858"/>
      <c r="JH185" s="2252"/>
      <c r="JI185" s="1858"/>
      <c r="JL185" s="2252"/>
      <c r="JM185" s="1858"/>
      <c r="JP185" s="2252"/>
      <c r="JQ185" s="1858"/>
      <c r="JT185" s="2252"/>
      <c r="JU185" s="1858"/>
      <c r="JX185" s="2252"/>
      <c r="JY185" s="1858"/>
      <c r="KB185" s="2252"/>
      <c r="KC185" s="1858"/>
      <c r="KF185" s="2252"/>
      <c r="KG185" s="1858"/>
      <c r="KJ185" s="2252"/>
      <c r="KK185" s="1858"/>
      <c r="KN185" s="2252"/>
      <c r="KO185" s="1858"/>
      <c r="KR185" s="2252"/>
      <c r="KS185" s="1858"/>
      <c r="KV185" s="2252"/>
      <c r="KW185" s="1858"/>
      <c r="KZ185" s="2252"/>
      <c r="LA185" s="1858"/>
      <c r="LD185" s="2252"/>
      <c r="LE185" s="1858"/>
      <c r="LH185" s="2252"/>
      <c r="LI185" s="1858"/>
      <c r="LL185" s="2252"/>
      <c r="LM185" s="1858"/>
      <c r="LP185" s="2252"/>
      <c r="LQ185" s="1858"/>
      <c r="LT185" s="2252"/>
      <c r="LU185" s="1858"/>
      <c r="LX185" s="2252"/>
      <c r="LY185" s="1858"/>
      <c r="MB185" s="2252"/>
      <c r="MC185" s="1858"/>
      <c r="MF185" s="2252"/>
      <c r="MG185" s="1858"/>
      <c r="MJ185" s="2252"/>
      <c r="MK185" s="1858"/>
      <c r="MN185" s="2252"/>
      <c r="MO185" s="1858"/>
      <c r="MR185" s="2252"/>
      <c r="MS185" s="1858"/>
      <c r="MV185" s="2252"/>
      <c r="MW185" s="1858"/>
      <c r="MZ185" s="2252"/>
      <c r="NA185" s="1858"/>
      <c r="ND185" s="2252"/>
    </row>
    <row r="186" spans="1:368" s="78" customFormat="1" thickBot="1">
      <c r="A186" s="128"/>
      <c r="B186" s="1754"/>
      <c r="C186" s="1790"/>
      <c r="D186" s="2331"/>
      <c r="E186" s="1790"/>
      <c r="F186" s="1801"/>
      <c r="G186" s="1809" t="s">
        <v>262</v>
      </c>
      <c r="H186" s="1773" t="e">
        <f>AVERAGE(BE186,AK186,AC186,Q186,U186,Y186,CK186,CG186,AG186,AW186,M186,BQ186,BU186,BM186,BA186,AO186,AS186,#REF!,BI186,BY186,CC186,CO186,CS186,CW186,DA186,DE186,DI186,DM186,DQ186,DU186)</f>
        <v>#REF!</v>
      </c>
      <c r="I186" s="698" t="e">
        <f>AVERAGE(BF186,AL186,AD186,R186,V186,Z186,CL186,CH186,AH186,AX186,N186,BR186,BV186,BN186,BB186,AP186,AT186,#REF!,BJ186,BZ186,CD186,CP186,CT186,CX186,DB186,DF186,DJ186,DN186,DR186,DV186)</f>
        <v>#REF!</v>
      </c>
      <c r="J186" s="802" t="e">
        <f>AVERAGE(BG186,AM186,AE186,S186,W186,AA186,CM186,CI186,AI186,AY186,O186,BS186,BW186,BO186,BC186,AQ186,AU186,#REF!,BK186,CA186,CE186,CQ186,CU186,CY186,DC186,DG186,DK186,DO186,DS186,DW186)</f>
        <v>#REF!</v>
      </c>
      <c r="K186" s="2284" t="e">
        <f>AVERAGE(BH186,AN186,AF186,T186,X186,AB186,CN186,CJ186,AJ186,AZ186,P186,BT186,BX186,BP186,BD186,AR186,AV186,#REF!,BL186,CB186,CF186,CR186,CV186,CZ186,DD186,DH186,DL186,DP186,DT186,DX186)</f>
        <v>#REF!</v>
      </c>
      <c r="L186" s="1754"/>
      <c r="M186" s="472"/>
      <c r="N186" s="472"/>
      <c r="O186" s="472"/>
      <c r="P186" s="471"/>
      <c r="Q186" s="2521"/>
      <c r="R186" s="572"/>
      <c r="S186" s="573"/>
      <c r="T186" s="2520"/>
      <c r="U186" s="463"/>
      <c r="V186" s="463"/>
      <c r="W186" s="463"/>
      <c r="X186" s="464"/>
      <c r="Y186" s="353">
        <v>5.5</v>
      </c>
      <c r="Z186" s="353">
        <v>4.5</v>
      </c>
      <c r="AA186" s="353">
        <v>6</v>
      </c>
      <c r="AB186" s="525">
        <f>AA186+Z186+Y186</f>
        <v>16</v>
      </c>
      <c r="AC186" s="484">
        <v>3.5</v>
      </c>
      <c r="AD186" s="484">
        <v>4.5</v>
      </c>
      <c r="AE186" s="484">
        <v>5</v>
      </c>
      <c r="AF186" s="356">
        <f t="shared" si="113"/>
        <v>13</v>
      </c>
      <c r="AG186" s="704"/>
      <c r="AH186" s="373"/>
      <c r="AI186" s="705"/>
      <c r="AJ186" s="373"/>
      <c r="AK186" s="485">
        <v>6</v>
      </c>
      <c r="AL186" s="486">
        <v>5.5</v>
      </c>
      <c r="AM186" s="486">
        <v>6.5</v>
      </c>
      <c r="AN186" s="362">
        <f>AM186+AL186+AK186</f>
        <v>18</v>
      </c>
      <c r="AO186" s="1127"/>
      <c r="AP186" s="1127"/>
      <c r="AQ186" s="1127"/>
      <c r="AR186" s="1128"/>
      <c r="AS186" s="358"/>
      <c r="AT186" s="358"/>
      <c r="AU186" s="723"/>
      <c r="AV186" s="724"/>
      <c r="AW186" s="1962"/>
      <c r="AX186" s="364"/>
      <c r="AY186" s="365"/>
      <c r="AZ186" s="1963"/>
      <c r="BA186" s="366"/>
      <c r="BB186" s="366"/>
      <c r="BC186" s="366"/>
      <c r="BD186" s="367"/>
      <c r="BE186" s="2401">
        <v>4</v>
      </c>
      <c r="BF186" s="368">
        <v>4</v>
      </c>
      <c r="BG186" s="2451">
        <v>5</v>
      </c>
      <c r="BH186" s="470">
        <f t="shared" si="114"/>
        <v>13</v>
      </c>
      <c r="BI186" s="371"/>
      <c r="BJ186" s="371"/>
      <c r="BK186" s="371"/>
      <c r="BL186" s="372"/>
      <c r="BM186" s="358"/>
      <c r="BN186" s="358"/>
      <c r="BO186" s="358"/>
      <c r="BP186" s="363"/>
      <c r="BQ186" s="373"/>
      <c r="BR186" s="373"/>
      <c r="BS186" s="373"/>
      <c r="BT186" s="704"/>
      <c r="BU186" s="1916"/>
      <c r="BV186" s="1415"/>
      <c r="BW186" s="1415"/>
      <c r="BX186" s="1917"/>
      <c r="BY186" s="1424"/>
      <c r="BZ186" s="1424"/>
      <c r="CA186" s="1424"/>
      <c r="CB186" s="1425"/>
      <c r="CC186" s="355"/>
      <c r="CD186" s="355"/>
      <c r="CE186" s="355"/>
      <c r="CF186" s="356"/>
      <c r="CG186" s="358"/>
      <c r="CH186" s="358"/>
      <c r="CI186" s="358"/>
      <c r="CJ186" s="363"/>
      <c r="CK186" s="383"/>
      <c r="CL186" s="383"/>
      <c r="CM186" s="383"/>
      <c r="CN186" s="488"/>
      <c r="CO186" s="2014"/>
      <c r="CP186" s="467"/>
      <c r="CQ186" s="468"/>
      <c r="CR186" s="2015"/>
      <c r="CS186" s="378"/>
      <c r="CT186" s="378"/>
      <c r="CU186" s="378"/>
      <c r="CV186" s="460"/>
      <c r="CW186" s="466"/>
      <c r="CX186" s="467"/>
      <c r="CY186" s="468"/>
      <c r="CZ186" s="468"/>
      <c r="DA186" s="469"/>
      <c r="DB186" s="378"/>
      <c r="DC186" s="470"/>
      <c r="DD186" s="470"/>
      <c r="DE186" s="471"/>
      <c r="DF186" s="472"/>
      <c r="DG186" s="473"/>
      <c r="DH186" s="473"/>
      <c r="DI186" s="488"/>
      <c r="DJ186" s="383"/>
      <c r="DK186" s="489"/>
      <c r="DL186" s="489"/>
      <c r="DM186" s="374"/>
      <c r="DN186" s="374"/>
      <c r="DO186" s="374"/>
      <c r="DP186" s="574"/>
      <c r="DQ186" s="351"/>
      <c r="DR186" s="463"/>
      <c r="DS186" s="687"/>
      <c r="DT186" s="464"/>
      <c r="DU186" s="491"/>
      <c r="DV186" s="492"/>
      <c r="DW186" s="493"/>
      <c r="DX186" s="494"/>
      <c r="DY186" s="495"/>
      <c r="DZ186" s="496"/>
      <c r="EA186" s="497"/>
      <c r="EB186" s="576"/>
      <c r="EC186" s="351"/>
      <c r="ED186" s="463"/>
      <c r="EE186" s="687"/>
      <c r="EF186" s="464"/>
      <c r="EG186" s="577"/>
      <c r="EH186" s="578"/>
      <c r="EI186" s="579"/>
      <c r="EJ186" s="580"/>
      <c r="EK186" s="964"/>
      <c r="EL186" s="965"/>
      <c r="EM186" s="966"/>
      <c r="EN186" s="967"/>
      <c r="EO186" s="1029"/>
      <c r="EP186" s="1030"/>
      <c r="EQ186" s="1031"/>
      <c r="ER186" s="1032"/>
      <c r="ES186" s="1088"/>
      <c r="ET186" s="1089"/>
      <c r="EU186" s="1090"/>
      <c r="EV186" s="1091"/>
      <c r="EW186" s="1347"/>
      <c r="EX186" s="1348"/>
      <c r="EY186" s="1349"/>
      <c r="EZ186" s="1350"/>
      <c r="FA186" s="1457"/>
      <c r="FB186" s="1458"/>
      <c r="FC186" s="1459"/>
      <c r="FD186" s="1460"/>
      <c r="FE186" s="1632"/>
      <c r="FF186" s="1633"/>
      <c r="FG186" s="1634"/>
      <c r="FH186" s="1635"/>
      <c r="FL186" s="2252"/>
      <c r="FP186" s="2252"/>
      <c r="FQ186" s="1858"/>
      <c r="FT186" s="2252"/>
      <c r="FX186" s="2252"/>
      <c r="GB186" s="2252"/>
      <c r="GF186" s="2252"/>
      <c r="GG186" s="1858"/>
      <c r="GJ186" s="2252"/>
      <c r="GN186" s="2252"/>
      <c r="GR186" s="2252"/>
      <c r="GV186" s="1858"/>
      <c r="GW186" s="1858"/>
      <c r="GZ186" s="2252"/>
      <c r="HA186" s="1858"/>
      <c r="HD186" s="2252"/>
      <c r="HE186" s="1858"/>
      <c r="HH186" s="2252"/>
      <c r="HI186" s="1858"/>
      <c r="HL186" s="2252"/>
      <c r="HM186" s="1858"/>
      <c r="HP186" s="2252"/>
      <c r="HQ186" s="1858"/>
      <c r="HT186" s="2252"/>
      <c r="HU186" s="1858"/>
      <c r="HX186" s="2252"/>
      <c r="HY186" s="1858"/>
      <c r="IB186" s="2252"/>
      <c r="IC186" s="1858"/>
      <c r="IF186" s="2252"/>
      <c r="IG186" s="1858"/>
      <c r="IJ186" s="2252"/>
      <c r="IK186" s="1858"/>
      <c r="IN186" s="2252"/>
      <c r="IO186" s="1858"/>
      <c r="IR186" s="2252"/>
      <c r="IS186" s="1858"/>
      <c r="IV186" s="1858"/>
      <c r="IW186" s="1858"/>
      <c r="IZ186" s="2252"/>
      <c r="JA186" s="1858"/>
      <c r="JD186" s="2252"/>
      <c r="JE186" s="1858"/>
      <c r="JH186" s="2252"/>
      <c r="JI186" s="1858"/>
      <c r="JL186" s="2252"/>
      <c r="JM186" s="1858"/>
      <c r="JP186" s="2252"/>
      <c r="JQ186" s="1858"/>
      <c r="JT186" s="2252"/>
      <c r="JU186" s="1858"/>
      <c r="JX186" s="2252"/>
      <c r="JY186" s="1858"/>
      <c r="KB186" s="2252"/>
      <c r="KC186" s="1858"/>
      <c r="KF186" s="2252"/>
      <c r="KG186" s="1858"/>
      <c r="KJ186" s="2252"/>
      <c r="KK186" s="1858"/>
      <c r="KN186" s="2252"/>
      <c r="KO186" s="1858"/>
      <c r="KR186" s="2252"/>
      <c r="KS186" s="1858"/>
      <c r="KV186" s="2252"/>
      <c r="KW186" s="1858"/>
      <c r="KZ186" s="2252"/>
      <c r="LA186" s="1858"/>
      <c r="LD186" s="2252"/>
      <c r="LE186" s="1858"/>
      <c r="LH186" s="2252"/>
      <c r="LI186" s="1858"/>
      <c r="LL186" s="2252"/>
      <c r="LM186" s="1858"/>
      <c r="LP186" s="2252"/>
      <c r="LQ186" s="1858"/>
      <c r="LT186" s="2252"/>
      <c r="LU186" s="1858"/>
      <c r="LX186" s="2252"/>
      <c r="LY186" s="1858"/>
      <c r="MB186" s="2252"/>
      <c r="MC186" s="1858"/>
      <c r="MF186" s="2252"/>
      <c r="MG186" s="1858"/>
      <c r="MJ186" s="2252"/>
      <c r="MK186" s="1858"/>
      <c r="MN186" s="2252"/>
      <c r="MO186" s="1858"/>
      <c r="MR186" s="2252"/>
      <c r="MS186" s="1858"/>
      <c r="MV186" s="2252"/>
      <c r="MW186" s="1858"/>
      <c r="MZ186" s="2252"/>
      <c r="NA186" s="1858"/>
      <c r="ND186" s="2252"/>
    </row>
    <row r="187" spans="1:368" s="78" customFormat="1" thickBot="1">
      <c r="A187" s="128"/>
      <c r="B187" s="1754"/>
      <c r="C187" s="1790"/>
      <c r="D187" s="2331"/>
      <c r="E187" s="1790"/>
      <c r="F187" s="1801"/>
      <c r="G187" s="1809" t="s">
        <v>263</v>
      </c>
      <c r="H187" s="1768" t="e">
        <f>AVERAGE(BE187,AK187,AC187,Q187,U187,Y187,CK187,CG187,AG187,AW187,M187,BQ187,BU187,BM187,BA187,AO187,AS187,#REF!,BI187,BY187,CC187,CO187,CS187,CW187,DA187,DE187,DI187,DM187,DQ187,DU187)</f>
        <v>#REF!</v>
      </c>
      <c r="I187" s="802" t="e">
        <f>AVERAGE(BF187,AL187,AD187,R187,V187,Z187,CL187,CH187,AH187,AX187,N187,BR187,BV187,BN187,BB187,AP187,AT187,#REF!,BJ187,BZ187,CD187,CP187,CT187,CX187,DB187,DF187,DJ187,DN187,DR187,DV187)</f>
        <v>#REF!</v>
      </c>
      <c r="J187" s="802" t="e">
        <f>AVERAGE(BG187,AM187,AE187,S187,W187,AA187,CM187,CI187,AI187,AY187,O187,BS187,BW187,BO187,BC187,AQ187,AU187,#REF!,BK187,CA187,CE187,CQ187,CU187,CY187,DC187,DG187,DK187,DO187,DS187,DW187)</f>
        <v>#REF!</v>
      </c>
      <c r="K187" s="2281" t="e">
        <f>AVERAGE(BH187,AN187,AF187,T187,X187,AB187,CN187,CJ187,AJ187,AZ187,P187,BT187,BX187,BP187,BD187,AR187,AV187,#REF!,BL187,CB187,CF187,CR187,CV187,CZ187,DD187,DH187,DL187,DP187,DT187,DX187)</f>
        <v>#REF!</v>
      </c>
      <c r="L187" s="1754"/>
      <c r="M187" s="472"/>
      <c r="N187" s="472"/>
      <c r="O187" s="472"/>
      <c r="P187" s="471"/>
      <c r="Q187" s="2521"/>
      <c r="R187" s="572"/>
      <c r="S187" s="573"/>
      <c r="T187" s="2520"/>
      <c r="U187" s="463"/>
      <c r="V187" s="463"/>
      <c r="W187" s="463"/>
      <c r="X187" s="464"/>
      <c r="Y187" s="353">
        <v>5</v>
      </c>
      <c r="Z187" s="353">
        <v>4.5</v>
      </c>
      <c r="AA187" s="353">
        <v>5.5</v>
      </c>
      <c r="AB187" s="525">
        <f>AA187+Z187+Y187</f>
        <v>15</v>
      </c>
      <c r="AC187" s="484">
        <v>3.5</v>
      </c>
      <c r="AD187" s="484">
        <v>5</v>
      </c>
      <c r="AE187" s="484">
        <v>3</v>
      </c>
      <c r="AF187" s="356">
        <f t="shared" si="113"/>
        <v>11.5</v>
      </c>
      <c r="AG187" s="704"/>
      <c r="AH187" s="373"/>
      <c r="AI187" s="705"/>
      <c r="AJ187" s="373"/>
      <c r="AK187" s="683">
        <f>AN187*6/20</f>
        <v>4.5</v>
      </c>
      <c r="AL187" s="683">
        <f>AN187*6/20</f>
        <v>4.5</v>
      </c>
      <c r="AM187" s="683">
        <f>AN187*8/20</f>
        <v>6</v>
      </c>
      <c r="AN187" s="684">
        <v>15</v>
      </c>
      <c r="AO187" s="1127"/>
      <c r="AP187" s="1127"/>
      <c r="AQ187" s="1127"/>
      <c r="AR187" s="1128"/>
      <c r="AS187" s="358"/>
      <c r="AT187" s="358"/>
      <c r="AU187" s="723"/>
      <c r="AV187" s="724"/>
      <c r="AW187" s="1962"/>
      <c r="AX187" s="364"/>
      <c r="AY187" s="365"/>
      <c r="AZ187" s="1963"/>
      <c r="BA187" s="366"/>
      <c r="BB187" s="366"/>
      <c r="BC187" s="366"/>
      <c r="BD187" s="367"/>
      <c r="BE187" s="2401">
        <v>5.5</v>
      </c>
      <c r="BF187" s="368">
        <v>4</v>
      </c>
      <c r="BG187" s="2451">
        <v>5.5</v>
      </c>
      <c r="BH187" s="470">
        <f t="shared" si="114"/>
        <v>15</v>
      </c>
      <c r="BI187" s="371"/>
      <c r="BJ187" s="371"/>
      <c r="BK187" s="371"/>
      <c r="BL187" s="372"/>
      <c r="BM187" s="358"/>
      <c r="BN187" s="358"/>
      <c r="BO187" s="358"/>
      <c r="BP187" s="363"/>
      <c r="BQ187" s="373"/>
      <c r="BR187" s="373"/>
      <c r="BS187" s="373"/>
      <c r="BT187" s="704"/>
      <c r="BU187" s="1916"/>
      <c r="BV187" s="1415"/>
      <c r="BW187" s="1415"/>
      <c r="BX187" s="1917"/>
      <c r="BY187" s="1424"/>
      <c r="BZ187" s="1424"/>
      <c r="CA187" s="1424"/>
      <c r="CB187" s="1425"/>
      <c r="CC187" s="355"/>
      <c r="CD187" s="355"/>
      <c r="CE187" s="355"/>
      <c r="CF187" s="356"/>
      <c r="CG187" s="358"/>
      <c r="CH187" s="358"/>
      <c r="CI187" s="358"/>
      <c r="CJ187" s="363"/>
      <c r="CK187" s="383"/>
      <c r="CL187" s="383"/>
      <c r="CM187" s="383"/>
      <c r="CN187" s="488"/>
      <c r="CO187" s="2014"/>
      <c r="CP187" s="467"/>
      <c r="CQ187" s="468"/>
      <c r="CR187" s="2015"/>
      <c r="CS187" s="378"/>
      <c r="CT187" s="378"/>
      <c r="CU187" s="378"/>
      <c r="CV187" s="460"/>
      <c r="CW187" s="466"/>
      <c r="CX187" s="467"/>
      <c r="CY187" s="468"/>
      <c r="CZ187" s="468"/>
      <c r="DA187" s="469"/>
      <c r="DB187" s="378"/>
      <c r="DC187" s="470"/>
      <c r="DD187" s="470"/>
      <c r="DE187" s="471"/>
      <c r="DF187" s="472"/>
      <c r="DG187" s="473"/>
      <c r="DH187" s="473"/>
      <c r="DI187" s="488"/>
      <c r="DJ187" s="383"/>
      <c r="DK187" s="489"/>
      <c r="DL187" s="489"/>
      <c r="DM187" s="374"/>
      <c r="DN187" s="374"/>
      <c r="DO187" s="374"/>
      <c r="DP187" s="574"/>
      <c r="DQ187" s="351"/>
      <c r="DR187" s="463"/>
      <c r="DS187" s="687"/>
      <c r="DT187" s="464"/>
      <c r="DU187" s="491"/>
      <c r="DV187" s="492"/>
      <c r="DW187" s="493"/>
      <c r="DX187" s="494"/>
      <c r="DY187" s="495"/>
      <c r="DZ187" s="496"/>
      <c r="EA187" s="497"/>
      <c r="EB187" s="576"/>
      <c r="EC187" s="351"/>
      <c r="ED187" s="463"/>
      <c r="EE187" s="687"/>
      <c r="EF187" s="464"/>
      <c r="EG187" s="577"/>
      <c r="EH187" s="578"/>
      <c r="EI187" s="579"/>
      <c r="EJ187" s="580"/>
      <c r="EK187" s="964"/>
      <c r="EL187" s="965"/>
      <c r="EM187" s="966"/>
      <c r="EN187" s="967"/>
      <c r="EO187" s="1029"/>
      <c r="EP187" s="1030"/>
      <c r="EQ187" s="1031"/>
      <c r="ER187" s="1032"/>
      <c r="ES187" s="1088"/>
      <c r="ET187" s="1089"/>
      <c r="EU187" s="1090"/>
      <c r="EV187" s="1091"/>
      <c r="EW187" s="1347"/>
      <c r="EX187" s="1348"/>
      <c r="EY187" s="1349"/>
      <c r="EZ187" s="1350"/>
      <c r="FA187" s="1457"/>
      <c r="FB187" s="1458"/>
      <c r="FC187" s="1459"/>
      <c r="FD187" s="1460"/>
      <c r="FE187" s="1632"/>
      <c r="FF187" s="1633"/>
      <c r="FG187" s="1634"/>
      <c r="FH187" s="1635"/>
      <c r="FL187" s="2252"/>
      <c r="FP187" s="2252"/>
      <c r="FQ187" s="1858"/>
      <c r="FT187" s="2252"/>
      <c r="FX187" s="2252"/>
      <c r="GB187" s="2252"/>
      <c r="GF187" s="2252"/>
      <c r="GG187" s="1858"/>
      <c r="GJ187" s="2252"/>
      <c r="GN187" s="2252"/>
      <c r="GR187" s="2252"/>
      <c r="GV187" s="1858"/>
      <c r="GW187" s="1858"/>
      <c r="GZ187" s="2252"/>
      <c r="HA187" s="1858"/>
      <c r="HD187" s="2252"/>
      <c r="HE187" s="1858"/>
      <c r="HH187" s="2252"/>
      <c r="HI187" s="1858"/>
      <c r="HL187" s="2252"/>
      <c r="HM187" s="1858"/>
      <c r="HP187" s="2252"/>
      <c r="HQ187" s="1858"/>
      <c r="HT187" s="2252"/>
      <c r="HU187" s="1858"/>
      <c r="HX187" s="2252"/>
      <c r="HY187" s="1858"/>
      <c r="IB187" s="2252"/>
      <c r="IC187" s="1858"/>
      <c r="IF187" s="2252"/>
      <c r="IG187" s="1858"/>
      <c r="IJ187" s="2252"/>
      <c r="IK187" s="1858"/>
      <c r="IN187" s="2252"/>
      <c r="IO187" s="1858"/>
      <c r="IR187" s="2252"/>
      <c r="IS187" s="1858"/>
      <c r="IV187" s="1858"/>
      <c r="IW187" s="1858"/>
      <c r="IZ187" s="2252"/>
      <c r="JA187" s="1858"/>
      <c r="JD187" s="2252"/>
      <c r="JE187" s="1858"/>
      <c r="JH187" s="2252"/>
      <c r="JI187" s="1858"/>
      <c r="JL187" s="2252"/>
      <c r="JM187" s="1858"/>
      <c r="JP187" s="2252"/>
      <c r="JQ187" s="1858"/>
      <c r="JT187" s="2252"/>
      <c r="JU187" s="1858"/>
      <c r="JX187" s="2252"/>
      <c r="JY187" s="1858"/>
      <c r="KB187" s="2252"/>
      <c r="KC187" s="1858"/>
      <c r="KF187" s="2252"/>
      <c r="KG187" s="1858"/>
      <c r="KJ187" s="2252"/>
      <c r="KK187" s="1858"/>
      <c r="KN187" s="2252"/>
      <c r="KO187" s="1858"/>
      <c r="KR187" s="2252"/>
      <c r="KS187" s="1858"/>
      <c r="KV187" s="2252"/>
      <c r="KW187" s="1858"/>
      <c r="KZ187" s="2252"/>
      <c r="LA187" s="1858"/>
      <c r="LD187" s="2252"/>
      <c r="LE187" s="1858"/>
      <c r="LH187" s="2252"/>
      <c r="LI187" s="1858"/>
      <c r="LL187" s="2252"/>
      <c r="LM187" s="1858"/>
      <c r="LP187" s="2252"/>
      <c r="LQ187" s="1858"/>
      <c r="LT187" s="2252"/>
      <c r="LU187" s="1858"/>
      <c r="LX187" s="2252"/>
      <c r="LY187" s="1858"/>
      <c r="MB187" s="2252"/>
      <c r="MC187" s="1858"/>
      <c r="MF187" s="2252"/>
      <c r="MG187" s="1858"/>
      <c r="MJ187" s="2252"/>
      <c r="MK187" s="1858"/>
      <c r="MN187" s="2252"/>
      <c r="MO187" s="1858"/>
      <c r="MR187" s="2252"/>
      <c r="MS187" s="1858"/>
      <c r="MV187" s="2252"/>
      <c r="MW187" s="1858"/>
      <c r="MZ187" s="2252"/>
      <c r="NA187" s="1858"/>
      <c r="ND187" s="2252"/>
    </row>
    <row r="188" spans="1:368" s="78" customFormat="1" thickBot="1">
      <c r="A188" s="128"/>
      <c r="B188" s="1754"/>
      <c r="C188" s="1790"/>
      <c r="D188" s="2331"/>
      <c r="E188" s="1790"/>
      <c r="F188" s="1801"/>
      <c r="G188" s="1809" t="s">
        <v>264</v>
      </c>
      <c r="H188" s="1770" t="e">
        <f>AVERAGE(BE188,AK188,AC188,Q188,U188,Y188,CK188,CG188,AG188,AW188,M188,BQ188,BU188,BM188,BA188,AO188,AS188,#REF!,BI188,BY188,CC188,CO188,CS188,CW188,DA188,DE188,DI188,DM188,DQ188,DU188)</f>
        <v>#REF!</v>
      </c>
      <c r="I188" s="691" t="e">
        <f>AVERAGE(BF188,AL188,AD188,R188,V188,Z188,CL188,CH188,AH188,AX188,N188,BR188,BV188,BN188,BB188,AP188,AT188,#REF!,BJ188,BZ188,CD188,CP188,CT188,CX188,DB188,DF188,DJ188,DN188,DR188,DV188)</f>
        <v>#REF!</v>
      </c>
      <c r="J188" s="2055" t="e">
        <f>AVERAGE(BG188,AM188,AE188,S188,W188,AA188,CM188,CI188,AI188,AY188,O188,BS188,BW188,BO188,BC188,AQ188,AU188,#REF!,BK188,CA188,CE188,CQ188,CU188,CY188,DC188,DG188,DK188,DO188,DS188,DW188)</f>
        <v>#REF!</v>
      </c>
      <c r="K188" s="2286" t="e">
        <f>AVERAGE(BH188,AN188,AF188,T188,X188,AB188,CN188,CJ188,AJ188,AZ188,P188,BT188,BX188,BP188,BD188,AR188,AV188,#REF!,BL188,CB188,CF188,CR188,CV188,CZ188,DD188,DH188,DL188,DP188,DT188,DX188)</f>
        <v>#REF!</v>
      </c>
      <c r="L188" s="1754"/>
      <c r="M188" s="472"/>
      <c r="N188" s="472"/>
      <c r="O188" s="472"/>
      <c r="P188" s="471"/>
      <c r="Q188" s="2521"/>
      <c r="R188" s="572"/>
      <c r="S188" s="573"/>
      <c r="T188" s="2520"/>
      <c r="U188" s="463"/>
      <c r="V188" s="463"/>
      <c r="W188" s="463"/>
      <c r="X188" s="464"/>
      <c r="Y188" s="353">
        <v>5.5</v>
      </c>
      <c r="Z188" s="353">
        <v>5</v>
      </c>
      <c r="AA188" s="353">
        <v>7.5</v>
      </c>
      <c r="AB188" s="525">
        <f>AA188+Z188+Y188</f>
        <v>18</v>
      </c>
      <c r="AC188" s="484">
        <v>4.5</v>
      </c>
      <c r="AD188" s="484">
        <v>3</v>
      </c>
      <c r="AE188" s="484">
        <v>7</v>
      </c>
      <c r="AF188" s="356">
        <f t="shared" si="113"/>
        <v>14.5</v>
      </c>
      <c r="AG188" s="704"/>
      <c r="AH188" s="373"/>
      <c r="AI188" s="705"/>
      <c r="AJ188" s="373"/>
      <c r="AK188" s="485">
        <v>4.5</v>
      </c>
      <c r="AL188" s="486">
        <v>4.5</v>
      </c>
      <c r="AM188" s="486">
        <v>5</v>
      </c>
      <c r="AN188" s="362">
        <f>AM188+AL188+AK188</f>
        <v>14</v>
      </c>
      <c r="AO188" s="1127"/>
      <c r="AP188" s="1127"/>
      <c r="AQ188" s="1127"/>
      <c r="AR188" s="1128"/>
      <c r="AS188" s="358"/>
      <c r="AT188" s="358"/>
      <c r="AU188" s="723"/>
      <c r="AV188" s="724"/>
      <c r="AW188" s="1962"/>
      <c r="AX188" s="364"/>
      <c r="AY188" s="365"/>
      <c r="AZ188" s="1963"/>
      <c r="BA188" s="366"/>
      <c r="BB188" s="366"/>
      <c r="BC188" s="366"/>
      <c r="BD188" s="367"/>
      <c r="BE188" s="1906">
        <f>BH188*6/20</f>
        <v>4.2</v>
      </c>
      <c r="BF188" s="683">
        <f>BH188*6/20</f>
        <v>4.2</v>
      </c>
      <c r="BG188" s="2466">
        <f>BH188*8/20</f>
        <v>5.6</v>
      </c>
      <c r="BH188" s="2436">
        <v>14</v>
      </c>
      <c r="BI188" s="371"/>
      <c r="BJ188" s="371"/>
      <c r="BK188" s="371"/>
      <c r="BL188" s="372"/>
      <c r="BM188" s="358"/>
      <c r="BN188" s="358"/>
      <c r="BO188" s="358"/>
      <c r="BP188" s="363"/>
      <c r="BQ188" s="373"/>
      <c r="BR188" s="373"/>
      <c r="BS188" s="373"/>
      <c r="BT188" s="704"/>
      <c r="BU188" s="1916"/>
      <c r="BV188" s="1415"/>
      <c r="BW188" s="1415"/>
      <c r="BX188" s="1917"/>
      <c r="BY188" s="1424"/>
      <c r="BZ188" s="1424"/>
      <c r="CA188" s="1424"/>
      <c r="CB188" s="1425"/>
      <c r="CC188" s="355"/>
      <c r="CD188" s="355"/>
      <c r="CE188" s="355"/>
      <c r="CF188" s="356"/>
      <c r="CG188" s="358"/>
      <c r="CH188" s="358"/>
      <c r="CI188" s="358"/>
      <c r="CJ188" s="363"/>
      <c r="CK188" s="383"/>
      <c r="CL188" s="383"/>
      <c r="CM188" s="383"/>
      <c r="CN188" s="488"/>
      <c r="CO188" s="2014"/>
      <c r="CP188" s="467"/>
      <c r="CQ188" s="468"/>
      <c r="CR188" s="2015"/>
      <c r="CS188" s="378"/>
      <c r="CT188" s="378"/>
      <c r="CU188" s="378"/>
      <c r="CV188" s="460"/>
      <c r="CW188" s="466"/>
      <c r="CX188" s="467"/>
      <c r="CY188" s="468"/>
      <c r="CZ188" s="468"/>
      <c r="DA188" s="469"/>
      <c r="DB188" s="378"/>
      <c r="DC188" s="470"/>
      <c r="DD188" s="470"/>
      <c r="DE188" s="471"/>
      <c r="DF188" s="472"/>
      <c r="DG188" s="473"/>
      <c r="DH188" s="473"/>
      <c r="DI188" s="488"/>
      <c r="DJ188" s="383"/>
      <c r="DK188" s="489"/>
      <c r="DL188" s="489"/>
      <c r="DM188" s="374"/>
      <c r="DN188" s="374"/>
      <c r="DO188" s="374"/>
      <c r="DP188" s="574"/>
      <c r="DQ188" s="351"/>
      <c r="DR188" s="463"/>
      <c r="DS188" s="687"/>
      <c r="DT188" s="464"/>
      <c r="DU188" s="491"/>
      <c r="DV188" s="492"/>
      <c r="DW188" s="493"/>
      <c r="DX188" s="494"/>
      <c r="DY188" s="495"/>
      <c r="DZ188" s="496"/>
      <c r="EA188" s="497"/>
      <c r="EB188" s="576"/>
      <c r="EC188" s="351"/>
      <c r="ED188" s="463"/>
      <c r="EE188" s="687"/>
      <c r="EF188" s="464"/>
      <c r="EG188" s="577"/>
      <c r="EH188" s="578"/>
      <c r="EI188" s="579"/>
      <c r="EJ188" s="580"/>
      <c r="EK188" s="964"/>
      <c r="EL188" s="965"/>
      <c r="EM188" s="966"/>
      <c r="EN188" s="967"/>
      <c r="EO188" s="1029"/>
      <c r="EP188" s="1030"/>
      <c r="EQ188" s="1031"/>
      <c r="ER188" s="1032"/>
      <c r="ES188" s="1088"/>
      <c r="ET188" s="1089"/>
      <c r="EU188" s="1090"/>
      <c r="EV188" s="1091"/>
      <c r="EW188" s="1347"/>
      <c r="EX188" s="1348"/>
      <c r="EY188" s="1349"/>
      <c r="EZ188" s="1350"/>
      <c r="FA188" s="1457"/>
      <c r="FB188" s="1458"/>
      <c r="FC188" s="1459"/>
      <c r="FD188" s="1460"/>
      <c r="FE188" s="1632"/>
      <c r="FF188" s="1633"/>
      <c r="FG188" s="1634"/>
      <c r="FH188" s="1635"/>
      <c r="FL188" s="2252"/>
      <c r="FP188" s="2252"/>
      <c r="FQ188" s="1858"/>
      <c r="FT188" s="2252"/>
      <c r="FX188" s="2252"/>
      <c r="GB188" s="2252"/>
      <c r="GF188" s="2252"/>
      <c r="GG188" s="1858"/>
      <c r="GJ188" s="2252"/>
      <c r="GN188" s="2252"/>
      <c r="GR188" s="2252"/>
      <c r="GV188" s="1858"/>
      <c r="GW188" s="1858"/>
      <c r="GZ188" s="2252"/>
      <c r="HA188" s="1858"/>
      <c r="HD188" s="2252"/>
      <c r="HE188" s="1858"/>
      <c r="HH188" s="2252"/>
      <c r="HI188" s="1858"/>
      <c r="HL188" s="2252"/>
      <c r="HM188" s="1858"/>
      <c r="HP188" s="2252"/>
      <c r="HQ188" s="1858"/>
      <c r="HT188" s="2252"/>
      <c r="HU188" s="1858"/>
      <c r="HX188" s="2252"/>
      <c r="HY188" s="1858"/>
      <c r="IB188" s="2252"/>
      <c r="IC188" s="1858"/>
      <c r="IF188" s="2252"/>
      <c r="IG188" s="1858"/>
      <c r="IJ188" s="2252"/>
      <c r="IK188" s="1858"/>
      <c r="IN188" s="2252"/>
      <c r="IO188" s="1858"/>
      <c r="IR188" s="2252"/>
      <c r="IS188" s="1858"/>
      <c r="IV188" s="1858"/>
      <c r="IW188" s="1858"/>
      <c r="IZ188" s="2252"/>
      <c r="JA188" s="1858"/>
      <c r="JD188" s="2252"/>
      <c r="JE188" s="1858"/>
      <c r="JH188" s="2252"/>
      <c r="JI188" s="1858"/>
      <c r="JL188" s="2252"/>
      <c r="JM188" s="1858"/>
      <c r="JP188" s="2252"/>
      <c r="JQ188" s="1858"/>
      <c r="JT188" s="2252"/>
      <c r="JU188" s="1858"/>
      <c r="JX188" s="2252"/>
      <c r="JY188" s="1858"/>
      <c r="KB188" s="2252"/>
      <c r="KC188" s="1858"/>
      <c r="KF188" s="2252"/>
      <c r="KG188" s="1858"/>
      <c r="KJ188" s="2252"/>
      <c r="KK188" s="1858"/>
      <c r="KN188" s="2252"/>
      <c r="KO188" s="1858"/>
      <c r="KR188" s="2252"/>
      <c r="KS188" s="1858"/>
      <c r="KV188" s="2252"/>
      <c r="KW188" s="1858"/>
      <c r="KZ188" s="2252"/>
      <c r="LA188" s="1858"/>
      <c r="LD188" s="2252"/>
      <c r="LE188" s="1858"/>
      <c r="LH188" s="2252"/>
      <c r="LI188" s="1858"/>
      <c r="LL188" s="2252"/>
      <c r="LM188" s="1858"/>
      <c r="LP188" s="2252"/>
      <c r="LQ188" s="1858"/>
      <c r="LT188" s="2252"/>
      <c r="LU188" s="1858"/>
      <c r="LX188" s="2252"/>
      <c r="LY188" s="1858"/>
      <c r="MB188" s="2252"/>
      <c r="MC188" s="1858"/>
      <c r="MF188" s="2252"/>
      <c r="MG188" s="1858"/>
      <c r="MJ188" s="2252"/>
      <c r="MK188" s="1858"/>
      <c r="MN188" s="2252"/>
      <c r="MO188" s="1858"/>
      <c r="MR188" s="2252"/>
      <c r="MS188" s="1858"/>
      <c r="MV188" s="2252"/>
      <c r="MW188" s="1858"/>
      <c r="MZ188" s="2252"/>
      <c r="NA188" s="1858"/>
      <c r="ND188" s="2252"/>
    </row>
    <row r="189" spans="1:368" s="78" customFormat="1" thickBot="1">
      <c r="A189" s="128"/>
      <c r="B189" s="1754"/>
      <c r="C189" s="1790"/>
      <c r="D189" s="2331"/>
      <c r="E189" s="1790"/>
      <c r="F189" s="1801"/>
      <c r="G189" s="1809" t="s">
        <v>265</v>
      </c>
      <c r="H189" s="1768" t="e">
        <f>AVERAGE(BE189,AK189,AC189,Q189,U189,Y189,CK189,CG189,AG189,AW189,M189,BQ189,BU189,BM189,BA189,AO189,AS189,#REF!,BI189,BY189,CC189,CO189,CS189,CW189,DA189,DE189,DI189,DM189,DQ189,DU189)</f>
        <v>#REF!</v>
      </c>
      <c r="I189" s="695" t="e">
        <f>AVERAGE(BF189,AL189,AD189,R189,V189,Z189,CL189,CH189,AH189,AX189,N189,BR189,BV189,BN189,BB189,AP189,AT189,#REF!,BJ189,BZ189,CD189,CP189,CT189,CX189,DB189,DF189,DJ189,DN189,DR189,DV189)</f>
        <v>#REF!</v>
      </c>
      <c r="J189" s="802" t="e">
        <f>AVERAGE(BG189,AM189,AE189,S189,W189,AA189,CM189,CI189,AI189,AY189,O189,BS189,BW189,BO189,BC189,AQ189,AU189,#REF!,BK189,CA189,CE189,CQ189,CU189,CY189,DC189,DG189,DK189,DO189,DS189,DW189)</f>
        <v>#REF!</v>
      </c>
      <c r="K189" s="2281" t="e">
        <f>AVERAGE(BH189,AN189,AF189,T189,X189,AB189,CN189,CJ189,AJ189,AZ189,P189,BT189,BX189,BP189,BD189,AR189,AV189,#REF!,BL189,CB189,CF189,CR189,CV189,CZ189,DD189,DH189,DL189,DP189,DT189,DX189)</f>
        <v>#REF!</v>
      </c>
      <c r="L189" s="1754"/>
      <c r="M189" s="472"/>
      <c r="N189" s="472"/>
      <c r="O189" s="472"/>
      <c r="P189" s="471"/>
      <c r="Q189" s="2521"/>
      <c r="R189" s="572"/>
      <c r="S189" s="573"/>
      <c r="T189" s="2520"/>
      <c r="U189" s="463"/>
      <c r="V189" s="463"/>
      <c r="W189" s="463"/>
      <c r="X189" s="464"/>
      <c r="Y189" s="353">
        <v>5.5</v>
      </c>
      <c r="Z189" s="353">
        <v>5</v>
      </c>
      <c r="AA189" s="353">
        <v>5</v>
      </c>
      <c r="AB189" s="525">
        <f>AA189+Z189+Y189</f>
        <v>15.5</v>
      </c>
      <c r="AC189" s="683">
        <f>AF189*6/20</f>
        <v>3.5400000000000005</v>
      </c>
      <c r="AD189" s="683">
        <f>AF189*6/20</f>
        <v>3.5400000000000005</v>
      </c>
      <c r="AE189" s="683">
        <f>AF189*8/20</f>
        <v>4.7200000000000006</v>
      </c>
      <c r="AF189" s="684">
        <v>11.8</v>
      </c>
      <c r="AG189" s="704"/>
      <c r="AH189" s="373"/>
      <c r="AI189" s="705"/>
      <c r="AJ189" s="373"/>
      <c r="AK189" s="485">
        <v>4.75</v>
      </c>
      <c r="AL189" s="486">
        <v>4.5</v>
      </c>
      <c r="AM189" s="486">
        <v>5</v>
      </c>
      <c r="AN189" s="362">
        <f>AM189+AL189+AK189</f>
        <v>14.25</v>
      </c>
      <c r="AO189" s="1127"/>
      <c r="AP189" s="1127"/>
      <c r="AQ189" s="1127"/>
      <c r="AR189" s="1128"/>
      <c r="AS189" s="358"/>
      <c r="AT189" s="358"/>
      <c r="AU189" s="723"/>
      <c r="AV189" s="724"/>
      <c r="AW189" s="1962"/>
      <c r="AX189" s="364"/>
      <c r="AY189" s="365"/>
      <c r="AZ189" s="1963"/>
      <c r="BA189" s="366"/>
      <c r="BB189" s="366"/>
      <c r="BC189" s="366"/>
      <c r="BD189" s="367"/>
      <c r="BE189" s="2401">
        <v>4</v>
      </c>
      <c r="BF189" s="368">
        <v>4.5</v>
      </c>
      <c r="BG189" s="2451">
        <v>6.5</v>
      </c>
      <c r="BH189" s="470">
        <f>BG189+BF189+BE189</f>
        <v>15</v>
      </c>
      <c r="BI189" s="371"/>
      <c r="BJ189" s="371"/>
      <c r="BK189" s="371"/>
      <c r="BL189" s="372"/>
      <c r="BM189" s="358"/>
      <c r="BN189" s="358"/>
      <c r="BO189" s="358"/>
      <c r="BP189" s="363"/>
      <c r="BQ189" s="373"/>
      <c r="BR189" s="373"/>
      <c r="BS189" s="373"/>
      <c r="BT189" s="704"/>
      <c r="BU189" s="1916"/>
      <c r="BV189" s="1415"/>
      <c r="BW189" s="1415"/>
      <c r="BX189" s="1917"/>
      <c r="BY189" s="1424"/>
      <c r="BZ189" s="1424"/>
      <c r="CA189" s="1424"/>
      <c r="CB189" s="1425"/>
      <c r="CC189" s="355"/>
      <c r="CD189" s="355"/>
      <c r="CE189" s="355"/>
      <c r="CF189" s="356"/>
      <c r="CG189" s="358"/>
      <c r="CH189" s="358"/>
      <c r="CI189" s="358"/>
      <c r="CJ189" s="363"/>
      <c r="CK189" s="383"/>
      <c r="CL189" s="383"/>
      <c r="CM189" s="383"/>
      <c r="CN189" s="488"/>
      <c r="CO189" s="2014"/>
      <c r="CP189" s="467"/>
      <c r="CQ189" s="468"/>
      <c r="CR189" s="2015"/>
      <c r="CS189" s="378"/>
      <c r="CT189" s="378"/>
      <c r="CU189" s="378"/>
      <c r="CV189" s="460"/>
      <c r="CW189" s="466"/>
      <c r="CX189" s="467"/>
      <c r="CY189" s="468"/>
      <c r="CZ189" s="468"/>
      <c r="DA189" s="469"/>
      <c r="DB189" s="378"/>
      <c r="DC189" s="470"/>
      <c r="DD189" s="470"/>
      <c r="DE189" s="471"/>
      <c r="DF189" s="472"/>
      <c r="DG189" s="473"/>
      <c r="DH189" s="473"/>
      <c r="DI189" s="488"/>
      <c r="DJ189" s="383"/>
      <c r="DK189" s="489"/>
      <c r="DL189" s="489"/>
      <c r="DM189" s="374"/>
      <c r="DN189" s="374"/>
      <c r="DO189" s="374"/>
      <c r="DP189" s="574"/>
      <c r="DQ189" s="351"/>
      <c r="DR189" s="463"/>
      <c r="DS189" s="687"/>
      <c r="DT189" s="464"/>
      <c r="DU189" s="491"/>
      <c r="DV189" s="492"/>
      <c r="DW189" s="493"/>
      <c r="DX189" s="494"/>
      <c r="DY189" s="495"/>
      <c r="DZ189" s="496"/>
      <c r="EA189" s="497"/>
      <c r="EB189" s="576"/>
      <c r="EC189" s="351"/>
      <c r="ED189" s="463"/>
      <c r="EE189" s="687"/>
      <c r="EF189" s="464"/>
      <c r="EG189" s="577"/>
      <c r="EH189" s="578"/>
      <c r="EI189" s="579"/>
      <c r="EJ189" s="580"/>
      <c r="EK189" s="964"/>
      <c r="EL189" s="965"/>
      <c r="EM189" s="966"/>
      <c r="EN189" s="967"/>
      <c r="EO189" s="1029"/>
      <c r="EP189" s="1030"/>
      <c r="EQ189" s="1031"/>
      <c r="ER189" s="1032"/>
      <c r="ES189" s="1088"/>
      <c r="ET189" s="1089"/>
      <c r="EU189" s="1090"/>
      <c r="EV189" s="1091"/>
      <c r="EW189" s="1347"/>
      <c r="EX189" s="1348"/>
      <c r="EY189" s="1349"/>
      <c r="EZ189" s="1350"/>
      <c r="FA189" s="1457"/>
      <c r="FB189" s="1458"/>
      <c r="FC189" s="1459"/>
      <c r="FD189" s="1460"/>
      <c r="FE189" s="1632"/>
      <c r="FF189" s="1633"/>
      <c r="FG189" s="1634"/>
      <c r="FH189" s="1635"/>
      <c r="FL189" s="2252"/>
      <c r="FP189" s="2252"/>
      <c r="FQ189" s="1858"/>
      <c r="FT189" s="2252"/>
      <c r="FX189" s="2252"/>
      <c r="GB189" s="2252"/>
      <c r="GF189" s="2252"/>
      <c r="GG189" s="1858"/>
      <c r="GJ189" s="2252"/>
      <c r="GN189" s="2252"/>
      <c r="GR189" s="2252"/>
      <c r="GV189" s="1858"/>
      <c r="GW189" s="1858"/>
      <c r="GZ189" s="2252"/>
      <c r="HA189" s="1858"/>
      <c r="HD189" s="2252"/>
      <c r="HE189" s="1858"/>
      <c r="HH189" s="2252"/>
      <c r="HI189" s="1858"/>
      <c r="HL189" s="2252"/>
      <c r="HM189" s="1858"/>
      <c r="HP189" s="2252"/>
      <c r="HQ189" s="1858"/>
      <c r="HT189" s="2252"/>
      <c r="HU189" s="1858"/>
      <c r="HX189" s="2252"/>
      <c r="HY189" s="1858"/>
      <c r="IB189" s="2252"/>
      <c r="IC189" s="1858"/>
      <c r="IF189" s="2252"/>
      <c r="IG189" s="1858"/>
      <c r="IJ189" s="2252"/>
      <c r="IK189" s="1858"/>
      <c r="IN189" s="2252"/>
      <c r="IO189" s="1858"/>
      <c r="IR189" s="2252"/>
      <c r="IS189" s="1858"/>
      <c r="IV189" s="1858"/>
      <c r="IW189" s="1858"/>
      <c r="IZ189" s="2252"/>
      <c r="JA189" s="1858"/>
      <c r="JD189" s="2252"/>
      <c r="JE189" s="1858"/>
      <c r="JH189" s="2252"/>
      <c r="JI189" s="1858"/>
      <c r="JL189" s="2252"/>
      <c r="JM189" s="1858"/>
      <c r="JP189" s="2252"/>
      <c r="JQ189" s="1858"/>
      <c r="JT189" s="2252"/>
      <c r="JU189" s="1858"/>
      <c r="JX189" s="2252"/>
      <c r="JY189" s="1858"/>
      <c r="KB189" s="2252"/>
      <c r="KC189" s="1858"/>
      <c r="KF189" s="2252"/>
      <c r="KG189" s="1858"/>
      <c r="KJ189" s="2252"/>
      <c r="KK189" s="1858"/>
      <c r="KN189" s="2252"/>
      <c r="KO189" s="1858"/>
      <c r="KR189" s="2252"/>
      <c r="KS189" s="1858"/>
      <c r="KV189" s="2252"/>
      <c r="KW189" s="1858"/>
      <c r="KZ189" s="2252"/>
      <c r="LA189" s="1858"/>
      <c r="LD189" s="2252"/>
      <c r="LE189" s="1858"/>
      <c r="LH189" s="2252"/>
      <c r="LI189" s="1858"/>
      <c r="LL189" s="2252"/>
      <c r="LM189" s="1858"/>
      <c r="LP189" s="2252"/>
      <c r="LQ189" s="1858"/>
      <c r="LT189" s="2252"/>
      <c r="LU189" s="1858"/>
      <c r="LX189" s="2252"/>
      <c r="LY189" s="1858"/>
      <c r="MB189" s="2252"/>
      <c r="MC189" s="1858"/>
      <c r="MF189" s="2252"/>
      <c r="MG189" s="1858"/>
      <c r="MJ189" s="2252"/>
      <c r="MK189" s="1858"/>
      <c r="MN189" s="2252"/>
      <c r="MO189" s="1858"/>
      <c r="MR189" s="2252"/>
      <c r="MS189" s="1858"/>
      <c r="MV189" s="2252"/>
      <c r="MW189" s="1858"/>
      <c r="MZ189" s="2252"/>
      <c r="NA189" s="1858"/>
      <c r="ND189" s="2252"/>
    </row>
    <row r="190" spans="1:368" s="411" customFormat="1" thickBot="1">
      <c r="A190" s="714"/>
      <c r="B190" s="1757"/>
      <c r="C190" s="1790">
        <v>2008</v>
      </c>
      <c r="D190" s="2331" t="s">
        <v>510</v>
      </c>
      <c r="E190" s="1790">
        <v>2</v>
      </c>
      <c r="F190" s="1805" t="s">
        <v>517</v>
      </c>
      <c r="G190" s="1806"/>
      <c r="H190" s="2274"/>
      <c r="I190" s="2274"/>
      <c r="J190" s="2274"/>
      <c r="K190" s="2275"/>
      <c r="L190" s="1757"/>
      <c r="M190" s="386"/>
      <c r="N190" s="386"/>
      <c r="O190" s="386"/>
      <c r="P190" s="414"/>
      <c r="Q190" s="2517"/>
      <c r="R190" s="387"/>
      <c r="S190" s="388"/>
      <c r="T190" s="2518"/>
      <c r="U190" s="389"/>
      <c r="V190" s="389"/>
      <c r="W190" s="389"/>
      <c r="X190" s="390"/>
      <c r="Y190" s="2597">
        <f>STDEV(AB182:AB189)</f>
        <v>2.2129085579197145</v>
      </c>
      <c r="Z190" s="2597"/>
      <c r="AA190" s="2598">
        <f>AVERAGE(AB182:AB189)</f>
        <v>14.5375</v>
      </c>
      <c r="AB190" s="2598"/>
      <c r="AC190" s="2597">
        <f>STDEV(AF182:AF189)</f>
        <v>2.2015822232463385</v>
      </c>
      <c r="AD190" s="2597"/>
      <c r="AE190" s="2598">
        <f>AVERAGE(AF182:AF189)</f>
        <v>11.7875</v>
      </c>
      <c r="AF190" s="2598"/>
      <c r="AG190" s="707"/>
      <c r="AH190" s="404"/>
      <c r="AI190" s="708"/>
      <c r="AJ190" s="404"/>
      <c r="AK190" s="2597">
        <f>STDEV(AN182:AN189)</f>
        <v>1.9955307206712847</v>
      </c>
      <c r="AL190" s="2597"/>
      <c r="AM190" s="2598">
        <f>AVERAGE(AN182:AN189)</f>
        <v>15</v>
      </c>
      <c r="AN190" s="2598"/>
      <c r="AO190" s="1129"/>
      <c r="AP190" s="1129"/>
      <c r="AQ190" s="1129"/>
      <c r="AR190" s="1130"/>
      <c r="AS190" s="393"/>
      <c r="AT190" s="393"/>
      <c r="AU190" s="32"/>
      <c r="AV190" s="1944"/>
      <c r="AW190" s="1964"/>
      <c r="AX190" s="398"/>
      <c r="AY190" s="399"/>
      <c r="AZ190" s="1965"/>
      <c r="BA190" s="400"/>
      <c r="BB190" s="400"/>
      <c r="BC190" s="400"/>
      <c r="BD190" s="401"/>
      <c r="BE190" s="2596">
        <f>STDEV(BH182:BH189)</f>
        <v>1.9086270308410553</v>
      </c>
      <c r="BF190" s="2597"/>
      <c r="BG190" s="2598">
        <f>AVERAGE(BH182:BH189)</f>
        <v>14</v>
      </c>
      <c r="BH190" s="2598"/>
      <c r="BI190" s="402"/>
      <c r="BJ190" s="402"/>
      <c r="BK190" s="402"/>
      <c r="BL190" s="403"/>
      <c r="BM190" s="393"/>
      <c r="BN190" s="393"/>
      <c r="BO190" s="393"/>
      <c r="BP190" s="397"/>
      <c r="BQ190" s="404"/>
      <c r="BR190" s="404"/>
      <c r="BS190" s="404"/>
      <c r="BT190" s="707"/>
      <c r="BU190" s="1918"/>
      <c r="BV190" s="1416"/>
      <c r="BW190" s="1416"/>
      <c r="BX190" s="1919"/>
      <c r="BY190" s="1426"/>
      <c r="BZ190" s="1426"/>
      <c r="CA190" s="1426"/>
      <c r="CB190" s="1427"/>
      <c r="CC190" s="391"/>
      <c r="CD190" s="391"/>
      <c r="CE190" s="391"/>
      <c r="CF190" s="392"/>
      <c r="CG190" s="393"/>
      <c r="CH190" s="393"/>
      <c r="CI190" s="393"/>
      <c r="CJ190" s="397"/>
      <c r="CK190" s="417"/>
      <c r="CL190" s="417"/>
      <c r="CM190" s="417"/>
      <c r="CN190" s="416"/>
      <c r="CO190" s="1862"/>
      <c r="CQ190" s="40"/>
      <c r="CR190" s="2016"/>
      <c r="CS190" s="408"/>
      <c r="CT190" s="408"/>
      <c r="CU190" s="408"/>
      <c r="CV190" s="409"/>
      <c r="CW190" s="410"/>
      <c r="CY190" s="40"/>
      <c r="CZ190" s="40"/>
      <c r="DA190" s="412"/>
      <c r="DB190" s="408"/>
      <c r="DC190" s="413"/>
      <c r="DD190" s="413"/>
      <c r="DE190" s="414"/>
      <c r="DF190" s="386"/>
      <c r="DG190" s="415"/>
      <c r="DH190" s="415"/>
      <c r="DI190" s="416"/>
      <c r="DJ190" s="417"/>
      <c r="DK190" s="418"/>
      <c r="DL190" s="418"/>
      <c r="DM190" s="405"/>
      <c r="DN190" s="405"/>
      <c r="DO190" s="405"/>
      <c r="DP190" s="419"/>
      <c r="DQ190" s="710"/>
      <c r="DR190" s="389"/>
      <c r="DS190" s="711"/>
      <c r="DT190" s="390"/>
      <c r="DU190" s="421"/>
      <c r="DV190" s="422"/>
      <c r="DW190" s="423"/>
      <c r="DX190" s="424"/>
      <c r="DY190" s="425"/>
      <c r="DZ190" s="426"/>
      <c r="EA190" s="427"/>
      <c r="EB190" s="428"/>
      <c r="EC190" s="710"/>
      <c r="ED190" s="389"/>
      <c r="EE190" s="711"/>
      <c r="EF190" s="390"/>
      <c r="EG190" s="429"/>
      <c r="EH190" s="430"/>
      <c r="EI190" s="712"/>
      <c r="EJ190" s="432"/>
      <c r="EK190" s="954"/>
      <c r="EL190" s="955"/>
      <c r="EM190" s="972"/>
      <c r="EN190" s="957"/>
      <c r="EO190" s="1019"/>
      <c r="EP190" s="1020"/>
      <c r="EQ190" s="1037"/>
      <c r="ER190" s="1022"/>
      <c r="ES190" s="1078"/>
      <c r="ET190" s="1079"/>
      <c r="EU190" s="1096"/>
      <c r="EV190" s="1081"/>
      <c r="EW190" s="1359"/>
      <c r="EX190" s="1360"/>
      <c r="EY190" s="1373"/>
      <c r="EZ190" s="1362"/>
      <c r="FA190" s="1480"/>
      <c r="FB190" s="1481"/>
      <c r="FC190" s="1494"/>
      <c r="FD190" s="1483"/>
      <c r="FE190" s="1622"/>
      <c r="FF190" s="1623"/>
      <c r="FG190" s="1640"/>
      <c r="FH190" s="1625"/>
      <c r="FL190" s="2255"/>
      <c r="FP190" s="2255"/>
      <c r="FQ190" s="1862"/>
      <c r="FT190" s="2255"/>
      <c r="FX190" s="2255"/>
      <c r="GB190" s="2255"/>
      <c r="GF190" s="2255"/>
      <c r="GG190" s="1862"/>
      <c r="GJ190" s="2255"/>
      <c r="GN190" s="2255"/>
      <c r="GR190" s="2255"/>
      <c r="GV190" s="1862"/>
      <c r="GW190" s="1862"/>
      <c r="GZ190" s="2255"/>
      <c r="HA190" s="1862"/>
      <c r="HD190" s="2255"/>
      <c r="HE190" s="1862"/>
      <c r="HH190" s="2255"/>
      <c r="HI190" s="1862"/>
      <c r="HL190" s="2255"/>
      <c r="HM190" s="1862"/>
      <c r="HP190" s="2255"/>
      <c r="HQ190" s="1862"/>
      <c r="HT190" s="2255"/>
      <c r="HU190" s="1862"/>
      <c r="HX190" s="2255"/>
      <c r="HY190" s="1862"/>
      <c r="IB190" s="2255"/>
      <c r="IC190" s="1862"/>
      <c r="IF190" s="2255"/>
      <c r="IG190" s="1862"/>
      <c r="IJ190" s="2255"/>
      <c r="IK190" s="1862"/>
      <c r="IN190" s="2255"/>
      <c r="IO190" s="1862"/>
      <c r="IR190" s="2255"/>
      <c r="IS190" s="1862"/>
      <c r="IV190" s="1862"/>
      <c r="IW190" s="1862"/>
      <c r="IZ190" s="2255"/>
      <c r="JA190" s="1862"/>
      <c r="JD190" s="2255"/>
      <c r="JE190" s="1862"/>
      <c r="JH190" s="2255"/>
      <c r="JI190" s="1862"/>
      <c r="JL190" s="2255"/>
      <c r="JM190" s="1862"/>
      <c r="JP190" s="2255"/>
      <c r="JQ190" s="1862"/>
      <c r="JT190" s="2255"/>
      <c r="JU190" s="1862"/>
      <c r="JX190" s="2255"/>
      <c r="JY190" s="1862"/>
      <c r="KB190" s="2255"/>
      <c r="KC190" s="1862"/>
      <c r="KF190" s="2255"/>
      <c r="KG190" s="1862"/>
      <c r="KJ190" s="2255"/>
      <c r="KK190" s="1862"/>
      <c r="KN190" s="2255"/>
      <c r="KO190" s="1862"/>
      <c r="KR190" s="2255"/>
      <c r="KS190" s="1862"/>
      <c r="KV190" s="2255"/>
      <c r="KW190" s="1862"/>
      <c r="KZ190" s="2255"/>
      <c r="LA190" s="1862"/>
      <c r="LD190" s="2255"/>
      <c r="LE190" s="1862"/>
      <c r="LH190" s="2255"/>
      <c r="LI190" s="1862"/>
      <c r="LL190" s="2255"/>
      <c r="LM190" s="1862"/>
      <c r="LP190" s="2255"/>
      <c r="LQ190" s="1862"/>
      <c r="LT190" s="2255"/>
      <c r="LU190" s="1862"/>
      <c r="LX190" s="2255"/>
      <c r="LY190" s="1862"/>
      <c r="MB190" s="2255"/>
      <c r="MC190" s="1862"/>
      <c r="MF190" s="2255"/>
      <c r="MG190" s="1862"/>
      <c r="MJ190" s="2255"/>
      <c r="MK190" s="1862"/>
      <c r="MN190" s="2255"/>
      <c r="MO190" s="1862"/>
      <c r="MR190" s="2255"/>
      <c r="MS190" s="1862"/>
      <c r="MV190" s="2255"/>
      <c r="MW190" s="1862"/>
      <c r="MZ190" s="2255"/>
      <c r="NA190" s="1862"/>
      <c r="ND190" s="2255"/>
    </row>
    <row r="191" spans="1:368" s="325" customFormat="1" thickBot="1">
      <c r="A191" s="130"/>
      <c r="B191" s="1756"/>
      <c r="C191" s="1790"/>
      <c r="D191" s="2331"/>
      <c r="E191" s="1790"/>
      <c r="F191" s="1803" t="s">
        <v>266</v>
      </c>
      <c r="G191" s="1804" t="s">
        <v>238</v>
      </c>
      <c r="H191" s="2062" t="e">
        <f>AVERAGE(BE191,AK191,AC191,Q191,U191,Y191,CK191,CG191,AG191,AW191,M191,BQ191,BU191,BM191,BA191,AO191,AS191,#REF!,BI191,BY191,CC191,CO191,CS191,CW191,DA191,DE191,DI191,DM191,DQ191,DU191)</f>
        <v>#REF!</v>
      </c>
      <c r="I191" s="2063" t="e">
        <f>AVERAGE(BF191,AL191,AD191,R191,V191,Z191,CL191,CH191,AH191,AX191,N191,BR191,BV191,BN191,BB191,AP191,AT191,#REF!,BJ191,BZ191,CD191,CP191,CT191,CX191,DB191,DF191,DJ191,DN191,DR191,DV191)</f>
        <v>#REF!</v>
      </c>
      <c r="J191" s="2052" t="e">
        <f>AVERAGE(BG191,AM191,AE191,S191,W191,AA191,CM191,CI191,AI191,AY191,O191,BS191,BW191,BO191,BC191,AQ191,AU191,#REF!,BK191,CA191,CE191,CQ191,CU191,CY191,DC191,DG191,DK191,DO191,DS191,DW191)</f>
        <v>#REF!</v>
      </c>
      <c r="K191" s="2283" t="e">
        <f>AVERAGE(BH191,AN191,AF191,T191,X191,AB191,CN191,CJ191,AJ191,AZ191,P191,BT191,BX191,BP191,BD191,AR191,AV191,#REF!,BL191,CB191,CF191,CR191,CV191,CZ191,DD191,DH191,DL191,DP191,DT191,DX191)</f>
        <v>#REF!</v>
      </c>
      <c r="L191" s="1756"/>
      <c r="M191" s="550">
        <v>5</v>
      </c>
      <c r="N191" s="550">
        <v>4</v>
      </c>
      <c r="O191" s="550">
        <v>6</v>
      </c>
      <c r="P191" s="471">
        <f>O191+N191+M191</f>
        <v>15</v>
      </c>
      <c r="Q191" s="2519"/>
      <c r="R191" s="552"/>
      <c r="S191" s="553"/>
      <c r="T191" s="2523"/>
      <c r="U191" s="728"/>
      <c r="V191" s="728"/>
      <c r="W191" s="728"/>
      <c r="X191" s="729"/>
      <c r="Y191" s="353">
        <v>5</v>
      </c>
      <c r="Z191" s="353">
        <v>5</v>
      </c>
      <c r="AA191" s="353">
        <v>6</v>
      </c>
      <c r="AB191" s="525">
        <f>AA191+Z191+Y191</f>
        <v>16</v>
      </c>
      <c r="AC191" s="484">
        <v>5.5</v>
      </c>
      <c r="AD191" s="484">
        <v>5.5</v>
      </c>
      <c r="AE191" s="484">
        <v>5</v>
      </c>
      <c r="AF191" s="356">
        <f>AE191+AD191+AC191</f>
        <v>16</v>
      </c>
      <c r="AG191" s="700"/>
      <c r="AH191" s="307"/>
      <c r="AI191" s="701"/>
      <c r="AJ191" s="307"/>
      <c r="AK191" s="295"/>
      <c r="AL191" s="296"/>
      <c r="AM191" s="296"/>
      <c r="AN191" s="297"/>
      <c r="AO191" s="1125"/>
      <c r="AP191" s="1125"/>
      <c r="AQ191" s="1125"/>
      <c r="AR191" s="1126"/>
      <c r="AS191" s="293"/>
      <c r="AT191" s="293"/>
      <c r="AU191" s="721"/>
      <c r="AV191" s="1943"/>
      <c r="AW191" s="1960"/>
      <c r="AX191" s="299"/>
      <c r="AY191" s="300"/>
      <c r="AZ191" s="1961"/>
      <c r="BA191" s="301"/>
      <c r="BB191" s="301"/>
      <c r="BC191" s="301"/>
      <c r="BD191" s="302"/>
      <c r="BE191" s="2401">
        <v>5</v>
      </c>
      <c r="BF191" s="368">
        <v>4</v>
      </c>
      <c r="BG191" s="2451">
        <v>5.5</v>
      </c>
      <c r="BH191" s="470">
        <f>BG191+BF191+BE191</f>
        <v>14.5</v>
      </c>
      <c r="BI191" s="305"/>
      <c r="BJ191" s="305"/>
      <c r="BK191" s="305"/>
      <c r="BL191" s="306"/>
      <c r="BM191" s="293"/>
      <c r="BN191" s="293"/>
      <c r="BO191" s="293"/>
      <c r="BP191" s="298"/>
      <c r="BQ191" s="307"/>
      <c r="BR191" s="307"/>
      <c r="BS191" s="307"/>
      <c r="BT191" s="700"/>
      <c r="BU191" s="1914"/>
      <c r="BV191" s="1414"/>
      <c r="BW191" s="1414"/>
      <c r="BX191" s="1915"/>
      <c r="BY191" s="1422"/>
      <c r="BZ191" s="1422"/>
      <c r="CA191" s="1422"/>
      <c r="CB191" s="1423"/>
      <c r="CC191" s="290"/>
      <c r="CD191" s="290"/>
      <c r="CE191" s="290"/>
      <c r="CF191" s="291"/>
      <c r="CG191" s="293"/>
      <c r="CH191" s="293"/>
      <c r="CI191" s="293"/>
      <c r="CJ191" s="298"/>
      <c r="CK191" s="446"/>
      <c r="CL191" s="446"/>
      <c r="CM191" s="446"/>
      <c r="CN191" s="532"/>
      <c r="CO191" s="2017"/>
      <c r="CP191" s="450"/>
      <c r="CQ191" s="451"/>
      <c r="CR191" s="2018"/>
      <c r="CS191" s="321"/>
      <c r="CT191" s="321"/>
      <c r="CU191" s="321"/>
      <c r="CV191" s="442"/>
      <c r="CW191" s="449"/>
      <c r="CX191" s="450"/>
      <c r="CY191" s="451"/>
      <c r="CZ191" s="451"/>
      <c r="DA191" s="452"/>
      <c r="DB191" s="321"/>
      <c r="DC191" s="453"/>
      <c r="DD191" s="453"/>
      <c r="DE191" s="454"/>
      <c r="DF191" s="455"/>
      <c r="DG191" s="456"/>
      <c r="DH191" s="456"/>
      <c r="DI191" s="532"/>
      <c r="DJ191" s="446"/>
      <c r="DK191" s="533"/>
      <c r="DL191" s="533"/>
      <c r="DM191" s="308"/>
      <c r="DN191" s="308"/>
      <c r="DO191" s="308"/>
      <c r="DP191" s="556"/>
      <c r="DQ191" s="312">
        <v>5</v>
      </c>
      <c r="DR191" s="313">
        <v>4.5</v>
      </c>
      <c r="DS191" s="314">
        <v>5.5</v>
      </c>
      <c r="DT191" s="351">
        <f>DS191+DR191+DQ191</f>
        <v>15</v>
      </c>
      <c r="DU191" s="730"/>
      <c r="DV191" s="731"/>
      <c r="DW191" s="732"/>
      <c r="DX191" s="491"/>
      <c r="DY191" s="733"/>
      <c r="DZ191" s="734"/>
      <c r="EA191" s="735"/>
      <c r="EB191" s="495"/>
      <c r="EC191" s="312"/>
      <c r="ED191" s="313"/>
      <c r="EE191" s="314"/>
      <c r="EF191" s="351"/>
      <c r="EG191" s="736"/>
      <c r="EH191" s="737"/>
      <c r="EI191" s="738"/>
      <c r="EJ191" s="577"/>
      <c r="EK191" s="974"/>
      <c r="EL191" s="975"/>
      <c r="EM191" s="976"/>
      <c r="EN191" s="964"/>
      <c r="EO191" s="1039"/>
      <c r="EP191" s="1040"/>
      <c r="EQ191" s="1041"/>
      <c r="ER191" s="1029"/>
      <c r="ES191" s="1098"/>
      <c r="ET191" s="1099"/>
      <c r="EU191" s="1100"/>
      <c r="EV191" s="1088"/>
      <c r="EW191" s="1377"/>
      <c r="EX191" s="1378"/>
      <c r="EY191" s="1379"/>
      <c r="EZ191" s="1347"/>
      <c r="FA191" s="1496"/>
      <c r="FB191" s="1497"/>
      <c r="FC191" s="1498"/>
      <c r="FD191" s="1457"/>
      <c r="FE191" s="1642"/>
      <c r="FF191" s="1643"/>
      <c r="FG191" s="1644"/>
      <c r="FH191" s="1632"/>
      <c r="FL191" s="2254"/>
      <c r="FP191" s="2254"/>
      <c r="FQ191" s="1861"/>
      <c r="FT191" s="2254"/>
      <c r="FX191" s="2254"/>
      <c r="GB191" s="2254"/>
      <c r="GF191" s="2254"/>
      <c r="GG191" s="1861"/>
      <c r="GJ191" s="2254"/>
      <c r="GN191" s="2254"/>
      <c r="GR191" s="2254"/>
      <c r="GV191" s="1861"/>
      <c r="GW191" s="1861"/>
      <c r="GZ191" s="2254"/>
      <c r="HA191" s="1861"/>
      <c r="HD191" s="2254"/>
      <c r="HE191" s="1861"/>
      <c r="HH191" s="2254"/>
      <c r="HI191" s="1861"/>
      <c r="HL191" s="2254"/>
      <c r="HM191" s="1861"/>
      <c r="HP191" s="2254"/>
      <c r="HQ191" s="1861"/>
      <c r="HT191" s="2254"/>
      <c r="HU191" s="1861"/>
      <c r="HX191" s="2254"/>
      <c r="HY191" s="1861"/>
      <c r="IB191" s="2254"/>
      <c r="IC191" s="1861"/>
      <c r="IF191" s="2254"/>
      <c r="IG191" s="1861"/>
      <c r="IJ191" s="2254"/>
      <c r="IK191" s="1861"/>
      <c r="IN191" s="2254"/>
      <c r="IO191" s="1861"/>
      <c r="IR191" s="2254"/>
      <c r="IS191" s="1861"/>
      <c r="IV191" s="1861"/>
      <c r="IW191" s="1861"/>
      <c r="IZ191" s="2254"/>
      <c r="JA191" s="1861"/>
      <c r="JD191" s="2254"/>
      <c r="JE191" s="1861"/>
      <c r="JH191" s="2254"/>
      <c r="JI191" s="1861"/>
      <c r="JL191" s="2254"/>
      <c r="JM191" s="1861"/>
      <c r="JP191" s="2254"/>
      <c r="JQ191" s="1861"/>
      <c r="JT191" s="2254"/>
      <c r="JU191" s="1861"/>
      <c r="JX191" s="2254"/>
      <c r="JY191" s="1861"/>
      <c r="KB191" s="2254"/>
      <c r="KC191" s="1861"/>
      <c r="KF191" s="2254"/>
      <c r="KG191" s="1861"/>
      <c r="KJ191" s="2254"/>
      <c r="KK191" s="1861"/>
      <c r="KN191" s="2254"/>
      <c r="KO191" s="1861"/>
      <c r="KR191" s="2254"/>
      <c r="KS191" s="1861"/>
      <c r="KV191" s="2254"/>
      <c r="KW191" s="1861"/>
      <c r="KZ191" s="2254"/>
      <c r="LA191" s="1861"/>
      <c r="LD191" s="2254"/>
      <c r="LE191" s="1861"/>
      <c r="LH191" s="2254"/>
      <c r="LI191" s="1861"/>
      <c r="LL191" s="2254"/>
      <c r="LM191" s="1861"/>
      <c r="LP191" s="2254"/>
      <c r="LQ191" s="1861"/>
      <c r="LT191" s="2254"/>
      <c r="LU191" s="1861"/>
      <c r="LX191" s="2254"/>
      <c r="LY191" s="1861"/>
      <c r="MB191" s="2254"/>
      <c r="MC191" s="1861"/>
      <c r="MF191" s="2254"/>
      <c r="MG191" s="1861"/>
      <c r="MJ191" s="2254"/>
      <c r="MK191" s="1861"/>
      <c r="MN191" s="2254"/>
      <c r="MO191" s="1861"/>
      <c r="MR191" s="2254"/>
      <c r="MS191" s="1861"/>
      <c r="MV191" s="2254"/>
      <c r="MW191" s="1861"/>
      <c r="MZ191" s="2254"/>
      <c r="NA191" s="1861"/>
      <c r="ND191" s="2254"/>
    </row>
    <row r="192" spans="1:368" s="78" customFormat="1" thickBot="1">
      <c r="A192" s="128"/>
      <c r="B192" s="1754"/>
      <c r="C192" s="1790"/>
      <c r="D192" s="2331"/>
      <c r="E192" s="1790"/>
      <c r="F192" s="1801" t="s">
        <v>267</v>
      </c>
      <c r="G192" s="1802" t="s">
        <v>229</v>
      </c>
      <c r="H192" s="2059" t="e">
        <f>AVERAGE(BE192,AK192,AC192,Q192,U192,Y192,CK192,CG192,AG192,AW192,M192,BQ192,BU192,BM192,BA192,AO192,AS192,#REF!,BI192,BY192,CC192,CO192,CS192,CW192,DA192,DE192,DI192,DM192,DQ192,DU192)</f>
        <v>#REF!</v>
      </c>
      <c r="I192" s="802" t="e">
        <f>AVERAGE(BF192,AL192,AD192,R192,V192,Z192,CL192,CH192,AH192,AX192,N192,BR192,BV192,BN192,BB192,AP192,AT192,#REF!,BJ192,BZ192,CD192,CP192,CT192,CX192,DB192,DF192,DJ192,DN192,DR192,DV192)</f>
        <v>#REF!</v>
      </c>
      <c r="J192" s="803" t="e">
        <f>AVERAGE(BG192,AM192,AE192,S192,W192,AA192,CM192,CI192,AI192,AY192,O192,BS192,BW192,BO192,BC192,AQ192,AU192,#REF!,BK192,CA192,CE192,CQ192,CU192,CY192,DC192,DG192,DK192,DO192,DS192,DW192)</f>
        <v>#REF!</v>
      </c>
      <c r="K192" s="2284" t="e">
        <f>AVERAGE(BH192,AN192,AF192,T192,X192,AB192,CN192,CJ192,AJ192,AZ192,P192,BT192,BX192,BP192,BD192,AR192,AV192,#REF!,BL192,CB192,CF192,CR192,CV192,CZ192,DD192,DH192,DL192,DP192,DT192,DX192)</f>
        <v>#REF!</v>
      </c>
      <c r="L192" s="1754"/>
      <c r="M192" s="683">
        <f>P192*6/20</f>
        <v>4.3499999999999996</v>
      </c>
      <c r="N192" s="683">
        <f>P192*6/20</f>
        <v>4.3499999999999996</v>
      </c>
      <c r="O192" s="683">
        <f>P192*8/20</f>
        <v>5.8</v>
      </c>
      <c r="P192" s="699">
        <v>14.5</v>
      </c>
      <c r="Q192" s="2521"/>
      <c r="R192" s="572"/>
      <c r="S192" s="573"/>
      <c r="T192" s="2520"/>
      <c r="U192" s="739"/>
      <c r="V192" s="739"/>
      <c r="W192" s="739"/>
      <c r="X192" s="740"/>
      <c r="Y192" s="353">
        <v>5</v>
      </c>
      <c r="Z192" s="353">
        <v>4</v>
      </c>
      <c r="AA192" s="353">
        <v>6</v>
      </c>
      <c r="AB192" s="525">
        <f>AA192+Z192+Y192</f>
        <v>15</v>
      </c>
      <c r="AC192" s="484">
        <v>5</v>
      </c>
      <c r="AD192" s="484">
        <v>4</v>
      </c>
      <c r="AE192" s="484">
        <v>5.5</v>
      </c>
      <c r="AF192" s="356">
        <f>AE192+AD192+AC192</f>
        <v>14.5</v>
      </c>
      <c r="AG192" s="704"/>
      <c r="AH192" s="373"/>
      <c r="AI192" s="705"/>
      <c r="AJ192" s="373"/>
      <c r="AK192" s="360"/>
      <c r="AL192" s="361"/>
      <c r="AM192" s="361"/>
      <c r="AN192" s="362"/>
      <c r="AO192" s="1127"/>
      <c r="AP192" s="1127"/>
      <c r="AQ192" s="1127"/>
      <c r="AR192" s="1128"/>
      <c r="AS192" s="358"/>
      <c r="AT192" s="358"/>
      <c r="AU192" s="723"/>
      <c r="AV192" s="724"/>
      <c r="AW192" s="1962"/>
      <c r="AX192" s="364"/>
      <c r="AY192" s="365"/>
      <c r="AZ192" s="1963"/>
      <c r="BA192" s="366"/>
      <c r="BB192" s="366"/>
      <c r="BC192" s="366"/>
      <c r="BD192" s="367"/>
      <c r="BE192" s="2401">
        <v>4.5</v>
      </c>
      <c r="BF192" s="368">
        <v>4</v>
      </c>
      <c r="BG192" s="2451">
        <v>6.5</v>
      </c>
      <c r="BH192" s="470">
        <f>BG192+BF192+BE192</f>
        <v>15</v>
      </c>
      <c r="BI192" s="371"/>
      <c r="BJ192" s="371"/>
      <c r="BK192" s="371"/>
      <c r="BL192" s="372"/>
      <c r="BM192" s="358"/>
      <c r="BN192" s="358"/>
      <c r="BO192" s="358"/>
      <c r="BP192" s="363"/>
      <c r="BQ192" s="373"/>
      <c r="BR192" s="373"/>
      <c r="BS192" s="373"/>
      <c r="BT192" s="704"/>
      <c r="BU192" s="1916"/>
      <c r="BV192" s="1415"/>
      <c r="BW192" s="1415"/>
      <c r="BX192" s="1917"/>
      <c r="BY192" s="1424"/>
      <c r="BZ192" s="1424"/>
      <c r="CA192" s="1424"/>
      <c r="CB192" s="1425"/>
      <c r="CC192" s="355"/>
      <c r="CD192" s="355"/>
      <c r="CE192" s="355"/>
      <c r="CF192" s="356"/>
      <c r="CG192" s="358"/>
      <c r="CH192" s="358"/>
      <c r="CI192" s="358"/>
      <c r="CJ192" s="363"/>
      <c r="CK192" s="383"/>
      <c r="CL192" s="383"/>
      <c r="CM192" s="383"/>
      <c r="CN192" s="488"/>
      <c r="CO192" s="2014"/>
      <c r="CP192" s="467"/>
      <c r="CQ192" s="468"/>
      <c r="CR192" s="2015"/>
      <c r="CS192" s="378"/>
      <c r="CT192" s="378"/>
      <c r="CU192" s="378"/>
      <c r="CV192" s="460"/>
      <c r="CW192" s="466"/>
      <c r="CX192" s="467"/>
      <c r="CY192" s="468"/>
      <c r="CZ192" s="468"/>
      <c r="DA192" s="469"/>
      <c r="DB192" s="378"/>
      <c r="DC192" s="470"/>
      <c r="DD192" s="470"/>
      <c r="DE192" s="471"/>
      <c r="DF192" s="472"/>
      <c r="DG192" s="473"/>
      <c r="DH192" s="473"/>
      <c r="DI192" s="488"/>
      <c r="DJ192" s="383"/>
      <c r="DK192" s="489"/>
      <c r="DL192" s="489"/>
      <c r="DM192" s="374"/>
      <c r="DN192" s="374"/>
      <c r="DO192" s="374"/>
      <c r="DP192" s="574"/>
      <c r="DQ192" s="741">
        <v>4.5</v>
      </c>
      <c r="DR192" s="481">
        <v>4.5</v>
      </c>
      <c r="DS192" s="742">
        <v>6.5</v>
      </c>
      <c r="DT192" s="351">
        <f>DS192+DR192+DQ192</f>
        <v>15.5</v>
      </c>
      <c r="DU192" s="743"/>
      <c r="DV192" s="744"/>
      <c r="DW192" s="745"/>
      <c r="DX192" s="491"/>
      <c r="DY192" s="746"/>
      <c r="DZ192" s="747"/>
      <c r="EA192" s="748"/>
      <c r="EB192" s="495"/>
      <c r="EC192" s="741"/>
      <c r="ED192" s="481"/>
      <c r="EE192" s="742"/>
      <c r="EF192" s="351"/>
      <c r="EG192" s="749"/>
      <c r="EH192" s="750"/>
      <c r="EI192" s="751"/>
      <c r="EJ192" s="577"/>
      <c r="EK192" s="977"/>
      <c r="EL192" s="978"/>
      <c r="EM192" s="979"/>
      <c r="EN192" s="964"/>
      <c r="EO192" s="1042"/>
      <c r="EP192" s="1043"/>
      <c r="EQ192" s="1044"/>
      <c r="ER192" s="1029"/>
      <c r="ES192" s="1101"/>
      <c r="ET192" s="1102"/>
      <c r="EU192" s="1103"/>
      <c r="EV192" s="1088"/>
      <c r="EW192" s="1380"/>
      <c r="EX192" s="1381"/>
      <c r="EY192" s="1382"/>
      <c r="EZ192" s="1347"/>
      <c r="FA192" s="1499"/>
      <c r="FB192" s="1500"/>
      <c r="FC192" s="1501"/>
      <c r="FD192" s="1457"/>
      <c r="FE192" s="1645"/>
      <c r="FF192" s="1646"/>
      <c r="FG192" s="1647"/>
      <c r="FH192" s="1632"/>
      <c r="FL192" s="2252"/>
      <c r="FP192" s="2252"/>
      <c r="FQ192" s="1858"/>
      <c r="FT192" s="2252"/>
      <c r="FX192" s="2252"/>
      <c r="GB192" s="2252"/>
      <c r="GF192" s="2252"/>
      <c r="GG192" s="1858"/>
      <c r="GJ192" s="2252"/>
      <c r="GN192" s="2252"/>
      <c r="GR192" s="2252"/>
      <c r="GV192" s="1858"/>
      <c r="GW192" s="1858"/>
      <c r="GZ192" s="2252"/>
      <c r="HA192" s="1858"/>
      <c r="HD192" s="2252"/>
      <c r="HE192" s="1858"/>
      <c r="HH192" s="2252"/>
      <c r="HI192" s="1858"/>
      <c r="HL192" s="2252"/>
      <c r="HM192" s="1858"/>
      <c r="HP192" s="2252"/>
      <c r="HQ192" s="1858"/>
      <c r="HT192" s="2252"/>
      <c r="HU192" s="1858"/>
      <c r="HX192" s="2252"/>
      <c r="HY192" s="1858"/>
      <c r="IB192" s="2252"/>
      <c r="IC192" s="1858"/>
      <c r="IF192" s="2252"/>
      <c r="IG192" s="1858"/>
      <c r="IJ192" s="2252"/>
      <c r="IK192" s="1858"/>
      <c r="IN192" s="2252"/>
      <c r="IO192" s="1858"/>
      <c r="IR192" s="2252"/>
      <c r="IS192" s="1858"/>
      <c r="IV192" s="1858"/>
      <c r="IW192" s="1858"/>
      <c r="IZ192" s="2252"/>
      <c r="JA192" s="1858"/>
      <c r="JD192" s="2252"/>
      <c r="JE192" s="1858"/>
      <c r="JH192" s="2252"/>
      <c r="JI192" s="1858"/>
      <c r="JL192" s="2252"/>
      <c r="JM192" s="1858"/>
      <c r="JP192" s="2252"/>
      <c r="JQ192" s="1858"/>
      <c r="JT192" s="2252"/>
      <c r="JU192" s="1858"/>
      <c r="JX192" s="2252"/>
      <c r="JY192" s="1858"/>
      <c r="KB192" s="2252"/>
      <c r="KC192" s="1858"/>
      <c r="KF192" s="2252"/>
      <c r="KG192" s="1858"/>
      <c r="KJ192" s="2252"/>
      <c r="KK192" s="1858"/>
      <c r="KN192" s="2252"/>
      <c r="KO192" s="1858"/>
      <c r="KR192" s="2252"/>
      <c r="KS192" s="1858"/>
      <c r="KV192" s="2252"/>
      <c r="KW192" s="1858"/>
      <c r="KZ192" s="2252"/>
      <c r="LA192" s="1858"/>
      <c r="LD192" s="2252"/>
      <c r="LE192" s="1858"/>
      <c r="LH192" s="2252"/>
      <c r="LI192" s="1858"/>
      <c r="LL192" s="2252"/>
      <c r="LM192" s="1858"/>
      <c r="LP192" s="2252"/>
      <c r="LQ192" s="1858"/>
      <c r="LT192" s="2252"/>
      <c r="LU192" s="1858"/>
      <c r="LX192" s="2252"/>
      <c r="LY192" s="1858"/>
      <c r="MB192" s="2252"/>
      <c r="MC192" s="1858"/>
      <c r="MF192" s="2252"/>
      <c r="MG192" s="1858"/>
      <c r="MJ192" s="2252"/>
      <c r="MK192" s="1858"/>
      <c r="MN192" s="2252"/>
      <c r="MO192" s="1858"/>
      <c r="MR192" s="2252"/>
      <c r="MS192" s="1858"/>
      <c r="MV192" s="2252"/>
      <c r="MW192" s="1858"/>
      <c r="MZ192" s="2252"/>
      <c r="NA192" s="1858"/>
      <c r="ND192" s="2252"/>
    </row>
    <row r="193" spans="1:368" s="78" customFormat="1" thickBot="1">
      <c r="A193" s="128"/>
      <c r="B193" s="1754"/>
      <c r="C193" s="1790"/>
      <c r="D193" s="2331"/>
      <c r="E193" s="1790"/>
      <c r="F193" s="1801"/>
      <c r="G193" s="1802" t="s">
        <v>230</v>
      </c>
      <c r="H193" s="2064" t="e">
        <f>AVERAGE(BE193,AK193,AC193,Q193,U193,Y193,CK193,CG193,AG193,AW193,M193,BQ193,BU193,BM193,BA193,AO193,AS193,#REF!,BI193,BY193,CC193,CO193,CS193,CW193,DA193,DE193,DI193,DM193,DQ193,DU193)</f>
        <v>#REF!</v>
      </c>
      <c r="I193" s="2055" t="e">
        <f>AVERAGE(BF193,AL193,AD193,R193,V193,Z193,CL193,CH193,AH193,AX193,N193,BR193,BV193,BN193,BB193,AP193,AT193,#REF!,BJ193,BZ193,CD193,CP193,CT193,CX193,DB193,DF193,DJ193,DN193,DR193,DV193)</f>
        <v>#REF!</v>
      </c>
      <c r="J193" s="2055" t="e">
        <f>AVERAGE(BG193,AM193,AE193,S193,W193,AA193,CM193,CI193,AI193,AY193,O193,BS193,BW193,BO193,BC193,AQ193,AU193,#REF!,BK193,CA193,CE193,CQ193,CU193,CY193,DC193,DG193,DK193,DO193,DS193,DW193)</f>
        <v>#REF!</v>
      </c>
      <c r="K193" s="2282" t="e">
        <f>AVERAGE(BH193,AN193,AF193,T193,X193,AB193,CN193,CJ193,AJ193,AZ193,P193,BT193,BX193,BP193,BD193,AR193,AV193,#REF!,BL193,CB193,CF193,CR193,CV193,CZ193,DD193,DH193,DL193,DP193,DT193,DX193)</f>
        <v>#REF!</v>
      </c>
      <c r="L193" s="1754"/>
      <c r="M193" s="550">
        <v>5.5</v>
      </c>
      <c r="N193" s="550">
        <v>4</v>
      </c>
      <c r="O193" s="550">
        <v>7</v>
      </c>
      <c r="P193" s="471">
        <f>O193+N193+M193</f>
        <v>16.5</v>
      </c>
      <c r="Q193" s="2521"/>
      <c r="R193" s="572"/>
      <c r="S193" s="573"/>
      <c r="T193" s="2520"/>
      <c r="U193" s="739"/>
      <c r="V193" s="739"/>
      <c r="W193" s="739"/>
      <c r="X193" s="740"/>
      <c r="Y193" s="683">
        <f>AB193*6/20</f>
        <v>4.5900000000000007</v>
      </c>
      <c r="Z193" s="683">
        <f>AB193*6/20</f>
        <v>4.5900000000000007</v>
      </c>
      <c r="AA193" s="683">
        <f>AB193*8/20</f>
        <v>6.12</v>
      </c>
      <c r="AB193" s="684">
        <v>15.3</v>
      </c>
      <c r="AC193" s="484">
        <v>4.5</v>
      </c>
      <c r="AD193" s="484">
        <v>5</v>
      </c>
      <c r="AE193" s="484">
        <v>6</v>
      </c>
      <c r="AF193" s="356">
        <f>AE193+AD193+AC193</f>
        <v>15.5</v>
      </c>
      <c r="AG193" s="704"/>
      <c r="AH193" s="373"/>
      <c r="AI193" s="705"/>
      <c r="AJ193" s="373"/>
      <c r="AK193" s="360"/>
      <c r="AL193" s="361"/>
      <c r="AM193" s="361"/>
      <c r="AN193" s="362"/>
      <c r="AO193" s="1127"/>
      <c r="AP193" s="1127"/>
      <c r="AQ193" s="1127"/>
      <c r="AR193" s="1128"/>
      <c r="AS193" s="358"/>
      <c r="AT193" s="358"/>
      <c r="AU193" s="723"/>
      <c r="AV193" s="724"/>
      <c r="AW193" s="1962"/>
      <c r="AX193" s="364"/>
      <c r="AY193" s="365"/>
      <c r="AZ193" s="1963"/>
      <c r="BA193" s="366"/>
      <c r="BB193" s="366"/>
      <c r="BC193" s="366"/>
      <c r="BD193" s="367"/>
      <c r="BE193" s="2401">
        <v>5</v>
      </c>
      <c r="BF193" s="368">
        <v>5.5</v>
      </c>
      <c r="BG193" s="2451">
        <v>7</v>
      </c>
      <c r="BH193" s="470">
        <f>BG193+BF193+BE193</f>
        <v>17.5</v>
      </c>
      <c r="BI193" s="371"/>
      <c r="BJ193" s="371"/>
      <c r="BK193" s="371"/>
      <c r="BL193" s="372"/>
      <c r="BM193" s="358"/>
      <c r="BN193" s="358"/>
      <c r="BO193" s="358"/>
      <c r="BP193" s="363"/>
      <c r="BQ193" s="373"/>
      <c r="BR193" s="373"/>
      <c r="BS193" s="373"/>
      <c r="BT193" s="704"/>
      <c r="BU193" s="1916"/>
      <c r="BV193" s="1415"/>
      <c r="BW193" s="1415"/>
      <c r="BX193" s="1917"/>
      <c r="BY193" s="1424"/>
      <c r="BZ193" s="1424"/>
      <c r="CA193" s="1424"/>
      <c r="CB193" s="1425"/>
      <c r="CC193" s="355"/>
      <c r="CD193" s="355"/>
      <c r="CE193" s="355"/>
      <c r="CF193" s="356"/>
      <c r="CG193" s="358"/>
      <c r="CH193" s="358"/>
      <c r="CI193" s="358"/>
      <c r="CJ193" s="363"/>
      <c r="CK193" s="383"/>
      <c r="CL193" s="383"/>
      <c r="CM193" s="383"/>
      <c r="CN193" s="488"/>
      <c r="CO193" s="2014"/>
      <c r="CP193" s="467"/>
      <c r="CQ193" s="468"/>
      <c r="CR193" s="2015"/>
      <c r="CS193" s="378"/>
      <c r="CT193" s="378"/>
      <c r="CU193" s="378"/>
      <c r="CV193" s="460"/>
      <c r="CW193" s="466"/>
      <c r="CX193" s="467"/>
      <c r="CY193" s="468"/>
      <c r="CZ193" s="468"/>
      <c r="DA193" s="469"/>
      <c r="DB193" s="378"/>
      <c r="DC193" s="470"/>
      <c r="DD193" s="470"/>
      <c r="DE193" s="471"/>
      <c r="DF193" s="472"/>
      <c r="DG193" s="473"/>
      <c r="DH193" s="473"/>
      <c r="DI193" s="488"/>
      <c r="DJ193" s="383"/>
      <c r="DK193" s="489"/>
      <c r="DL193" s="489"/>
      <c r="DM193" s="374"/>
      <c r="DN193" s="374"/>
      <c r="DO193" s="374"/>
      <c r="DP193" s="574"/>
      <c r="DQ193" s="741">
        <v>5.4</v>
      </c>
      <c r="DR193" s="481">
        <v>5</v>
      </c>
      <c r="DS193" s="742">
        <v>6.5</v>
      </c>
      <c r="DT193" s="351">
        <f>DS193+DR193+DQ193</f>
        <v>16.899999999999999</v>
      </c>
      <c r="DU193" s="743"/>
      <c r="DV193" s="744"/>
      <c r="DW193" s="745"/>
      <c r="DX193" s="491"/>
      <c r="DY193" s="746"/>
      <c r="DZ193" s="747"/>
      <c r="EA193" s="748"/>
      <c r="EB193" s="495"/>
      <c r="EC193" s="741"/>
      <c r="ED193" s="481"/>
      <c r="EE193" s="742"/>
      <c r="EF193" s="351"/>
      <c r="EG193" s="749"/>
      <c r="EH193" s="750"/>
      <c r="EI193" s="751"/>
      <c r="EJ193" s="577"/>
      <c r="EK193" s="977"/>
      <c r="EL193" s="978"/>
      <c r="EM193" s="979"/>
      <c r="EN193" s="964"/>
      <c r="EO193" s="1042"/>
      <c r="EP193" s="1043"/>
      <c r="EQ193" s="1044"/>
      <c r="ER193" s="1029"/>
      <c r="ES193" s="1101"/>
      <c r="ET193" s="1102"/>
      <c r="EU193" s="1103"/>
      <c r="EV193" s="1088"/>
      <c r="EW193" s="1380"/>
      <c r="EX193" s="1381"/>
      <c r="EY193" s="1382"/>
      <c r="EZ193" s="1347"/>
      <c r="FA193" s="1499"/>
      <c r="FB193" s="1500"/>
      <c r="FC193" s="1501"/>
      <c r="FD193" s="1457"/>
      <c r="FE193" s="1645"/>
      <c r="FF193" s="1646"/>
      <c r="FG193" s="1647"/>
      <c r="FH193" s="1632"/>
      <c r="FL193" s="2252"/>
      <c r="FP193" s="2252"/>
      <c r="FQ193" s="1858"/>
      <c r="FT193" s="2252"/>
      <c r="FX193" s="2252"/>
      <c r="GB193" s="2252"/>
      <c r="GF193" s="2252"/>
      <c r="GG193" s="1858"/>
      <c r="GJ193" s="2252"/>
      <c r="GN193" s="2252"/>
      <c r="GR193" s="2252"/>
      <c r="GV193" s="1858"/>
      <c r="GW193" s="1858"/>
      <c r="GZ193" s="2252"/>
      <c r="HA193" s="1858"/>
      <c r="HD193" s="2252"/>
      <c r="HE193" s="1858"/>
      <c r="HH193" s="2252"/>
      <c r="HI193" s="1858"/>
      <c r="HL193" s="2252"/>
      <c r="HM193" s="1858"/>
      <c r="HP193" s="2252"/>
      <c r="HQ193" s="1858"/>
      <c r="HT193" s="2252"/>
      <c r="HU193" s="1858"/>
      <c r="HX193" s="2252"/>
      <c r="HY193" s="1858"/>
      <c r="IB193" s="2252"/>
      <c r="IC193" s="1858"/>
      <c r="IF193" s="2252"/>
      <c r="IG193" s="1858"/>
      <c r="IJ193" s="2252"/>
      <c r="IK193" s="1858"/>
      <c r="IN193" s="2252"/>
      <c r="IO193" s="1858"/>
      <c r="IR193" s="2252"/>
      <c r="IS193" s="1858"/>
      <c r="IV193" s="1858"/>
      <c r="IW193" s="1858"/>
      <c r="IZ193" s="2252"/>
      <c r="JA193" s="1858"/>
      <c r="JD193" s="2252"/>
      <c r="JE193" s="1858"/>
      <c r="JH193" s="2252"/>
      <c r="JI193" s="1858"/>
      <c r="JL193" s="2252"/>
      <c r="JM193" s="1858"/>
      <c r="JP193" s="2252"/>
      <c r="JQ193" s="1858"/>
      <c r="JT193" s="2252"/>
      <c r="JU193" s="1858"/>
      <c r="JX193" s="2252"/>
      <c r="JY193" s="1858"/>
      <c r="KB193" s="2252"/>
      <c r="KC193" s="1858"/>
      <c r="KF193" s="2252"/>
      <c r="KG193" s="1858"/>
      <c r="KJ193" s="2252"/>
      <c r="KK193" s="1858"/>
      <c r="KN193" s="2252"/>
      <c r="KO193" s="1858"/>
      <c r="KR193" s="2252"/>
      <c r="KS193" s="1858"/>
      <c r="KV193" s="2252"/>
      <c r="KW193" s="1858"/>
      <c r="KZ193" s="2252"/>
      <c r="LA193" s="1858"/>
      <c r="LD193" s="2252"/>
      <c r="LE193" s="1858"/>
      <c r="LH193" s="2252"/>
      <c r="LI193" s="1858"/>
      <c r="LL193" s="2252"/>
      <c r="LM193" s="1858"/>
      <c r="LP193" s="2252"/>
      <c r="LQ193" s="1858"/>
      <c r="LT193" s="2252"/>
      <c r="LU193" s="1858"/>
      <c r="LX193" s="2252"/>
      <c r="LY193" s="1858"/>
      <c r="MB193" s="2252"/>
      <c r="MC193" s="1858"/>
      <c r="MF193" s="2252"/>
      <c r="MG193" s="1858"/>
      <c r="MJ193" s="2252"/>
      <c r="MK193" s="1858"/>
      <c r="MN193" s="2252"/>
      <c r="MO193" s="1858"/>
      <c r="MR193" s="2252"/>
      <c r="MS193" s="1858"/>
      <c r="MV193" s="2252"/>
      <c r="MW193" s="1858"/>
      <c r="MZ193" s="2252"/>
      <c r="NA193" s="1858"/>
      <c r="ND193" s="2252"/>
    </row>
    <row r="194" spans="1:368" s="78" customFormat="1" thickBot="1">
      <c r="A194" s="128"/>
      <c r="B194" s="1754"/>
      <c r="C194" s="1790"/>
      <c r="D194" s="2331"/>
      <c r="E194" s="1790"/>
      <c r="F194" s="1801"/>
      <c r="G194" s="1802" t="s">
        <v>268</v>
      </c>
      <c r="H194" s="2057" t="e">
        <f>AVERAGE(BE194,AK194,AC194,Q194,U194,Y194,CK194,CG194,AG194,AW194,M194,BQ194,BU194,BM194,BA194,AO194,AS194,#REF!,BI194,BY194,CC194,CO194,CS194,CW194,DA194,DE194,DI194,DM194,DQ194,DU194)</f>
        <v>#REF!</v>
      </c>
      <c r="I194" s="2054" t="e">
        <f>AVERAGE(BF194,AL194,AD194,R194,V194,Z194,CL194,CH194,AH194,AX194,N194,BR194,BV194,BN194,BB194,AP194,AT194,#REF!,BJ194,BZ194,CD194,CP194,CT194,CX194,DB194,DF194,DJ194,DN194,DR194,DV194)</f>
        <v>#REF!</v>
      </c>
      <c r="J194" s="802" t="e">
        <f>AVERAGE(BG194,AM194,AE194,S194,W194,AA194,CM194,CI194,AI194,AY194,O194,BS194,BW194,BO194,BC194,AQ194,AU194,#REF!,BK194,CA194,CE194,CQ194,CU194,CY194,DC194,DG194,DK194,DO194,DS194,DW194)</f>
        <v>#REF!</v>
      </c>
      <c r="K194" s="2281" t="e">
        <f>AVERAGE(BH194,AN194,AF194,T194,X194,AB194,CN194,CJ194,AJ194,AZ194,P194,BT194,BX194,BP194,BD194,AR194,AV194,#REF!,BL194,CB194,CF194,CR194,CV194,CZ194,DD194,DH194,DL194,DP194,DT194,DX194)</f>
        <v>#REF!</v>
      </c>
      <c r="L194" s="1754"/>
      <c r="M194" s="550">
        <v>4</v>
      </c>
      <c r="N194" s="550">
        <v>3</v>
      </c>
      <c r="O194" s="550">
        <v>5</v>
      </c>
      <c r="P194" s="471">
        <f>O194+N194+M194</f>
        <v>12</v>
      </c>
      <c r="Q194" s="2521"/>
      <c r="R194" s="572"/>
      <c r="S194" s="573"/>
      <c r="T194" s="2520"/>
      <c r="U194" s="739"/>
      <c r="V194" s="739"/>
      <c r="W194" s="739"/>
      <c r="X194" s="740"/>
      <c r="Y194" s="353">
        <v>4.5</v>
      </c>
      <c r="Z194" s="353">
        <v>5</v>
      </c>
      <c r="AA194" s="353">
        <v>5.5</v>
      </c>
      <c r="AB194" s="525">
        <f>AA194+Z194+Y194</f>
        <v>15</v>
      </c>
      <c r="AC194" s="484">
        <v>3</v>
      </c>
      <c r="AD194" s="484">
        <v>5</v>
      </c>
      <c r="AE194" s="484">
        <v>4</v>
      </c>
      <c r="AF194" s="356">
        <f>AE194+AD194+AC194</f>
        <v>12</v>
      </c>
      <c r="AG194" s="704"/>
      <c r="AH194" s="373"/>
      <c r="AI194" s="705"/>
      <c r="AJ194" s="373"/>
      <c r="AK194" s="360"/>
      <c r="AL194" s="361"/>
      <c r="AM194" s="361"/>
      <c r="AN194" s="362"/>
      <c r="AO194" s="1127"/>
      <c r="AP194" s="1127"/>
      <c r="AQ194" s="1127"/>
      <c r="AR194" s="1128"/>
      <c r="AS194" s="358"/>
      <c r="AT194" s="358"/>
      <c r="AU194" s="723"/>
      <c r="AV194" s="724"/>
      <c r="AW194" s="1962"/>
      <c r="AX194" s="364"/>
      <c r="AY194" s="365"/>
      <c r="AZ194" s="1963"/>
      <c r="BA194" s="366"/>
      <c r="BB194" s="366"/>
      <c r="BC194" s="366"/>
      <c r="BD194" s="367"/>
      <c r="BE194" s="2401">
        <v>5</v>
      </c>
      <c r="BF194" s="368">
        <v>4</v>
      </c>
      <c r="BG194" s="2451">
        <v>7.5</v>
      </c>
      <c r="BH194" s="470">
        <f>BG194+BF194+BE194</f>
        <v>16.5</v>
      </c>
      <c r="BI194" s="371"/>
      <c r="BJ194" s="371"/>
      <c r="BK194" s="371"/>
      <c r="BL194" s="372"/>
      <c r="BM194" s="358"/>
      <c r="BN194" s="358"/>
      <c r="BO194" s="358"/>
      <c r="BP194" s="363"/>
      <c r="BQ194" s="373"/>
      <c r="BR194" s="373"/>
      <c r="BS194" s="373"/>
      <c r="BT194" s="704"/>
      <c r="BU194" s="1916"/>
      <c r="BV194" s="1415"/>
      <c r="BW194" s="1415"/>
      <c r="BX194" s="1917"/>
      <c r="BY194" s="1424"/>
      <c r="BZ194" s="1424"/>
      <c r="CA194" s="1424"/>
      <c r="CB194" s="1425"/>
      <c r="CC194" s="355"/>
      <c r="CD194" s="355"/>
      <c r="CE194" s="355"/>
      <c r="CF194" s="356"/>
      <c r="CG194" s="358"/>
      <c r="CH194" s="358"/>
      <c r="CI194" s="358"/>
      <c r="CJ194" s="363"/>
      <c r="CK194" s="383"/>
      <c r="CL194" s="383"/>
      <c r="CM194" s="383"/>
      <c r="CN194" s="488"/>
      <c r="CO194" s="2014"/>
      <c r="CP194" s="467"/>
      <c r="CQ194" s="468"/>
      <c r="CR194" s="2015"/>
      <c r="CS194" s="378"/>
      <c r="CT194" s="378"/>
      <c r="CU194" s="378"/>
      <c r="CV194" s="460"/>
      <c r="CW194" s="466"/>
      <c r="CX194" s="467"/>
      <c r="CY194" s="468"/>
      <c r="CZ194" s="468"/>
      <c r="DA194" s="469"/>
      <c r="DB194" s="378"/>
      <c r="DC194" s="470"/>
      <c r="DD194" s="470"/>
      <c r="DE194" s="471"/>
      <c r="DF194" s="472"/>
      <c r="DG194" s="473"/>
      <c r="DH194" s="473"/>
      <c r="DI194" s="488"/>
      <c r="DJ194" s="383"/>
      <c r="DK194" s="489"/>
      <c r="DL194" s="489"/>
      <c r="DM194" s="374"/>
      <c r="DN194" s="374"/>
      <c r="DO194" s="374"/>
      <c r="DP194" s="574"/>
      <c r="DQ194" s="752">
        <v>5</v>
      </c>
      <c r="DR194" s="753">
        <v>4.5</v>
      </c>
      <c r="DS194" s="754">
        <v>5</v>
      </c>
      <c r="DT194" s="351">
        <f>DS194+DR194+DQ194</f>
        <v>14.5</v>
      </c>
      <c r="DU194" s="755"/>
      <c r="DV194" s="756"/>
      <c r="DW194" s="757"/>
      <c r="DX194" s="491"/>
      <c r="DY194" s="758"/>
      <c r="DZ194" s="759"/>
      <c r="EA194" s="760"/>
      <c r="EB194" s="495"/>
      <c r="EC194" s="752"/>
      <c r="ED194" s="753"/>
      <c r="EE194" s="754"/>
      <c r="EF194" s="351"/>
      <c r="EG194" s="761"/>
      <c r="EH194" s="762"/>
      <c r="EI194" s="763"/>
      <c r="EJ194" s="577"/>
      <c r="EK194" s="980"/>
      <c r="EL194" s="981"/>
      <c r="EM194" s="982"/>
      <c r="EN194" s="964"/>
      <c r="EO194" s="1045"/>
      <c r="EP194" s="1046"/>
      <c r="EQ194" s="1047"/>
      <c r="ER194" s="1029"/>
      <c r="ES194" s="1104"/>
      <c r="ET194" s="1105"/>
      <c r="EU194" s="1106"/>
      <c r="EV194" s="1088"/>
      <c r="EW194" s="1383"/>
      <c r="EX194" s="1384"/>
      <c r="EY194" s="1385"/>
      <c r="EZ194" s="1347"/>
      <c r="FA194" s="1502"/>
      <c r="FB194" s="1503"/>
      <c r="FC194" s="1504"/>
      <c r="FD194" s="1457"/>
      <c r="FE194" s="1648"/>
      <c r="FF194" s="1649"/>
      <c r="FG194" s="1650"/>
      <c r="FH194" s="1632"/>
      <c r="FL194" s="2252"/>
      <c r="FP194" s="2252"/>
      <c r="FQ194" s="1858"/>
      <c r="FT194" s="2252"/>
      <c r="FX194" s="2252"/>
      <c r="GB194" s="2252"/>
      <c r="GF194" s="2252"/>
      <c r="GG194" s="1858"/>
      <c r="GJ194" s="2252"/>
      <c r="GN194" s="2252"/>
      <c r="GR194" s="2252"/>
      <c r="GV194" s="1858"/>
      <c r="GW194" s="1858"/>
      <c r="GZ194" s="2252"/>
      <c r="HA194" s="1858"/>
      <c r="HD194" s="2252"/>
      <c r="HE194" s="1858"/>
      <c r="HH194" s="2252"/>
      <c r="HI194" s="1858"/>
      <c r="HL194" s="2252"/>
      <c r="HM194" s="1858"/>
      <c r="HP194" s="2252"/>
      <c r="HQ194" s="1858"/>
      <c r="HT194" s="2252"/>
      <c r="HU194" s="1858"/>
      <c r="HX194" s="2252"/>
      <c r="HY194" s="1858"/>
      <c r="IB194" s="2252"/>
      <c r="IC194" s="1858"/>
      <c r="IF194" s="2252"/>
      <c r="IG194" s="1858"/>
      <c r="IJ194" s="2252"/>
      <c r="IK194" s="1858"/>
      <c r="IN194" s="2252"/>
      <c r="IO194" s="1858"/>
      <c r="IR194" s="2252"/>
      <c r="IS194" s="1858"/>
      <c r="IV194" s="1858"/>
      <c r="IW194" s="1858"/>
      <c r="IZ194" s="2252"/>
      <c r="JA194" s="1858"/>
      <c r="JD194" s="2252"/>
      <c r="JE194" s="1858"/>
      <c r="JH194" s="2252"/>
      <c r="JI194" s="1858"/>
      <c r="JL194" s="2252"/>
      <c r="JM194" s="1858"/>
      <c r="JP194" s="2252"/>
      <c r="JQ194" s="1858"/>
      <c r="JT194" s="2252"/>
      <c r="JU194" s="1858"/>
      <c r="JX194" s="2252"/>
      <c r="JY194" s="1858"/>
      <c r="KB194" s="2252"/>
      <c r="KC194" s="1858"/>
      <c r="KF194" s="2252"/>
      <c r="KG194" s="1858"/>
      <c r="KJ194" s="2252"/>
      <c r="KK194" s="1858"/>
      <c r="KN194" s="2252"/>
      <c r="KO194" s="1858"/>
      <c r="KR194" s="2252"/>
      <c r="KS194" s="1858"/>
      <c r="KV194" s="2252"/>
      <c r="KW194" s="1858"/>
      <c r="KZ194" s="2252"/>
      <c r="LA194" s="1858"/>
      <c r="LD194" s="2252"/>
      <c r="LE194" s="1858"/>
      <c r="LH194" s="2252"/>
      <c r="LI194" s="1858"/>
      <c r="LL194" s="2252"/>
      <c r="LM194" s="1858"/>
      <c r="LP194" s="2252"/>
      <c r="LQ194" s="1858"/>
      <c r="LT194" s="2252"/>
      <c r="LU194" s="1858"/>
      <c r="LX194" s="2252"/>
      <c r="LY194" s="1858"/>
      <c r="MB194" s="2252"/>
      <c r="MC194" s="1858"/>
      <c r="MF194" s="2252"/>
      <c r="MG194" s="1858"/>
      <c r="MJ194" s="2252"/>
      <c r="MK194" s="1858"/>
      <c r="MN194" s="2252"/>
      <c r="MO194" s="1858"/>
      <c r="MR194" s="2252"/>
      <c r="MS194" s="1858"/>
      <c r="MV194" s="2252"/>
      <c r="MW194" s="1858"/>
      <c r="MZ194" s="2252"/>
      <c r="NA194" s="1858"/>
      <c r="ND194" s="2252"/>
    </row>
    <row r="195" spans="1:368" s="411" customFormat="1" thickBot="1">
      <c r="A195" s="714"/>
      <c r="B195" s="1757"/>
      <c r="C195" s="1790">
        <v>2008</v>
      </c>
      <c r="D195" s="2331" t="s">
        <v>510</v>
      </c>
      <c r="E195" s="1790">
        <v>16</v>
      </c>
      <c r="F195" s="1805" t="s">
        <v>516</v>
      </c>
      <c r="G195" s="1806"/>
      <c r="H195" s="2274"/>
      <c r="I195" s="2274"/>
      <c r="J195" s="2274"/>
      <c r="K195" s="2275"/>
      <c r="L195" s="1757"/>
      <c r="M195" s="2597">
        <f>STDEV(P191:P194)</f>
        <v>1.8708286933869707</v>
      </c>
      <c r="N195" s="2597"/>
      <c r="O195" s="2598">
        <f>AVERAGE(P191:P194)</f>
        <v>14.5</v>
      </c>
      <c r="P195" s="2598"/>
      <c r="Q195" s="2517"/>
      <c r="R195" s="387"/>
      <c r="S195" s="388"/>
      <c r="T195" s="2518"/>
      <c r="U195" s="764"/>
      <c r="V195" s="764"/>
      <c r="W195" s="764"/>
      <c r="X195" s="765"/>
      <c r="Y195" s="2597">
        <f>STDEV(AB191:AB194)</f>
        <v>0.47169905660287681</v>
      </c>
      <c r="Z195" s="2597"/>
      <c r="AA195" s="2598">
        <f>AVERAGE(AB191:AB194)</f>
        <v>15.324999999999999</v>
      </c>
      <c r="AB195" s="2598"/>
      <c r="AC195" s="2597">
        <f>STDEV(AF191:AF194)</f>
        <v>1.7795130420052185</v>
      </c>
      <c r="AD195" s="2597"/>
      <c r="AE195" s="2598">
        <f>AVERAGE(AF191:AF194)</f>
        <v>14.5</v>
      </c>
      <c r="AF195" s="2598"/>
      <c r="AG195" s="707"/>
      <c r="AH195" s="404"/>
      <c r="AI195" s="708"/>
      <c r="AJ195" s="404"/>
      <c r="AK195" s="394"/>
      <c r="AL195" s="395"/>
      <c r="AM195" s="395"/>
      <c r="AN195" s="396"/>
      <c r="AO195" s="1129"/>
      <c r="AP195" s="1129"/>
      <c r="AQ195" s="1129"/>
      <c r="AR195" s="1130"/>
      <c r="AS195" s="393"/>
      <c r="AT195" s="393"/>
      <c r="AU195" s="32"/>
      <c r="AV195" s="1944"/>
      <c r="AW195" s="1964"/>
      <c r="AX195" s="398"/>
      <c r="AY195" s="399"/>
      <c r="AZ195" s="1965"/>
      <c r="BA195" s="400"/>
      <c r="BB195" s="400"/>
      <c r="BC195" s="400"/>
      <c r="BD195" s="401"/>
      <c r="BE195" s="2596">
        <f>STDEV(BH191:BH194)</f>
        <v>1.3768926368215255</v>
      </c>
      <c r="BF195" s="2597"/>
      <c r="BG195" s="2598">
        <f>AVERAGE(BH191:BH194)</f>
        <v>15.875</v>
      </c>
      <c r="BH195" s="2598"/>
      <c r="BI195" s="402"/>
      <c r="BJ195" s="402"/>
      <c r="BK195" s="402"/>
      <c r="BL195" s="403"/>
      <c r="BM195" s="393"/>
      <c r="BN195" s="393"/>
      <c r="BO195" s="393"/>
      <c r="BP195" s="397"/>
      <c r="BQ195" s="404"/>
      <c r="BR195" s="404"/>
      <c r="BS195" s="404"/>
      <c r="BT195" s="707"/>
      <c r="BU195" s="1918"/>
      <c r="BV195" s="1416"/>
      <c r="BW195" s="1416"/>
      <c r="BX195" s="1919"/>
      <c r="BY195" s="1426"/>
      <c r="BZ195" s="1426"/>
      <c r="CA195" s="1426"/>
      <c r="CB195" s="1427"/>
      <c r="CC195" s="391"/>
      <c r="CD195" s="391"/>
      <c r="CE195" s="391"/>
      <c r="CF195" s="392"/>
      <c r="CG195" s="393"/>
      <c r="CH195" s="393"/>
      <c r="CI195" s="393"/>
      <c r="CJ195" s="397"/>
      <c r="CK195" s="417"/>
      <c r="CL195" s="417"/>
      <c r="CM195" s="417"/>
      <c r="CN195" s="416"/>
      <c r="CO195" s="1862"/>
      <c r="CQ195" s="40"/>
      <c r="CR195" s="2016"/>
      <c r="CS195" s="408"/>
      <c r="CT195" s="408"/>
      <c r="CU195" s="408"/>
      <c r="CV195" s="409"/>
      <c r="CW195" s="410"/>
      <c r="CY195" s="40"/>
      <c r="CZ195" s="40"/>
      <c r="DA195" s="412"/>
      <c r="DB195" s="408"/>
      <c r="DC195" s="413"/>
      <c r="DD195" s="413"/>
      <c r="DE195" s="414"/>
      <c r="DF195" s="386"/>
      <c r="DG195" s="415"/>
      <c r="DH195" s="415"/>
      <c r="DI195" s="416"/>
      <c r="DJ195" s="417"/>
      <c r="DK195" s="418"/>
      <c r="DL195" s="418"/>
      <c r="DM195" s="405"/>
      <c r="DN195" s="405"/>
      <c r="DO195" s="405"/>
      <c r="DP195" s="419"/>
      <c r="DQ195" s="2597">
        <f>STDEV(DT191:DT194)</f>
        <v>1.0340051579497371</v>
      </c>
      <c r="DR195" s="2597"/>
      <c r="DS195" s="2598">
        <f>AVERAGE(DT191:DT194)</f>
        <v>15.475</v>
      </c>
      <c r="DT195" s="2598"/>
      <c r="DU195" s="2629"/>
      <c r="DV195" s="2629"/>
      <c r="DW195" s="2630"/>
      <c r="DX195" s="2630"/>
      <c r="DY195" s="2631"/>
      <c r="DZ195" s="2631"/>
      <c r="EA195" s="2632"/>
      <c r="EB195" s="2632"/>
      <c r="EC195" s="2597"/>
      <c r="ED195" s="2597"/>
      <c r="EE195" s="2598"/>
      <c r="EF195" s="2598"/>
      <c r="EG195" s="2627"/>
      <c r="EH195" s="2627"/>
      <c r="EI195" s="2628"/>
      <c r="EJ195" s="2628"/>
      <c r="EK195" s="2639"/>
      <c r="EL195" s="2639"/>
      <c r="EM195" s="2638"/>
      <c r="EN195" s="2638"/>
      <c r="EO195" s="2644"/>
      <c r="EP195" s="2644"/>
      <c r="EQ195" s="2645"/>
      <c r="ER195" s="2645"/>
      <c r="ES195" s="2642"/>
      <c r="ET195" s="2642"/>
      <c r="EU195" s="2643"/>
      <c r="EV195" s="2643"/>
      <c r="EW195" s="2648"/>
      <c r="EX195" s="2648"/>
      <c r="EY195" s="2649"/>
      <c r="EZ195" s="2649"/>
      <c r="FA195" s="2650"/>
      <c r="FB195" s="2650"/>
      <c r="FC195" s="2651"/>
      <c r="FD195" s="2651"/>
      <c r="FE195" s="2654"/>
      <c r="FF195" s="2654"/>
      <c r="FG195" s="2655"/>
      <c r="FH195" s="2655"/>
      <c r="FL195" s="2255"/>
      <c r="FP195" s="2255"/>
      <c r="FQ195" s="1862"/>
      <c r="FT195" s="2255"/>
      <c r="FX195" s="2255"/>
      <c r="GB195" s="2255"/>
      <c r="GF195" s="2255"/>
      <c r="GG195" s="1862"/>
      <c r="GJ195" s="2255"/>
      <c r="GN195" s="2255"/>
      <c r="GR195" s="2255"/>
      <c r="GV195" s="1862"/>
      <c r="GW195" s="1862"/>
      <c r="GZ195" s="2255"/>
      <c r="HA195" s="1862"/>
      <c r="HD195" s="2255"/>
      <c r="HE195" s="1862"/>
      <c r="HH195" s="2255"/>
      <c r="HI195" s="1862"/>
      <c r="HL195" s="2255"/>
      <c r="HM195" s="1862"/>
      <c r="HP195" s="2255"/>
      <c r="HQ195" s="1862"/>
      <c r="HT195" s="2255"/>
      <c r="HU195" s="1862"/>
      <c r="HX195" s="2255"/>
      <c r="HY195" s="1862"/>
      <c r="IB195" s="2255"/>
      <c r="IC195" s="1862"/>
      <c r="IF195" s="2255"/>
      <c r="IG195" s="1862"/>
      <c r="IJ195" s="2255"/>
      <c r="IK195" s="1862"/>
      <c r="IN195" s="2255"/>
      <c r="IO195" s="1862"/>
      <c r="IR195" s="2255"/>
      <c r="IS195" s="1862"/>
      <c r="IV195" s="1862"/>
      <c r="IW195" s="1862"/>
      <c r="IZ195" s="2255"/>
      <c r="JA195" s="1862"/>
      <c r="JD195" s="2255"/>
      <c r="JE195" s="1862"/>
      <c r="JH195" s="2255"/>
      <c r="JI195" s="1862"/>
      <c r="JL195" s="2255"/>
      <c r="JM195" s="1862"/>
      <c r="JP195" s="2255"/>
      <c r="JQ195" s="1862"/>
      <c r="JT195" s="2255"/>
      <c r="JU195" s="1862"/>
      <c r="JX195" s="2255"/>
      <c r="JY195" s="1862"/>
      <c r="KB195" s="2255"/>
      <c r="KC195" s="1862"/>
      <c r="KF195" s="2255"/>
      <c r="KG195" s="1862"/>
      <c r="KJ195" s="2255"/>
      <c r="KK195" s="1862"/>
      <c r="KN195" s="2255"/>
      <c r="KO195" s="1862"/>
      <c r="KR195" s="2255"/>
      <c r="KS195" s="1862"/>
      <c r="KV195" s="2255"/>
      <c r="KW195" s="1862"/>
      <c r="KZ195" s="2255"/>
      <c r="LA195" s="1862"/>
      <c r="LD195" s="2255"/>
      <c r="LE195" s="1862"/>
      <c r="LH195" s="2255"/>
      <c r="LI195" s="1862"/>
      <c r="LL195" s="2255"/>
      <c r="LM195" s="1862"/>
      <c r="LP195" s="2255"/>
      <c r="LQ195" s="1862"/>
      <c r="LT195" s="2255"/>
      <c r="LU195" s="1862"/>
      <c r="LX195" s="2255"/>
      <c r="LY195" s="1862"/>
      <c r="MB195" s="2255"/>
      <c r="MC195" s="1862"/>
      <c r="MF195" s="2255"/>
      <c r="MG195" s="1862"/>
      <c r="MJ195" s="2255"/>
      <c r="MK195" s="1862"/>
      <c r="MN195" s="2255"/>
      <c r="MO195" s="1862"/>
      <c r="MR195" s="2255"/>
      <c r="MS195" s="1862"/>
      <c r="MV195" s="2255"/>
      <c r="MW195" s="1862"/>
      <c r="MZ195" s="2255"/>
      <c r="NA195" s="1862"/>
      <c r="ND195" s="2255"/>
    </row>
    <row r="196" spans="1:368" s="784" customFormat="1" thickBot="1">
      <c r="A196" s="766"/>
      <c r="B196" s="1758"/>
      <c r="C196" s="1790"/>
      <c r="D196" s="2331"/>
      <c r="E196" s="1790"/>
      <c r="F196" s="1819" t="s">
        <v>269</v>
      </c>
      <c r="G196" s="1820" t="s">
        <v>270</v>
      </c>
      <c r="H196" s="2057">
        <f t="shared" ref="H196:J197" si="115">AVERAGE(M196,U196,Y196,AC196,AG196,AK196,AO196,AS196,BE196,BI196,BM196,BQ196,BU196,CC196,CG196,CK196,CO196,CW196,DQ196,DU196,DY196,EC196,EG196,EK196)</f>
        <v>4.1581000000000001</v>
      </c>
      <c r="I196" s="802">
        <f t="shared" si="115"/>
        <v>4.0581000000000005</v>
      </c>
      <c r="J196" s="802">
        <f t="shared" si="115"/>
        <v>5.2858000000000001</v>
      </c>
      <c r="K196" s="2287">
        <f t="shared" ref="K196:K207" si="116">SUM(H196,I196,J196)</f>
        <v>13.502000000000001</v>
      </c>
      <c r="L196" s="1758"/>
      <c r="M196" s="768"/>
      <c r="N196" s="768"/>
      <c r="O196" s="768"/>
      <c r="P196" s="791"/>
      <c r="Q196" s="2525"/>
      <c r="R196" s="769"/>
      <c r="S196" s="770"/>
      <c r="T196" s="2526"/>
      <c r="U196" s="771"/>
      <c r="V196" s="771"/>
      <c r="W196" s="771"/>
      <c r="X196" s="772"/>
      <c r="Y196" s="353">
        <v>4</v>
      </c>
      <c r="Z196" s="353">
        <v>5</v>
      </c>
      <c r="AA196" s="353">
        <v>5</v>
      </c>
      <c r="AB196" s="525">
        <f>AA196+Z196+Y196</f>
        <v>14</v>
      </c>
      <c r="AC196" s="484">
        <v>4.5</v>
      </c>
      <c r="AD196" s="484">
        <v>4</v>
      </c>
      <c r="AE196" s="484">
        <v>4</v>
      </c>
      <c r="AF196" s="356">
        <f t="shared" ref="AF196:AF206" si="117">AE196+AD196+AC196</f>
        <v>12.5</v>
      </c>
      <c r="AG196" s="773"/>
      <c r="AH196" s="774"/>
      <c r="AI196" s="775"/>
      <c r="AJ196" s="774"/>
      <c r="AK196" s="486">
        <v>3.5</v>
      </c>
      <c r="AL196" s="486">
        <v>4</v>
      </c>
      <c r="AM196" s="486">
        <v>5.75</v>
      </c>
      <c r="AN196" s="362">
        <f t="shared" ref="AN196:AN201" si="118">AM196+AL196+AK196</f>
        <v>13.25</v>
      </c>
      <c r="AO196" s="1152"/>
      <c r="AP196" s="1152"/>
      <c r="AQ196" s="1152"/>
      <c r="AR196" s="1153"/>
      <c r="AS196" s="776"/>
      <c r="AT196" s="776"/>
      <c r="AU196" s="767"/>
      <c r="AV196" s="1948"/>
      <c r="AW196" s="1972"/>
      <c r="AX196" s="778"/>
      <c r="AY196" s="779"/>
      <c r="AZ196" s="1973"/>
      <c r="BA196" s="780"/>
      <c r="BB196" s="780"/>
      <c r="BC196" s="780"/>
      <c r="BD196" s="2432"/>
      <c r="BE196" s="2401">
        <v>5</v>
      </c>
      <c r="BF196" s="368">
        <v>4</v>
      </c>
      <c r="BG196" s="2451">
        <v>6</v>
      </c>
      <c r="BH196" s="470">
        <f t="shared" ref="BH196:BH207" si="119">BG196+BF196+BE196</f>
        <v>15</v>
      </c>
      <c r="BI196" s="683">
        <f t="shared" ref="BI196:BI207" si="120">BL196*6/20</f>
        <v>3.9810000000000003</v>
      </c>
      <c r="BJ196" s="683">
        <f t="shared" ref="BJ196:BJ207" si="121">BL196*6/20</f>
        <v>3.9810000000000003</v>
      </c>
      <c r="BK196" s="683">
        <f t="shared" ref="BK196:BK207" si="122">BL196*8/20</f>
        <v>5.3079999999999998</v>
      </c>
      <c r="BL196" s="684">
        <v>13.27</v>
      </c>
      <c r="BM196" s="776"/>
      <c r="BN196" s="776"/>
      <c r="BO196" s="776"/>
      <c r="BP196" s="777"/>
      <c r="BQ196" s="774"/>
      <c r="BR196" s="774"/>
      <c r="BS196" s="774"/>
      <c r="BT196" s="773"/>
      <c r="BU196" s="1920"/>
      <c r="BV196" s="1417"/>
      <c r="BW196" s="1417"/>
      <c r="BX196" s="1921"/>
      <c r="BY196" s="1428"/>
      <c r="BZ196" s="1428"/>
      <c r="CA196" s="1428"/>
      <c r="CB196" s="1429"/>
      <c r="CC196" s="782"/>
      <c r="CD196" s="782"/>
      <c r="CE196" s="782"/>
      <c r="CF196" s="783"/>
      <c r="CG196" s="776"/>
      <c r="CH196" s="776"/>
      <c r="CI196" s="776"/>
      <c r="CJ196" s="777"/>
      <c r="CK196" s="709">
        <v>5</v>
      </c>
      <c r="CL196" s="667">
        <v>4</v>
      </c>
      <c r="CM196" s="667">
        <v>6</v>
      </c>
      <c r="CN196" s="488">
        <f>CM196+CL196+CK196</f>
        <v>15</v>
      </c>
      <c r="CO196" s="1865"/>
      <c r="CQ196" s="785"/>
      <c r="CR196" s="2019"/>
      <c r="CS196" s="786"/>
      <c r="CT196" s="786"/>
      <c r="CU196" s="786"/>
      <c r="CV196" s="787"/>
      <c r="CW196" s="788"/>
      <c r="CY196" s="785"/>
      <c r="CZ196" s="785"/>
      <c r="DA196" s="789"/>
      <c r="DB196" s="786"/>
      <c r="DC196" s="790"/>
      <c r="DD196" s="790"/>
      <c r="DE196" s="791"/>
      <c r="DF196" s="768"/>
      <c r="DG196" s="792"/>
      <c r="DH196" s="792"/>
      <c r="DI196" s="793"/>
      <c r="DJ196" s="794"/>
      <c r="DK196" s="795"/>
      <c r="DL196" s="795"/>
      <c r="DM196" s="781"/>
      <c r="DN196" s="781"/>
      <c r="DO196" s="781"/>
      <c r="DP196" s="796"/>
      <c r="DQ196" s="360">
        <f t="shared" ref="DQ196:DQ207" si="123">DT196*6/20</f>
        <v>3.9</v>
      </c>
      <c r="DR196" s="361">
        <f t="shared" ref="DR196:DR207" si="124">DT196*6/20</f>
        <v>3.9</v>
      </c>
      <c r="DS196" s="361">
        <f t="shared" ref="DS196:DS207" si="125">DT196*8/20</f>
        <v>5.2</v>
      </c>
      <c r="DT196" s="702">
        <v>13</v>
      </c>
      <c r="DU196" s="491">
        <f t="shared" ref="DU196:DU207" si="126">DX196*6/20</f>
        <v>3.3</v>
      </c>
      <c r="DV196" s="492">
        <f t="shared" ref="DV196:DV207" si="127">DX196*6/20</f>
        <v>3.3</v>
      </c>
      <c r="DW196" s="492">
        <f t="shared" ref="DW196:DW207" si="128">DX196*8/20</f>
        <v>4.4000000000000004</v>
      </c>
      <c r="DX196" s="725">
        <v>11</v>
      </c>
      <c r="DY196" s="495">
        <f t="shared" ref="DY196:DY207" si="129">EB196*6/20</f>
        <v>4.2</v>
      </c>
      <c r="DZ196" s="496">
        <f t="shared" ref="DZ196:DZ207" si="130">EB196*6/20</f>
        <v>4.2</v>
      </c>
      <c r="EA196" s="496">
        <f t="shared" ref="EA196:EA207" si="131">EB196*8/20</f>
        <v>5.6</v>
      </c>
      <c r="EB196" s="726">
        <v>14</v>
      </c>
      <c r="EC196" s="360">
        <f t="shared" ref="EC196:EC207" si="132">EF196*6/20</f>
        <v>4.2</v>
      </c>
      <c r="ED196" s="361">
        <f t="shared" ref="ED196:ED207" si="133">EF196*6/20</f>
        <v>4.2</v>
      </c>
      <c r="EE196" s="361">
        <f t="shared" ref="EE196:EE207" si="134">EF196*8/20</f>
        <v>5.6</v>
      </c>
      <c r="EF196" s="702">
        <v>14</v>
      </c>
      <c r="EG196" s="577"/>
      <c r="EH196" s="578"/>
      <c r="EI196" s="578"/>
      <c r="EJ196" s="727"/>
      <c r="EK196" s="964"/>
      <c r="EL196" s="965"/>
      <c r="EM196" s="965"/>
      <c r="EN196" s="973"/>
      <c r="EO196" s="1029"/>
      <c r="EP196" s="1030"/>
      <c r="EQ196" s="1030"/>
      <c r="ER196" s="1038"/>
      <c r="ES196" s="1088"/>
      <c r="ET196" s="1089"/>
      <c r="EU196" s="1089"/>
      <c r="EV196" s="1097"/>
      <c r="EW196" s="1347"/>
      <c r="EX196" s="1348"/>
      <c r="EY196" s="1348"/>
      <c r="EZ196" s="1376"/>
      <c r="FA196" s="1457"/>
      <c r="FB196" s="1458"/>
      <c r="FC196" s="1458"/>
      <c r="FD196" s="1495"/>
      <c r="FE196" s="1632"/>
      <c r="FF196" s="1633"/>
      <c r="FG196" s="1633"/>
      <c r="FH196" s="1641"/>
      <c r="FL196" s="2258"/>
      <c r="FP196" s="2258"/>
      <c r="FQ196" s="1865"/>
      <c r="FT196" s="2258"/>
      <c r="FX196" s="2258"/>
      <c r="GB196" s="2258"/>
      <c r="GF196" s="2258"/>
      <c r="GG196" s="1865"/>
      <c r="GJ196" s="2258"/>
      <c r="GN196" s="2258"/>
      <c r="GR196" s="2258"/>
      <c r="GV196" s="1865"/>
      <c r="GW196" s="1865"/>
      <c r="GZ196" s="2258"/>
      <c r="HA196" s="1865"/>
      <c r="HD196" s="2258"/>
      <c r="HE196" s="1865"/>
      <c r="HH196" s="2258"/>
      <c r="HI196" s="1865"/>
      <c r="HL196" s="2258"/>
      <c r="HM196" s="1865"/>
      <c r="HP196" s="2258"/>
      <c r="HQ196" s="1865"/>
      <c r="HT196" s="2258"/>
      <c r="HU196" s="1865"/>
      <c r="HX196" s="2258"/>
      <c r="HY196" s="1865"/>
      <c r="IB196" s="2258"/>
      <c r="IC196" s="1865"/>
      <c r="IF196" s="2258"/>
      <c r="IG196" s="1865"/>
      <c r="IJ196" s="2258"/>
      <c r="IK196" s="1865"/>
      <c r="IN196" s="2258"/>
      <c r="IO196" s="1865"/>
      <c r="IR196" s="2258"/>
      <c r="IS196" s="1865"/>
      <c r="IV196" s="1865"/>
      <c r="IW196" s="1865"/>
      <c r="IZ196" s="2258"/>
      <c r="JA196" s="1865"/>
      <c r="JD196" s="2258"/>
      <c r="JE196" s="1865"/>
      <c r="JH196" s="2258"/>
      <c r="JI196" s="1865"/>
      <c r="JL196" s="2258"/>
      <c r="JM196" s="1865"/>
      <c r="JP196" s="2258"/>
      <c r="JQ196" s="1865"/>
      <c r="JT196" s="2258"/>
      <c r="JU196" s="1865"/>
      <c r="JX196" s="2258"/>
      <c r="JY196" s="1865"/>
      <c r="KB196" s="2258"/>
      <c r="KC196" s="1865"/>
      <c r="KF196" s="2258"/>
      <c r="KG196" s="1865"/>
      <c r="KJ196" s="2258"/>
      <c r="KK196" s="1865"/>
      <c r="KN196" s="2258"/>
      <c r="KO196" s="1865"/>
      <c r="KR196" s="2258"/>
      <c r="KS196" s="1865"/>
      <c r="KV196" s="2258"/>
      <c r="KW196" s="1865"/>
      <c r="KZ196" s="2258"/>
      <c r="LA196" s="1865"/>
      <c r="LD196" s="2258"/>
      <c r="LE196" s="1865"/>
      <c r="LH196" s="2258"/>
      <c r="LI196" s="1865"/>
      <c r="LL196" s="2258"/>
      <c r="LM196" s="1865"/>
      <c r="LP196" s="2258"/>
      <c r="LQ196" s="1865"/>
      <c r="LT196" s="2258"/>
      <c r="LU196" s="1865"/>
      <c r="LX196" s="2258"/>
      <c r="LY196" s="1865"/>
      <c r="MB196" s="2258"/>
      <c r="MC196" s="1865"/>
      <c r="MF196" s="2258"/>
      <c r="MG196" s="1865"/>
      <c r="MJ196" s="2258"/>
      <c r="MK196" s="1865"/>
      <c r="MN196" s="2258"/>
      <c r="MO196" s="1865"/>
      <c r="MR196" s="2258"/>
      <c r="MS196" s="1865"/>
      <c r="MV196" s="2258"/>
      <c r="MW196" s="1865"/>
      <c r="MZ196" s="2258"/>
      <c r="NA196" s="1865"/>
      <c r="ND196" s="2258"/>
    </row>
    <row r="197" spans="1:368" thickBot="1">
      <c r="A197" s="797"/>
      <c r="F197" s="1801" t="s">
        <v>271</v>
      </c>
      <c r="G197" s="1802" t="s">
        <v>253</v>
      </c>
      <c r="H197" s="2057">
        <f t="shared" si="115"/>
        <v>3.6727000000000003</v>
      </c>
      <c r="I197" s="802">
        <f t="shared" si="115"/>
        <v>3.6977000000000002</v>
      </c>
      <c r="J197" s="802">
        <f t="shared" si="115"/>
        <v>5.0635999999999992</v>
      </c>
      <c r="K197" s="2287">
        <f t="shared" si="116"/>
        <v>12.433999999999999</v>
      </c>
      <c r="U197" s="798"/>
      <c r="V197" s="798"/>
      <c r="W197" s="798"/>
      <c r="X197" s="799"/>
      <c r="Y197" s="353">
        <v>4</v>
      </c>
      <c r="Z197" s="353">
        <v>4</v>
      </c>
      <c r="AA197" s="353">
        <v>6</v>
      </c>
      <c r="AB197" s="525">
        <f>AA197+Z197+Y197</f>
        <v>14</v>
      </c>
      <c r="AC197" s="484">
        <v>3</v>
      </c>
      <c r="AD197" s="484">
        <v>4</v>
      </c>
      <c r="AE197" s="484">
        <v>4.5</v>
      </c>
      <c r="AF197" s="356">
        <f t="shared" si="117"/>
        <v>11.5</v>
      </c>
      <c r="AG197" s="608"/>
      <c r="AH197" s="109"/>
      <c r="AI197" s="110"/>
      <c r="AJ197" s="109"/>
      <c r="AK197" s="486">
        <v>3.5</v>
      </c>
      <c r="AL197" s="486">
        <v>3.75</v>
      </c>
      <c r="AM197" s="486">
        <v>5.5</v>
      </c>
      <c r="AN197" s="362">
        <f t="shared" si="118"/>
        <v>12.75</v>
      </c>
      <c r="AO197" s="1123"/>
      <c r="AP197" s="1123"/>
      <c r="AQ197" s="1123"/>
      <c r="AR197" s="1124"/>
      <c r="AS197" s="38"/>
      <c r="AT197" s="38"/>
      <c r="AU197" s="29"/>
      <c r="AV197" s="1942"/>
      <c r="BE197" s="2401">
        <v>4</v>
      </c>
      <c r="BF197" s="368">
        <v>3</v>
      </c>
      <c r="BG197" s="2451">
        <v>5</v>
      </c>
      <c r="BH197" s="470">
        <f t="shared" si="119"/>
        <v>12</v>
      </c>
      <c r="BI197" s="800">
        <f t="shared" si="120"/>
        <v>3.9</v>
      </c>
      <c r="BJ197" s="371">
        <f t="shared" si="121"/>
        <v>3.9</v>
      </c>
      <c r="BK197" s="371">
        <f t="shared" si="122"/>
        <v>5.2</v>
      </c>
      <c r="BL197" s="801">
        <v>13</v>
      </c>
      <c r="BU197" s="1922"/>
      <c r="BV197" s="1923"/>
      <c r="BW197" s="1923"/>
      <c r="BX197" s="1924"/>
      <c r="BY197" s="1430"/>
      <c r="BZ197" s="1430"/>
      <c r="CA197" s="1430"/>
      <c r="CB197" s="1431"/>
      <c r="CK197" s="683">
        <f>CN197*6/20</f>
        <v>4.2269999999999994</v>
      </c>
      <c r="CL197" s="683">
        <f>CN197*6/20</f>
        <v>4.2269999999999994</v>
      </c>
      <c r="CM197" s="683">
        <f>CN197*8/20</f>
        <v>5.6360000000000001</v>
      </c>
      <c r="CN197" s="699">
        <v>14.09</v>
      </c>
      <c r="CS197" s="214"/>
      <c r="CT197" s="214"/>
      <c r="CU197" s="214"/>
      <c r="CV197" s="113"/>
      <c r="DA197" s="216"/>
      <c r="DB197" s="214"/>
      <c r="DC197" s="217"/>
      <c r="DD197" s="217"/>
      <c r="DE197" s="218"/>
      <c r="DF197" s="65"/>
      <c r="DG197" s="219"/>
      <c r="DH197" s="219"/>
      <c r="DI197" s="220"/>
      <c r="DJ197" s="221"/>
      <c r="DK197" s="222"/>
      <c r="DL197" s="222"/>
      <c r="DQ197" s="360">
        <f t="shared" si="123"/>
        <v>3.6</v>
      </c>
      <c r="DR197" s="361">
        <f t="shared" si="124"/>
        <v>3.6</v>
      </c>
      <c r="DS197" s="361">
        <f t="shared" si="125"/>
        <v>4.8</v>
      </c>
      <c r="DT197" s="702">
        <v>12</v>
      </c>
      <c r="DU197" s="491">
        <f t="shared" si="126"/>
        <v>3.3</v>
      </c>
      <c r="DV197" s="492">
        <f t="shared" si="127"/>
        <v>3.3</v>
      </c>
      <c r="DW197" s="492">
        <f t="shared" si="128"/>
        <v>4.4000000000000004</v>
      </c>
      <c r="DX197" s="725">
        <v>11</v>
      </c>
      <c r="DY197" s="495">
        <f t="shared" si="129"/>
        <v>3.6</v>
      </c>
      <c r="DZ197" s="496">
        <f t="shared" si="130"/>
        <v>3.6</v>
      </c>
      <c r="EA197" s="496">
        <f t="shared" si="131"/>
        <v>4.8</v>
      </c>
      <c r="EB197" s="726">
        <v>12</v>
      </c>
      <c r="EC197" s="360">
        <f t="shared" si="132"/>
        <v>3.6</v>
      </c>
      <c r="ED197" s="361">
        <f t="shared" si="133"/>
        <v>3.6</v>
      </c>
      <c r="EE197" s="361">
        <f t="shared" si="134"/>
        <v>4.8</v>
      </c>
      <c r="EF197" s="702">
        <v>12</v>
      </c>
      <c r="EG197" s="577"/>
      <c r="EH197" s="578"/>
      <c r="EI197" s="578"/>
      <c r="EJ197" s="727"/>
      <c r="EK197" s="964"/>
      <c r="EL197" s="965"/>
      <c r="EM197" s="965"/>
      <c r="EN197" s="973"/>
      <c r="EO197" s="1029"/>
      <c r="EP197" s="1030"/>
      <c r="EQ197" s="1030"/>
      <c r="ER197" s="1038"/>
      <c r="ES197" s="1088"/>
      <c r="ET197" s="1089"/>
      <c r="EU197" s="1089"/>
      <c r="EV197" s="1097"/>
      <c r="EW197" s="1347"/>
      <c r="EX197" s="1348"/>
      <c r="EY197" s="1348"/>
      <c r="EZ197" s="1376"/>
      <c r="FA197" s="1457"/>
      <c r="FB197" s="1458"/>
      <c r="FC197" s="1458"/>
      <c r="FD197" s="1495"/>
      <c r="FE197" s="1632"/>
      <c r="FF197" s="1633"/>
      <c r="FG197" s="1633"/>
      <c r="FH197" s="1641"/>
    </row>
    <row r="198" spans="1:368" thickBot="1">
      <c r="A198" s="797"/>
      <c r="F198" s="1801"/>
      <c r="G198" s="1802" t="s">
        <v>272</v>
      </c>
      <c r="H198" s="2065">
        <f t="shared" ref="H198:H207" si="135">AVERAGE(Y198,AC198,AK198,BE198,BI198,CK198,DQ198,DU198,DY198,EC198)</f>
        <v>4.37</v>
      </c>
      <c r="I198" s="802">
        <f t="shared" ref="I198:I207" si="136">AVERAGE(Z198,AD198,AL198,BF198,BJ198,CL198,DR198,DV198,DZ198,ED198)</f>
        <v>4.17</v>
      </c>
      <c r="J198" s="802">
        <f t="shared" ref="J198:J207" si="137">AVERAGE(AA198,AE198,AM198,BG198,BK198,CM198,DS198,DW198,EA198,EE198)</f>
        <v>5.41</v>
      </c>
      <c r="K198" s="2288">
        <f t="shared" si="116"/>
        <v>13.95</v>
      </c>
      <c r="U198" s="798"/>
      <c r="V198" s="798"/>
      <c r="W198" s="798"/>
      <c r="X198" s="799"/>
      <c r="Y198" s="353">
        <v>4</v>
      </c>
      <c r="Z198" s="353">
        <v>4.5</v>
      </c>
      <c r="AA198" s="353">
        <v>5</v>
      </c>
      <c r="AB198" s="525">
        <f>AA198+Z198+Y198</f>
        <v>13.5</v>
      </c>
      <c r="AC198" s="484">
        <v>4.5</v>
      </c>
      <c r="AD198" s="484">
        <v>4.5</v>
      </c>
      <c r="AE198" s="484">
        <v>5.5</v>
      </c>
      <c r="AF198" s="356">
        <f t="shared" si="117"/>
        <v>14.5</v>
      </c>
      <c r="AG198" s="608"/>
      <c r="AH198" s="109"/>
      <c r="AI198" s="110"/>
      <c r="AJ198" s="109"/>
      <c r="AK198" s="486">
        <v>4.25</v>
      </c>
      <c r="AL198" s="486">
        <v>4.25</v>
      </c>
      <c r="AM198" s="486">
        <v>5</v>
      </c>
      <c r="AN198" s="362">
        <f t="shared" si="118"/>
        <v>13.5</v>
      </c>
      <c r="AO198" s="1123"/>
      <c r="AP198" s="1123"/>
      <c r="AQ198" s="1123"/>
      <c r="AR198" s="1124"/>
      <c r="AS198" s="38"/>
      <c r="AT198" s="38"/>
      <c r="AU198" s="29"/>
      <c r="AV198" s="1942"/>
      <c r="BE198" s="2401">
        <v>4.5</v>
      </c>
      <c r="BF198" s="368">
        <v>3</v>
      </c>
      <c r="BG198" s="2451">
        <v>5</v>
      </c>
      <c r="BH198" s="470">
        <f t="shared" si="119"/>
        <v>12.5</v>
      </c>
      <c r="BI198" s="800">
        <f t="shared" si="120"/>
        <v>4.5</v>
      </c>
      <c r="BJ198" s="371">
        <f t="shared" si="121"/>
        <v>4.5</v>
      </c>
      <c r="BK198" s="371">
        <f t="shared" si="122"/>
        <v>6</v>
      </c>
      <c r="BL198" s="801">
        <v>15</v>
      </c>
      <c r="BU198" s="1922"/>
      <c r="BV198" s="1923"/>
      <c r="BW198" s="1923"/>
      <c r="BX198" s="1924"/>
      <c r="BY198" s="1430"/>
      <c r="BZ198" s="1430"/>
      <c r="CA198" s="1430"/>
      <c r="CB198" s="1431"/>
      <c r="CK198" s="709">
        <v>5</v>
      </c>
      <c r="CL198" s="667">
        <v>4</v>
      </c>
      <c r="CM198" s="667">
        <v>5</v>
      </c>
      <c r="CN198" s="488">
        <f t="shared" ref="CN198:CN207" si="138">CM198+CL198+CK198</f>
        <v>14</v>
      </c>
      <c r="CS198" s="214"/>
      <c r="CT198" s="214"/>
      <c r="CU198" s="214"/>
      <c r="CV198" s="113"/>
      <c r="DA198" s="216"/>
      <c r="DB198" s="214"/>
      <c r="DC198" s="217"/>
      <c r="DD198" s="217"/>
      <c r="DE198" s="218"/>
      <c r="DF198" s="65"/>
      <c r="DG198" s="219"/>
      <c r="DH198" s="219"/>
      <c r="DI198" s="220"/>
      <c r="DJ198" s="221"/>
      <c r="DK198" s="222"/>
      <c r="DL198" s="222"/>
      <c r="DQ198" s="360">
        <f t="shared" si="123"/>
        <v>4.05</v>
      </c>
      <c r="DR198" s="361">
        <f t="shared" si="124"/>
        <v>4.05</v>
      </c>
      <c r="DS198" s="361">
        <f t="shared" si="125"/>
        <v>5.4</v>
      </c>
      <c r="DT198" s="702">
        <v>13.5</v>
      </c>
      <c r="DU198" s="491">
        <f t="shared" si="126"/>
        <v>4.2</v>
      </c>
      <c r="DV198" s="492">
        <f t="shared" si="127"/>
        <v>4.2</v>
      </c>
      <c r="DW198" s="492">
        <f t="shared" si="128"/>
        <v>5.6</v>
      </c>
      <c r="DX198" s="725">
        <v>14</v>
      </c>
      <c r="DY198" s="495">
        <f t="shared" si="129"/>
        <v>4.5</v>
      </c>
      <c r="DZ198" s="496">
        <f t="shared" si="130"/>
        <v>4.5</v>
      </c>
      <c r="EA198" s="496">
        <f t="shared" si="131"/>
        <v>6</v>
      </c>
      <c r="EB198" s="726">
        <v>15</v>
      </c>
      <c r="EC198" s="360">
        <f t="shared" si="132"/>
        <v>4.2</v>
      </c>
      <c r="ED198" s="361">
        <f t="shared" si="133"/>
        <v>4.2</v>
      </c>
      <c r="EE198" s="361">
        <f t="shared" si="134"/>
        <v>5.6</v>
      </c>
      <c r="EF198" s="702">
        <v>14</v>
      </c>
      <c r="EG198" s="577"/>
      <c r="EH198" s="578"/>
      <c r="EI198" s="578"/>
      <c r="EJ198" s="727"/>
      <c r="EK198" s="964"/>
      <c r="EL198" s="965"/>
      <c r="EM198" s="965"/>
      <c r="EN198" s="973"/>
      <c r="EO198" s="1029"/>
      <c r="EP198" s="1030"/>
      <c r="EQ198" s="1030"/>
      <c r="ER198" s="1038"/>
      <c r="ES198" s="1088"/>
      <c r="ET198" s="1089"/>
      <c r="EU198" s="1089"/>
      <c r="EV198" s="1097"/>
      <c r="EW198" s="1347"/>
      <c r="EX198" s="1348"/>
      <c r="EY198" s="1348"/>
      <c r="EZ198" s="1376"/>
      <c r="FA198" s="1457"/>
      <c r="FB198" s="1458"/>
      <c r="FC198" s="1458"/>
      <c r="FD198" s="1495"/>
      <c r="FE198" s="1632"/>
      <c r="FF198" s="1633"/>
      <c r="FG198" s="1633"/>
      <c r="FH198" s="1641"/>
    </row>
    <row r="199" spans="1:368" thickBot="1">
      <c r="A199" s="797"/>
      <c r="F199" s="1801"/>
      <c r="G199" s="1802" t="s">
        <v>273</v>
      </c>
      <c r="H199" s="2057">
        <f t="shared" si="135"/>
        <v>3.4003999999999999</v>
      </c>
      <c r="I199" s="802">
        <f t="shared" si="136"/>
        <v>3.1754000000000002</v>
      </c>
      <c r="J199" s="802">
        <f t="shared" si="137"/>
        <v>4.0171999999999999</v>
      </c>
      <c r="K199" s="2287">
        <f t="shared" si="116"/>
        <v>10.593</v>
      </c>
      <c r="U199" s="798"/>
      <c r="V199" s="798"/>
      <c r="W199" s="798"/>
      <c r="X199" s="799"/>
      <c r="Y199" s="353">
        <v>3</v>
      </c>
      <c r="Z199" s="353">
        <v>3.5</v>
      </c>
      <c r="AA199" s="353">
        <v>3.5</v>
      </c>
      <c r="AB199" s="525">
        <f>AA199+Z199+Y199</f>
        <v>10</v>
      </c>
      <c r="AC199" s="484">
        <v>2</v>
      </c>
      <c r="AD199" s="484">
        <v>3</v>
      </c>
      <c r="AE199" s="484">
        <v>4.5</v>
      </c>
      <c r="AF199" s="356">
        <f t="shared" si="117"/>
        <v>9.5</v>
      </c>
      <c r="AG199" s="608"/>
      <c r="AH199" s="109"/>
      <c r="AI199" s="110"/>
      <c r="AJ199" s="109"/>
      <c r="AK199" s="486">
        <v>3.5</v>
      </c>
      <c r="AL199" s="486">
        <v>3.25</v>
      </c>
      <c r="AM199" s="486">
        <v>3.5</v>
      </c>
      <c r="AN199" s="362">
        <f t="shared" si="118"/>
        <v>10.25</v>
      </c>
      <c r="AO199" s="1123"/>
      <c r="AP199" s="1123"/>
      <c r="AQ199" s="1123"/>
      <c r="AR199" s="1124"/>
      <c r="AS199" s="38"/>
      <c r="AT199" s="38"/>
      <c r="AU199" s="29"/>
      <c r="AV199" s="1942"/>
      <c r="BE199" s="2401">
        <v>3.5</v>
      </c>
      <c r="BF199" s="368">
        <v>2</v>
      </c>
      <c r="BG199" s="2451">
        <v>2</v>
      </c>
      <c r="BH199" s="470">
        <f t="shared" si="119"/>
        <v>7.5</v>
      </c>
      <c r="BI199" s="800">
        <f t="shared" si="120"/>
        <v>3.6</v>
      </c>
      <c r="BJ199" s="371">
        <f t="shared" si="121"/>
        <v>3.6</v>
      </c>
      <c r="BK199" s="371">
        <f t="shared" si="122"/>
        <v>4.8</v>
      </c>
      <c r="BL199" s="801">
        <v>12</v>
      </c>
      <c r="BU199" s="1922"/>
      <c r="BV199" s="1923"/>
      <c r="BW199" s="1923"/>
      <c r="BX199" s="1924"/>
      <c r="BY199" s="1430"/>
      <c r="BZ199" s="1430"/>
      <c r="CA199" s="1430"/>
      <c r="CB199" s="1431"/>
      <c r="CK199" s="709">
        <v>5</v>
      </c>
      <c r="CL199" s="667">
        <v>3</v>
      </c>
      <c r="CM199" s="667">
        <v>4</v>
      </c>
      <c r="CN199" s="488">
        <f t="shared" si="138"/>
        <v>12</v>
      </c>
      <c r="CS199" s="214"/>
      <c r="CT199" s="214"/>
      <c r="CU199" s="214"/>
      <c r="CV199" s="113"/>
      <c r="DA199" s="216"/>
      <c r="DB199" s="214"/>
      <c r="DC199" s="217"/>
      <c r="DD199" s="217"/>
      <c r="DE199" s="218"/>
      <c r="DF199" s="65"/>
      <c r="DG199" s="219"/>
      <c r="DH199" s="219"/>
      <c r="DI199" s="220"/>
      <c r="DJ199" s="221"/>
      <c r="DK199" s="222"/>
      <c r="DL199" s="222"/>
      <c r="DQ199" s="683">
        <f t="shared" si="123"/>
        <v>3.8039999999999998</v>
      </c>
      <c r="DR199" s="683">
        <f t="shared" si="124"/>
        <v>3.8039999999999998</v>
      </c>
      <c r="DS199" s="683">
        <f t="shared" si="125"/>
        <v>5.0720000000000001</v>
      </c>
      <c r="DT199" s="684">
        <v>12.68</v>
      </c>
      <c r="DU199" s="491">
        <f t="shared" si="126"/>
        <v>3</v>
      </c>
      <c r="DV199" s="492">
        <f t="shared" si="127"/>
        <v>3</v>
      </c>
      <c r="DW199" s="492">
        <f t="shared" si="128"/>
        <v>4</v>
      </c>
      <c r="DX199" s="725">
        <v>10</v>
      </c>
      <c r="DY199" s="495">
        <f t="shared" si="129"/>
        <v>3</v>
      </c>
      <c r="DZ199" s="496">
        <f t="shared" si="130"/>
        <v>3</v>
      </c>
      <c r="EA199" s="496">
        <f t="shared" si="131"/>
        <v>4</v>
      </c>
      <c r="EB199" s="726">
        <v>10</v>
      </c>
      <c r="EC199" s="360">
        <f t="shared" si="132"/>
        <v>3.6</v>
      </c>
      <c r="ED199" s="361">
        <f t="shared" si="133"/>
        <v>3.6</v>
      </c>
      <c r="EE199" s="361">
        <f t="shared" si="134"/>
        <v>4.8</v>
      </c>
      <c r="EF199" s="702">
        <v>12</v>
      </c>
      <c r="EG199" s="577"/>
      <c r="EH199" s="578"/>
      <c r="EI199" s="578"/>
      <c r="EJ199" s="727"/>
      <c r="EK199" s="964"/>
      <c r="EL199" s="965"/>
      <c r="EM199" s="965"/>
      <c r="EN199" s="973"/>
      <c r="EO199" s="1029"/>
      <c r="EP199" s="1030"/>
      <c r="EQ199" s="1030"/>
      <c r="ER199" s="1038"/>
      <c r="ES199" s="1088"/>
      <c r="ET199" s="1089"/>
      <c r="EU199" s="1089"/>
      <c r="EV199" s="1097"/>
      <c r="EW199" s="1347"/>
      <c r="EX199" s="1348"/>
      <c r="EY199" s="1348"/>
      <c r="EZ199" s="1376"/>
      <c r="FA199" s="1457"/>
      <c r="FB199" s="1458"/>
      <c r="FC199" s="1458"/>
      <c r="FD199" s="1495"/>
      <c r="FE199" s="1632"/>
      <c r="FF199" s="1633"/>
      <c r="FG199" s="1633"/>
      <c r="FH199" s="1641"/>
    </row>
    <row r="200" spans="1:368" thickBot="1">
      <c r="A200" s="797"/>
      <c r="F200" s="1801"/>
      <c r="G200" s="1802" t="s">
        <v>178</v>
      </c>
      <c r="H200" s="2057">
        <f t="shared" si="135"/>
        <v>4.2650000000000006</v>
      </c>
      <c r="I200" s="802">
        <f t="shared" si="136"/>
        <v>4.24</v>
      </c>
      <c r="J200" s="802">
        <f t="shared" si="137"/>
        <v>5.37</v>
      </c>
      <c r="K200" s="2287">
        <f t="shared" si="116"/>
        <v>13.875</v>
      </c>
      <c r="U200" s="798"/>
      <c r="V200" s="798"/>
      <c r="W200" s="798"/>
      <c r="X200" s="799"/>
      <c r="Y200" s="353">
        <v>5</v>
      </c>
      <c r="Z200" s="353">
        <v>5</v>
      </c>
      <c r="AA200" s="353">
        <v>6</v>
      </c>
      <c r="AB200" s="525">
        <f>AA200+Z200+Y200</f>
        <v>16</v>
      </c>
      <c r="AC200" s="484">
        <v>5</v>
      </c>
      <c r="AD200" s="484">
        <v>4.5</v>
      </c>
      <c r="AE200" s="484">
        <v>6</v>
      </c>
      <c r="AF200" s="356">
        <f t="shared" si="117"/>
        <v>15.5</v>
      </c>
      <c r="AG200" s="608"/>
      <c r="AH200" s="109"/>
      <c r="AI200" s="110"/>
      <c r="AJ200" s="109"/>
      <c r="AK200" s="486">
        <v>3.75</v>
      </c>
      <c r="AL200" s="486">
        <v>4.5</v>
      </c>
      <c r="AM200" s="486">
        <v>2.5</v>
      </c>
      <c r="AN200" s="362">
        <f t="shared" si="118"/>
        <v>10.75</v>
      </c>
      <c r="AO200" s="1123"/>
      <c r="AP200" s="1123"/>
      <c r="AQ200" s="1123"/>
      <c r="AR200" s="1124"/>
      <c r="AS200" s="38"/>
      <c r="AT200" s="38"/>
      <c r="AU200" s="29"/>
      <c r="AV200" s="1942"/>
      <c r="BE200" s="2401">
        <v>4.5</v>
      </c>
      <c r="BF200" s="368">
        <v>4</v>
      </c>
      <c r="BG200" s="2451">
        <v>6</v>
      </c>
      <c r="BH200" s="470">
        <f t="shared" si="119"/>
        <v>14.5</v>
      </c>
      <c r="BI200" s="800">
        <f t="shared" si="120"/>
        <v>4.8</v>
      </c>
      <c r="BJ200" s="371">
        <f t="shared" si="121"/>
        <v>4.8</v>
      </c>
      <c r="BK200" s="371">
        <f t="shared" si="122"/>
        <v>6.4</v>
      </c>
      <c r="BL200" s="801">
        <v>16</v>
      </c>
      <c r="BU200" s="1922"/>
      <c r="BV200" s="1923"/>
      <c r="BW200" s="1923"/>
      <c r="BX200" s="1924"/>
      <c r="BY200" s="1430"/>
      <c r="BZ200" s="1430"/>
      <c r="CA200" s="1430"/>
      <c r="CB200" s="1431"/>
      <c r="CK200" s="709">
        <v>4</v>
      </c>
      <c r="CL200" s="667">
        <v>4</v>
      </c>
      <c r="CM200" s="667">
        <v>6</v>
      </c>
      <c r="CN200" s="488">
        <f t="shared" si="138"/>
        <v>14</v>
      </c>
      <c r="CS200" s="214"/>
      <c r="CT200" s="214"/>
      <c r="CU200" s="214"/>
      <c r="CV200" s="113"/>
      <c r="DA200" s="216"/>
      <c r="DB200" s="214"/>
      <c r="DC200" s="217"/>
      <c r="DD200" s="217"/>
      <c r="DE200" s="218"/>
      <c r="DF200" s="65"/>
      <c r="DG200" s="219"/>
      <c r="DH200" s="219"/>
      <c r="DI200" s="220"/>
      <c r="DJ200" s="221"/>
      <c r="DK200" s="222"/>
      <c r="DL200" s="222"/>
      <c r="DQ200" s="360">
        <f t="shared" si="123"/>
        <v>3.9</v>
      </c>
      <c r="DR200" s="361">
        <f t="shared" si="124"/>
        <v>3.9</v>
      </c>
      <c r="DS200" s="361">
        <f t="shared" si="125"/>
        <v>5.2</v>
      </c>
      <c r="DT200" s="702">
        <v>13</v>
      </c>
      <c r="DU200" s="491">
        <f t="shared" si="126"/>
        <v>4.5</v>
      </c>
      <c r="DV200" s="492">
        <f t="shared" si="127"/>
        <v>4.5</v>
      </c>
      <c r="DW200" s="492">
        <f t="shared" si="128"/>
        <v>6</v>
      </c>
      <c r="DX200" s="725">
        <v>15</v>
      </c>
      <c r="DY200" s="495">
        <f t="shared" si="129"/>
        <v>4.2</v>
      </c>
      <c r="DZ200" s="496">
        <f t="shared" si="130"/>
        <v>4.2</v>
      </c>
      <c r="EA200" s="496">
        <f t="shared" si="131"/>
        <v>5.6</v>
      </c>
      <c r="EB200" s="726">
        <v>14</v>
      </c>
      <c r="EC200" s="360">
        <f t="shared" si="132"/>
        <v>3</v>
      </c>
      <c r="ED200" s="361">
        <f t="shared" si="133"/>
        <v>3</v>
      </c>
      <c r="EE200" s="361">
        <f t="shared" si="134"/>
        <v>4</v>
      </c>
      <c r="EF200" s="702">
        <v>10</v>
      </c>
      <c r="EG200" s="577"/>
      <c r="EH200" s="578"/>
      <c r="EI200" s="578"/>
      <c r="EJ200" s="727"/>
      <c r="EK200" s="964"/>
      <c r="EL200" s="965"/>
      <c r="EM200" s="965"/>
      <c r="EN200" s="973"/>
      <c r="EO200" s="1029"/>
      <c r="EP200" s="1030"/>
      <c r="EQ200" s="1030"/>
      <c r="ER200" s="1038"/>
      <c r="ES200" s="1088"/>
      <c r="ET200" s="1089"/>
      <c r="EU200" s="1089"/>
      <c r="EV200" s="1097"/>
      <c r="EW200" s="1347"/>
      <c r="EX200" s="1348"/>
      <c r="EY200" s="1348"/>
      <c r="EZ200" s="1376"/>
      <c r="FA200" s="1457"/>
      <c r="FB200" s="1458"/>
      <c r="FC200" s="1458"/>
      <c r="FD200" s="1495"/>
      <c r="FE200" s="1632"/>
      <c r="FF200" s="1633"/>
      <c r="FG200" s="1633"/>
      <c r="FH200" s="1641"/>
    </row>
    <row r="201" spans="1:368" thickBot="1">
      <c r="A201" s="797"/>
      <c r="F201" s="1801"/>
      <c r="G201" s="1802" t="s">
        <v>274</v>
      </c>
      <c r="H201" s="2057">
        <f t="shared" si="135"/>
        <v>4.3453999999999997</v>
      </c>
      <c r="I201" s="804">
        <f t="shared" si="136"/>
        <v>4.295399999999999</v>
      </c>
      <c r="J201" s="803">
        <f t="shared" si="137"/>
        <v>5.5772000000000004</v>
      </c>
      <c r="K201" s="2289">
        <f t="shared" si="116"/>
        <v>14.218</v>
      </c>
      <c r="U201" s="798"/>
      <c r="V201" s="798"/>
      <c r="W201" s="798"/>
      <c r="X201" s="799"/>
      <c r="Y201" s="683">
        <f>AB201*6/20</f>
        <v>4.2539999999999996</v>
      </c>
      <c r="Z201" s="683">
        <f>AB201*6/20</f>
        <v>4.2539999999999996</v>
      </c>
      <c r="AA201" s="683">
        <f>AB201*8/20</f>
        <v>5.6719999999999997</v>
      </c>
      <c r="AB201" s="684">
        <v>14.18</v>
      </c>
      <c r="AC201" s="484">
        <v>5</v>
      </c>
      <c r="AD201" s="484">
        <v>5</v>
      </c>
      <c r="AE201" s="484">
        <v>7</v>
      </c>
      <c r="AF201" s="356">
        <f t="shared" si="117"/>
        <v>17</v>
      </c>
      <c r="AG201" s="608"/>
      <c r="AH201" s="109"/>
      <c r="AI201" s="110"/>
      <c r="AJ201" s="109"/>
      <c r="AK201" s="486">
        <v>3.5</v>
      </c>
      <c r="AL201" s="486">
        <v>3</v>
      </c>
      <c r="AM201" s="486">
        <v>4.5</v>
      </c>
      <c r="AN201" s="362">
        <f t="shared" si="118"/>
        <v>11</v>
      </c>
      <c r="AO201" s="1123"/>
      <c r="AP201" s="1123"/>
      <c r="AQ201" s="1123"/>
      <c r="AR201" s="1124"/>
      <c r="AS201" s="38"/>
      <c r="AT201" s="38"/>
      <c r="AU201" s="29"/>
      <c r="AV201" s="1942"/>
      <c r="BE201" s="2401">
        <v>5</v>
      </c>
      <c r="BF201" s="368">
        <v>5</v>
      </c>
      <c r="BG201" s="2451">
        <v>6</v>
      </c>
      <c r="BH201" s="470">
        <f t="shared" si="119"/>
        <v>16</v>
      </c>
      <c r="BI201" s="800">
        <f t="shared" si="120"/>
        <v>3.9</v>
      </c>
      <c r="BJ201" s="371">
        <f t="shared" si="121"/>
        <v>3.9</v>
      </c>
      <c r="BK201" s="371">
        <f t="shared" si="122"/>
        <v>5.2</v>
      </c>
      <c r="BL201" s="801">
        <v>13</v>
      </c>
      <c r="BU201" s="1922"/>
      <c r="BV201" s="1923"/>
      <c r="BW201" s="1923"/>
      <c r="BX201" s="1924"/>
      <c r="BY201" s="1430"/>
      <c r="BZ201" s="1430"/>
      <c r="CA201" s="1430"/>
      <c r="CB201" s="1431"/>
      <c r="CK201" s="709">
        <v>5</v>
      </c>
      <c r="CL201" s="667">
        <v>5</v>
      </c>
      <c r="CM201" s="667">
        <v>5</v>
      </c>
      <c r="CN201" s="488">
        <f t="shared" si="138"/>
        <v>15</v>
      </c>
      <c r="CS201" s="214"/>
      <c r="CT201" s="214"/>
      <c r="CU201" s="214"/>
      <c r="CV201" s="113"/>
      <c r="DA201" s="216"/>
      <c r="DB201" s="214"/>
      <c r="DC201" s="217"/>
      <c r="DD201" s="217"/>
      <c r="DE201" s="218"/>
      <c r="DF201" s="65"/>
      <c r="DG201" s="219"/>
      <c r="DH201" s="219"/>
      <c r="DI201" s="220"/>
      <c r="DJ201" s="221"/>
      <c r="DK201" s="222"/>
      <c r="DL201" s="222"/>
      <c r="DQ201" s="360">
        <f t="shared" si="123"/>
        <v>3.9</v>
      </c>
      <c r="DR201" s="361">
        <f t="shared" si="124"/>
        <v>3.9</v>
      </c>
      <c r="DS201" s="361">
        <f t="shared" si="125"/>
        <v>5.2</v>
      </c>
      <c r="DT201" s="702">
        <v>13</v>
      </c>
      <c r="DU201" s="491">
        <f t="shared" si="126"/>
        <v>3.9</v>
      </c>
      <c r="DV201" s="492">
        <f t="shared" si="127"/>
        <v>3.9</v>
      </c>
      <c r="DW201" s="492">
        <f t="shared" si="128"/>
        <v>5.2</v>
      </c>
      <c r="DX201" s="725">
        <v>13</v>
      </c>
      <c r="DY201" s="495">
        <f t="shared" si="129"/>
        <v>4.8</v>
      </c>
      <c r="DZ201" s="496">
        <f t="shared" si="130"/>
        <v>4.8</v>
      </c>
      <c r="EA201" s="496">
        <f t="shared" si="131"/>
        <v>6.4</v>
      </c>
      <c r="EB201" s="726">
        <v>16</v>
      </c>
      <c r="EC201" s="360">
        <f t="shared" si="132"/>
        <v>4.2</v>
      </c>
      <c r="ED201" s="361">
        <f t="shared" si="133"/>
        <v>4.2</v>
      </c>
      <c r="EE201" s="361">
        <f t="shared" si="134"/>
        <v>5.6</v>
      </c>
      <c r="EF201" s="702">
        <v>14</v>
      </c>
      <c r="EG201" s="577"/>
      <c r="EH201" s="578"/>
      <c r="EI201" s="578"/>
      <c r="EJ201" s="727"/>
      <c r="EK201" s="964"/>
      <c r="EL201" s="965"/>
      <c r="EM201" s="965"/>
      <c r="EN201" s="973"/>
      <c r="EO201" s="1029"/>
      <c r="EP201" s="1030"/>
      <c r="EQ201" s="1030"/>
      <c r="ER201" s="1038"/>
      <c r="ES201" s="1088"/>
      <c r="ET201" s="1089"/>
      <c r="EU201" s="1089"/>
      <c r="EV201" s="1097"/>
      <c r="EW201" s="1347"/>
      <c r="EX201" s="1348"/>
      <c r="EY201" s="1348"/>
      <c r="EZ201" s="1376"/>
      <c r="FA201" s="1457"/>
      <c r="FB201" s="1458"/>
      <c r="FC201" s="1458"/>
      <c r="FD201" s="1495"/>
      <c r="FE201" s="1632"/>
      <c r="FF201" s="1633"/>
      <c r="FG201" s="1633"/>
      <c r="FH201" s="1641"/>
    </row>
    <row r="202" spans="1:368" thickBot="1">
      <c r="A202" s="797"/>
      <c r="F202" s="1801"/>
      <c r="G202" s="1802" t="s">
        <v>275</v>
      </c>
      <c r="H202" s="2064">
        <f t="shared" si="135"/>
        <v>4.4102000000000006</v>
      </c>
      <c r="I202" s="802">
        <f t="shared" si="136"/>
        <v>4.1102000000000007</v>
      </c>
      <c r="J202" s="804">
        <f t="shared" si="137"/>
        <v>5.4135999999999997</v>
      </c>
      <c r="K202" s="2287">
        <f t="shared" si="116"/>
        <v>13.934000000000001</v>
      </c>
      <c r="U202" s="798"/>
      <c r="V202" s="798"/>
      <c r="W202" s="798"/>
      <c r="X202" s="799"/>
      <c r="Y202" s="353">
        <v>5.5</v>
      </c>
      <c r="Z202" s="353">
        <v>5</v>
      </c>
      <c r="AA202" s="353">
        <v>6</v>
      </c>
      <c r="AB202" s="525">
        <f t="shared" ref="AB202:AB207" si="139">AA202+Z202+Y202</f>
        <v>16.5</v>
      </c>
      <c r="AC202" s="484">
        <v>4.5</v>
      </c>
      <c r="AD202" s="484">
        <v>5</v>
      </c>
      <c r="AE202" s="484">
        <v>5</v>
      </c>
      <c r="AF202" s="356">
        <f t="shared" si="117"/>
        <v>14.5</v>
      </c>
      <c r="AG202" s="608"/>
      <c r="AH202" s="109"/>
      <c r="AI202" s="110"/>
      <c r="AJ202" s="109"/>
      <c r="AK202" s="683">
        <f>AN202*6/20</f>
        <v>3.5519999999999996</v>
      </c>
      <c r="AL202" s="683">
        <f>AN202*6/20</f>
        <v>3.5519999999999996</v>
      </c>
      <c r="AM202" s="683">
        <f>AN202*8/20</f>
        <v>4.7359999999999998</v>
      </c>
      <c r="AN202" s="684">
        <v>11.84</v>
      </c>
      <c r="AO202" s="1123"/>
      <c r="AP202" s="1123"/>
      <c r="AQ202" s="1123"/>
      <c r="AR202" s="1124"/>
      <c r="AS202" s="38"/>
      <c r="AT202" s="38"/>
      <c r="AU202" s="29"/>
      <c r="AV202" s="1942"/>
      <c r="BE202" s="2401">
        <v>6</v>
      </c>
      <c r="BF202" s="368">
        <v>4</v>
      </c>
      <c r="BG202" s="2451">
        <v>5</v>
      </c>
      <c r="BH202" s="470">
        <f t="shared" si="119"/>
        <v>15</v>
      </c>
      <c r="BI202" s="800">
        <f t="shared" si="120"/>
        <v>3.6</v>
      </c>
      <c r="BJ202" s="371">
        <f t="shared" si="121"/>
        <v>3.6</v>
      </c>
      <c r="BK202" s="371">
        <f t="shared" si="122"/>
        <v>4.8</v>
      </c>
      <c r="BL202" s="801">
        <v>12</v>
      </c>
      <c r="BU202" s="1922"/>
      <c r="BV202" s="1923"/>
      <c r="BW202" s="1923"/>
      <c r="BX202" s="1924"/>
      <c r="BY202" s="1430"/>
      <c r="BZ202" s="1430"/>
      <c r="CA202" s="1430"/>
      <c r="CB202" s="1431"/>
      <c r="CK202" s="709">
        <v>4</v>
      </c>
      <c r="CL202" s="667">
        <v>3</v>
      </c>
      <c r="CM202" s="667">
        <v>6</v>
      </c>
      <c r="CN202" s="488">
        <f t="shared" si="138"/>
        <v>13</v>
      </c>
      <c r="CS202" s="214"/>
      <c r="CT202" s="214"/>
      <c r="CU202" s="214"/>
      <c r="CV202" s="113"/>
      <c r="DA202" s="216"/>
      <c r="DB202" s="214"/>
      <c r="DC202" s="217"/>
      <c r="DD202" s="217"/>
      <c r="DE202" s="218"/>
      <c r="DF202" s="65"/>
      <c r="DG202" s="219"/>
      <c r="DH202" s="219"/>
      <c r="DI202" s="220"/>
      <c r="DJ202" s="221"/>
      <c r="DK202" s="222"/>
      <c r="DL202" s="222"/>
      <c r="DQ202" s="360">
        <f t="shared" si="123"/>
        <v>4.3499999999999996</v>
      </c>
      <c r="DR202" s="361">
        <f t="shared" si="124"/>
        <v>4.3499999999999996</v>
      </c>
      <c r="DS202" s="361">
        <f t="shared" si="125"/>
        <v>5.8</v>
      </c>
      <c r="DT202" s="702">
        <v>14.5</v>
      </c>
      <c r="DU202" s="491">
        <f t="shared" si="126"/>
        <v>3.6</v>
      </c>
      <c r="DV202" s="492">
        <f t="shared" si="127"/>
        <v>3.6</v>
      </c>
      <c r="DW202" s="492">
        <f t="shared" si="128"/>
        <v>4.8</v>
      </c>
      <c r="DX202" s="725">
        <v>12</v>
      </c>
      <c r="DY202" s="495">
        <f t="shared" si="129"/>
        <v>4.5</v>
      </c>
      <c r="DZ202" s="496">
        <f t="shared" si="130"/>
        <v>4.5</v>
      </c>
      <c r="EA202" s="496">
        <f t="shared" si="131"/>
        <v>6</v>
      </c>
      <c r="EB202" s="726">
        <v>15</v>
      </c>
      <c r="EC202" s="360">
        <f t="shared" si="132"/>
        <v>4.5</v>
      </c>
      <c r="ED202" s="361">
        <f t="shared" si="133"/>
        <v>4.5</v>
      </c>
      <c r="EE202" s="361">
        <f t="shared" si="134"/>
        <v>6</v>
      </c>
      <c r="EF202" s="702">
        <v>15</v>
      </c>
      <c r="EG202" s="577"/>
      <c r="EH202" s="578"/>
      <c r="EI202" s="578"/>
      <c r="EJ202" s="727"/>
      <c r="EK202" s="964"/>
      <c r="EL202" s="965"/>
      <c r="EM202" s="965"/>
      <c r="EN202" s="973"/>
      <c r="EO202" s="1029"/>
      <c r="EP202" s="1030"/>
      <c r="EQ202" s="1030"/>
      <c r="ER202" s="1038"/>
      <c r="ES202" s="1088"/>
      <c r="ET202" s="1089"/>
      <c r="EU202" s="1089"/>
      <c r="EV202" s="1097"/>
      <c r="EW202" s="1347"/>
      <c r="EX202" s="1348"/>
      <c r="EY202" s="1348"/>
      <c r="EZ202" s="1376"/>
      <c r="FA202" s="1457"/>
      <c r="FB202" s="1458"/>
      <c r="FC202" s="1458"/>
      <c r="FD202" s="1495"/>
      <c r="FE202" s="1632"/>
      <c r="FF202" s="1633"/>
      <c r="FG202" s="1633"/>
      <c r="FH202" s="1641"/>
    </row>
    <row r="203" spans="1:368" thickBot="1">
      <c r="A203" s="797"/>
      <c r="F203" s="1801"/>
      <c r="G203" s="1802" t="s">
        <v>276</v>
      </c>
      <c r="H203" s="2057">
        <f t="shared" si="135"/>
        <v>3.7350000000000003</v>
      </c>
      <c r="I203" s="802">
        <f t="shared" si="136"/>
        <v>3.81</v>
      </c>
      <c r="J203" s="802">
        <f t="shared" si="137"/>
        <v>4.18</v>
      </c>
      <c r="K203" s="2287">
        <f t="shared" si="116"/>
        <v>11.725</v>
      </c>
      <c r="U203" s="798"/>
      <c r="V203" s="798"/>
      <c r="W203" s="798"/>
      <c r="X203" s="799"/>
      <c r="Y203" s="353">
        <v>4</v>
      </c>
      <c r="Z203" s="353">
        <v>5</v>
      </c>
      <c r="AA203" s="353">
        <v>5</v>
      </c>
      <c r="AB203" s="525">
        <f t="shared" si="139"/>
        <v>14</v>
      </c>
      <c r="AC203" s="484">
        <v>3</v>
      </c>
      <c r="AD203" s="484">
        <v>5</v>
      </c>
      <c r="AE203" s="484">
        <v>5</v>
      </c>
      <c r="AF203" s="356">
        <f t="shared" si="117"/>
        <v>13</v>
      </c>
      <c r="AG203" s="608"/>
      <c r="AH203" s="109"/>
      <c r="AI203" s="110"/>
      <c r="AJ203" s="109"/>
      <c r="AK203" s="486">
        <v>3.75</v>
      </c>
      <c r="AL203" s="486">
        <v>3.5</v>
      </c>
      <c r="AM203" s="486">
        <v>2</v>
      </c>
      <c r="AN203" s="362">
        <f>AM203+AL203+AK203</f>
        <v>9.25</v>
      </c>
      <c r="AO203" s="1123"/>
      <c r="AP203" s="1123"/>
      <c r="AQ203" s="1123"/>
      <c r="AR203" s="1124"/>
      <c r="AS203" s="38"/>
      <c r="AT203" s="38"/>
      <c r="AU203" s="29"/>
      <c r="AV203" s="1942"/>
      <c r="BE203" s="2401">
        <v>6</v>
      </c>
      <c r="BF203" s="368">
        <v>5</v>
      </c>
      <c r="BG203" s="2451">
        <v>4</v>
      </c>
      <c r="BH203" s="470">
        <f t="shared" si="119"/>
        <v>15</v>
      </c>
      <c r="BI203" s="800">
        <f t="shared" si="120"/>
        <v>3</v>
      </c>
      <c r="BJ203" s="371">
        <f t="shared" si="121"/>
        <v>3</v>
      </c>
      <c r="BK203" s="371">
        <f t="shared" si="122"/>
        <v>4</v>
      </c>
      <c r="BL203" s="801">
        <v>10</v>
      </c>
      <c r="BU203" s="1922"/>
      <c r="BV203" s="1923"/>
      <c r="BW203" s="1923"/>
      <c r="BX203" s="1924"/>
      <c r="BY203" s="1430"/>
      <c r="BZ203" s="1430"/>
      <c r="CA203" s="1430"/>
      <c r="CB203" s="1431"/>
      <c r="CK203" s="709">
        <v>5</v>
      </c>
      <c r="CL203" s="667">
        <v>4</v>
      </c>
      <c r="CM203" s="667">
        <v>5</v>
      </c>
      <c r="CN203" s="488">
        <f t="shared" si="138"/>
        <v>14</v>
      </c>
      <c r="CS203" s="214"/>
      <c r="CT203" s="214"/>
      <c r="CU203" s="214"/>
      <c r="CV203" s="113"/>
      <c r="DA203" s="216"/>
      <c r="DB203" s="214"/>
      <c r="DC203" s="217"/>
      <c r="DD203" s="217"/>
      <c r="DE203" s="218"/>
      <c r="DF203" s="65"/>
      <c r="DG203" s="219"/>
      <c r="DH203" s="219"/>
      <c r="DI203" s="220"/>
      <c r="DJ203" s="221"/>
      <c r="DK203" s="222"/>
      <c r="DL203" s="222"/>
      <c r="DQ203" s="360">
        <f t="shared" si="123"/>
        <v>3.6</v>
      </c>
      <c r="DR203" s="361">
        <f t="shared" si="124"/>
        <v>3.6</v>
      </c>
      <c r="DS203" s="361">
        <f t="shared" si="125"/>
        <v>4.8</v>
      </c>
      <c r="DT203" s="702">
        <v>12</v>
      </c>
      <c r="DU203" s="491">
        <f t="shared" si="126"/>
        <v>2.7</v>
      </c>
      <c r="DV203" s="492">
        <f t="shared" si="127"/>
        <v>2.7</v>
      </c>
      <c r="DW203" s="492">
        <f t="shared" si="128"/>
        <v>3.6</v>
      </c>
      <c r="DX203" s="725">
        <v>9</v>
      </c>
      <c r="DY203" s="495">
        <f t="shared" si="129"/>
        <v>3.3</v>
      </c>
      <c r="DZ203" s="496">
        <f t="shared" si="130"/>
        <v>3.3</v>
      </c>
      <c r="EA203" s="496">
        <f t="shared" si="131"/>
        <v>4.4000000000000004</v>
      </c>
      <c r="EB203" s="726">
        <v>11</v>
      </c>
      <c r="EC203" s="360">
        <f t="shared" si="132"/>
        <v>3</v>
      </c>
      <c r="ED203" s="361">
        <f t="shared" si="133"/>
        <v>3</v>
      </c>
      <c r="EE203" s="361">
        <f t="shared" si="134"/>
        <v>4</v>
      </c>
      <c r="EF203" s="702">
        <v>10</v>
      </c>
      <c r="EG203" s="577"/>
      <c r="EH203" s="578"/>
      <c r="EI203" s="578"/>
      <c r="EJ203" s="727"/>
      <c r="EK203" s="964"/>
      <c r="EL203" s="965"/>
      <c r="EM203" s="965"/>
      <c r="EN203" s="973"/>
      <c r="EO203" s="1029"/>
      <c r="EP203" s="1030"/>
      <c r="EQ203" s="1030"/>
      <c r="ER203" s="1038"/>
      <c r="ES203" s="1088"/>
      <c r="ET203" s="1089"/>
      <c r="EU203" s="1089"/>
      <c r="EV203" s="1097"/>
      <c r="EW203" s="1347"/>
      <c r="EX203" s="1348"/>
      <c r="EY203" s="1348"/>
      <c r="EZ203" s="1376"/>
      <c r="FA203" s="1457"/>
      <c r="FB203" s="1458"/>
      <c r="FC203" s="1458"/>
      <c r="FD203" s="1495"/>
      <c r="FE203" s="1632"/>
      <c r="FF203" s="1633"/>
      <c r="FG203" s="1633"/>
      <c r="FH203" s="1641"/>
    </row>
    <row r="204" spans="1:368" thickBot="1">
      <c r="A204" s="797"/>
      <c r="F204" s="1801"/>
      <c r="G204" s="1802" t="s">
        <v>277</v>
      </c>
      <c r="H204" s="2066">
        <f t="shared" si="135"/>
        <v>5.1249999999999991</v>
      </c>
      <c r="I204" s="2067">
        <f t="shared" si="136"/>
        <v>4.7749999999999995</v>
      </c>
      <c r="J204" s="2067">
        <f t="shared" si="137"/>
        <v>6.1499999999999995</v>
      </c>
      <c r="K204" s="2290">
        <f t="shared" si="116"/>
        <v>16.049999999999997</v>
      </c>
      <c r="U204" s="798"/>
      <c r="V204" s="798"/>
      <c r="W204" s="798"/>
      <c r="X204" s="799"/>
      <c r="Y204" s="353">
        <v>6</v>
      </c>
      <c r="Z204" s="353">
        <v>5.5</v>
      </c>
      <c r="AA204" s="353">
        <v>6</v>
      </c>
      <c r="AB204" s="525">
        <f t="shared" si="139"/>
        <v>17.5</v>
      </c>
      <c r="AC204" s="484">
        <v>6</v>
      </c>
      <c r="AD204" s="484">
        <v>6</v>
      </c>
      <c r="AE204" s="484">
        <v>6.5</v>
      </c>
      <c r="AF204" s="356">
        <f t="shared" si="117"/>
        <v>18.5</v>
      </c>
      <c r="AG204" s="608"/>
      <c r="AH204" s="109"/>
      <c r="AI204" s="110"/>
      <c r="AJ204" s="109"/>
      <c r="AK204" s="486">
        <v>5.75</v>
      </c>
      <c r="AL204" s="486">
        <v>5.75</v>
      </c>
      <c r="AM204" s="486">
        <v>7</v>
      </c>
      <c r="AN204" s="362">
        <f>AM204+AL204+AK204</f>
        <v>18.5</v>
      </c>
      <c r="AO204" s="1123"/>
      <c r="AP204" s="1123"/>
      <c r="AQ204" s="1123"/>
      <c r="AR204" s="1124"/>
      <c r="AS204" s="38"/>
      <c r="AT204" s="38"/>
      <c r="AU204" s="29"/>
      <c r="AV204" s="1942"/>
      <c r="BE204" s="2401">
        <v>6</v>
      </c>
      <c r="BF204" s="368">
        <v>4</v>
      </c>
      <c r="BG204" s="2451">
        <v>6</v>
      </c>
      <c r="BH204" s="470">
        <f t="shared" si="119"/>
        <v>16</v>
      </c>
      <c r="BI204" s="800">
        <f t="shared" si="120"/>
        <v>4.8</v>
      </c>
      <c r="BJ204" s="371">
        <f t="shared" si="121"/>
        <v>4.8</v>
      </c>
      <c r="BK204" s="371">
        <f t="shared" si="122"/>
        <v>6.4</v>
      </c>
      <c r="BL204" s="801">
        <v>16</v>
      </c>
      <c r="BU204" s="1922"/>
      <c r="BV204" s="1923"/>
      <c r="BW204" s="1923"/>
      <c r="BX204" s="1924"/>
      <c r="BY204" s="1430"/>
      <c r="BZ204" s="1430"/>
      <c r="CA204" s="1430"/>
      <c r="CB204" s="1431"/>
      <c r="CK204" s="709">
        <v>5</v>
      </c>
      <c r="CL204" s="667">
        <v>4</v>
      </c>
      <c r="CM204" s="667">
        <v>6</v>
      </c>
      <c r="CN204" s="488">
        <f t="shared" si="138"/>
        <v>15</v>
      </c>
      <c r="CS204" s="214"/>
      <c r="CT204" s="214"/>
      <c r="CU204" s="214"/>
      <c r="CV204" s="113"/>
      <c r="DA204" s="216"/>
      <c r="DB204" s="214"/>
      <c r="DC204" s="217"/>
      <c r="DD204" s="217"/>
      <c r="DE204" s="218"/>
      <c r="DF204" s="65"/>
      <c r="DG204" s="219"/>
      <c r="DH204" s="219"/>
      <c r="DI204" s="220"/>
      <c r="DJ204" s="221"/>
      <c r="DK204" s="222"/>
      <c r="DL204" s="222"/>
      <c r="DQ204" s="360">
        <f t="shared" si="123"/>
        <v>4.5</v>
      </c>
      <c r="DR204" s="361">
        <f t="shared" si="124"/>
        <v>4.5</v>
      </c>
      <c r="DS204" s="361">
        <f t="shared" si="125"/>
        <v>6</v>
      </c>
      <c r="DT204" s="702">
        <v>15</v>
      </c>
      <c r="DU204" s="492">
        <f t="shared" si="126"/>
        <v>4.8</v>
      </c>
      <c r="DV204" s="492">
        <f t="shared" si="127"/>
        <v>4.8</v>
      </c>
      <c r="DW204" s="492">
        <f t="shared" si="128"/>
        <v>6.4</v>
      </c>
      <c r="DX204" s="725">
        <v>16</v>
      </c>
      <c r="DY204" s="495">
        <f t="shared" si="129"/>
        <v>4.8</v>
      </c>
      <c r="DZ204" s="496">
        <f t="shared" si="130"/>
        <v>4.8</v>
      </c>
      <c r="EA204" s="496">
        <f t="shared" si="131"/>
        <v>6.4</v>
      </c>
      <c r="EB204" s="726">
        <v>16</v>
      </c>
      <c r="EC204" s="683">
        <f t="shared" si="132"/>
        <v>3.6</v>
      </c>
      <c r="ED204" s="683">
        <f t="shared" si="133"/>
        <v>3.6</v>
      </c>
      <c r="EE204" s="683">
        <f t="shared" si="134"/>
        <v>4.8</v>
      </c>
      <c r="EF204" s="684">
        <v>12</v>
      </c>
      <c r="EG204" s="578"/>
      <c r="EH204" s="578"/>
      <c r="EI204" s="578"/>
      <c r="EJ204" s="727"/>
      <c r="EK204" s="965"/>
      <c r="EL204" s="965"/>
      <c r="EM204" s="965"/>
      <c r="EN204" s="973"/>
      <c r="EO204" s="1030"/>
      <c r="EP204" s="1030"/>
      <c r="EQ204" s="1030"/>
      <c r="ER204" s="1038"/>
      <c r="ES204" s="1089"/>
      <c r="ET204" s="1089"/>
      <c r="EU204" s="1089"/>
      <c r="EV204" s="1097"/>
      <c r="EW204" s="1348"/>
      <c r="EX204" s="1348"/>
      <c r="EY204" s="1348"/>
      <c r="EZ204" s="1376"/>
      <c r="FA204" s="1458"/>
      <c r="FB204" s="1458"/>
      <c r="FC204" s="1458"/>
      <c r="FD204" s="1495"/>
      <c r="FE204" s="1633"/>
      <c r="FF204" s="1633"/>
      <c r="FG204" s="1633"/>
      <c r="FH204" s="1641"/>
    </row>
    <row r="205" spans="1:368" thickBot="1">
      <c r="A205" s="797"/>
      <c r="F205" s="1801"/>
      <c r="G205" s="1802" t="s">
        <v>278</v>
      </c>
      <c r="H205" s="2057">
        <f t="shared" si="135"/>
        <v>3.5535000000000005</v>
      </c>
      <c r="I205" s="802">
        <f t="shared" si="136"/>
        <v>3.6785000000000005</v>
      </c>
      <c r="J205" s="802">
        <f t="shared" si="137"/>
        <v>3.9380000000000002</v>
      </c>
      <c r="K205" s="2287">
        <f t="shared" si="116"/>
        <v>11.170000000000002</v>
      </c>
      <c r="U205" s="798"/>
      <c r="V205" s="798"/>
      <c r="W205" s="798"/>
      <c r="X205" s="799"/>
      <c r="Y205" s="353">
        <v>3</v>
      </c>
      <c r="Z205" s="353">
        <v>4.5</v>
      </c>
      <c r="AA205" s="353">
        <v>4</v>
      </c>
      <c r="AB205" s="525">
        <f t="shared" si="139"/>
        <v>11.5</v>
      </c>
      <c r="AC205" s="484">
        <v>4</v>
      </c>
      <c r="AD205" s="484">
        <v>4</v>
      </c>
      <c r="AE205" s="484">
        <v>4</v>
      </c>
      <c r="AF205" s="356">
        <f t="shared" si="117"/>
        <v>12</v>
      </c>
      <c r="AG205" s="608"/>
      <c r="AH205" s="109"/>
      <c r="AI205" s="110"/>
      <c r="AJ205" s="109"/>
      <c r="AK205" s="486">
        <v>3.5</v>
      </c>
      <c r="AL205" s="486">
        <v>4.25</v>
      </c>
      <c r="AM205" s="486">
        <v>2</v>
      </c>
      <c r="AN205" s="362">
        <f>AM205+AL205+AK205</f>
        <v>9.75</v>
      </c>
      <c r="AO205" s="1123"/>
      <c r="AP205" s="1123"/>
      <c r="AQ205" s="1123"/>
      <c r="AR205" s="1124"/>
      <c r="AS205" s="38"/>
      <c r="AT205" s="38"/>
      <c r="AU205" s="29"/>
      <c r="AV205" s="1942"/>
      <c r="BE205" s="2401">
        <v>4</v>
      </c>
      <c r="BF205" s="368">
        <v>4</v>
      </c>
      <c r="BG205" s="2451">
        <v>4</v>
      </c>
      <c r="BH205" s="470">
        <f t="shared" si="119"/>
        <v>12</v>
      </c>
      <c r="BI205" s="800">
        <f t="shared" si="120"/>
        <v>2.7</v>
      </c>
      <c r="BJ205" s="371">
        <f t="shared" si="121"/>
        <v>2.7</v>
      </c>
      <c r="BK205" s="371">
        <f t="shared" si="122"/>
        <v>3.6</v>
      </c>
      <c r="BL205" s="801">
        <v>9</v>
      </c>
      <c r="BU205" s="1922"/>
      <c r="BV205" s="1923"/>
      <c r="BW205" s="1923"/>
      <c r="BX205" s="1924"/>
      <c r="BY205" s="1430"/>
      <c r="BZ205" s="1430"/>
      <c r="CA205" s="1430"/>
      <c r="CB205" s="1431"/>
      <c r="CK205" s="709">
        <v>5</v>
      </c>
      <c r="CL205" s="667">
        <v>4</v>
      </c>
      <c r="CM205" s="667">
        <v>4</v>
      </c>
      <c r="CN205" s="488">
        <f t="shared" si="138"/>
        <v>13</v>
      </c>
      <c r="CS205" s="214"/>
      <c r="CT205" s="214"/>
      <c r="CU205" s="214"/>
      <c r="CV205" s="113"/>
      <c r="DA205" s="216"/>
      <c r="DB205" s="214"/>
      <c r="DC205" s="217"/>
      <c r="DD205" s="217"/>
      <c r="DE205" s="218"/>
      <c r="DF205" s="65"/>
      <c r="DG205" s="219"/>
      <c r="DH205" s="219"/>
      <c r="DI205" s="220"/>
      <c r="DJ205" s="221"/>
      <c r="DK205" s="222"/>
      <c r="DL205" s="222"/>
      <c r="DQ205" s="360">
        <f t="shared" si="123"/>
        <v>3</v>
      </c>
      <c r="DR205" s="361">
        <f t="shared" si="124"/>
        <v>3</v>
      </c>
      <c r="DS205" s="361">
        <f t="shared" si="125"/>
        <v>4</v>
      </c>
      <c r="DT205" s="702">
        <v>10</v>
      </c>
      <c r="DU205" s="805">
        <f t="shared" si="126"/>
        <v>3.7349999999999994</v>
      </c>
      <c r="DV205" s="805">
        <f t="shared" si="127"/>
        <v>3.7349999999999994</v>
      </c>
      <c r="DW205" s="805">
        <f t="shared" si="128"/>
        <v>4.9799999999999995</v>
      </c>
      <c r="DX205" s="806">
        <v>12.45</v>
      </c>
      <c r="DY205" s="495">
        <f t="shared" si="129"/>
        <v>3.9</v>
      </c>
      <c r="DZ205" s="496">
        <f t="shared" si="130"/>
        <v>3.9</v>
      </c>
      <c r="EA205" s="496">
        <f t="shared" si="131"/>
        <v>5.2</v>
      </c>
      <c r="EB205" s="726">
        <v>13</v>
      </c>
      <c r="EC205" s="360">
        <f t="shared" si="132"/>
        <v>2.7</v>
      </c>
      <c r="ED205" s="361">
        <f t="shared" si="133"/>
        <v>2.7</v>
      </c>
      <c r="EE205" s="361">
        <f t="shared" si="134"/>
        <v>3.6</v>
      </c>
      <c r="EF205" s="702">
        <v>9</v>
      </c>
      <c r="EG205" s="577"/>
      <c r="EH205" s="578"/>
      <c r="EI205" s="578"/>
      <c r="EJ205" s="727"/>
      <c r="EK205" s="964"/>
      <c r="EL205" s="965"/>
      <c r="EM205" s="965"/>
      <c r="EN205" s="973"/>
      <c r="EO205" s="1029"/>
      <c r="EP205" s="1030"/>
      <c r="EQ205" s="1030"/>
      <c r="ER205" s="1038"/>
      <c r="ES205" s="1088"/>
      <c r="ET205" s="1089"/>
      <c r="EU205" s="1089"/>
      <c r="EV205" s="1097"/>
      <c r="EW205" s="1347"/>
      <c r="EX205" s="1348"/>
      <c r="EY205" s="1348"/>
      <c r="EZ205" s="1376"/>
      <c r="FA205" s="1457"/>
      <c r="FB205" s="1458"/>
      <c r="FC205" s="1458"/>
      <c r="FD205" s="1495"/>
      <c r="FE205" s="1632"/>
      <c r="FF205" s="1633"/>
      <c r="FG205" s="1633"/>
      <c r="FH205" s="1641"/>
    </row>
    <row r="206" spans="1:368" thickBot="1">
      <c r="A206" s="797"/>
      <c r="F206" s="1801"/>
      <c r="G206" s="1802" t="s">
        <v>279</v>
      </c>
      <c r="H206" s="2057">
        <f t="shared" si="135"/>
        <v>4.0364999999999993</v>
      </c>
      <c r="I206" s="802">
        <f t="shared" si="136"/>
        <v>4.1614999999999993</v>
      </c>
      <c r="J206" s="802">
        <f t="shared" si="137"/>
        <v>5.0320000000000009</v>
      </c>
      <c r="K206" s="2287">
        <f t="shared" si="116"/>
        <v>13.23</v>
      </c>
      <c r="U206" s="798"/>
      <c r="V206" s="798"/>
      <c r="W206" s="798"/>
      <c r="X206" s="799"/>
      <c r="Y206" s="353">
        <v>4</v>
      </c>
      <c r="Z206" s="353">
        <v>4.5</v>
      </c>
      <c r="AA206" s="353">
        <v>6</v>
      </c>
      <c r="AB206" s="525">
        <f t="shared" si="139"/>
        <v>14.5</v>
      </c>
      <c r="AC206" s="484">
        <v>5</v>
      </c>
      <c r="AD206" s="484">
        <v>6</v>
      </c>
      <c r="AE206" s="484">
        <v>6.5</v>
      </c>
      <c r="AF206" s="356">
        <f t="shared" si="117"/>
        <v>17.5</v>
      </c>
      <c r="AG206" s="608"/>
      <c r="AH206" s="109"/>
      <c r="AI206" s="110"/>
      <c r="AJ206" s="109"/>
      <c r="AK206" s="486">
        <v>3.25</v>
      </c>
      <c r="AL206" s="486">
        <v>3</v>
      </c>
      <c r="AM206" s="486">
        <v>4</v>
      </c>
      <c r="AN206" s="362">
        <f>AM206+AL206+AK206</f>
        <v>10.25</v>
      </c>
      <c r="AO206" s="1123"/>
      <c r="AP206" s="1123"/>
      <c r="AQ206" s="1123"/>
      <c r="AR206" s="1124"/>
      <c r="AS206" s="38"/>
      <c r="AT206" s="38"/>
      <c r="AU206" s="29"/>
      <c r="AV206" s="1942"/>
      <c r="BE206" s="2401">
        <v>4.5</v>
      </c>
      <c r="BF206" s="368">
        <v>4.5</v>
      </c>
      <c r="BG206" s="2451">
        <v>5</v>
      </c>
      <c r="BH206" s="470">
        <f t="shared" si="119"/>
        <v>14</v>
      </c>
      <c r="BI206" s="371">
        <f t="shared" si="120"/>
        <v>4.2</v>
      </c>
      <c r="BJ206" s="371">
        <f t="shared" si="121"/>
        <v>4.2</v>
      </c>
      <c r="BK206" s="371">
        <f t="shared" si="122"/>
        <v>5.6</v>
      </c>
      <c r="BL206" s="801">
        <v>14</v>
      </c>
      <c r="BU206" s="1922"/>
      <c r="BV206" s="1923"/>
      <c r="BW206" s="1923"/>
      <c r="BX206" s="1924"/>
      <c r="BY206" s="1430"/>
      <c r="BZ206" s="1430"/>
      <c r="CA206" s="1430"/>
      <c r="CB206" s="1431"/>
      <c r="CK206" s="709">
        <v>5</v>
      </c>
      <c r="CL206" s="667">
        <v>5</v>
      </c>
      <c r="CM206" s="667">
        <v>4</v>
      </c>
      <c r="CN206" s="488">
        <f t="shared" si="138"/>
        <v>14</v>
      </c>
      <c r="CS206" s="214"/>
      <c r="CT206" s="214"/>
      <c r="CU206" s="214"/>
      <c r="CV206" s="113"/>
      <c r="DA206" s="216"/>
      <c r="DB206" s="214"/>
      <c r="DC206" s="217"/>
      <c r="DD206" s="217"/>
      <c r="DE206" s="218"/>
      <c r="DF206" s="65"/>
      <c r="DG206" s="219"/>
      <c r="DH206" s="219"/>
      <c r="DI206" s="220"/>
      <c r="DJ206" s="221"/>
      <c r="DK206" s="222"/>
      <c r="DL206" s="222"/>
      <c r="DQ206" s="360">
        <f t="shared" si="123"/>
        <v>3.15</v>
      </c>
      <c r="DR206" s="361">
        <f t="shared" si="124"/>
        <v>3.15</v>
      </c>
      <c r="DS206" s="361">
        <f t="shared" si="125"/>
        <v>4.2</v>
      </c>
      <c r="DT206" s="702">
        <v>10.5</v>
      </c>
      <c r="DU206" s="491">
        <f t="shared" si="126"/>
        <v>4.2</v>
      </c>
      <c r="DV206" s="492">
        <f t="shared" si="127"/>
        <v>4.2</v>
      </c>
      <c r="DW206" s="492">
        <f t="shared" si="128"/>
        <v>5.6</v>
      </c>
      <c r="DX206" s="725">
        <v>14</v>
      </c>
      <c r="DY206" s="496">
        <f t="shared" si="129"/>
        <v>4.0650000000000004</v>
      </c>
      <c r="DZ206" s="496">
        <f t="shared" si="130"/>
        <v>4.0650000000000004</v>
      </c>
      <c r="EA206" s="496">
        <f t="shared" si="131"/>
        <v>5.42</v>
      </c>
      <c r="EB206" s="726">
        <v>13.55</v>
      </c>
      <c r="EC206" s="360">
        <f t="shared" si="132"/>
        <v>3</v>
      </c>
      <c r="ED206" s="361">
        <f t="shared" si="133"/>
        <v>3</v>
      </c>
      <c r="EE206" s="361">
        <f t="shared" si="134"/>
        <v>4</v>
      </c>
      <c r="EF206" s="702">
        <v>10</v>
      </c>
      <c r="EG206" s="577"/>
      <c r="EH206" s="578"/>
      <c r="EI206" s="578"/>
      <c r="EJ206" s="727"/>
      <c r="EK206" s="964"/>
      <c r="EL206" s="965"/>
      <c r="EM206" s="965"/>
      <c r="EN206" s="973"/>
      <c r="EO206" s="1029"/>
      <c r="EP206" s="1030"/>
      <c r="EQ206" s="1030"/>
      <c r="ER206" s="1038"/>
      <c r="ES206" s="1088"/>
      <c r="ET206" s="1089"/>
      <c r="EU206" s="1089"/>
      <c r="EV206" s="1097"/>
      <c r="EW206" s="1347"/>
      <c r="EX206" s="1348"/>
      <c r="EY206" s="1348"/>
      <c r="EZ206" s="1376"/>
      <c r="FA206" s="1457"/>
      <c r="FB206" s="1458"/>
      <c r="FC206" s="1458"/>
      <c r="FD206" s="1495"/>
      <c r="FE206" s="1632"/>
      <c r="FF206" s="1633"/>
      <c r="FG206" s="1633"/>
      <c r="FH206" s="1641"/>
    </row>
    <row r="207" spans="1:368" thickBot="1">
      <c r="A207" s="797"/>
      <c r="F207" s="1801"/>
      <c r="G207" s="1802" t="s">
        <v>280</v>
      </c>
      <c r="H207" s="2057">
        <f t="shared" si="135"/>
        <v>4.3053999999999997</v>
      </c>
      <c r="I207" s="803">
        <f t="shared" si="136"/>
        <v>4.3554000000000004</v>
      </c>
      <c r="J207" s="802">
        <f t="shared" si="137"/>
        <v>4.8572000000000006</v>
      </c>
      <c r="K207" s="2287">
        <f t="shared" si="116"/>
        <v>13.518000000000001</v>
      </c>
      <c r="U207" s="798"/>
      <c r="V207" s="798"/>
      <c r="W207" s="798"/>
      <c r="X207" s="799"/>
      <c r="Y207" s="353">
        <v>4.5</v>
      </c>
      <c r="Z207" s="353">
        <v>5</v>
      </c>
      <c r="AA207" s="353">
        <v>5</v>
      </c>
      <c r="AB207" s="525">
        <f t="shared" si="139"/>
        <v>14.5</v>
      </c>
      <c r="AC207" s="683">
        <f>AF207*6/20</f>
        <v>4.2539999999999996</v>
      </c>
      <c r="AD207" s="683">
        <f>AF207*6/20</f>
        <v>4.2539999999999996</v>
      </c>
      <c r="AE207" s="683">
        <f>AF207*8/20</f>
        <v>5.6719999999999997</v>
      </c>
      <c r="AF207" s="684">
        <v>14.18</v>
      </c>
      <c r="AG207" s="608"/>
      <c r="AH207" s="109"/>
      <c r="AI207" s="110"/>
      <c r="AJ207" s="109"/>
      <c r="AK207" s="486">
        <v>4.5</v>
      </c>
      <c r="AL207" s="486">
        <v>5</v>
      </c>
      <c r="AM207" s="486">
        <v>1.5</v>
      </c>
      <c r="AN207" s="362">
        <f>AM207+AL207+AK207</f>
        <v>11</v>
      </c>
      <c r="AO207" s="1123"/>
      <c r="AP207" s="1123"/>
      <c r="AQ207" s="1123"/>
      <c r="AR207" s="1124"/>
      <c r="AS207" s="38"/>
      <c r="AT207" s="38"/>
      <c r="AU207" s="29"/>
      <c r="AV207" s="1942"/>
      <c r="BE207" s="2401">
        <v>5</v>
      </c>
      <c r="BF207" s="368">
        <v>4.5</v>
      </c>
      <c r="BG207" s="2451">
        <v>4</v>
      </c>
      <c r="BH207" s="470">
        <f t="shared" si="119"/>
        <v>13.5</v>
      </c>
      <c r="BI207" s="800">
        <f t="shared" si="120"/>
        <v>4.8</v>
      </c>
      <c r="BJ207" s="371">
        <f t="shared" si="121"/>
        <v>4.8</v>
      </c>
      <c r="BK207" s="371">
        <f t="shared" si="122"/>
        <v>6.4</v>
      </c>
      <c r="BL207" s="801">
        <v>16</v>
      </c>
      <c r="BU207" s="1922"/>
      <c r="BV207" s="1923"/>
      <c r="BW207" s="1923"/>
      <c r="BX207" s="1924"/>
      <c r="BY207" s="1430"/>
      <c r="BZ207" s="1430"/>
      <c r="CA207" s="1430"/>
      <c r="CB207" s="1431"/>
      <c r="CK207" s="709">
        <v>5</v>
      </c>
      <c r="CL207" s="667">
        <v>5</v>
      </c>
      <c r="CM207" s="667">
        <v>6</v>
      </c>
      <c r="CN207" s="488">
        <f t="shared" si="138"/>
        <v>16</v>
      </c>
      <c r="CS207" s="214"/>
      <c r="CT207" s="214"/>
      <c r="CU207" s="214"/>
      <c r="CV207" s="113"/>
      <c r="DA207" s="216"/>
      <c r="DB207" s="214"/>
      <c r="DC207" s="217"/>
      <c r="DD207" s="217"/>
      <c r="DE207" s="218"/>
      <c r="DF207" s="65"/>
      <c r="DG207" s="219"/>
      <c r="DH207" s="219"/>
      <c r="DI207" s="220"/>
      <c r="DJ207" s="221"/>
      <c r="DK207" s="222"/>
      <c r="DL207" s="222"/>
      <c r="DQ207" s="360">
        <f t="shared" si="123"/>
        <v>3.9</v>
      </c>
      <c r="DR207" s="361">
        <f t="shared" si="124"/>
        <v>3.9</v>
      </c>
      <c r="DS207" s="361">
        <f t="shared" si="125"/>
        <v>5.2</v>
      </c>
      <c r="DT207" s="702">
        <v>13</v>
      </c>
      <c r="DU207" s="491">
        <f t="shared" si="126"/>
        <v>3.6</v>
      </c>
      <c r="DV207" s="492">
        <f t="shared" si="127"/>
        <v>3.6</v>
      </c>
      <c r="DW207" s="492">
        <f t="shared" si="128"/>
        <v>4.8</v>
      </c>
      <c r="DX207" s="725">
        <v>12</v>
      </c>
      <c r="DY207" s="495">
        <f t="shared" si="129"/>
        <v>3.9</v>
      </c>
      <c r="DZ207" s="496">
        <f t="shared" si="130"/>
        <v>3.9</v>
      </c>
      <c r="EA207" s="496">
        <f t="shared" si="131"/>
        <v>5.2</v>
      </c>
      <c r="EB207" s="726">
        <v>13</v>
      </c>
      <c r="EC207" s="360">
        <f t="shared" si="132"/>
        <v>3.6</v>
      </c>
      <c r="ED207" s="361">
        <f t="shared" si="133"/>
        <v>3.6</v>
      </c>
      <c r="EE207" s="361">
        <f t="shared" si="134"/>
        <v>4.8</v>
      </c>
      <c r="EF207" s="702">
        <v>12</v>
      </c>
      <c r="EG207" s="577"/>
      <c r="EH207" s="578"/>
      <c r="EI207" s="578"/>
      <c r="EJ207" s="727"/>
      <c r="EK207" s="964"/>
      <c r="EL207" s="965"/>
      <c r="EM207" s="965"/>
      <c r="EN207" s="973"/>
      <c r="EO207" s="1029"/>
      <c r="EP207" s="1030"/>
      <c r="EQ207" s="1030"/>
      <c r="ER207" s="1038"/>
      <c r="ES207" s="1088"/>
      <c r="ET207" s="1089"/>
      <c r="EU207" s="1089"/>
      <c r="EV207" s="1097"/>
      <c r="EW207" s="1347"/>
      <c r="EX207" s="1348"/>
      <c r="EY207" s="1348"/>
      <c r="EZ207" s="1376"/>
      <c r="FA207" s="1457"/>
      <c r="FB207" s="1458"/>
      <c r="FC207" s="1458"/>
      <c r="FD207" s="1495"/>
      <c r="FE207" s="1632"/>
      <c r="FF207" s="1633"/>
      <c r="FG207" s="1633"/>
      <c r="FH207" s="1641"/>
    </row>
    <row r="208" spans="1:368" s="825" customFormat="1" thickBot="1">
      <c r="A208" s="807"/>
      <c r="B208" s="1759"/>
      <c r="C208" s="1790">
        <v>2008</v>
      </c>
      <c r="D208" s="2331" t="s">
        <v>510</v>
      </c>
      <c r="E208" s="1790">
        <v>30</v>
      </c>
      <c r="F208" s="1805" t="s">
        <v>514</v>
      </c>
      <c r="G208" s="1806"/>
      <c r="H208" s="2274"/>
      <c r="I208" s="2274"/>
      <c r="J208" s="2274"/>
      <c r="K208" s="2275"/>
      <c r="L208" s="1759"/>
      <c r="M208" s="808"/>
      <c r="N208" s="808"/>
      <c r="O208" s="808"/>
      <c r="P208" s="2503"/>
      <c r="Q208" s="2527"/>
      <c r="R208" s="809"/>
      <c r="S208" s="810"/>
      <c r="T208" s="2528"/>
      <c r="U208" s="811"/>
      <c r="V208" s="811"/>
      <c r="W208" s="811"/>
      <c r="X208" s="812"/>
      <c r="Y208" s="2597">
        <f>STDEV(AB196:AB207)</f>
        <v>2.0256618821032437</v>
      </c>
      <c r="Z208" s="2597"/>
      <c r="AA208" s="2598">
        <f>AVERAGE(AB196:AB207)</f>
        <v>14.181666666666667</v>
      </c>
      <c r="AB208" s="2598"/>
      <c r="AC208" s="2597">
        <f>STDEV(AF196:AF207)</f>
        <v>2.6566617238842265</v>
      </c>
      <c r="AD208" s="2597"/>
      <c r="AE208" s="2598">
        <f>AVERAGE(AF196:AF207)</f>
        <v>14.181666666666667</v>
      </c>
      <c r="AF208" s="2598"/>
      <c r="AG208" s="813"/>
      <c r="AH208" s="814"/>
      <c r="AI208" s="815"/>
      <c r="AJ208" s="814"/>
      <c r="AK208" s="2597">
        <f>STDEV(AN196:AN207)</f>
        <v>2.4983465744489104</v>
      </c>
      <c r="AL208" s="2597"/>
      <c r="AM208" s="2598">
        <f>AVERAGE(AN196:AN207)</f>
        <v>11.840833333333334</v>
      </c>
      <c r="AN208" s="2598"/>
      <c r="AO208" s="1154"/>
      <c r="AP208" s="1154"/>
      <c r="AQ208" s="1154"/>
      <c r="AR208" s="1155"/>
      <c r="AS208" s="816"/>
      <c r="AT208" s="816"/>
      <c r="AU208" s="817"/>
      <c r="AV208" s="1949"/>
      <c r="AW208" s="1974"/>
      <c r="AX208" s="819"/>
      <c r="AY208" s="820"/>
      <c r="AZ208" s="1975"/>
      <c r="BA208" s="821"/>
      <c r="BB208" s="821"/>
      <c r="BC208" s="821"/>
      <c r="BD208" s="2433"/>
      <c r="BE208" s="2596">
        <f>STDEV(BH196:BH207)</f>
        <v>2.3725066656993539</v>
      </c>
      <c r="BF208" s="2597"/>
      <c r="BG208" s="2598">
        <f>AVERAGE(BH196:BH207)</f>
        <v>13.583333333333334</v>
      </c>
      <c r="BH208" s="2598"/>
      <c r="BI208" s="2597">
        <f>STDEV(BL196:BL207)</f>
        <v>2.2998384330604336</v>
      </c>
      <c r="BJ208" s="2597"/>
      <c r="BK208" s="2611">
        <f>AVERAGE(BL196:BL207)</f>
        <v>13.272499999999999</v>
      </c>
      <c r="BL208" s="2611"/>
      <c r="BM208" s="816"/>
      <c r="BN208" s="816"/>
      <c r="BO208" s="816"/>
      <c r="BP208" s="818"/>
      <c r="BQ208" s="814"/>
      <c r="BR208" s="814"/>
      <c r="BS208" s="814"/>
      <c r="BT208" s="813"/>
      <c r="BU208" s="1925"/>
      <c r="BV208" s="1418"/>
      <c r="BW208" s="1418"/>
      <c r="BX208" s="1926"/>
      <c r="BY208" s="1432"/>
      <c r="BZ208" s="1432"/>
      <c r="CA208" s="1432"/>
      <c r="CB208" s="1433"/>
      <c r="CC208" s="823"/>
      <c r="CD208" s="823"/>
      <c r="CE208" s="823"/>
      <c r="CF208" s="824"/>
      <c r="CG208" s="816"/>
      <c r="CH208" s="816"/>
      <c r="CI208" s="816"/>
      <c r="CJ208" s="818"/>
      <c r="CK208" s="2597">
        <f>STDEV(CN196:CN207)</f>
        <v>1.0833068761337972</v>
      </c>
      <c r="CL208" s="2597"/>
      <c r="CM208" s="2598">
        <f>AVERAGE(CN196:CN207)</f>
        <v>14.090833333333334</v>
      </c>
      <c r="CN208" s="2598"/>
      <c r="CO208" s="1866"/>
      <c r="CQ208" s="826"/>
      <c r="CR208" s="2021"/>
      <c r="CS208" s="827"/>
      <c r="CT208" s="827"/>
      <c r="CU208" s="827"/>
      <c r="CV208" s="828"/>
      <c r="CW208" s="829"/>
      <c r="CY208" s="826"/>
      <c r="CZ208" s="826"/>
      <c r="DA208" s="830"/>
      <c r="DB208" s="827"/>
      <c r="DC208" s="831"/>
      <c r="DD208" s="831"/>
      <c r="DE208" s="829"/>
      <c r="DG208" s="826"/>
      <c r="DH208" s="826"/>
      <c r="DI208" s="832"/>
      <c r="DJ208" s="833"/>
      <c r="DK208" s="834"/>
      <c r="DL208" s="834"/>
      <c r="DM208" s="822"/>
      <c r="DN208" s="822"/>
      <c r="DO208" s="822"/>
      <c r="DP208" s="835"/>
      <c r="DQ208" s="2597">
        <f>STDEV(DT196:DT207)</f>
        <v>1.4345213540242301</v>
      </c>
      <c r="DR208" s="2597"/>
      <c r="DS208" s="2598">
        <f>AVERAGE(DT196:DT207)</f>
        <v>12.681666666666667</v>
      </c>
      <c r="DT208" s="2598"/>
      <c r="DU208" s="2597">
        <f>STDEV(DX196:DX207)</f>
        <v>2.0610520629185038</v>
      </c>
      <c r="DV208" s="2597"/>
      <c r="DW208" s="2598">
        <f>AVERAGE(DX196:DX207)</f>
        <v>12.454166666666666</v>
      </c>
      <c r="DX208" s="2598"/>
      <c r="DY208" s="2597">
        <f>STDEV(EB196:EB207)</f>
        <v>1.8763429534037406</v>
      </c>
      <c r="DZ208" s="2597"/>
      <c r="EA208" s="2598">
        <f>AVERAGE(EB196:EB207)</f>
        <v>13.545833333333334</v>
      </c>
      <c r="EB208" s="2598"/>
      <c r="EC208" s="2597">
        <f>STDEV(EF196:EF207)</f>
        <v>1.9540168418367889</v>
      </c>
      <c r="ED208" s="2597"/>
      <c r="EE208" s="2598">
        <f>AVERAGE(EF196:EF207)</f>
        <v>12</v>
      </c>
      <c r="EF208" s="2598"/>
      <c r="EG208" s="2627"/>
      <c r="EH208" s="2627"/>
      <c r="EI208" s="2628"/>
      <c r="EJ208" s="2628"/>
      <c r="EK208" s="2639"/>
      <c r="EL208" s="2639"/>
      <c r="EM208" s="2638"/>
      <c r="EN208" s="2638"/>
      <c r="EO208" s="2644"/>
      <c r="EP208" s="2644"/>
      <c r="EQ208" s="2645"/>
      <c r="ER208" s="2645"/>
      <c r="ES208" s="2642"/>
      <c r="ET208" s="2642"/>
      <c r="EU208" s="2643"/>
      <c r="EV208" s="2643"/>
      <c r="EW208" s="2648"/>
      <c r="EX208" s="2648"/>
      <c r="EY208" s="2649"/>
      <c r="EZ208" s="2649"/>
      <c r="FA208" s="2650"/>
      <c r="FB208" s="2650"/>
      <c r="FC208" s="2651"/>
      <c r="FD208" s="2651"/>
      <c r="FE208" s="2654"/>
      <c r="FF208" s="2654"/>
      <c r="FG208" s="2655"/>
      <c r="FH208" s="2655"/>
      <c r="FL208" s="2259"/>
      <c r="FP208" s="2259"/>
      <c r="FQ208" s="1866"/>
      <c r="FT208" s="2259"/>
      <c r="FX208" s="2259"/>
      <c r="GB208" s="2259"/>
      <c r="GF208" s="2259"/>
      <c r="GG208" s="1866"/>
      <c r="GJ208" s="2259"/>
      <c r="GN208" s="2259"/>
      <c r="GR208" s="2259"/>
      <c r="GV208" s="1866"/>
      <c r="GW208" s="1866"/>
      <c r="GZ208" s="2259"/>
      <c r="HA208" s="1866"/>
      <c r="HD208" s="2259"/>
      <c r="HE208" s="1866"/>
      <c r="HH208" s="2259"/>
      <c r="HI208" s="1866"/>
      <c r="HL208" s="2259"/>
      <c r="HM208" s="1866"/>
      <c r="HP208" s="2259"/>
      <c r="HQ208" s="1866"/>
      <c r="HT208" s="2259"/>
      <c r="HU208" s="1866"/>
      <c r="HX208" s="2259"/>
      <c r="HY208" s="1866"/>
      <c r="IB208" s="2259"/>
      <c r="IC208" s="1866"/>
      <c r="IF208" s="2259"/>
      <c r="IG208" s="1866"/>
      <c r="IJ208" s="2259"/>
      <c r="IK208" s="1866"/>
      <c r="IN208" s="2259"/>
      <c r="IO208" s="1866"/>
      <c r="IR208" s="2259"/>
      <c r="IS208" s="1866"/>
      <c r="IV208" s="1866"/>
      <c r="IW208" s="1866"/>
      <c r="IZ208" s="2259"/>
      <c r="JA208" s="1866"/>
      <c r="JD208" s="2259"/>
      <c r="JE208" s="1866"/>
      <c r="JH208" s="2259"/>
      <c r="JI208" s="1866"/>
      <c r="JL208" s="2259"/>
      <c r="JM208" s="1866"/>
      <c r="JP208" s="2259"/>
      <c r="JQ208" s="1866"/>
      <c r="JT208" s="2259"/>
      <c r="JU208" s="1866"/>
      <c r="JX208" s="2259"/>
      <c r="JY208" s="1866"/>
      <c r="KB208" s="2259"/>
      <c r="KC208" s="1866"/>
      <c r="KF208" s="2259"/>
      <c r="KG208" s="1866"/>
      <c r="KJ208" s="2259"/>
      <c r="KK208" s="1866"/>
      <c r="KN208" s="2259"/>
      <c r="KO208" s="1866"/>
      <c r="KR208" s="2259"/>
      <c r="KS208" s="1866"/>
      <c r="KV208" s="2259"/>
      <c r="KW208" s="1866"/>
      <c r="KZ208" s="2259"/>
      <c r="LA208" s="1866"/>
      <c r="LD208" s="2259"/>
      <c r="LE208" s="1866"/>
      <c r="LH208" s="2259"/>
      <c r="LI208" s="1866"/>
      <c r="LL208" s="2259"/>
      <c r="LM208" s="1866"/>
      <c r="LP208" s="2259"/>
      <c r="LQ208" s="1866"/>
      <c r="LT208" s="2259"/>
      <c r="LU208" s="1866"/>
      <c r="LX208" s="2259"/>
      <c r="LY208" s="1866"/>
      <c r="MB208" s="2259"/>
      <c r="MC208" s="1866"/>
      <c r="MF208" s="2259"/>
      <c r="MG208" s="1866"/>
      <c r="MJ208" s="2259"/>
      <c r="MK208" s="1866"/>
      <c r="MN208" s="2259"/>
      <c r="MO208" s="1866"/>
      <c r="MR208" s="2259"/>
      <c r="MS208" s="1866"/>
      <c r="MV208" s="2259"/>
      <c r="MW208" s="1866"/>
      <c r="MZ208" s="2259"/>
      <c r="NA208" s="1866"/>
      <c r="ND208" s="2259"/>
    </row>
    <row r="209" spans="1:368" s="325" customFormat="1" thickBot="1">
      <c r="A209" s="125"/>
      <c r="B209" s="1756"/>
      <c r="C209" s="1790"/>
      <c r="D209" s="2331"/>
      <c r="E209" s="1790"/>
      <c r="F209" s="1803" t="s">
        <v>281</v>
      </c>
      <c r="G209" s="1808" t="s">
        <v>200</v>
      </c>
      <c r="H209" s="2068">
        <f t="shared" ref="H209:H217" si="140">AVERAGE(Y209,AC209,AK209,BE209,BM209,CK209,DQ209,DU209,DY209,EC209)</f>
        <v>4.6291666666666664</v>
      </c>
      <c r="I209" s="802">
        <f t="shared" ref="I209:I217" si="141">AVERAGE(Z209,AD209,AL209,BF209,BN209,CL209,DR209,DV209,DZ209,ED209)</f>
        <v>4.2958333333333334</v>
      </c>
      <c r="J209" s="802">
        <f t="shared" ref="J209:J217" si="142">AVERAGE(AA209,AE209,AM209,BG209,BO209,CM209,DS209,DW209,EA209,EE209)</f>
        <v>5.7</v>
      </c>
      <c r="K209" s="2285">
        <f t="shared" ref="K209:K217" si="143">SUM(H209,I209,J209)</f>
        <v>14.625</v>
      </c>
      <c r="L209" s="1756"/>
      <c r="M209" s="455"/>
      <c r="N209" s="455"/>
      <c r="O209" s="455"/>
      <c r="P209" s="454"/>
      <c r="Q209" s="2519"/>
      <c r="R209" s="552"/>
      <c r="S209" s="553"/>
      <c r="T209" s="2523"/>
      <c r="U209" s="728"/>
      <c r="V209" s="728"/>
      <c r="W209" s="728"/>
      <c r="X209" s="729"/>
      <c r="Y209" s="683">
        <f>AB209*6/20</f>
        <v>4.2750000000000004</v>
      </c>
      <c r="Z209" s="683">
        <f>AB209*6/20</f>
        <v>4.2750000000000004</v>
      </c>
      <c r="AA209" s="683">
        <f>AB209*8/20</f>
        <v>5.7</v>
      </c>
      <c r="AB209" s="684">
        <v>14.25</v>
      </c>
      <c r="AC209" s="484">
        <v>5.5</v>
      </c>
      <c r="AD209" s="484">
        <v>4</v>
      </c>
      <c r="AE209" s="484">
        <v>6</v>
      </c>
      <c r="AF209" s="356">
        <f t="shared" ref="AF209:AF217" si="144">AE209+AD209+AC209</f>
        <v>15.5</v>
      </c>
      <c r="AG209" s="700"/>
      <c r="AH209" s="307"/>
      <c r="AI209" s="701"/>
      <c r="AJ209" s="307"/>
      <c r="AK209" s="285"/>
      <c r="AL209" s="444"/>
      <c r="AM209" s="444"/>
      <c r="AN209" s="445"/>
      <c r="AO209" s="1125"/>
      <c r="AP209" s="1125"/>
      <c r="AQ209" s="1125"/>
      <c r="AR209" s="1126"/>
      <c r="AS209" s="293"/>
      <c r="AT209" s="293"/>
      <c r="AU209" s="294"/>
      <c r="AV209" s="1943"/>
      <c r="AW209" s="1960"/>
      <c r="AX209" s="299"/>
      <c r="AY209" s="300"/>
      <c r="AZ209" s="1961"/>
      <c r="BA209" s="301"/>
      <c r="BB209" s="301"/>
      <c r="BC209" s="301"/>
      <c r="BD209" s="302"/>
      <c r="BE209" s="2401">
        <v>4.5</v>
      </c>
      <c r="BF209" s="368">
        <v>4</v>
      </c>
      <c r="BG209" s="2451">
        <v>4.5</v>
      </c>
      <c r="BH209" s="470">
        <f t="shared" ref="BH209:BH217" si="145">BG209+BF209+BE209</f>
        <v>13</v>
      </c>
      <c r="BI209" s="305"/>
      <c r="BJ209" s="305"/>
      <c r="BK209" s="305"/>
      <c r="BL209" s="306"/>
      <c r="BM209" s="358">
        <f t="shared" ref="BM209:BM217" si="146">BP209*6/20</f>
        <v>4.8</v>
      </c>
      <c r="BN209" s="358">
        <f t="shared" ref="BN209:BN217" si="147">BP209*6/20</f>
        <v>4.8</v>
      </c>
      <c r="BO209" s="358">
        <f t="shared" ref="BO209:BO228" si="148">BP209*8/20</f>
        <v>6.4</v>
      </c>
      <c r="BP209" s="500">
        <v>16</v>
      </c>
      <c r="BQ209" s="307"/>
      <c r="BR209" s="307"/>
      <c r="BS209" s="307"/>
      <c r="BT209" s="700"/>
      <c r="BU209" s="1914"/>
      <c r="BV209" s="1414"/>
      <c r="BW209" s="1414"/>
      <c r="BX209" s="1915"/>
      <c r="BY209" s="1422"/>
      <c r="BZ209" s="1422"/>
      <c r="CA209" s="1422"/>
      <c r="CB209" s="1423"/>
      <c r="CC209" s="290"/>
      <c r="CD209" s="290"/>
      <c r="CE209" s="290"/>
      <c r="CF209" s="291"/>
      <c r="CG209" s="293"/>
      <c r="CH209" s="293"/>
      <c r="CI209" s="293"/>
      <c r="CJ209" s="298"/>
      <c r="CK209" s="446"/>
      <c r="CL209" s="446"/>
      <c r="CM209" s="446"/>
      <c r="CN209" s="532"/>
      <c r="CO209" s="2017"/>
      <c r="CP209" s="450"/>
      <c r="CQ209" s="451"/>
      <c r="CR209" s="2018"/>
      <c r="CS209" s="321"/>
      <c r="CT209" s="321"/>
      <c r="CU209" s="321"/>
      <c r="CV209" s="442"/>
      <c r="CW209" s="449"/>
      <c r="CX209" s="450"/>
      <c r="CY209" s="451"/>
      <c r="CZ209" s="451"/>
      <c r="DA209" s="452"/>
      <c r="DB209" s="321"/>
      <c r="DC209" s="453"/>
      <c r="DD209" s="453"/>
      <c r="DE209" s="449"/>
      <c r="DF209" s="450"/>
      <c r="DG209" s="451"/>
      <c r="DH209" s="451"/>
      <c r="DI209" s="532"/>
      <c r="DJ209" s="446"/>
      <c r="DK209" s="533"/>
      <c r="DL209" s="533"/>
      <c r="DM209" s="308"/>
      <c r="DN209" s="308"/>
      <c r="DO209" s="308"/>
      <c r="DP209" s="556"/>
      <c r="DQ209" s="360">
        <f t="shared" ref="DQ209:DQ217" si="149">DT209*6/20</f>
        <v>4.5</v>
      </c>
      <c r="DR209" s="361">
        <f t="shared" ref="DR209:DR217" si="150">DT209*6/20</f>
        <v>4.5</v>
      </c>
      <c r="DS209" s="361">
        <f t="shared" ref="DS209:DS228" si="151">DT209*8/20</f>
        <v>6</v>
      </c>
      <c r="DT209" s="702">
        <v>15</v>
      </c>
      <c r="DU209" s="558"/>
      <c r="DV209" s="559"/>
      <c r="DW209" s="560"/>
      <c r="DX209" s="561"/>
      <c r="DY209" s="562"/>
      <c r="DZ209" s="563"/>
      <c r="EA209" s="564"/>
      <c r="EB209" s="565"/>
      <c r="EC209" s="295">
        <f t="shared" ref="EC209:EC217" si="152">EF209*6/20</f>
        <v>4.2</v>
      </c>
      <c r="ED209" s="296">
        <f t="shared" ref="ED209:ED217" si="153">EF209*6/20</f>
        <v>4.2</v>
      </c>
      <c r="EE209" s="296">
        <f t="shared" ref="EE209:EE228" si="154">EF209*8/20</f>
        <v>5.6</v>
      </c>
      <c r="EF209" s="836">
        <v>14</v>
      </c>
      <c r="EG209" s="566"/>
      <c r="EH209" s="567"/>
      <c r="EI209" s="568"/>
      <c r="EJ209" s="569"/>
      <c r="EK209" s="960"/>
      <c r="EL209" s="961"/>
      <c r="EM209" s="962"/>
      <c r="EN209" s="963"/>
      <c r="EO209" s="1025"/>
      <c r="EP209" s="1026"/>
      <c r="EQ209" s="1027"/>
      <c r="ER209" s="1028"/>
      <c r="ES209" s="1084"/>
      <c r="ET209" s="1085"/>
      <c r="EU209" s="1086"/>
      <c r="EV209" s="1087"/>
      <c r="EW209" s="1365"/>
      <c r="EX209" s="1366"/>
      <c r="EY209" s="1367"/>
      <c r="EZ209" s="1368"/>
      <c r="FA209" s="1486"/>
      <c r="FB209" s="1487"/>
      <c r="FC209" s="1488"/>
      <c r="FD209" s="1489"/>
      <c r="FE209" s="1628"/>
      <c r="FF209" s="1629"/>
      <c r="FG209" s="1630"/>
      <c r="FH209" s="1631"/>
      <c r="FL209" s="2254"/>
      <c r="FP209" s="2254"/>
      <c r="FQ209" s="1861"/>
      <c r="FT209" s="2254"/>
      <c r="FX209" s="2254"/>
      <c r="GB209" s="2254"/>
      <c r="GF209" s="2254"/>
      <c r="GG209" s="1861"/>
      <c r="GJ209" s="2254"/>
      <c r="GN209" s="2254"/>
      <c r="GR209" s="2254"/>
      <c r="GV209" s="1861"/>
      <c r="GW209" s="1861"/>
      <c r="GZ209" s="2254"/>
      <c r="HA209" s="1861"/>
      <c r="HD209" s="2254"/>
      <c r="HE209" s="1861"/>
      <c r="HH209" s="2254"/>
      <c r="HI209" s="1861"/>
      <c r="HL209" s="2254"/>
      <c r="HM209" s="1861"/>
      <c r="HP209" s="2254"/>
      <c r="HQ209" s="1861"/>
      <c r="HT209" s="2254"/>
      <c r="HU209" s="1861"/>
      <c r="HX209" s="2254"/>
      <c r="HY209" s="1861"/>
      <c r="IB209" s="2254"/>
      <c r="IC209" s="1861"/>
      <c r="IF209" s="2254"/>
      <c r="IG209" s="1861"/>
      <c r="IJ209" s="2254"/>
      <c r="IK209" s="1861"/>
      <c r="IN209" s="2254"/>
      <c r="IO209" s="1861"/>
      <c r="IR209" s="2254"/>
      <c r="IS209" s="1861"/>
      <c r="IV209" s="1861"/>
      <c r="IW209" s="1861"/>
      <c r="IZ209" s="2254"/>
      <c r="JA209" s="1861"/>
      <c r="JD209" s="2254"/>
      <c r="JE209" s="1861"/>
      <c r="JH209" s="2254"/>
      <c r="JI209" s="1861"/>
      <c r="JL209" s="2254"/>
      <c r="JM209" s="1861"/>
      <c r="JP209" s="2254"/>
      <c r="JQ209" s="1861"/>
      <c r="JT209" s="2254"/>
      <c r="JU209" s="1861"/>
      <c r="JX209" s="2254"/>
      <c r="JY209" s="1861"/>
      <c r="KB209" s="2254"/>
      <c r="KC209" s="1861"/>
      <c r="KF209" s="2254"/>
      <c r="KG209" s="1861"/>
      <c r="KJ209" s="2254"/>
      <c r="KK209" s="1861"/>
      <c r="KN209" s="2254"/>
      <c r="KO209" s="1861"/>
      <c r="KR209" s="2254"/>
      <c r="KS209" s="1861"/>
      <c r="KV209" s="2254"/>
      <c r="KW209" s="1861"/>
      <c r="KZ209" s="2254"/>
      <c r="LA209" s="1861"/>
      <c r="LD209" s="2254"/>
      <c r="LE209" s="1861"/>
      <c r="LH209" s="2254"/>
      <c r="LI209" s="1861"/>
      <c r="LL209" s="2254"/>
      <c r="LM209" s="1861"/>
      <c r="LP209" s="2254"/>
      <c r="LQ209" s="1861"/>
      <c r="LT209" s="2254"/>
      <c r="LU209" s="1861"/>
      <c r="LX209" s="2254"/>
      <c r="LY209" s="1861"/>
      <c r="MB209" s="2254"/>
      <c r="MC209" s="1861"/>
      <c r="MF209" s="2254"/>
      <c r="MG209" s="1861"/>
      <c r="MJ209" s="2254"/>
      <c r="MK209" s="1861"/>
      <c r="MN209" s="2254"/>
      <c r="MO209" s="1861"/>
      <c r="MR209" s="2254"/>
      <c r="MS209" s="1861"/>
      <c r="MV209" s="2254"/>
      <c r="MW209" s="1861"/>
      <c r="MZ209" s="2254"/>
      <c r="NA209" s="1861"/>
      <c r="ND209" s="2254"/>
    </row>
    <row r="210" spans="1:368" thickBot="1">
      <c r="F210" s="1801" t="s">
        <v>282</v>
      </c>
      <c r="G210" s="1809" t="s">
        <v>153</v>
      </c>
      <c r="H210" s="2057">
        <f t="shared" si="140"/>
        <v>3.4</v>
      </c>
      <c r="I210" s="802">
        <f t="shared" si="141"/>
        <v>3.4833333333333329</v>
      </c>
      <c r="J210" s="802">
        <f t="shared" si="142"/>
        <v>4.45</v>
      </c>
      <c r="K210" s="2287">
        <f t="shared" si="143"/>
        <v>11.333333333333332</v>
      </c>
      <c r="M210" s="472"/>
      <c r="N210" s="472"/>
      <c r="O210" s="472"/>
      <c r="P210" s="471"/>
      <c r="Q210" s="2521"/>
      <c r="R210" s="572"/>
      <c r="S210" s="573"/>
      <c r="T210" s="2520"/>
      <c r="U210" s="837"/>
      <c r="V210" s="837"/>
      <c r="W210" s="837"/>
      <c r="X210" s="740"/>
      <c r="Y210" s="353">
        <v>3.5</v>
      </c>
      <c r="Z210" s="353">
        <v>4.5</v>
      </c>
      <c r="AA210" s="353">
        <v>4</v>
      </c>
      <c r="AB210" s="525">
        <f t="shared" ref="AB210:AB217" si="155">AA210+Z210+Y210</f>
        <v>12</v>
      </c>
      <c r="AC210" s="484">
        <v>4</v>
      </c>
      <c r="AD210" s="484">
        <v>4</v>
      </c>
      <c r="AE210" s="484">
        <v>5</v>
      </c>
      <c r="AF210" s="356">
        <f t="shared" si="144"/>
        <v>13</v>
      </c>
      <c r="AG210" s="704"/>
      <c r="AH210" s="373"/>
      <c r="AI210" s="705"/>
      <c r="AJ210" s="373"/>
      <c r="AK210" s="351"/>
      <c r="AL210" s="463"/>
      <c r="AM210" s="463"/>
      <c r="AN210" s="464"/>
      <c r="AO210" s="1156"/>
      <c r="AP210" s="1156"/>
      <c r="AQ210" s="1156"/>
      <c r="AR210" s="1128"/>
      <c r="AS210" s="358"/>
      <c r="AT210" s="358"/>
      <c r="AU210" s="359"/>
      <c r="AV210" s="724"/>
      <c r="AW210" s="1962"/>
      <c r="AX210" s="364"/>
      <c r="AY210" s="365"/>
      <c r="AZ210" s="1963"/>
      <c r="BA210" s="838"/>
      <c r="BB210" s="838"/>
      <c r="BC210" s="838"/>
      <c r="BD210" s="367"/>
      <c r="BE210" s="2401">
        <v>3</v>
      </c>
      <c r="BF210" s="368">
        <v>2.5</v>
      </c>
      <c r="BG210" s="2451">
        <v>4.5</v>
      </c>
      <c r="BH210" s="470">
        <f t="shared" si="145"/>
        <v>10</v>
      </c>
      <c r="BI210" s="839"/>
      <c r="BJ210" s="839"/>
      <c r="BK210" s="839"/>
      <c r="BL210" s="372"/>
      <c r="BM210" s="358">
        <f t="shared" si="146"/>
        <v>3.9</v>
      </c>
      <c r="BN210" s="358">
        <f t="shared" si="147"/>
        <v>3.9</v>
      </c>
      <c r="BO210" s="358">
        <f t="shared" si="148"/>
        <v>5.2</v>
      </c>
      <c r="BP210" s="500">
        <v>13</v>
      </c>
      <c r="BQ210" s="840"/>
      <c r="BR210" s="840"/>
      <c r="BS210" s="840"/>
      <c r="BT210" s="704"/>
      <c r="BU210" s="1916"/>
      <c r="BV210" s="1415"/>
      <c r="BW210" s="1415"/>
      <c r="BX210" s="1917"/>
      <c r="BY210" s="1434"/>
      <c r="BZ210" s="1434"/>
      <c r="CA210" s="1434"/>
      <c r="CB210" s="1425"/>
      <c r="CC210" s="842"/>
      <c r="CD210" s="842"/>
      <c r="CE210" s="842"/>
      <c r="CF210" s="356"/>
      <c r="CG210" s="358"/>
      <c r="CH210" s="358"/>
      <c r="CI210" s="358"/>
      <c r="CJ210" s="363"/>
      <c r="CK210" s="843"/>
      <c r="CL210" s="843"/>
      <c r="CM210" s="843"/>
      <c r="CN210" s="488"/>
      <c r="CO210" s="2014"/>
      <c r="CP210" s="467"/>
      <c r="CQ210" s="468"/>
      <c r="CR210" s="2015"/>
      <c r="CS210" s="378"/>
      <c r="CT210" s="378"/>
      <c r="CU210" s="378"/>
      <c r="CV210" s="460"/>
      <c r="CW210" s="466"/>
      <c r="CX210" s="467"/>
      <c r="CY210" s="468"/>
      <c r="CZ210" s="468"/>
      <c r="DA210" s="469"/>
      <c r="DB210" s="378"/>
      <c r="DC210" s="470"/>
      <c r="DD210" s="470"/>
      <c r="DE210" s="466"/>
      <c r="DF210" s="467"/>
      <c r="DG210" s="468"/>
      <c r="DH210" s="468"/>
      <c r="DI210" s="488"/>
      <c r="DJ210" s="383"/>
      <c r="DK210" s="489"/>
      <c r="DL210" s="489"/>
      <c r="DM210" s="841"/>
      <c r="DN210" s="841"/>
      <c r="DO210" s="841"/>
      <c r="DP210" s="574"/>
      <c r="DQ210" s="360">
        <f t="shared" si="149"/>
        <v>3.3</v>
      </c>
      <c r="DR210" s="361">
        <f t="shared" si="150"/>
        <v>3.3</v>
      </c>
      <c r="DS210" s="361">
        <f t="shared" si="151"/>
        <v>4.4000000000000004</v>
      </c>
      <c r="DT210" s="702">
        <v>11</v>
      </c>
      <c r="DU210" s="491"/>
      <c r="DV210" s="492"/>
      <c r="DW210" s="493"/>
      <c r="DX210" s="494"/>
      <c r="DY210" s="495"/>
      <c r="DZ210" s="496"/>
      <c r="EA210" s="497"/>
      <c r="EB210" s="576"/>
      <c r="EC210" s="360">
        <f t="shared" si="152"/>
        <v>2.7</v>
      </c>
      <c r="ED210" s="361">
        <f t="shared" si="153"/>
        <v>2.7</v>
      </c>
      <c r="EE210" s="361">
        <f t="shared" si="154"/>
        <v>3.6</v>
      </c>
      <c r="EF210" s="702">
        <v>9</v>
      </c>
      <c r="EG210" s="577"/>
      <c r="EH210" s="578"/>
      <c r="EI210" s="579"/>
      <c r="EJ210" s="580"/>
      <c r="EK210" s="964"/>
      <c r="EL210" s="965"/>
      <c r="EM210" s="966"/>
      <c r="EN210" s="967"/>
      <c r="EO210" s="1029"/>
      <c r="EP210" s="1030"/>
      <c r="EQ210" s="1031"/>
      <c r="ER210" s="1032"/>
      <c r="ES210" s="1088"/>
      <c r="ET210" s="1089"/>
      <c r="EU210" s="1090"/>
      <c r="EV210" s="1091"/>
      <c r="EW210" s="1347"/>
      <c r="EX210" s="1348"/>
      <c r="EY210" s="1349"/>
      <c r="EZ210" s="1350"/>
      <c r="FA210" s="1457"/>
      <c r="FB210" s="1458"/>
      <c r="FC210" s="1459"/>
      <c r="FD210" s="1460"/>
      <c r="FE210" s="1632"/>
      <c r="FF210" s="1633"/>
      <c r="FG210" s="1634"/>
      <c r="FH210" s="1635"/>
    </row>
    <row r="211" spans="1:368" thickBot="1">
      <c r="F211" s="1801"/>
      <c r="G211" s="1809" t="s">
        <v>176</v>
      </c>
      <c r="H211" s="2057">
        <f t="shared" si="140"/>
        <v>4.4416666666666673</v>
      </c>
      <c r="I211" s="2067">
        <f t="shared" si="141"/>
        <v>5.0250000000000004</v>
      </c>
      <c r="J211" s="2067">
        <f t="shared" si="142"/>
        <v>6.4499999999999993</v>
      </c>
      <c r="K211" s="2291">
        <f t="shared" si="143"/>
        <v>15.916666666666668</v>
      </c>
      <c r="M211" s="472"/>
      <c r="N211" s="472"/>
      <c r="O211" s="472"/>
      <c r="P211" s="471"/>
      <c r="Q211" s="2521"/>
      <c r="R211" s="572"/>
      <c r="S211" s="573"/>
      <c r="T211" s="2520"/>
      <c r="U211" s="837"/>
      <c r="V211" s="837"/>
      <c r="W211" s="837"/>
      <c r="X211" s="740"/>
      <c r="Y211" s="353">
        <v>4.5</v>
      </c>
      <c r="Z211" s="353">
        <v>5.5</v>
      </c>
      <c r="AA211" s="353">
        <v>6</v>
      </c>
      <c r="AB211" s="525">
        <f t="shared" si="155"/>
        <v>16</v>
      </c>
      <c r="AC211" s="484">
        <v>4</v>
      </c>
      <c r="AD211" s="484">
        <v>5.5</v>
      </c>
      <c r="AE211" s="484">
        <v>7</v>
      </c>
      <c r="AF211" s="356">
        <f t="shared" si="144"/>
        <v>16.5</v>
      </c>
      <c r="AG211" s="704"/>
      <c r="AH211" s="373"/>
      <c r="AI211" s="705"/>
      <c r="AJ211" s="373"/>
      <c r="AK211" s="351"/>
      <c r="AL211" s="463"/>
      <c r="AM211" s="463"/>
      <c r="AN211" s="464"/>
      <c r="AO211" s="1156"/>
      <c r="AP211" s="1156"/>
      <c r="AQ211" s="1156"/>
      <c r="AR211" s="1128"/>
      <c r="AS211" s="358"/>
      <c r="AT211" s="358"/>
      <c r="AU211" s="359"/>
      <c r="AV211" s="724"/>
      <c r="AW211" s="1962"/>
      <c r="AX211" s="364"/>
      <c r="AY211" s="365"/>
      <c r="AZ211" s="1963"/>
      <c r="BA211" s="838"/>
      <c r="BB211" s="838"/>
      <c r="BC211" s="838"/>
      <c r="BD211" s="367"/>
      <c r="BE211" s="2401">
        <v>4.5</v>
      </c>
      <c r="BF211" s="368">
        <v>5.5</v>
      </c>
      <c r="BG211" s="2451">
        <v>7.5</v>
      </c>
      <c r="BH211" s="470">
        <f t="shared" si="145"/>
        <v>17.5</v>
      </c>
      <c r="BI211" s="839"/>
      <c r="BJ211" s="839"/>
      <c r="BK211" s="839"/>
      <c r="BL211" s="372"/>
      <c r="BM211" s="358">
        <f t="shared" si="146"/>
        <v>4.5</v>
      </c>
      <c r="BN211" s="358">
        <f t="shared" si="147"/>
        <v>4.5</v>
      </c>
      <c r="BO211" s="358">
        <f t="shared" si="148"/>
        <v>6</v>
      </c>
      <c r="BP211" s="500">
        <v>15</v>
      </c>
      <c r="BQ211" s="840"/>
      <c r="BR211" s="840"/>
      <c r="BS211" s="840"/>
      <c r="BT211" s="704"/>
      <c r="BU211" s="1916"/>
      <c r="BV211" s="1415"/>
      <c r="BW211" s="1415"/>
      <c r="BX211" s="1917"/>
      <c r="BY211" s="1434"/>
      <c r="BZ211" s="1434"/>
      <c r="CA211" s="1434"/>
      <c r="CB211" s="1425"/>
      <c r="CC211" s="842"/>
      <c r="CD211" s="842"/>
      <c r="CE211" s="842"/>
      <c r="CF211" s="356"/>
      <c r="CG211" s="358"/>
      <c r="CH211" s="358"/>
      <c r="CI211" s="358"/>
      <c r="CJ211" s="363"/>
      <c r="CK211" s="843"/>
      <c r="CL211" s="843"/>
      <c r="CM211" s="843"/>
      <c r="CN211" s="488"/>
      <c r="CO211" s="2014"/>
      <c r="CP211" s="467"/>
      <c r="CQ211" s="468"/>
      <c r="CR211" s="2015"/>
      <c r="CS211" s="378"/>
      <c r="CT211" s="378"/>
      <c r="CU211" s="378"/>
      <c r="CV211" s="460"/>
      <c r="CW211" s="466"/>
      <c r="CX211" s="467"/>
      <c r="CY211" s="468"/>
      <c r="CZ211" s="468"/>
      <c r="DA211" s="469"/>
      <c r="DB211" s="378"/>
      <c r="DC211" s="470"/>
      <c r="DD211" s="470"/>
      <c r="DE211" s="466"/>
      <c r="DF211" s="467"/>
      <c r="DG211" s="468"/>
      <c r="DH211" s="468"/>
      <c r="DI211" s="488"/>
      <c r="DJ211" s="383"/>
      <c r="DK211" s="489"/>
      <c r="DL211" s="489"/>
      <c r="DM211" s="841"/>
      <c r="DN211" s="841"/>
      <c r="DO211" s="841"/>
      <c r="DP211" s="574"/>
      <c r="DQ211" s="360">
        <f t="shared" si="149"/>
        <v>4.3499999999999996</v>
      </c>
      <c r="DR211" s="361">
        <f t="shared" si="150"/>
        <v>4.3499999999999996</v>
      </c>
      <c r="DS211" s="361">
        <f t="shared" si="151"/>
        <v>5.8</v>
      </c>
      <c r="DT211" s="702">
        <v>14.5</v>
      </c>
      <c r="DU211" s="491"/>
      <c r="DV211" s="492"/>
      <c r="DW211" s="493"/>
      <c r="DX211" s="494"/>
      <c r="DY211" s="495"/>
      <c r="DZ211" s="496"/>
      <c r="EA211" s="497"/>
      <c r="EB211" s="576"/>
      <c r="EC211" s="360">
        <f t="shared" si="152"/>
        <v>4.8</v>
      </c>
      <c r="ED211" s="361">
        <f t="shared" si="153"/>
        <v>4.8</v>
      </c>
      <c r="EE211" s="361">
        <f t="shared" si="154"/>
        <v>6.4</v>
      </c>
      <c r="EF211" s="702">
        <v>16</v>
      </c>
      <c r="EG211" s="577"/>
      <c r="EH211" s="578"/>
      <c r="EI211" s="579"/>
      <c r="EJ211" s="580"/>
      <c r="EK211" s="964"/>
      <c r="EL211" s="965"/>
      <c r="EM211" s="966"/>
      <c r="EN211" s="967"/>
      <c r="EO211" s="1029"/>
      <c r="EP211" s="1030"/>
      <c r="EQ211" s="1031"/>
      <c r="ER211" s="1032"/>
      <c r="ES211" s="1088"/>
      <c r="ET211" s="1089"/>
      <c r="EU211" s="1090"/>
      <c r="EV211" s="1091"/>
      <c r="EW211" s="1347"/>
      <c r="EX211" s="1348"/>
      <c r="EY211" s="1349"/>
      <c r="EZ211" s="1350"/>
      <c r="FA211" s="1457"/>
      <c r="FB211" s="1458"/>
      <c r="FC211" s="1459"/>
      <c r="FD211" s="1460"/>
      <c r="FE211" s="1632"/>
      <c r="FF211" s="1633"/>
      <c r="FG211" s="1634"/>
      <c r="FH211" s="1635"/>
    </row>
    <row r="212" spans="1:368" thickBot="1">
      <c r="F212" s="1801"/>
      <c r="G212" s="1809" t="s">
        <v>155</v>
      </c>
      <c r="H212" s="2057">
        <f t="shared" si="140"/>
        <v>4.2</v>
      </c>
      <c r="I212" s="802">
        <f t="shared" si="141"/>
        <v>3.8666666666666667</v>
      </c>
      <c r="J212" s="802">
        <f t="shared" si="142"/>
        <v>4.7666666666666666</v>
      </c>
      <c r="K212" s="2287">
        <f t="shared" si="143"/>
        <v>12.833333333333332</v>
      </c>
      <c r="M212" s="472"/>
      <c r="N212" s="472"/>
      <c r="O212" s="472"/>
      <c r="P212" s="471"/>
      <c r="Q212" s="2521"/>
      <c r="R212" s="572"/>
      <c r="S212" s="573"/>
      <c r="T212" s="2520"/>
      <c r="U212" s="837"/>
      <c r="V212" s="837"/>
      <c r="W212" s="837"/>
      <c r="X212" s="740"/>
      <c r="Y212" s="353">
        <v>5</v>
      </c>
      <c r="Z212" s="353">
        <v>4.5</v>
      </c>
      <c r="AA212" s="353">
        <v>5</v>
      </c>
      <c r="AB212" s="525">
        <f t="shared" si="155"/>
        <v>14.5</v>
      </c>
      <c r="AC212" s="484">
        <v>4.5</v>
      </c>
      <c r="AD212" s="484">
        <v>4</v>
      </c>
      <c r="AE212" s="484">
        <v>3.5</v>
      </c>
      <c r="AF212" s="356">
        <f t="shared" si="144"/>
        <v>12</v>
      </c>
      <c r="AG212" s="704"/>
      <c r="AH212" s="373"/>
      <c r="AI212" s="705"/>
      <c r="AJ212" s="373"/>
      <c r="AK212" s="351"/>
      <c r="AL212" s="463"/>
      <c r="AM212" s="463"/>
      <c r="AN212" s="464"/>
      <c r="AO212" s="1156"/>
      <c r="AP212" s="1156"/>
      <c r="AQ212" s="1156"/>
      <c r="AR212" s="1128"/>
      <c r="AS212" s="358"/>
      <c r="AT212" s="358"/>
      <c r="AU212" s="359"/>
      <c r="AV212" s="724"/>
      <c r="AW212" s="1962"/>
      <c r="AX212" s="364"/>
      <c r="AY212" s="365"/>
      <c r="AZ212" s="1963"/>
      <c r="BA212" s="838"/>
      <c r="BB212" s="838"/>
      <c r="BC212" s="838"/>
      <c r="BD212" s="367"/>
      <c r="BE212" s="2401">
        <v>4</v>
      </c>
      <c r="BF212" s="368">
        <v>3</v>
      </c>
      <c r="BG212" s="2451">
        <v>4.5</v>
      </c>
      <c r="BH212" s="470">
        <f t="shared" si="145"/>
        <v>11.5</v>
      </c>
      <c r="BI212" s="839"/>
      <c r="BJ212" s="839"/>
      <c r="BK212" s="839"/>
      <c r="BL212" s="372"/>
      <c r="BM212" s="358">
        <f t="shared" si="146"/>
        <v>4.2</v>
      </c>
      <c r="BN212" s="358">
        <f t="shared" si="147"/>
        <v>4.2</v>
      </c>
      <c r="BO212" s="358">
        <f t="shared" si="148"/>
        <v>5.6</v>
      </c>
      <c r="BP212" s="500">
        <v>14</v>
      </c>
      <c r="BQ212" s="840"/>
      <c r="BR212" s="840"/>
      <c r="BS212" s="840"/>
      <c r="BT212" s="704"/>
      <c r="BU212" s="1916"/>
      <c r="BV212" s="1415"/>
      <c r="BW212" s="1415"/>
      <c r="BX212" s="1917"/>
      <c r="BY212" s="1434"/>
      <c r="BZ212" s="1434"/>
      <c r="CA212" s="1434"/>
      <c r="CB212" s="1425"/>
      <c r="CC212" s="842"/>
      <c r="CD212" s="842"/>
      <c r="CE212" s="842"/>
      <c r="CF212" s="356"/>
      <c r="CG212" s="358"/>
      <c r="CH212" s="358"/>
      <c r="CI212" s="358"/>
      <c r="CJ212" s="363"/>
      <c r="CK212" s="843"/>
      <c r="CL212" s="843"/>
      <c r="CM212" s="843"/>
      <c r="CN212" s="488"/>
      <c r="CO212" s="2014"/>
      <c r="CP212" s="467"/>
      <c r="CQ212" s="468"/>
      <c r="CR212" s="2015"/>
      <c r="CS212" s="378"/>
      <c r="CT212" s="378"/>
      <c r="CU212" s="378"/>
      <c r="CV212" s="460"/>
      <c r="CW212" s="466"/>
      <c r="CX212" s="467"/>
      <c r="CY212" s="468"/>
      <c r="CZ212" s="468"/>
      <c r="DA212" s="469"/>
      <c r="DB212" s="378"/>
      <c r="DC212" s="470"/>
      <c r="DD212" s="470"/>
      <c r="DE212" s="466"/>
      <c r="DF212" s="467"/>
      <c r="DG212" s="468"/>
      <c r="DH212" s="468"/>
      <c r="DI212" s="488"/>
      <c r="DJ212" s="383"/>
      <c r="DK212" s="489"/>
      <c r="DL212" s="489"/>
      <c r="DM212" s="841"/>
      <c r="DN212" s="841"/>
      <c r="DO212" s="841"/>
      <c r="DP212" s="574"/>
      <c r="DQ212" s="360">
        <f t="shared" si="149"/>
        <v>3.9</v>
      </c>
      <c r="DR212" s="361">
        <f t="shared" si="150"/>
        <v>3.9</v>
      </c>
      <c r="DS212" s="361">
        <f t="shared" si="151"/>
        <v>5.2</v>
      </c>
      <c r="DT212" s="702">
        <v>13</v>
      </c>
      <c r="DU212" s="491"/>
      <c r="DV212" s="492"/>
      <c r="DW212" s="493"/>
      <c r="DX212" s="494"/>
      <c r="DY212" s="495"/>
      <c r="DZ212" s="496"/>
      <c r="EA212" s="497"/>
      <c r="EB212" s="576"/>
      <c r="EC212" s="360">
        <f t="shared" si="152"/>
        <v>3.6</v>
      </c>
      <c r="ED212" s="361">
        <f t="shared" si="153"/>
        <v>3.6</v>
      </c>
      <c r="EE212" s="361">
        <f t="shared" si="154"/>
        <v>4.8</v>
      </c>
      <c r="EF212" s="702">
        <v>12</v>
      </c>
      <c r="EG212" s="577"/>
      <c r="EH212" s="578"/>
      <c r="EI212" s="579"/>
      <c r="EJ212" s="580"/>
      <c r="EK212" s="964"/>
      <c r="EL212" s="965"/>
      <c r="EM212" s="966"/>
      <c r="EN212" s="967"/>
      <c r="EO212" s="1029"/>
      <c r="EP212" s="1030"/>
      <c r="EQ212" s="1031"/>
      <c r="ER212" s="1032"/>
      <c r="ES212" s="1088"/>
      <c r="ET212" s="1089"/>
      <c r="EU212" s="1090"/>
      <c r="EV212" s="1091"/>
      <c r="EW212" s="1347"/>
      <c r="EX212" s="1348"/>
      <c r="EY212" s="1349"/>
      <c r="EZ212" s="1350"/>
      <c r="FA212" s="1457"/>
      <c r="FB212" s="1458"/>
      <c r="FC212" s="1459"/>
      <c r="FD212" s="1460"/>
      <c r="FE212" s="1632"/>
      <c r="FF212" s="1633"/>
      <c r="FG212" s="1634"/>
      <c r="FH212" s="1635"/>
    </row>
    <row r="213" spans="1:368" thickBot="1">
      <c r="F213" s="1801"/>
      <c r="G213" s="1809" t="s">
        <v>283</v>
      </c>
      <c r="H213" s="2057">
        <f t="shared" si="140"/>
        <v>4.1583333333333332</v>
      </c>
      <c r="I213" s="802">
        <f t="shared" si="141"/>
        <v>4.2416666666666663</v>
      </c>
      <c r="J213" s="802">
        <f t="shared" si="142"/>
        <v>5.4333333333333336</v>
      </c>
      <c r="K213" s="2287">
        <f t="shared" si="143"/>
        <v>13.833333333333332</v>
      </c>
      <c r="M213" s="472"/>
      <c r="N213" s="472"/>
      <c r="O213" s="472"/>
      <c r="P213" s="471"/>
      <c r="Q213" s="2521"/>
      <c r="R213" s="572"/>
      <c r="S213" s="573"/>
      <c r="T213" s="2520"/>
      <c r="U213" s="837"/>
      <c r="V213" s="837"/>
      <c r="W213" s="837"/>
      <c r="X213" s="740"/>
      <c r="Y213" s="353">
        <v>5</v>
      </c>
      <c r="Z213" s="353">
        <v>4.5</v>
      </c>
      <c r="AA213" s="353">
        <v>6</v>
      </c>
      <c r="AB213" s="525">
        <f t="shared" si="155"/>
        <v>15.5</v>
      </c>
      <c r="AC213" s="484">
        <v>4</v>
      </c>
      <c r="AD213" s="484">
        <v>5.5</v>
      </c>
      <c r="AE213" s="484">
        <v>5.5</v>
      </c>
      <c r="AF213" s="356">
        <f t="shared" si="144"/>
        <v>15</v>
      </c>
      <c r="AG213" s="704"/>
      <c r="AH213" s="373"/>
      <c r="AI213" s="705"/>
      <c r="AJ213" s="373"/>
      <c r="AK213" s="351"/>
      <c r="AL213" s="463"/>
      <c r="AM213" s="463"/>
      <c r="AN213" s="464"/>
      <c r="AO213" s="1156"/>
      <c r="AP213" s="1156"/>
      <c r="AQ213" s="1156"/>
      <c r="AR213" s="1128"/>
      <c r="AS213" s="358"/>
      <c r="AT213" s="358"/>
      <c r="AU213" s="359"/>
      <c r="AV213" s="724"/>
      <c r="AW213" s="1962"/>
      <c r="AX213" s="364"/>
      <c r="AY213" s="365"/>
      <c r="AZ213" s="1963"/>
      <c r="BA213" s="838"/>
      <c r="BB213" s="838"/>
      <c r="BC213" s="838"/>
      <c r="BD213" s="367"/>
      <c r="BE213" s="2401">
        <v>3.5</v>
      </c>
      <c r="BF213" s="368">
        <v>3</v>
      </c>
      <c r="BG213" s="2451">
        <v>4.5</v>
      </c>
      <c r="BH213" s="470">
        <f t="shared" si="145"/>
        <v>11</v>
      </c>
      <c r="BI213" s="839"/>
      <c r="BJ213" s="839"/>
      <c r="BK213" s="839"/>
      <c r="BL213" s="372"/>
      <c r="BM213" s="358">
        <f t="shared" si="146"/>
        <v>4.5</v>
      </c>
      <c r="BN213" s="358">
        <f t="shared" si="147"/>
        <v>4.5</v>
      </c>
      <c r="BO213" s="358">
        <f t="shared" si="148"/>
        <v>6</v>
      </c>
      <c r="BP213" s="500">
        <v>15</v>
      </c>
      <c r="BQ213" s="840"/>
      <c r="BR213" s="840"/>
      <c r="BS213" s="840"/>
      <c r="BT213" s="704"/>
      <c r="BU213" s="1916"/>
      <c r="BV213" s="1415"/>
      <c r="BW213" s="1415"/>
      <c r="BX213" s="1917"/>
      <c r="BY213" s="1434"/>
      <c r="BZ213" s="1434"/>
      <c r="CA213" s="1434"/>
      <c r="CB213" s="1425"/>
      <c r="CC213" s="842"/>
      <c r="CD213" s="842"/>
      <c r="CE213" s="842"/>
      <c r="CF213" s="356"/>
      <c r="CG213" s="358"/>
      <c r="CH213" s="358"/>
      <c r="CI213" s="358"/>
      <c r="CJ213" s="363"/>
      <c r="CK213" s="843"/>
      <c r="CL213" s="843"/>
      <c r="CM213" s="843"/>
      <c r="CN213" s="488"/>
      <c r="CO213" s="2014"/>
      <c r="CP213" s="467"/>
      <c r="CQ213" s="468"/>
      <c r="CR213" s="2015"/>
      <c r="CS213" s="378"/>
      <c r="CT213" s="378"/>
      <c r="CU213" s="378"/>
      <c r="CV213" s="460"/>
      <c r="CW213" s="466"/>
      <c r="CX213" s="467"/>
      <c r="CY213" s="468"/>
      <c r="CZ213" s="468"/>
      <c r="DA213" s="469"/>
      <c r="DB213" s="378"/>
      <c r="DC213" s="470"/>
      <c r="DD213" s="470"/>
      <c r="DE213" s="466"/>
      <c r="DF213" s="467"/>
      <c r="DG213" s="468"/>
      <c r="DH213" s="468"/>
      <c r="DI213" s="488"/>
      <c r="DJ213" s="383"/>
      <c r="DK213" s="489"/>
      <c r="DL213" s="489"/>
      <c r="DM213" s="841"/>
      <c r="DN213" s="841"/>
      <c r="DO213" s="841"/>
      <c r="DP213" s="574"/>
      <c r="DQ213" s="360">
        <f t="shared" si="149"/>
        <v>4.05</v>
      </c>
      <c r="DR213" s="361">
        <f t="shared" si="150"/>
        <v>4.05</v>
      </c>
      <c r="DS213" s="361">
        <f t="shared" si="151"/>
        <v>5.4</v>
      </c>
      <c r="DT213" s="702">
        <v>13.5</v>
      </c>
      <c r="DU213" s="491"/>
      <c r="DV213" s="492"/>
      <c r="DW213" s="493"/>
      <c r="DX213" s="494"/>
      <c r="DY213" s="495"/>
      <c r="DZ213" s="496"/>
      <c r="EA213" s="497"/>
      <c r="EB213" s="576"/>
      <c r="EC213" s="360">
        <f t="shared" si="152"/>
        <v>3.9</v>
      </c>
      <c r="ED213" s="361">
        <f t="shared" si="153"/>
        <v>3.9</v>
      </c>
      <c r="EE213" s="361">
        <f t="shared" si="154"/>
        <v>5.2</v>
      </c>
      <c r="EF213" s="702">
        <v>13</v>
      </c>
      <c r="EG213" s="577"/>
      <c r="EH213" s="578"/>
      <c r="EI213" s="579"/>
      <c r="EJ213" s="580"/>
      <c r="EK213" s="964"/>
      <c r="EL213" s="965"/>
      <c r="EM213" s="966"/>
      <c r="EN213" s="967"/>
      <c r="EO213" s="1029"/>
      <c r="EP213" s="1030"/>
      <c r="EQ213" s="1031"/>
      <c r="ER213" s="1032"/>
      <c r="ES213" s="1088"/>
      <c r="ET213" s="1089"/>
      <c r="EU213" s="1090"/>
      <c r="EV213" s="1091"/>
      <c r="EW213" s="1347"/>
      <c r="EX213" s="1348"/>
      <c r="EY213" s="1349"/>
      <c r="EZ213" s="1350"/>
      <c r="FA213" s="1457"/>
      <c r="FB213" s="1458"/>
      <c r="FC213" s="1459"/>
      <c r="FD213" s="1460"/>
      <c r="FE213" s="1632"/>
      <c r="FF213" s="1633"/>
      <c r="FG213" s="1634"/>
      <c r="FH213" s="1635"/>
    </row>
    <row r="214" spans="1:368" thickBot="1">
      <c r="F214" s="1801"/>
      <c r="G214" s="1809" t="s">
        <v>284</v>
      </c>
      <c r="H214" s="2065">
        <f t="shared" si="140"/>
        <v>4.5333333333333332</v>
      </c>
      <c r="I214" s="804">
        <f t="shared" si="141"/>
        <v>4.5333333333333332</v>
      </c>
      <c r="J214" s="804">
        <f t="shared" si="142"/>
        <v>6.1000000000000005</v>
      </c>
      <c r="K214" s="2288">
        <f t="shared" si="143"/>
        <v>15.166666666666668</v>
      </c>
      <c r="M214" s="472"/>
      <c r="N214" s="472"/>
      <c r="O214" s="472"/>
      <c r="P214" s="471"/>
      <c r="Q214" s="2521"/>
      <c r="R214" s="572"/>
      <c r="S214" s="573"/>
      <c r="T214" s="2520"/>
      <c r="U214" s="837"/>
      <c r="V214" s="837"/>
      <c r="W214" s="837"/>
      <c r="X214" s="740"/>
      <c r="Y214" s="353">
        <v>5</v>
      </c>
      <c r="Z214" s="353">
        <v>5</v>
      </c>
      <c r="AA214" s="353">
        <v>7</v>
      </c>
      <c r="AB214" s="525">
        <f t="shared" si="155"/>
        <v>17</v>
      </c>
      <c r="AC214" s="484">
        <v>4.5</v>
      </c>
      <c r="AD214" s="484">
        <v>4.5</v>
      </c>
      <c r="AE214" s="484">
        <v>6</v>
      </c>
      <c r="AF214" s="356">
        <f t="shared" si="144"/>
        <v>15</v>
      </c>
      <c r="AG214" s="704"/>
      <c r="AH214" s="373"/>
      <c r="AI214" s="705"/>
      <c r="AJ214" s="373"/>
      <c r="AK214" s="351"/>
      <c r="AL214" s="463"/>
      <c r="AM214" s="463"/>
      <c r="AN214" s="464"/>
      <c r="AO214" s="1156"/>
      <c r="AP214" s="1156"/>
      <c r="AQ214" s="1156"/>
      <c r="AR214" s="1128"/>
      <c r="AS214" s="358"/>
      <c r="AT214" s="358"/>
      <c r="AU214" s="359"/>
      <c r="AV214" s="724"/>
      <c r="AW214" s="1962"/>
      <c r="AX214" s="364"/>
      <c r="AY214" s="365"/>
      <c r="AZ214" s="1963"/>
      <c r="BA214" s="838"/>
      <c r="BB214" s="838"/>
      <c r="BC214" s="838"/>
      <c r="BD214" s="367"/>
      <c r="BE214" s="2401">
        <v>4.5</v>
      </c>
      <c r="BF214" s="368">
        <v>4.5</v>
      </c>
      <c r="BG214" s="2451">
        <v>6</v>
      </c>
      <c r="BH214" s="470">
        <f t="shared" si="145"/>
        <v>15</v>
      </c>
      <c r="BI214" s="839"/>
      <c r="BJ214" s="839"/>
      <c r="BK214" s="839"/>
      <c r="BL214" s="372"/>
      <c r="BM214" s="358">
        <f t="shared" si="146"/>
        <v>4.3499999999999996</v>
      </c>
      <c r="BN214" s="358">
        <f t="shared" si="147"/>
        <v>4.3499999999999996</v>
      </c>
      <c r="BO214" s="358">
        <f t="shared" si="148"/>
        <v>5.8</v>
      </c>
      <c r="BP214" s="500">
        <v>14.5</v>
      </c>
      <c r="BQ214" s="840"/>
      <c r="BR214" s="840"/>
      <c r="BS214" s="840"/>
      <c r="BT214" s="704"/>
      <c r="BU214" s="1916"/>
      <c r="BV214" s="1415"/>
      <c r="BW214" s="1415"/>
      <c r="BX214" s="1917"/>
      <c r="BY214" s="1434"/>
      <c r="BZ214" s="1434"/>
      <c r="CA214" s="1434"/>
      <c r="CB214" s="1425"/>
      <c r="CC214" s="842"/>
      <c r="CD214" s="842"/>
      <c r="CE214" s="842"/>
      <c r="CF214" s="356"/>
      <c r="CG214" s="358"/>
      <c r="CH214" s="358"/>
      <c r="CI214" s="358"/>
      <c r="CJ214" s="363"/>
      <c r="CK214" s="843"/>
      <c r="CL214" s="843"/>
      <c r="CM214" s="843"/>
      <c r="CN214" s="488"/>
      <c r="CO214" s="2014"/>
      <c r="CP214" s="467"/>
      <c r="CQ214" s="468"/>
      <c r="CR214" s="2015"/>
      <c r="CS214" s="378"/>
      <c r="CT214" s="378"/>
      <c r="CU214" s="378"/>
      <c r="CV214" s="460"/>
      <c r="CW214" s="466"/>
      <c r="CX214" s="467"/>
      <c r="CY214" s="468"/>
      <c r="CZ214" s="468"/>
      <c r="DA214" s="469"/>
      <c r="DB214" s="378"/>
      <c r="DC214" s="470"/>
      <c r="DD214" s="470"/>
      <c r="DE214" s="466"/>
      <c r="DF214" s="467"/>
      <c r="DG214" s="468"/>
      <c r="DH214" s="468"/>
      <c r="DI214" s="488"/>
      <c r="DJ214" s="383"/>
      <c r="DK214" s="489"/>
      <c r="DL214" s="489"/>
      <c r="DM214" s="841"/>
      <c r="DN214" s="841"/>
      <c r="DO214" s="841"/>
      <c r="DP214" s="574"/>
      <c r="DQ214" s="360">
        <f t="shared" si="149"/>
        <v>4.95</v>
      </c>
      <c r="DR214" s="361">
        <f t="shared" si="150"/>
        <v>4.95</v>
      </c>
      <c r="DS214" s="361">
        <f t="shared" si="151"/>
        <v>6.6</v>
      </c>
      <c r="DT214" s="702">
        <v>16.5</v>
      </c>
      <c r="DU214" s="491"/>
      <c r="DV214" s="492"/>
      <c r="DW214" s="493"/>
      <c r="DX214" s="494"/>
      <c r="DY214" s="495"/>
      <c r="DZ214" s="496"/>
      <c r="EA214" s="497"/>
      <c r="EB214" s="576"/>
      <c r="EC214" s="360">
        <f t="shared" si="152"/>
        <v>3.9</v>
      </c>
      <c r="ED214" s="361">
        <f t="shared" si="153"/>
        <v>3.9</v>
      </c>
      <c r="EE214" s="361">
        <f t="shared" si="154"/>
        <v>5.2</v>
      </c>
      <c r="EF214" s="702">
        <v>13</v>
      </c>
      <c r="EG214" s="577"/>
      <c r="EH214" s="578"/>
      <c r="EI214" s="579"/>
      <c r="EJ214" s="580"/>
      <c r="EK214" s="964"/>
      <c r="EL214" s="965"/>
      <c r="EM214" s="966"/>
      <c r="EN214" s="967"/>
      <c r="EO214" s="1029"/>
      <c r="EP214" s="1030"/>
      <c r="EQ214" s="1031"/>
      <c r="ER214" s="1032"/>
      <c r="ES214" s="1088"/>
      <c r="ET214" s="1089"/>
      <c r="EU214" s="1090"/>
      <c r="EV214" s="1091"/>
      <c r="EW214" s="1347"/>
      <c r="EX214" s="1348"/>
      <c r="EY214" s="1349"/>
      <c r="EZ214" s="1350"/>
      <c r="FA214" s="1457"/>
      <c r="FB214" s="1458"/>
      <c r="FC214" s="1459"/>
      <c r="FD214" s="1460"/>
      <c r="FE214" s="1632"/>
      <c r="FF214" s="1633"/>
      <c r="FG214" s="1634"/>
      <c r="FH214" s="1635"/>
    </row>
    <row r="215" spans="1:368" thickBot="1">
      <c r="F215" s="1801"/>
      <c r="G215" s="1809" t="s">
        <v>285</v>
      </c>
      <c r="H215" s="2057">
        <f t="shared" si="140"/>
        <v>3.7844999999999995</v>
      </c>
      <c r="I215" s="802">
        <f t="shared" si="141"/>
        <v>3.701166666666666</v>
      </c>
      <c r="J215" s="802">
        <f t="shared" si="142"/>
        <v>3.7959999999999998</v>
      </c>
      <c r="K215" s="2287">
        <f t="shared" si="143"/>
        <v>11.281666666666665</v>
      </c>
      <c r="M215" s="472"/>
      <c r="N215" s="472"/>
      <c r="O215" s="472"/>
      <c r="P215" s="471"/>
      <c r="Q215" s="2521"/>
      <c r="R215" s="572"/>
      <c r="S215" s="573"/>
      <c r="T215" s="2520"/>
      <c r="U215" s="837"/>
      <c r="V215" s="837"/>
      <c r="W215" s="837"/>
      <c r="X215" s="740"/>
      <c r="Y215" s="353">
        <v>4.5</v>
      </c>
      <c r="Z215" s="353">
        <v>4</v>
      </c>
      <c r="AA215" s="353">
        <v>1.5</v>
      </c>
      <c r="AB215" s="525">
        <f t="shared" si="155"/>
        <v>10</v>
      </c>
      <c r="AC215" s="484">
        <v>3.5</v>
      </c>
      <c r="AD215" s="484">
        <v>4.5</v>
      </c>
      <c r="AE215" s="484">
        <v>2.5</v>
      </c>
      <c r="AF215" s="356">
        <f t="shared" si="144"/>
        <v>10.5</v>
      </c>
      <c r="AG215" s="704"/>
      <c r="AH215" s="373"/>
      <c r="AI215" s="705"/>
      <c r="AJ215" s="373"/>
      <c r="AK215" s="351"/>
      <c r="AL215" s="463"/>
      <c r="AM215" s="463"/>
      <c r="AN215" s="464"/>
      <c r="AO215" s="1156"/>
      <c r="AP215" s="1156"/>
      <c r="AQ215" s="1156"/>
      <c r="AR215" s="1128"/>
      <c r="AS215" s="358"/>
      <c r="AT215" s="358"/>
      <c r="AU215" s="359"/>
      <c r="AV215" s="724"/>
      <c r="AW215" s="1962"/>
      <c r="AX215" s="364"/>
      <c r="AY215" s="365"/>
      <c r="AZ215" s="1963"/>
      <c r="BA215" s="838"/>
      <c r="BB215" s="838"/>
      <c r="BC215" s="838"/>
      <c r="BD215" s="367"/>
      <c r="BE215" s="2401">
        <v>4</v>
      </c>
      <c r="BF215" s="368">
        <v>3</v>
      </c>
      <c r="BG215" s="2451">
        <v>4.5</v>
      </c>
      <c r="BH215" s="470">
        <f t="shared" si="145"/>
        <v>11.5</v>
      </c>
      <c r="BI215" s="839"/>
      <c r="BJ215" s="839"/>
      <c r="BK215" s="839"/>
      <c r="BL215" s="372"/>
      <c r="BM215" s="358">
        <f t="shared" si="146"/>
        <v>4.2</v>
      </c>
      <c r="BN215" s="358">
        <f t="shared" si="147"/>
        <v>4.2</v>
      </c>
      <c r="BO215" s="358">
        <f t="shared" si="148"/>
        <v>5.6</v>
      </c>
      <c r="BP215" s="500">
        <v>14</v>
      </c>
      <c r="BQ215" s="840"/>
      <c r="BR215" s="840"/>
      <c r="BS215" s="840"/>
      <c r="BT215" s="704"/>
      <c r="BU215" s="1916"/>
      <c r="BV215" s="1415"/>
      <c r="BW215" s="1415"/>
      <c r="BX215" s="1917"/>
      <c r="BY215" s="1434"/>
      <c r="BZ215" s="1434"/>
      <c r="CA215" s="1434"/>
      <c r="CB215" s="1425"/>
      <c r="CC215" s="842"/>
      <c r="CD215" s="842"/>
      <c r="CE215" s="842"/>
      <c r="CF215" s="356"/>
      <c r="CG215" s="358"/>
      <c r="CH215" s="358"/>
      <c r="CI215" s="358"/>
      <c r="CJ215" s="363"/>
      <c r="CK215" s="843"/>
      <c r="CL215" s="843"/>
      <c r="CM215" s="843"/>
      <c r="CN215" s="488"/>
      <c r="CO215" s="2014"/>
      <c r="CP215" s="467"/>
      <c r="CQ215" s="468"/>
      <c r="CR215" s="2015"/>
      <c r="CS215" s="378"/>
      <c r="CT215" s="378"/>
      <c r="CU215" s="378"/>
      <c r="CV215" s="460"/>
      <c r="CW215" s="466"/>
      <c r="CX215" s="467"/>
      <c r="CY215" s="468"/>
      <c r="CZ215" s="468"/>
      <c r="DA215" s="469"/>
      <c r="DB215" s="378"/>
      <c r="DC215" s="470"/>
      <c r="DD215" s="470"/>
      <c r="DE215" s="466"/>
      <c r="DF215" s="467"/>
      <c r="DG215" s="468"/>
      <c r="DH215" s="468"/>
      <c r="DI215" s="488"/>
      <c r="DJ215" s="383"/>
      <c r="DK215" s="489"/>
      <c r="DL215" s="489"/>
      <c r="DM215" s="841"/>
      <c r="DN215" s="841"/>
      <c r="DO215" s="841"/>
      <c r="DP215" s="574"/>
      <c r="DQ215" s="683">
        <f t="shared" si="149"/>
        <v>4.1070000000000002</v>
      </c>
      <c r="DR215" s="683">
        <f t="shared" si="150"/>
        <v>4.1070000000000002</v>
      </c>
      <c r="DS215" s="683">
        <f t="shared" si="151"/>
        <v>5.476</v>
      </c>
      <c r="DT215" s="684">
        <v>13.69</v>
      </c>
      <c r="DU215" s="491"/>
      <c r="DV215" s="492"/>
      <c r="DW215" s="493"/>
      <c r="DX215" s="494"/>
      <c r="DY215" s="495"/>
      <c r="DZ215" s="496"/>
      <c r="EA215" s="497"/>
      <c r="EB215" s="576"/>
      <c r="EC215" s="360">
        <f t="shared" si="152"/>
        <v>2.4</v>
      </c>
      <c r="ED215" s="361">
        <f t="shared" si="153"/>
        <v>2.4</v>
      </c>
      <c r="EE215" s="361">
        <f t="shared" si="154"/>
        <v>3.2</v>
      </c>
      <c r="EF215" s="702">
        <v>8</v>
      </c>
      <c r="EG215" s="577"/>
      <c r="EH215" s="578"/>
      <c r="EI215" s="579"/>
      <c r="EJ215" s="580"/>
      <c r="EK215" s="964"/>
      <c r="EL215" s="965"/>
      <c r="EM215" s="966"/>
      <c r="EN215" s="967"/>
      <c r="EO215" s="1029"/>
      <c r="EP215" s="1030"/>
      <c r="EQ215" s="1031"/>
      <c r="ER215" s="1032"/>
      <c r="ES215" s="1088"/>
      <c r="ET215" s="1089"/>
      <c r="EU215" s="1090"/>
      <c r="EV215" s="1091"/>
      <c r="EW215" s="1347"/>
      <c r="EX215" s="1348"/>
      <c r="EY215" s="1349"/>
      <c r="EZ215" s="1350"/>
      <c r="FA215" s="1457"/>
      <c r="FB215" s="1458"/>
      <c r="FC215" s="1459"/>
      <c r="FD215" s="1460"/>
      <c r="FE215" s="1632"/>
      <c r="FF215" s="1633"/>
      <c r="FG215" s="1634"/>
      <c r="FH215" s="1635"/>
    </row>
    <row r="216" spans="1:368" thickBot="1">
      <c r="F216" s="1801"/>
      <c r="G216" s="1809" t="s">
        <v>286</v>
      </c>
      <c r="H216" s="2066">
        <f t="shared" si="140"/>
        <v>5.2106666666666666</v>
      </c>
      <c r="I216" s="2069">
        <f t="shared" si="141"/>
        <v>4.7106666666666666</v>
      </c>
      <c r="J216" s="2069">
        <f t="shared" si="142"/>
        <v>6.3920000000000003</v>
      </c>
      <c r="K216" s="2290">
        <f t="shared" si="143"/>
        <v>16.313333333333333</v>
      </c>
      <c r="M216" s="472"/>
      <c r="N216" s="472"/>
      <c r="O216" s="472"/>
      <c r="P216" s="471"/>
      <c r="Q216" s="2521"/>
      <c r="R216" s="572"/>
      <c r="S216" s="573"/>
      <c r="T216" s="2520"/>
      <c r="U216" s="844"/>
      <c r="V216" s="837"/>
      <c r="W216" s="837"/>
      <c r="X216" s="740"/>
      <c r="Y216" s="353">
        <v>6</v>
      </c>
      <c r="Z216" s="353">
        <v>5</v>
      </c>
      <c r="AA216" s="353">
        <v>7</v>
      </c>
      <c r="AB216" s="525">
        <f t="shared" si="155"/>
        <v>18</v>
      </c>
      <c r="AC216" s="484">
        <v>6</v>
      </c>
      <c r="AD216" s="484">
        <v>5</v>
      </c>
      <c r="AE216" s="484">
        <v>7.5</v>
      </c>
      <c r="AF216" s="356">
        <f t="shared" si="144"/>
        <v>18.5</v>
      </c>
      <c r="AG216" s="704"/>
      <c r="AH216" s="373"/>
      <c r="AI216" s="705"/>
      <c r="AJ216" s="373"/>
      <c r="AK216" s="351"/>
      <c r="AL216" s="463"/>
      <c r="AM216" s="463"/>
      <c r="AN216" s="464"/>
      <c r="AO216" s="1156"/>
      <c r="AP216" s="1156"/>
      <c r="AQ216" s="1156"/>
      <c r="AR216" s="1128"/>
      <c r="AS216" s="373"/>
      <c r="AT216" s="373"/>
      <c r="AU216" s="705"/>
      <c r="AV216" s="704"/>
      <c r="AW216" s="1962"/>
      <c r="AX216" s="364"/>
      <c r="AY216" s="365"/>
      <c r="AZ216" s="1963"/>
      <c r="BA216" s="838"/>
      <c r="BB216" s="838"/>
      <c r="BC216" s="838"/>
      <c r="BD216" s="367"/>
      <c r="BE216" s="2401">
        <v>5.5</v>
      </c>
      <c r="BF216" s="368">
        <v>4.5</v>
      </c>
      <c r="BG216" s="2451">
        <v>5.5</v>
      </c>
      <c r="BH216" s="470">
        <f t="shared" si="145"/>
        <v>15.5</v>
      </c>
      <c r="BI216" s="839"/>
      <c r="BJ216" s="839"/>
      <c r="BK216" s="839"/>
      <c r="BL216" s="372"/>
      <c r="BM216" s="358">
        <f t="shared" si="146"/>
        <v>5.4</v>
      </c>
      <c r="BN216" s="358">
        <f t="shared" si="147"/>
        <v>5.4</v>
      </c>
      <c r="BO216" s="358">
        <f t="shared" si="148"/>
        <v>7.2</v>
      </c>
      <c r="BP216" s="500">
        <v>18</v>
      </c>
      <c r="BQ216" s="840"/>
      <c r="BR216" s="840"/>
      <c r="BS216" s="840"/>
      <c r="BT216" s="704"/>
      <c r="BU216" s="1916"/>
      <c r="BV216" s="1415"/>
      <c r="BW216" s="1415"/>
      <c r="BX216" s="1917"/>
      <c r="BY216" s="1434"/>
      <c r="BZ216" s="1434"/>
      <c r="CA216" s="1434"/>
      <c r="CB216" s="1425"/>
      <c r="CC216" s="842"/>
      <c r="CD216" s="842"/>
      <c r="CE216" s="842"/>
      <c r="CF216" s="356"/>
      <c r="CG216" s="358"/>
      <c r="CH216" s="358"/>
      <c r="CI216" s="358"/>
      <c r="CJ216" s="363"/>
      <c r="CK216" s="843"/>
      <c r="CL216" s="843"/>
      <c r="CM216" s="843"/>
      <c r="CN216" s="488"/>
      <c r="CO216" s="2014"/>
      <c r="CP216" s="467"/>
      <c r="CQ216" s="468"/>
      <c r="CR216" s="2015"/>
      <c r="CS216" s="378"/>
      <c r="CT216" s="378"/>
      <c r="CU216" s="378"/>
      <c r="CV216" s="460"/>
      <c r="CW216" s="466"/>
      <c r="CX216" s="467"/>
      <c r="CY216" s="468"/>
      <c r="CZ216" s="468"/>
      <c r="DA216" s="469"/>
      <c r="DB216" s="378"/>
      <c r="DC216" s="470"/>
      <c r="DD216" s="470"/>
      <c r="DE216" s="466"/>
      <c r="DF216" s="467"/>
      <c r="DG216" s="468"/>
      <c r="DH216" s="468"/>
      <c r="DI216" s="488"/>
      <c r="DJ216" s="383"/>
      <c r="DK216" s="489"/>
      <c r="DL216" s="489"/>
      <c r="DM216" s="841"/>
      <c r="DN216" s="841"/>
      <c r="DO216" s="841"/>
      <c r="DP216" s="574"/>
      <c r="DQ216" s="360">
        <f t="shared" si="149"/>
        <v>4.8</v>
      </c>
      <c r="DR216" s="361">
        <f t="shared" si="150"/>
        <v>4.8</v>
      </c>
      <c r="DS216" s="361">
        <f t="shared" si="151"/>
        <v>6.4</v>
      </c>
      <c r="DT216" s="702">
        <v>16</v>
      </c>
      <c r="DU216" s="491"/>
      <c r="DV216" s="492"/>
      <c r="DW216" s="493"/>
      <c r="DX216" s="494"/>
      <c r="DY216" s="495"/>
      <c r="DZ216" s="496"/>
      <c r="EA216" s="497"/>
      <c r="EB216" s="576"/>
      <c r="EC216" s="683">
        <f t="shared" si="152"/>
        <v>3.5640000000000001</v>
      </c>
      <c r="ED216" s="683">
        <f t="shared" si="153"/>
        <v>3.5640000000000001</v>
      </c>
      <c r="EE216" s="683">
        <f t="shared" si="154"/>
        <v>4.7520000000000007</v>
      </c>
      <c r="EF216" s="684">
        <v>11.88</v>
      </c>
      <c r="EG216" s="577"/>
      <c r="EH216" s="578"/>
      <c r="EI216" s="579"/>
      <c r="EJ216" s="580"/>
      <c r="EK216" s="964"/>
      <c r="EL216" s="965"/>
      <c r="EM216" s="966"/>
      <c r="EN216" s="967"/>
      <c r="EO216" s="1029"/>
      <c r="EP216" s="1030"/>
      <c r="EQ216" s="1031"/>
      <c r="ER216" s="1032"/>
      <c r="ES216" s="1088"/>
      <c r="ET216" s="1089"/>
      <c r="EU216" s="1090"/>
      <c r="EV216" s="1091"/>
      <c r="EW216" s="1347"/>
      <c r="EX216" s="1348"/>
      <c r="EY216" s="1349"/>
      <c r="EZ216" s="1350"/>
      <c r="FA216" s="1457"/>
      <c r="FB216" s="1458"/>
      <c r="FC216" s="1459"/>
      <c r="FD216" s="1460"/>
      <c r="FE216" s="1632"/>
      <c r="FF216" s="1633"/>
      <c r="FG216" s="1634"/>
      <c r="FH216" s="1635"/>
    </row>
    <row r="217" spans="1:368" thickBot="1">
      <c r="F217" s="1801"/>
      <c r="G217" s="1809" t="s">
        <v>209</v>
      </c>
      <c r="H217" s="2057">
        <f t="shared" si="140"/>
        <v>3.8303333333333334</v>
      </c>
      <c r="I217" s="802">
        <f t="shared" si="141"/>
        <v>3.9136666666666664</v>
      </c>
      <c r="J217" s="802">
        <f t="shared" si="142"/>
        <v>4.9126666666666665</v>
      </c>
      <c r="K217" s="2287">
        <f t="shared" si="143"/>
        <v>12.656666666666666</v>
      </c>
      <c r="M217" s="472"/>
      <c r="N217" s="472"/>
      <c r="O217" s="472"/>
      <c r="P217" s="471"/>
      <c r="Q217" s="2521"/>
      <c r="R217" s="572"/>
      <c r="S217" s="573"/>
      <c r="T217" s="2520"/>
      <c r="U217" s="837"/>
      <c r="V217" s="837"/>
      <c r="W217" s="837"/>
      <c r="X217" s="740"/>
      <c r="Y217" s="353">
        <v>4</v>
      </c>
      <c r="Z217" s="353">
        <v>4</v>
      </c>
      <c r="AA217" s="353">
        <v>3</v>
      </c>
      <c r="AB217" s="525">
        <f t="shared" si="155"/>
        <v>11</v>
      </c>
      <c r="AC217" s="484">
        <v>3</v>
      </c>
      <c r="AD217" s="484">
        <v>3.5</v>
      </c>
      <c r="AE217" s="484">
        <v>5.5</v>
      </c>
      <c r="AF217" s="356">
        <f t="shared" si="144"/>
        <v>12</v>
      </c>
      <c r="AG217" s="704"/>
      <c r="AH217" s="373"/>
      <c r="AI217" s="705"/>
      <c r="AJ217" s="373"/>
      <c r="AK217" s="351"/>
      <c r="AL217" s="463"/>
      <c r="AM217" s="463"/>
      <c r="AN217" s="464"/>
      <c r="AO217" s="1156"/>
      <c r="AP217" s="1156"/>
      <c r="AQ217" s="1156"/>
      <c r="AR217" s="1128"/>
      <c r="AS217" s="373"/>
      <c r="AT217" s="373"/>
      <c r="AU217" s="705"/>
      <c r="AV217" s="704"/>
      <c r="AW217" s="1962"/>
      <c r="AX217" s="364"/>
      <c r="AY217" s="365"/>
      <c r="AZ217" s="1963"/>
      <c r="BA217" s="838"/>
      <c r="BB217" s="838"/>
      <c r="BC217" s="838"/>
      <c r="BD217" s="367"/>
      <c r="BE217" s="2401">
        <v>5.5</v>
      </c>
      <c r="BF217" s="368">
        <v>5.5</v>
      </c>
      <c r="BG217" s="2451">
        <v>7</v>
      </c>
      <c r="BH217" s="470">
        <f t="shared" si="145"/>
        <v>18</v>
      </c>
      <c r="BI217" s="839"/>
      <c r="BJ217" s="839"/>
      <c r="BK217" s="839"/>
      <c r="BL217" s="372"/>
      <c r="BM217" s="683">
        <f t="shared" si="146"/>
        <v>4.4820000000000002</v>
      </c>
      <c r="BN217" s="683">
        <f t="shared" si="147"/>
        <v>4.4820000000000002</v>
      </c>
      <c r="BO217" s="683">
        <f t="shared" si="148"/>
        <v>5.976</v>
      </c>
      <c r="BP217" s="684">
        <v>14.94</v>
      </c>
      <c r="BQ217" s="840"/>
      <c r="BR217" s="840"/>
      <c r="BS217" s="840"/>
      <c r="BT217" s="704"/>
      <c r="BU217" s="1916"/>
      <c r="BV217" s="1415"/>
      <c r="BW217" s="1415"/>
      <c r="BX217" s="1917"/>
      <c r="BY217" s="1434"/>
      <c r="BZ217" s="1434"/>
      <c r="CA217" s="1434"/>
      <c r="CB217" s="1425"/>
      <c r="CC217" s="842"/>
      <c r="CD217" s="842"/>
      <c r="CE217" s="842"/>
      <c r="CF217" s="356"/>
      <c r="CG217" s="358"/>
      <c r="CH217" s="358"/>
      <c r="CI217" s="358"/>
      <c r="CJ217" s="363"/>
      <c r="CK217" s="843"/>
      <c r="CL217" s="843"/>
      <c r="CM217" s="843"/>
      <c r="CN217" s="488"/>
      <c r="CO217" s="2014"/>
      <c r="CP217" s="467"/>
      <c r="CQ217" s="468"/>
      <c r="CR217" s="2015"/>
      <c r="CS217" s="378"/>
      <c r="CT217" s="378"/>
      <c r="CU217" s="378"/>
      <c r="CV217" s="460"/>
      <c r="CW217" s="466"/>
      <c r="CX217" s="467"/>
      <c r="CY217" s="468"/>
      <c r="CZ217" s="468"/>
      <c r="DA217" s="469"/>
      <c r="DB217" s="378"/>
      <c r="DC217" s="470"/>
      <c r="DD217" s="470"/>
      <c r="DE217" s="466"/>
      <c r="DF217" s="467"/>
      <c r="DG217" s="468"/>
      <c r="DH217" s="468"/>
      <c r="DI217" s="488"/>
      <c r="DJ217" s="383"/>
      <c r="DK217" s="489"/>
      <c r="DL217" s="489"/>
      <c r="DM217" s="841"/>
      <c r="DN217" s="841"/>
      <c r="DO217" s="841"/>
      <c r="DP217" s="574"/>
      <c r="DQ217" s="360">
        <f t="shared" si="149"/>
        <v>3</v>
      </c>
      <c r="DR217" s="361">
        <f t="shared" si="150"/>
        <v>3</v>
      </c>
      <c r="DS217" s="361">
        <f t="shared" si="151"/>
        <v>4</v>
      </c>
      <c r="DT217" s="702">
        <v>10</v>
      </c>
      <c r="DU217" s="491"/>
      <c r="DV217" s="492"/>
      <c r="DW217" s="493"/>
      <c r="DX217" s="494"/>
      <c r="DY217" s="495"/>
      <c r="DZ217" s="496"/>
      <c r="EA217" s="497"/>
      <c r="EB217" s="576"/>
      <c r="EC217" s="360">
        <f t="shared" si="152"/>
        <v>3</v>
      </c>
      <c r="ED217" s="361">
        <f t="shared" si="153"/>
        <v>3</v>
      </c>
      <c r="EE217" s="361">
        <f t="shared" si="154"/>
        <v>4</v>
      </c>
      <c r="EF217" s="702">
        <v>10</v>
      </c>
      <c r="EG217" s="577"/>
      <c r="EH217" s="578"/>
      <c r="EI217" s="579"/>
      <c r="EJ217" s="580"/>
      <c r="EK217" s="964"/>
      <c r="EL217" s="965"/>
      <c r="EM217" s="966"/>
      <c r="EN217" s="967"/>
      <c r="EO217" s="1029"/>
      <c r="EP217" s="1030"/>
      <c r="EQ217" s="1031"/>
      <c r="ER217" s="1032"/>
      <c r="ES217" s="1088"/>
      <c r="ET217" s="1089"/>
      <c r="EU217" s="1090"/>
      <c r="EV217" s="1091"/>
      <c r="EW217" s="1347"/>
      <c r="EX217" s="1348"/>
      <c r="EY217" s="1349"/>
      <c r="EZ217" s="1350"/>
      <c r="FA217" s="1457"/>
      <c r="FB217" s="1458"/>
      <c r="FC217" s="1459"/>
      <c r="FD217" s="1460"/>
      <c r="FE217" s="1632"/>
      <c r="FF217" s="1633"/>
      <c r="FG217" s="1634"/>
      <c r="FH217" s="1635"/>
    </row>
    <row r="218" spans="1:368" s="78" customFormat="1" thickBot="1">
      <c r="A218" s="124"/>
      <c r="B218" s="1754"/>
      <c r="C218" s="1790">
        <v>2008</v>
      </c>
      <c r="D218" s="2331" t="s">
        <v>511</v>
      </c>
      <c r="E218" s="2331">
        <v>13</v>
      </c>
      <c r="F218" s="1807" t="s">
        <v>513</v>
      </c>
      <c r="G218" s="1802"/>
      <c r="H218" s="2274"/>
      <c r="I218" s="2274"/>
      <c r="J218" s="2274"/>
      <c r="K218" s="2275"/>
      <c r="L218" s="1754"/>
      <c r="M218" s="472"/>
      <c r="N218" s="472"/>
      <c r="O218" s="472"/>
      <c r="P218" s="471"/>
      <c r="Q218" s="2521"/>
      <c r="R218" s="572"/>
      <c r="S218" s="573"/>
      <c r="T218" s="2520"/>
      <c r="U218" s="739"/>
      <c r="V218" s="739"/>
      <c r="W218" s="739"/>
      <c r="X218" s="740"/>
      <c r="Y218" s="2635">
        <f>STDEV(AB209:AB217)</f>
        <v>2.7386127875258306</v>
      </c>
      <c r="Z218" s="2635"/>
      <c r="AA218" s="2636">
        <f>AVERAGE(AB209:AB217)</f>
        <v>14.25</v>
      </c>
      <c r="AB218" s="2636"/>
      <c r="AC218" s="2635">
        <f>STDEV(AF209:AF217)</f>
        <v>2.5385910352879719</v>
      </c>
      <c r="AD218" s="2635"/>
      <c r="AE218" s="2636">
        <f>AVERAGE(AF209:AF217)</f>
        <v>14.222222222222221</v>
      </c>
      <c r="AF218" s="2636"/>
      <c r="AG218" s="704"/>
      <c r="AH218" s="373"/>
      <c r="AI218" s="705"/>
      <c r="AJ218" s="373"/>
      <c r="AK218" s="351"/>
      <c r="AL218" s="463"/>
      <c r="AM218" s="463"/>
      <c r="AN218" s="464"/>
      <c r="AO218" s="1127"/>
      <c r="AP218" s="1127"/>
      <c r="AQ218" s="1127"/>
      <c r="AR218" s="1128"/>
      <c r="AS218" s="373"/>
      <c r="AT218" s="373"/>
      <c r="AU218" s="705"/>
      <c r="AV218" s="704"/>
      <c r="AW218" s="1962"/>
      <c r="AX218" s="364"/>
      <c r="AY218" s="365"/>
      <c r="AZ218" s="1963"/>
      <c r="BA218" s="366"/>
      <c r="BB218" s="366"/>
      <c r="BC218" s="366"/>
      <c r="BD218" s="367"/>
      <c r="BE218" s="2637">
        <f>STDEV(BH209:BH217)</f>
        <v>2.9368350311176825</v>
      </c>
      <c r="BF218" s="2635"/>
      <c r="BG218" s="2636">
        <f>AVERAGE(BH209:BH217)</f>
        <v>13.666666666666666</v>
      </c>
      <c r="BH218" s="2636"/>
      <c r="BI218" s="371"/>
      <c r="BJ218" s="371"/>
      <c r="BK218" s="371"/>
      <c r="BL218" s="372"/>
      <c r="BM218" s="2635">
        <f>STDEV(BP209:BP217)</f>
        <v>1.4238484625986194</v>
      </c>
      <c r="BN218" s="2635"/>
      <c r="BO218" s="2636">
        <f>AVERAGE(BP209:BP217)</f>
        <v>14.937777777777777</v>
      </c>
      <c r="BP218" s="2636"/>
      <c r="BQ218" s="373"/>
      <c r="BR218" s="373"/>
      <c r="BS218" s="373"/>
      <c r="BT218" s="704"/>
      <c r="BU218" s="1916"/>
      <c r="BV218" s="1415"/>
      <c r="BW218" s="1415"/>
      <c r="BX218" s="1917"/>
      <c r="BY218" s="1424"/>
      <c r="BZ218" s="1424"/>
      <c r="CA218" s="1424"/>
      <c r="CB218" s="1425"/>
      <c r="CC218" s="355"/>
      <c r="CD218" s="355"/>
      <c r="CE218" s="355"/>
      <c r="CF218" s="356"/>
      <c r="CG218" s="358"/>
      <c r="CH218" s="358"/>
      <c r="CI218" s="358"/>
      <c r="CJ218" s="363"/>
      <c r="CK218" s="383"/>
      <c r="CL218" s="383"/>
      <c r="CM218" s="383"/>
      <c r="CN218" s="488"/>
      <c r="CO218" s="2014"/>
      <c r="CP218" s="467"/>
      <c r="CQ218" s="468"/>
      <c r="CR218" s="2015"/>
      <c r="CS218" s="378"/>
      <c r="CT218" s="378"/>
      <c r="CU218" s="378"/>
      <c r="CV218" s="460"/>
      <c r="CW218" s="466"/>
      <c r="CX218" s="467"/>
      <c r="CY218" s="468"/>
      <c r="CZ218" s="468"/>
      <c r="DA218" s="469"/>
      <c r="DB218" s="378"/>
      <c r="DC218" s="470"/>
      <c r="DD218" s="470"/>
      <c r="DE218" s="466"/>
      <c r="DF218" s="467"/>
      <c r="DG218" s="468"/>
      <c r="DH218" s="468"/>
      <c r="DI218" s="488"/>
      <c r="DJ218" s="383"/>
      <c r="DK218" s="489"/>
      <c r="DL218" s="489"/>
      <c r="DM218" s="374"/>
      <c r="DN218" s="374"/>
      <c r="DO218" s="374"/>
      <c r="DP218" s="574"/>
      <c r="DQ218" s="2635">
        <f>STDEV(DT209:DT217)</f>
        <v>2.1496731017632547</v>
      </c>
      <c r="DR218" s="2635"/>
      <c r="DS218" s="2636">
        <f>AVERAGE(DT209:DT217)</f>
        <v>13.687777777777777</v>
      </c>
      <c r="DT218" s="2636"/>
      <c r="DU218" s="491"/>
      <c r="DV218" s="492"/>
      <c r="DW218" s="493"/>
      <c r="DX218" s="494"/>
      <c r="DY218" s="495"/>
      <c r="DZ218" s="496"/>
      <c r="EA218" s="497"/>
      <c r="EB218" s="576"/>
      <c r="EC218" s="2635">
        <f>STDEV(EF209:EF217)</f>
        <v>2.5217806759862724</v>
      </c>
      <c r="ED218" s="2635"/>
      <c r="EE218" s="2636">
        <f>AVERAGE(EF209:EF217)</f>
        <v>11.875555555555556</v>
      </c>
      <c r="EF218" s="2636"/>
      <c r="EG218" s="577"/>
      <c r="EH218" s="578"/>
      <c r="EI218" s="579"/>
      <c r="EJ218" s="580"/>
      <c r="EK218" s="964"/>
      <c r="EL218" s="965"/>
      <c r="EM218" s="966"/>
      <c r="EN218" s="967"/>
      <c r="EO218" s="1060"/>
      <c r="EP218" s="1061"/>
      <c r="EQ218" s="1062"/>
      <c r="ER218" s="1063"/>
      <c r="ES218" s="1088"/>
      <c r="ET218" s="1089"/>
      <c r="EU218" s="1090"/>
      <c r="EV218" s="1091"/>
      <c r="EW218" s="1347"/>
      <c r="EX218" s="1348"/>
      <c r="EY218" s="1349"/>
      <c r="EZ218" s="1350"/>
      <c r="FA218" s="1457"/>
      <c r="FB218" s="1458"/>
      <c r="FC218" s="1459"/>
      <c r="FD218" s="1460"/>
      <c r="FE218" s="1632"/>
      <c r="FF218" s="1633"/>
      <c r="FG218" s="1634"/>
      <c r="FH218" s="1635"/>
      <c r="FL218" s="2252"/>
      <c r="FP218" s="2252"/>
      <c r="FQ218" s="1858"/>
      <c r="FT218" s="2252"/>
      <c r="FX218" s="2252"/>
      <c r="GB218" s="2252"/>
      <c r="GF218" s="2252"/>
      <c r="GG218" s="1858"/>
      <c r="GJ218" s="2252"/>
      <c r="GN218" s="2252"/>
      <c r="GR218" s="2252"/>
      <c r="GV218" s="1858"/>
      <c r="GW218" s="1858"/>
      <c r="GZ218" s="2252"/>
      <c r="HA218" s="1858"/>
      <c r="HD218" s="2252"/>
      <c r="HE218" s="1858"/>
      <c r="HH218" s="2252"/>
      <c r="HI218" s="1858"/>
      <c r="HL218" s="2252"/>
      <c r="HM218" s="1858"/>
      <c r="HP218" s="2252"/>
      <c r="HQ218" s="1858"/>
      <c r="HT218" s="2252"/>
      <c r="HU218" s="1858"/>
      <c r="HX218" s="2252"/>
      <c r="HY218" s="1858"/>
      <c r="IB218" s="2252"/>
      <c r="IC218" s="1858"/>
      <c r="IF218" s="2252"/>
      <c r="IG218" s="1858"/>
      <c r="IJ218" s="2252"/>
      <c r="IK218" s="1858"/>
      <c r="IN218" s="2252"/>
      <c r="IO218" s="1858"/>
      <c r="IR218" s="2252"/>
      <c r="IS218" s="1858"/>
      <c r="IV218" s="1858"/>
      <c r="IW218" s="1858"/>
      <c r="IZ218" s="2252"/>
      <c r="JA218" s="1858"/>
      <c r="JD218" s="2252"/>
      <c r="JE218" s="1858"/>
      <c r="JH218" s="2252"/>
      <c r="JI218" s="1858"/>
      <c r="JL218" s="2252"/>
      <c r="JM218" s="1858"/>
      <c r="JP218" s="2252"/>
      <c r="JQ218" s="1858"/>
      <c r="JT218" s="2252"/>
      <c r="JU218" s="1858"/>
      <c r="JX218" s="2252"/>
      <c r="JY218" s="1858"/>
      <c r="KB218" s="2252"/>
      <c r="KC218" s="1858"/>
      <c r="KF218" s="2252"/>
      <c r="KG218" s="1858"/>
      <c r="KJ218" s="2252"/>
      <c r="KK218" s="1858"/>
      <c r="KN218" s="2252"/>
      <c r="KO218" s="1858"/>
      <c r="KR218" s="2252"/>
      <c r="KS218" s="1858"/>
      <c r="KV218" s="2252"/>
      <c r="KW218" s="1858"/>
      <c r="KZ218" s="2252"/>
      <c r="LA218" s="1858"/>
      <c r="LD218" s="2252"/>
      <c r="LE218" s="1858"/>
      <c r="LH218" s="2252"/>
      <c r="LI218" s="1858"/>
      <c r="LL218" s="2252"/>
      <c r="LM218" s="1858"/>
      <c r="LP218" s="2252"/>
      <c r="LQ218" s="1858"/>
      <c r="LT218" s="2252"/>
      <c r="LU218" s="1858"/>
      <c r="LX218" s="2252"/>
      <c r="LY218" s="1858"/>
      <c r="MB218" s="2252"/>
      <c r="MC218" s="1858"/>
      <c r="MF218" s="2252"/>
      <c r="MG218" s="1858"/>
      <c r="MJ218" s="2252"/>
      <c r="MK218" s="1858"/>
      <c r="MN218" s="2252"/>
      <c r="MO218" s="1858"/>
      <c r="MR218" s="2252"/>
      <c r="MS218" s="1858"/>
      <c r="MV218" s="2252"/>
      <c r="MW218" s="1858"/>
      <c r="MZ218" s="2252"/>
      <c r="NA218" s="1858"/>
      <c r="ND218" s="2252"/>
    </row>
    <row r="219" spans="1:368" s="898" customFormat="1" thickBot="1">
      <c r="A219" s="861"/>
      <c r="B219" s="1760"/>
      <c r="C219" s="1790"/>
      <c r="D219" s="2331"/>
      <c r="E219" s="1790"/>
      <c r="F219" s="1821" t="s">
        <v>287</v>
      </c>
      <c r="G219" s="1822" t="s">
        <v>302</v>
      </c>
      <c r="H219" s="1741">
        <f t="shared" ref="H219:H228" si="156">AVERAGE(M219,Q219,Y219,AO219,AC219,AK219,BE219,BM219,CK219,DQ219,DU219,DY219,EC219,EK219,EO219,ES219)</f>
        <v>3.9923076923076923</v>
      </c>
      <c r="I219" s="1200">
        <f t="shared" ref="I219:I228" si="157">AVERAGE(N219,R219,Z219,AP219,AD219,AL219,BF219,BN219,CL219,DR219,DV219,DZ219,ED219,EL219,EP219,ET219)</f>
        <v>3.8576923076923078</v>
      </c>
      <c r="J219" s="1200">
        <f t="shared" ref="J219:J228" si="158">AVERAGE(O219,S219,AA219,AQ219,AE219,AM219,BG219,BO219,CM219,DS219,DW219,EA219,EE219,EM219,EQ219,EU219)</f>
        <v>5.111538461538462</v>
      </c>
      <c r="K219" s="2292">
        <f t="shared" ref="K219:K227" si="159">SUM(H219,I219,J219)</f>
        <v>12.961538461538462</v>
      </c>
      <c r="L219" s="1760"/>
      <c r="M219" s="1162">
        <v>4</v>
      </c>
      <c r="N219" s="1162">
        <v>3.5</v>
      </c>
      <c r="O219" s="1162">
        <v>6.5</v>
      </c>
      <c r="P219" s="2504">
        <f>O219+N219+M219</f>
        <v>14</v>
      </c>
      <c r="Q219" s="1933">
        <f>T219*6/20</f>
        <v>3.6</v>
      </c>
      <c r="R219" s="1197">
        <f>T219*6/20</f>
        <v>3.6</v>
      </c>
      <c r="S219" s="1197">
        <f>T219*8/20</f>
        <v>4.8</v>
      </c>
      <c r="T219" s="1934">
        <f>T223</f>
        <v>12</v>
      </c>
      <c r="U219" s="862"/>
      <c r="V219" s="862"/>
      <c r="W219" s="862"/>
      <c r="X219" s="863"/>
      <c r="Y219" s="353">
        <v>4.5</v>
      </c>
      <c r="Z219" s="353">
        <v>4.5</v>
      </c>
      <c r="AA219" s="353">
        <v>5.5</v>
      </c>
      <c r="AB219" s="525">
        <f>AA219+Z219+Y219</f>
        <v>14.5</v>
      </c>
      <c r="AC219" s="1199">
        <v>3.5</v>
      </c>
      <c r="AD219" s="1199">
        <v>3</v>
      </c>
      <c r="AE219" s="1199">
        <v>3.5</v>
      </c>
      <c r="AF219" s="865">
        <f>AE219+AD219+AC219</f>
        <v>10</v>
      </c>
      <c r="AG219" s="866"/>
      <c r="AH219" s="867"/>
      <c r="AI219" s="868"/>
      <c r="AJ219" s="867"/>
      <c r="AK219" s="869"/>
      <c r="AL219" s="870"/>
      <c r="AM219" s="870"/>
      <c r="AN219" s="871"/>
      <c r="AO219" s="1163">
        <v>5</v>
      </c>
      <c r="AP219" s="1163">
        <v>5</v>
      </c>
      <c r="AQ219" s="1163">
        <v>5</v>
      </c>
      <c r="AR219" s="1157">
        <f>AQ219+AP219+AO219</f>
        <v>15</v>
      </c>
      <c r="AS219" s="867"/>
      <c r="AT219" s="867"/>
      <c r="AU219" s="868"/>
      <c r="AV219" s="866"/>
      <c r="AW219" s="1976"/>
      <c r="AX219" s="872"/>
      <c r="AY219" s="873"/>
      <c r="AZ219" s="1977"/>
      <c r="BA219" s="874"/>
      <c r="BB219" s="874"/>
      <c r="BC219" s="874"/>
      <c r="BD219" s="2434"/>
      <c r="BE219" s="2417"/>
      <c r="BF219" s="875"/>
      <c r="BG219" s="2447"/>
      <c r="BH219" s="888"/>
      <c r="BI219" s="877"/>
      <c r="BJ219" s="877"/>
      <c r="BK219" s="877"/>
      <c r="BL219" s="878"/>
      <c r="BM219" s="879">
        <f>BP219*6/20</f>
        <v>4.2</v>
      </c>
      <c r="BN219" s="879">
        <f>BP219*6/20</f>
        <v>4.2</v>
      </c>
      <c r="BO219" s="879">
        <f t="shared" si="148"/>
        <v>5.6</v>
      </c>
      <c r="BP219" s="1164">
        <v>14</v>
      </c>
      <c r="BQ219" s="867"/>
      <c r="BR219" s="867"/>
      <c r="BS219" s="867"/>
      <c r="BT219" s="866"/>
      <c r="BU219" s="1927"/>
      <c r="BV219" s="1419"/>
      <c r="BW219" s="1419"/>
      <c r="BX219" s="1928"/>
      <c r="BY219" s="1435"/>
      <c r="BZ219" s="1435"/>
      <c r="CA219" s="1435"/>
      <c r="CB219" s="1436"/>
      <c r="CC219" s="864"/>
      <c r="CD219" s="864"/>
      <c r="CE219" s="864"/>
      <c r="CF219" s="865"/>
      <c r="CG219" s="879"/>
      <c r="CH219" s="879"/>
      <c r="CI219" s="879"/>
      <c r="CJ219" s="880"/>
      <c r="CK219" s="882"/>
      <c r="CL219" s="882"/>
      <c r="CM219" s="882"/>
      <c r="CN219" s="889"/>
      <c r="CO219" s="2022"/>
      <c r="CP219" s="883"/>
      <c r="CQ219" s="884"/>
      <c r="CR219" s="2023"/>
      <c r="CS219" s="875"/>
      <c r="CT219" s="875"/>
      <c r="CU219" s="875"/>
      <c r="CV219" s="876"/>
      <c r="CW219" s="886"/>
      <c r="CX219" s="883"/>
      <c r="CY219" s="884"/>
      <c r="CZ219" s="884"/>
      <c r="DA219" s="887"/>
      <c r="DB219" s="875"/>
      <c r="DC219" s="888"/>
      <c r="DD219" s="888"/>
      <c r="DE219" s="886"/>
      <c r="DF219" s="883"/>
      <c r="DG219" s="884"/>
      <c r="DH219" s="884"/>
      <c r="DI219" s="889"/>
      <c r="DJ219" s="882"/>
      <c r="DK219" s="890"/>
      <c r="DL219" s="890"/>
      <c r="DM219" s="881"/>
      <c r="DN219" s="881"/>
      <c r="DO219" s="881"/>
      <c r="DP219" s="891"/>
      <c r="DQ219" s="1166">
        <f>DT219*6/20</f>
        <v>4.2</v>
      </c>
      <c r="DR219" s="1167">
        <f>DT219*6/20</f>
        <v>4.2</v>
      </c>
      <c r="DS219" s="1167">
        <f t="shared" si="151"/>
        <v>5.6</v>
      </c>
      <c r="DT219" s="1168">
        <v>14</v>
      </c>
      <c r="DU219" s="1193">
        <v>4.5</v>
      </c>
      <c r="DV219" s="1193">
        <v>4.75</v>
      </c>
      <c r="DW219" s="1193">
        <v>4.25</v>
      </c>
      <c r="DX219" s="1194">
        <f>DW219+DV219+DU219</f>
        <v>13.5</v>
      </c>
      <c r="DY219" s="892">
        <f>EB219*6/20</f>
        <v>4.2</v>
      </c>
      <c r="DZ219" s="893">
        <f>EB219*6/20</f>
        <v>4.2</v>
      </c>
      <c r="EA219" s="893">
        <f t="shared" ref="EA219:EA228" si="160">EB219*8/20</f>
        <v>5.6</v>
      </c>
      <c r="EB219" s="1165">
        <v>14</v>
      </c>
      <c r="EC219" s="1166">
        <f>EF219*6/20</f>
        <v>3.3</v>
      </c>
      <c r="ED219" s="1167">
        <f>EF219*6/20</f>
        <v>3.3</v>
      </c>
      <c r="EE219" s="1167">
        <f t="shared" si="154"/>
        <v>4.4000000000000004</v>
      </c>
      <c r="EF219" s="1168">
        <v>11</v>
      </c>
      <c r="EG219" s="894"/>
      <c r="EH219" s="895"/>
      <c r="EI219" s="896"/>
      <c r="EJ219" s="897"/>
      <c r="EK219" s="983">
        <f>EN219*6/20</f>
        <v>3.9</v>
      </c>
      <c r="EL219" s="984">
        <f>EN219*6/20</f>
        <v>3.9</v>
      </c>
      <c r="EM219" s="985">
        <f t="shared" ref="EM219:EM228" si="161">EN219*8/20</f>
        <v>5.2</v>
      </c>
      <c r="EN219" s="1006">
        <v>13</v>
      </c>
      <c r="EO219" s="1169">
        <v>3.5</v>
      </c>
      <c r="EP219" s="1169">
        <v>1</v>
      </c>
      <c r="EQ219" s="1169">
        <v>4.5</v>
      </c>
      <c r="ER219" s="1170">
        <f>EQ219+EP219+EO219</f>
        <v>9</v>
      </c>
      <c r="ES219" s="1171">
        <v>3.5</v>
      </c>
      <c r="ET219" s="1171">
        <v>5</v>
      </c>
      <c r="EU219" s="1171">
        <v>6</v>
      </c>
      <c r="EV219" s="1172">
        <f t="shared" ref="EV219:EV227" si="162">EU219+ET219+ES219</f>
        <v>14.5</v>
      </c>
      <c r="EW219" s="1386"/>
      <c r="EX219" s="1387"/>
      <c r="EY219" s="1388"/>
      <c r="EZ219" s="1389"/>
      <c r="FA219" s="1454"/>
      <c r="FB219" s="1455"/>
      <c r="FC219" s="1456"/>
      <c r="FD219" s="1505"/>
      <c r="FE219" s="1651"/>
      <c r="FF219" s="1652"/>
      <c r="FG219" s="1653"/>
      <c r="FH219" s="1654"/>
      <c r="FL219" s="2260"/>
      <c r="FP219" s="2260"/>
      <c r="FQ219" s="1867"/>
      <c r="FT219" s="2260"/>
      <c r="FX219" s="2260"/>
      <c r="GB219" s="2260"/>
      <c r="GF219" s="2260"/>
      <c r="GG219" s="1867"/>
      <c r="GJ219" s="2260"/>
      <c r="GN219" s="2260"/>
      <c r="GR219" s="2260"/>
      <c r="GV219" s="1867"/>
      <c r="GW219" s="1867"/>
      <c r="GZ219" s="2260"/>
      <c r="HA219" s="1867"/>
      <c r="HD219" s="2260"/>
      <c r="HE219" s="1867"/>
      <c r="HH219" s="2260"/>
      <c r="HI219" s="1867"/>
      <c r="HL219" s="2260"/>
      <c r="HM219" s="1867"/>
      <c r="HP219" s="2260"/>
      <c r="HQ219" s="1867"/>
      <c r="HT219" s="2260"/>
      <c r="HU219" s="1867"/>
      <c r="HX219" s="2260"/>
      <c r="HY219" s="1867"/>
      <c r="IB219" s="2260"/>
      <c r="IC219" s="1867"/>
      <c r="IF219" s="2260"/>
      <c r="IG219" s="1867"/>
      <c r="IJ219" s="2260"/>
      <c r="IK219" s="1867"/>
      <c r="IN219" s="2260"/>
      <c r="IO219" s="1867"/>
      <c r="IR219" s="2260"/>
      <c r="IS219" s="1867"/>
      <c r="IV219" s="1867"/>
      <c r="IW219" s="1867"/>
      <c r="IZ219" s="2260"/>
      <c r="JA219" s="1867"/>
      <c r="JD219" s="2260"/>
      <c r="JE219" s="1867"/>
      <c r="JH219" s="2260"/>
      <c r="JI219" s="1867"/>
      <c r="JL219" s="2260"/>
      <c r="JM219" s="1867"/>
      <c r="JP219" s="2260"/>
      <c r="JQ219" s="1867"/>
      <c r="JT219" s="2260"/>
      <c r="JU219" s="1867"/>
      <c r="JX219" s="2260"/>
      <c r="JY219" s="1867"/>
      <c r="KB219" s="2260"/>
      <c r="KC219" s="1867"/>
      <c r="KF219" s="2260"/>
      <c r="KG219" s="1867"/>
      <c r="KJ219" s="2260"/>
      <c r="KK219" s="1867"/>
      <c r="KN219" s="2260"/>
      <c r="KO219" s="1867"/>
      <c r="KR219" s="2260"/>
      <c r="KS219" s="1867"/>
      <c r="KV219" s="2260"/>
      <c r="KW219" s="1867"/>
      <c r="KZ219" s="2260"/>
      <c r="LA219" s="1867"/>
      <c r="LD219" s="2260"/>
      <c r="LE219" s="1867"/>
      <c r="LH219" s="2260"/>
      <c r="LI219" s="1867"/>
      <c r="LL219" s="2260"/>
      <c r="LM219" s="1867"/>
      <c r="LP219" s="2260"/>
      <c r="LQ219" s="1867"/>
      <c r="LT219" s="2260"/>
      <c r="LU219" s="1867"/>
      <c r="LX219" s="2260"/>
      <c r="LY219" s="1867"/>
      <c r="MB219" s="2260"/>
      <c r="MC219" s="1867"/>
      <c r="MF219" s="2260"/>
      <c r="MG219" s="1867"/>
      <c r="MJ219" s="2260"/>
      <c r="MK219" s="1867"/>
      <c r="MN219" s="2260"/>
      <c r="MO219" s="1867"/>
      <c r="MR219" s="2260"/>
      <c r="MS219" s="1867"/>
      <c r="MV219" s="2260"/>
      <c r="MW219" s="1867"/>
      <c r="MZ219" s="2260"/>
      <c r="NA219" s="1867"/>
      <c r="ND219" s="2260"/>
    </row>
    <row r="220" spans="1:368" s="78" customFormat="1" thickBot="1">
      <c r="A220" s="899"/>
      <c r="B220" s="1754"/>
      <c r="C220" s="1790"/>
      <c r="D220" s="2331"/>
      <c r="E220" s="1790"/>
      <c r="F220" s="1801" t="s">
        <v>288</v>
      </c>
      <c r="G220" s="1823" t="s">
        <v>153</v>
      </c>
      <c r="H220" s="1741">
        <f t="shared" si="156"/>
        <v>3.8499999999999996</v>
      </c>
      <c r="I220" s="1200">
        <f t="shared" si="157"/>
        <v>3.8115384615384613</v>
      </c>
      <c r="J220" s="1200">
        <f t="shared" si="158"/>
        <v>4.1846153846153848</v>
      </c>
      <c r="K220" s="2287">
        <f>SUM(H220,I220,J220)</f>
        <v>11.846153846153847</v>
      </c>
      <c r="L220" s="1754"/>
      <c r="M220" s="550">
        <v>2.5</v>
      </c>
      <c r="N220" s="550">
        <v>3</v>
      </c>
      <c r="O220" s="550">
        <v>4</v>
      </c>
      <c r="P220" s="471">
        <f t="shared" ref="P220:P228" si="163">O220+N220+M220</f>
        <v>9.5</v>
      </c>
      <c r="Q220" s="2529">
        <v>3</v>
      </c>
      <c r="R220" s="1160">
        <v>3</v>
      </c>
      <c r="S220" s="1161">
        <v>4</v>
      </c>
      <c r="T220" s="2520">
        <f>S220+R220+Q220</f>
        <v>10</v>
      </c>
      <c r="U220" s="739"/>
      <c r="V220" s="739"/>
      <c r="W220" s="739"/>
      <c r="X220" s="740"/>
      <c r="Y220" s="353">
        <v>4</v>
      </c>
      <c r="Z220" s="353">
        <v>3.5</v>
      </c>
      <c r="AA220" s="353">
        <v>4.5</v>
      </c>
      <c r="AB220" s="525">
        <f t="shared" ref="AB220:AB228" si="164">AA220+Z220+Y220</f>
        <v>12</v>
      </c>
      <c r="AC220" s="484">
        <v>4.5</v>
      </c>
      <c r="AD220" s="484">
        <v>4</v>
      </c>
      <c r="AE220" s="484">
        <v>3.5</v>
      </c>
      <c r="AF220" s="356">
        <f t="shared" ref="AF220:AF228" si="165">AE220+AD220+AC220</f>
        <v>12</v>
      </c>
      <c r="AG220" s="1173"/>
      <c r="AH220" s="1174"/>
      <c r="AI220" s="1175"/>
      <c r="AJ220" s="1174"/>
      <c r="AK220" s="351"/>
      <c r="AL220" s="463"/>
      <c r="AM220" s="463"/>
      <c r="AN220" s="464"/>
      <c r="AO220" s="1133">
        <v>5</v>
      </c>
      <c r="AP220" s="1133">
        <v>4</v>
      </c>
      <c r="AQ220" s="1133">
        <v>4</v>
      </c>
      <c r="AR220" s="1158">
        <f t="shared" ref="AR220:AR228" si="166">AQ220+AP220+AO220</f>
        <v>13</v>
      </c>
      <c r="AS220" s="373"/>
      <c r="AT220" s="373"/>
      <c r="AU220" s="705"/>
      <c r="AV220" s="704"/>
      <c r="AW220" s="1962"/>
      <c r="AX220" s="364"/>
      <c r="AY220" s="365"/>
      <c r="AZ220" s="1963"/>
      <c r="BA220" s="366"/>
      <c r="BB220" s="366"/>
      <c r="BC220" s="366"/>
      <c r="BD220" s="367"/>
      <c r="BE220" s="2418"/>
      <c r="BF220" s="378"/>
      <c r="BG220" s="2448"/>
      <c r="BH220" s="470"/>
      <c r="BI220" s="371"/>
      <c r="BJ220" s="371"/>
      <c r="BK220" s="371"/>
      <c r="BL220" s="372"/>
      <c r="BM220" s="358">
        <f t="shared" ref="BM220:BM228" si="167">BP220*6/20</f>
        <v>3.9</v>
      </c>
      <c r="BN220" s="358">
        <f t="shared" ref="BN220:BN228" si="168">BP220*6/20</f>
        <v>3.9</v>
      </c>
      <c r="BO220" s="358">
        <f t="shared" si="148"/>
        <v>5.2</v>
      </c>
      <c r="BP220" s="500">
        <v>13</v>
      </c>
      <c r="BQ220" s="373"/>
      <c r="BR220" s="373"/>
      <c r="BS220" s="373"/>
      <c r="BT220" s="704"/>
      <c r="BU220" s="1916"/>
      <c r="BV220" s="1415"/>
      <c r="BW220" s="1415"/>
      <c r="BX220" s="1917"/>
      <c r="BY220" s="1424"/>
      <c r="BZ220" s="1424"/>
      <c r="CA220" s="1424"/>
      <c r="CB220" s="1425"/>
      <c r="CC220" s="355"/>
      <c r="CD220" s="355"/>
      <c r="CE220" s="355"/>
      <c r="CF220" s="356"/>
      <c r="CG220" s="358"/>
      <c r="CH220" s="358"/>
      <c r="CI220" s="358"/>
      <c r="CJ220" s="363"/>
      <c r="CK220" s="383"/>
      <c r="CL220" s="383"/>
      <c r="CM220" s="383"/>
      <c r="CN220" s="488"/>
      <c r="CO220" s="2014"/>
      <c r="CP220" s="467"/>
      <c r="CQ220" s="468"/>
      <c r="CR220" s="2015"/>
      <c r="CS220" s="378"/>
      <c r="CT220" s="378"/>
      <c r="CU220" s="378"/>
      <c r="CV220" s="460"/>
      <c r="CW220" s="466"/>
      <c r="CX220" s="467"/>
      <c r="CY220" s="468"/>
      <c r="CZ220" s="468"/>
      <c r="DA220" s="469"/>
      <c r="DB220" s="378"/>
      <c r="DC220" s="470"/>
      <c r="DD220" s="470"/>
      <c r="DE220" s="466"/>
      <c r="DF220" s="467"/>
      <c r="DG220" s="468"/>
      <c r="DH220" s="468"/>
      <c r="DI220" s="488"/>
      <c r="DJ220" s="383"/>
      <c r="DK220" s="489"/>
      <c r="DL220" s="489"/>
      <c r="DM220" s="374"/>
      <c r="DN220" s="374"/>
      <c r="DO220" s="374"/>
      <c r="DP220" s="574"/>
      <c r="DQ220" s="360">
        <f t="shared" ref="DQ220:DQ228" si="169">DT220*6/20</f>
        <v>3.9</v>
      </c>
      <c r="DR220" s="361">
        <f t="shared" ref="DR220:DR228" si="170">DT220*6/20</f>
        <v>3.9</v>
      </c>
      <c r="DS220" s="361">
        <f t="shared" si="151"/>
        <v>5.2</v>
      </c>
      <c r="DT220" s="702">
        <v>13</v>
      </c>
      <c r="DU220" s="1195">
        <v>3.25</v>
      </c>
      <c r="DV220" s="1195">
        <v>4.75</v>
      </c>
      <c r="DW220" s="1195">
        <v>3.5</v>
      </c>
      <c r="DX220" s="1196">
        <f>DW220+DV220+DU220</f>
        <v>11.5</v>
      </c>
      <c r="DY220" s="495">
        <f t="shared" ref="DY220:DY228" si="171">EB220*6/20</f>
        <v>3.9</v>
      </c>
      <c r="DZ220" s="496">
        <f t="shared" ref="DZ220:DZ228" si="172">EB220*6/20</f>
        <v>3.9</v>
      </c>
      <c r="EA220" s="496">
        <f t="shared" si="160"/>
        <v>5.2</v>
      </c>
      <c r="EB220" s="726">
        <v>13</v>
      </c>
      <c r="EC220" s="360">
        <f t="shared" ref="EC220:EC228" si="173">EF220*6/20</f>
        <v>3</v>
      </c>
      <c r="ED220" s="361">
        <f t="shared" ref="ED220:ED228" si="174">EF220*6/20</f>
        <v>3</v>
      </c>
      <c r="EE220" s="361">
        <f t="shared" si="154"/>
        <v>4</v>
      </c>
      <c r="EF220" s="702">
        <v>10</v>
      </c>
      <c r="EG220" s="577"/>
      <c r="EH220" s="578"/>
      <c r="EI220" s="579"/>
      <c r="EJ220" s="580"/>
      <c r="EK220" s="964">
        <f>EN220*6/20</f>
        <v>3.6</v>
      </c>
      <c r="EL220" s="965">
        <f>EN220*6/20</f>
        <v>3.6</v>
      </c>
      <c r="EM220" s="966">
        <f t="shared" si="161"/>
        <v>4.8</v>
      </c>
      <c r="EN220" s="973">
        <v>12</v>
      </c>
      <c r="EO220" s="1064">
        <v>6</v>
      </c>
      <c r="EP220" s="1064">
        <v>6</v>
      </c>
      <c r="EQ220" s="1064">
        <v>4.5</v>
      </c>
      <c r="ER220" s="1065">
        <f t="shared" ref="ER220:ER228" si="175">EQ220+EP220+EO220</f>
        <v>16.5</v>
      </c>
      <c r="ES220" s="1107">
        <v>3.5</v>
      </c>
      <c r="ET220" s="1107">
        <v>3</v>
      </c>
      <c r="EU220" s="1107">
        <v>2</v>
      </c>
      <c r="EV220" s="1108">
        <f t="shared" si="162"/>
        <v>8.5</v>
      </c>
      <c r="EW220" s="1347"/>
      <c r="EX220" s="1348"/>
      <c r="EY220" s="1349"/>
      <c r="EZ220" s="1376"/>
      <c r="FA220" s="1457"/>
      <c r="FB220" s="1458"/>
      <c r="FC220" s="1459"/>
      <c r="FD220" s="1495"/>
      <c r="FE220" s="1632"/>
      <c r="FF220" s="1633"/>
      <c r="FG220" s="1634"/>
      <c r="FH220" s="1641"/>
      <c r="FL220" s="2252"/>
      <c r="FP220" s="2252"/>
      <c r="FQ220" s="1858"/>
      <c r="FT220" s="2252"/>
      <c r="FX220" s="2252"/>
      <c r="GB220" s="2252"/>
      <c r="GF220" s="2252"/>
      <c r="GG220" s="1858"/>
      <c r="GJ220" s="2252"/>
      <c r="GN220" s="2252"/>
      <c r="GR220" s="2252"/>
      <c r="GV220" s="1858"/>
      <c r="GW220" s="1858"/>
      <c r="GZ220" s="2252"/>
      <c r="HA220" s="1858"/>
      <c r="HD220" s="2252"/>
      <c r="HE220" s="1858"/>
      <c r="HH220" s="2252"/>
      <c r="HI220" s="1858"/>
      <c r="HL220" s="2252"/>
      <c r="HM220" s="1858"/>
      <c r="HP220" s="2252"/>
      <c r="HQ220" s="1858"/>
      <c r="HT220" s="2252"/>
      <c r="HU220" s="1858"/>
      <c r="HX220" s="2252"/>
      <c r="HY220" s="1858"/>
      <c r="IB220" s="2252"/>
      <c r="IC220" s="1858"/>
      <c r="IF220" s="2252"/>
      <c r="IG220" s="1858"/>
      <c r="IJ220" s="2252"/>
      <c r="IK220" s="1858"/>
      <c r="IN220" s="2252"/>
      <c r="IO220" s="1858"/>
      <c r="IR220" s="2252"/>
      <c r="IS220" s="1858"/>
      <c r="IV220" s="1858"/>
      <c r="IW220" s="1858"/>
      <c r="IZ220" s="2252"/>
      <c r="JA220" s="1858"/>
      <c r="JD220" s="2252"/>
      <c r="JE220" s="1858"/>
      <c r="JH220" s="2252"/>
      <c r="JI220" s="1858"/>
      <c r="JL220" s="2252"/>
      <c r="JM220" s="1858"/>
      <c r="JP220" s="2252"/>
      <c r="JQ220" s="1858"/>
      <c r="JT220" s="2252"/>
      <c r="JU220" s="1858"/>
      <c r="JX220" s="2252"/>
      <c r="JY220" s="1858"/>
      <c r="KB220" s="2252"/>
      <c r="KC220" s="1858"/>
      <c r="KF220" s="2252"/>
      <c r="KG220" s="1858"/>
      <c r="KJ220" s="2252"/>
      <c r="KK220" s="1858"/>
      <c r="KN220" s="2252"/>
      <c r="KO220" s="1858"/>
      <c r="KR220" s="2252"/>
      <c r="KS220" s="1858"/>
      <c r="KV220" s="2252"/>
      <c r="KW220" s="1858"/>
      <c r="KZ220" s="2252"/>
      <c r="LA220" s="1858"/>
      <c r="LD220" s="2252"/>
      <c r="LE220" s="1858"/>
      <c r="LH220" s="2252"/>
      <c r="LI220" s="1858"/>
      <c r="LL220" s="2252"/>
      <c r="LM220" s="1858"/>
      <c r="LP220" s="2252"/>
      <c r="LQ220" s="1858"/>
      <c r="LT220" s="2252"/>
      <c r="LU220" s="1858"/>
      <c r="LX220" s="2252"/>
      <c r="LY220" s="1858"/>
      <c r="MB220" s="2252"/>
      <c r="MC220" s="1858"/>
      <c r="MF220" s="2252"/>
      <c r="MG220" s="1858"/>
      <c r="MJ220" s="2252"/>
      <c r="MK220" s="1858"/>
      <c r="MN220" s="2252"/>
      <c r="MO220" s="1858"/>
      <c r="MR220" s="2252"/>
      <c r="MS220" s="1858"/>
      <c r="MV220" s="2252"/>
      <c r="MW220" s="1858"/>
      <c r="MZ220" s="2252"/>
      <c r="NA220" s="1858"/>
      <c r="ND220" s="2252"/>
    </row>
    <row r="221" spans="1:368" s="78" customFormat="1" thickBot="1">
      <c r="A221" s="899"/>
      <c r="B221" s="1754"/>
      <c r="C221" s="1790"/>
      <c r="D221" s="2331"/>
      <c r="E221" s="1790"/>
      <c r="F221" s="1801"/>
      <c r="G221" s="1823" t="s">
        <v>303</v>
      </c>
      <c r="H221" s="1741">
        <f t="shared" si="156"/>
        <v>3.9376923076923083</v>
      </c>
      <c r="I221" s="1200">
        <f t="shared" si="157"/>
        <v>3.8992307692307695</v>
      </c>
      <c r="J221" s="1200">
        <f t="shared" si="158"/>
        <v>4.9553846153846148</v>
      </c>
      <c r="K221" s="2287">
        <f t="shared" si="159"/>
        <v>12.792307692307693</v>
      </c>
      <c r="L221" s="1754"/>
      <c r="M221" s="550">
        <v>4.5</v>
      </c>
      <c r="N221" s="550">
        <v>4</v>
      </c>
      <c r="O221" s="550">
        <v>3.5</v>
      </c>
      <c r="P221" s="471">
        <f t="shared" si="163"/>
        <v>12</v>
      </c>
      <c r="Q221" s="2529">
        <v>4</v>
      </c>
      <c r="R221" s="1160">
        <v>5</v>
      </c>
      <c r="S221" s="1161">
        <v>6</v>
      </c>
      <c r="T221" s="2520">
        <f t="shared" ref="T221:T228" si="176">S221+R221+Q221</f>
        <v>15</v>
      </c>
      <c r="U221" s="739"/>
      <c r="V221" s="739"/>
      <c r="W221" s="739"/>
      <c r="X221" s="740"/>
      <c r="Y221" s="353">
        <v>4</v>
      </c>
      <c r="Z221" s="353">
        <v>3.5</v>
      </c>
      <c r="AA221" s="353">
        <v>5</v>
      </c>
      <c r="AB221" s="525">
        <f t="shared" si="164"/>
        <v>12.5</v>
      </c>
      <c r="AC221" s="484">
        <v>4</v>
      </c>
      <c r="AD221" s="484">
        <v>4.5</v>
      </c>
      <c r="AE221" s="484">
        <v>6.5</v>
      </c>
      <c r="AF221" s="356">
        <f t="shared" si="165"/>
        <v>15</v>
      </c>
      <c r="AG221" s="1173"/>
      <c r="AH221" s="1174"/>
      <c r="AI221" s="1175"/>
      <c r="AJ221" s="1174"/>
      <c r="AK221" s="351"/>
      <c r="AL221" s="463"/>
      <c r="AM221" s="463"/>
      <c r="AN221" s="464"/>
      <c r="AO221" s="1133">
        <v>5</v>
      </c>
      <c r="AP221" s="1133">
        <v>3</v>
      </c>
      <c r="AQ221" s="1133">
        <v>3</v>
      </c>
      <c r="AR221" s="1158">
        <f t="shared" si="166"/>
        <v>11</v>
      </c>
      <c r="AS221" s="373"/>
      <c r="AT221" s="373"/>
      <c r="AU221" s="705"/>
      <c r="AV221" s="704"/>
      <c r="AW221" s="1962"/>
      <c r="AX221" s="364"/>
      <c r="AY221" s="365"/>
      <c r="AZ221" s="1963"/>
      <c r="BA221" s="366"/>
      <c r="BB221" s="366"/>
      <c r="BC221" s="366"/>
      <c r="BD221" s="367"/>
      <c r="BE221" s="2418"/>
      <c r="BF221" s="378"/>
      <c r="BG221" s="2448"/>
      <c r="BH221" s="470"/>
      <c r="BI221" s="371"/>
      <c r="BJ221" s="371"/>
      <c r="BK221" s="371"/>
      <c r="BL221" s="372"/>
      <c r="BM221" s="358">
        <f t="shared" si="167"/>
        <v>4.5</v>
      </c>
      <c r="BN221" s="358">
        <f t="shared" si="168"/>
        <v>4.5</v>
      </c>
      <c r="BO221" s="358">
        <f t="shared" si="148"/>
        <v>6</v>
      </c>
      <c r="BP221" s="500">
        <v>15</v>
      </c>
      <c r="BQ221" s="373"/>
      <c r="BR221" s="373"/>
      <c r="BS221" s="373"/>
      <c r="BT221" s="704"/>
      <c r="BU221" s="1916"/>
      <c r="BV221" s="1415"/>
      <c r="BW221" s="1415"/>
      <c r="BX221" s="1917"/>
      <c r="BY221" s="1424"/>
      <c r="BZ221" s="1424"/>
      <c r="CA221" s="1424"/>
      <c r="CB221" s="1425"/>
      <c r="CC221" s="355"/>
      <c r="CD221" s="355"/>
      <c r="CE221" s="355"/>
      <c r="CF221" s="356"/>
      <c r="CG221" s="358"/>
      <c r="CH221" s="358"/>
      <c r="CI221" s="358"/>
      <c r="CJ221" s="363"/>
      <c r="CK221" s="383"/>
      <c r="CL221" s="383"/>
      <c r="CM221" s="383"/>
      <c r="CN221" s="488"/>
      <c r="CO221" s="2014"/>
      <c r="CP221" s="467"/>
      <c r="CQ221" s="468"/>
      <c r="CR221" s="2015"/>
      <c r="CS221" s="378"/>
      <c r="CT221" s="378"/>
      <c r="CU221" s="378"/>
      <c r="CV221" s="460"/>
      <c r="CW221" s="466"/>
      <c r="CX221" s="467"/>
      <c r="CY221" s="468"/>
      <c r="CZ221" s="468"/>
      <c r="DA221" s="469"/>
      <c r="DB221" s="378"/>
      <c r="DC221" s="470"/>
      <c r="DD221" s="470"/>
      <c r="DE221" s="466"/>
      <c r="DF221" s="467"/>
      <c r="DG221" s="468"/>
      <c r="DH221" s="468"/>
      <c r="DI221" s="488"/>
      <c r="DJ221" s="383"/>
      <c r="DK221" s="489"/>
      <c r="DL221" s="489"/>
      <c r="DM221" s="374"/>
      <c r="DN221" s="374"/>
      <c r="DO221" s="374"/>
      <c r="DP221" s="574"/>
      <c r="DQ221" s="360">
        <f t="shared" si="169"/>
        <v>4.05</v>
      </c>
      <c r="DR221" s="361">
        <f t="shared" si="170"/>
        <v>4.05</v>
      </c>
      <c r="DS221" s="361">
        <f t="shared" si="151"/>
        <v>5.4</v>
      </c>
      <c r="DT221" s="702">
        <v>13.5</v>
      </c>
      <c r="DU221" s="683">
        <f>DX221*6/20</f>
        <v>3.8400000000000007</v>
      </c>
      <c r="DV221" s="683">
        <f>DX221*6/20</f>
        <v>3.8400000000000007</v>
      </c>
      <c r="DW221" s="683">
        <f>DX221*8/20</f>
        <v>5.12</v>
      </c>
      <c r="DX221" s="684">
        <v>12.8</v>
      </c>
      <c r="DY221" s="495">
        <f t="shared" si="171"/>
        <v>4.2</v>
      </c>
      <c r="DZ221" s="496">
        <f t="shared" si="172"/>
        <v>4.2</v>
      </c>
      <c r="EA221" s="496">
        <f t="shared" si="160"/>
        <v>5.6</v>
      </c>
      <c r="EB221" s="726">
        <v>14</v>
      </c>
      <c r="EC221" s="360">
        <f t="shared" si="173"/>
        <v>3</v>
      </c>
      <c r="ED221" s="361">
        <f t="shared" si="174"/>
        <v>3</v>
      </c>
      <c r="EE221" s="361">
        <f t="shared" si="154"/>
        <v>4</v>
      </c>
      <c r="EF221" s="702">
        <v>10</v>
      </c>
      <c r="EG221" s="577"/>
      <c r="EH221" s="578"/>
      <c r="EI221" s="579"/>
      <c r="EJ221" s="580"/>
      <c r="EK221" s="964">
        <f t="shared" ref="EK221:EK228" si="177">EN221*6/20</f>
        <v>3.6</v>
      </c>
      <c r="EL221" s="965">
        <f t="shared" ref="EL221:EL228" si="178">EN221*6/20</f>
        <v>3.6</v>
      </c>
      <c r="EM221" s="966">
        <f t="shared" si="161"/>
        <v>4.8</v>
      </c>
      <c r="EN221" s="973">
        <v>12</v>
      </c>
      <c r="EO221" s="1064">
        <v>4</v>
      </c>
      <c r="EP221" s="1064">
        <v>3</v>
      </c>
      <c r="EQ221" s="1064">
        <v>4</v>
      </c>
      <c r="ER221" s="1065">
        <f t="shared" si="175"/>
        <v>11</v>
      </c>
      <c r="ES221" s="1107">
        <v>2.5</v>
      </c>
      <c r="ET221" s="1107">
        <v>4.5</v>
      </c>
      <c r="EU221" s="1107">
        <v>5.5</v>
      </c>
      <c r="EV221" s="1108">
        <f t="shared" si="162"/>
        <v>12.5</v>
      </c>
      <c r="EW221" s="1347"/>
      <c r="EX221" s="1348"/>
      <c r="EY221" s="1349"/>
      <c r="EZ221" s="1376"/>
      <c r="FA221" s="1457"/>
      <c r="FB221" s="1458"/>
      <c r="FC221" s="1459"/>
      <c r="FD221" s="1495"/>
      <c r="FE221" s="1632"/>
      <c r="FF221" s="1633"/>
      <c r="FG221" s="1634"/>
      <c r="FH221" s="1641"/>
      <c r="FL221" s="2252"/>
      <c r="FP221" s="2252"/>
      <c r="FQ221" s="1858"/>
      <c r="FT221" s="2252"/>
      <c r="FX221" s="2252"/>
      <c r="GB221" s="2252"/>
      <c r="GF221" s="2252"/>
      <c r="GG221" s="1858"/>
      <c r="GJ221" s="2252"/>
      <c r="GN221" s="2252"/>
      <c r="GR221" s="2252"/>
      <c r="GV221" s="1858"/>
      <c r="GW221" s="1858"/>
      <c r="GZ221" s="2252"/>
      <c r="HA221" s="1858"/>
      <c r="HD221" s="2252"/>
      <c r="HE221" s="1858"/>
      <c r="HH221" s="2252"/>
      <c r="HI221" s="1858"/>
      <c r="HL221" s="2252"/>
      <c r="HM221" s="1858"/>
      <c r="HP221" s="2252"/>
      <c r="HQ221" s="1858"/>
      <c r="HT221" s="2252"/>
      <c r="HU221" s="1858"/>
      <c r="HX221" s="2252"/>
      <c r="HY221" s="1858"/>
      <c r="IB221" s="2252"/>
      <c r="IC221" s="1858"/>
      <c r="IF221" s="2252"/>
      <c r="IG221" s="1858"/>
      <c r="IJ221" s="2252"/>
      <c r="IK221" s="1858"/>
      <c r="IN221" s="2252"/>
      <c r="IO221" s="1858"/>
      <c r="IR221" s="2252"/>
      <c r="IS221" s="1858"/>
      <c r="IV221" s="1858"/>
      <c r="IW221" s="1858"/>
      <c r="IZ221" s="2252"/>
      <c r="JA221" s="1858"/>
      <c r="JD221" s="2252"/>
      <c r="JE221" s="1858"/>
      <c r="JH221" s="2252"/>
      <c r="JI221" s="1858"/>
      <c r="JL221" s="2252"/>
      <c r="JM221" s="1858"/>
      <c r="JP221" s="2252"/>
      <c r="JQ221" s="1858"/>
      <c r="JT221" s="2252"/>
      <c r="JU221" s="1858"/>
      <c r="JX221" s="2252"/>
      <c r="JY221" s="1858"/>
      <c r="KB221" s="2252"/>
      <c r="KC221" s="1858"/>
      <c r="KF221" s="2252"/>
      <c r="KG221" s="1858"/>
      <c r="KJ221" s="2252"/>
      <c r="KK221" s="1858"/>
      <c r="KN221" s="2252"/>
      <c r="KO221" s="1858"/>
      <c r="KR221" s="2252"/>
      <c r="KS221" s="1858"/>
      <c r="KV221" s="2252"/>
      <c r="KW221" s="1858"/>
      <c r="KZ221" s="2252"/>
      <c r="LA221" s="1858"/>
      <c r="LD221" s="2252"/>
      <c r="LE221" s="1858"/>
      <c r="LH221" s="2252"/>
      <c r="LI221" s="1858"/>
      <c r="LL221" s="2252"/>
      <c r="LM221" s="1858"/>
      <c r="LP221" s="2252"/>
      <c r="LQ221" s="1858"/>
      <c r="LT221" s="2252"/>
      <c r="LU221" s="1858"/>
      <c r="LX221" s="2252"/>
      <c r="LY221" s="1858"/>
      <c r="MB221" s="2252"/>
      <c r="MC221" s="1858"/>
      <c r="MF221" s="2252"/>
      <c r="MG221" s="1858"/>
      <c r="MJ221" s="2252"/>
      <c r="MK221" s="1858"/>
      <c r="MN221" s="2252"/>
      <c r="MO221" s="1858"/>
      <c r="MR221" s="2252"/>
      <c r="MS221" s="1858"/>
      <c r="MV221" s="2252"/>
      <c r="MW221" s="1858"/>
      <c r="MZ221" s="2252"/>
      <c r="NA221" s="1858"/>
      <c r="ND221" s="2252"/>
    </row>
    <row r="222" spans="1:368" s="78" customFormat="1" thickBot="1">
      <c r="A222" s="899"/>
      <c r="B222" s="1754"/>
      <c r="C222" s="1790"/>
      <c r="D222" s="2331"/>
      <c r="E222" s="1790"/>
      <c r="F222" s="1801"/>
      <c r="G222" s="1823" t="s">
        <v>304</v>
      </c>
      <c r="H222" s="1774">
        <f t="shared" si="156"/>
        <v>4.4653846153846155</v>
      </c>
      <c r="I222" s="1202">
        <f t="shared" si="157"/>
        <v>4.2538461538461538</v>
      </c>
      <c r="J222" s="1204">
        <f t="shared" si="158"/>
        <v>5.1461538461538465</v>
      </c>
      <c r="K222" s="2293">
        <f t="shared" si="159"/>
        <v>13.865384615384617</v>
      </c>
      <c r="L222" s="1754"/>
      <c r="M222" s="550">
        <v>5</v>
      </c>
      <c r="N222" s="550">
        <v>5</v>
      </c>
      <c r="O222" s="550">
        <v>4.5</v>
      </c>
      <c r="P222" s="471">
        <f t="shared" si="163"/>
        <v>14.5</v>
      </c>
      <c r="Q222" s="2529">
        <v>4</v>
      </c>
      <c r="R222" s="1160">
        <v>3</v>
      </c>
      <c r="S222" s="1161">
        <v>7</v>
      </c>
      <c r="T222" s="2520">
        <f t="shared" si="176"/>
        <v>14</v>
      </c>
      <c r="U222" s="739"/>
      <c r="V222" s="739"/>
      <c r="W222" s="739"/>
      <c r="X222" s="740"/>
      <c r="Y222" s="353">
        <v>5</v>
      </c>
      <c r="Z222" s="353">
        <v>5</v>
      </c>
      <c r="AA222" s="353">
        <v>5.5</v>
      </c>
      <c r="AB222" s="525">
        <f t="shared" si="164"/>
        <v>15.5</v>
      </c>
      <c r="AC222" s="484">
        <v>3</v>
      </c>
      <c r="AD222" s="484">
        <v>3.5</v>
      </c>
      <c r="AE222" s="484">
        <v>3</v>
      </c>
      <c r="AF222" s="356">
        <f t="shared" si="165"/>
        <v>9.5</v>
      </c>
      <c r="AG222" s="1173"/>
      <c r="AH222" s="1174"/>
      <c r="AI222" s="1175"/>
      <c r="AJ222" s="1174"/>
      <c r="AK222" s="351"/>
      <c r="AL222" s="463"/>
      <c r="AM222" s="463"/>
      <c r="AN222" s="464"/>
      <c r="AO222" s="1133">
        <v>6</v>
      </c>
      <c r="AP222" s="1133">
        <v>6</v>
      </c>
      <c r="AQ222" s="1133">
        <v>3.5</v>
      </c>
      <c r="AR222" s="1158">
        <f t="shared" si="166"/>
        <v>15.5</v>
      </c>
      <c r="AS222" s="373"/>
      <c r="AT222" s="373"/>
      <c r="AU222" s="705"/>
      <c r="AV222" s="704"/>
      <c r="AW222" s="1962"/>
      <c r="AX222" s="364"/>
      <c r="AY222" s="365"/>
      <c r="AZ222" s="1963"/>
      <c r="BA222" s="366"/>
      <c r="BB222" s="366"/>
      <c r="BC222" s="366"/>
      <c r="BD222" s="367"/>
      <c r="BE222" s="2418"/>
      <c r="BF222" s="378"/>
      <c r="BG222" s="2448"/>
      <c r="BH222" s="470"/>
      <c r="BI222" s="371"/>
      <c r="BJ222" s="371"/>
      <c r="BK222" s="371"/>
      <c r="BL222" s="372"/>
      <c r="BM222" s="358">
        <f t="shared" si="167"/>
        <v>5.4</v>
      </c>
      <c r="BN222" s="358">
        <f t="shared" si="168"/>
        <v>5.4</v>
      </c>
      <c r="BO222" s="358">
        <f t="shared" si="148"/>
        <v>7.2</v>
      </c>
      <c r="BP222" s="500">
        <v>18</v>
      </c>
      <c r="BQ222" s="373"/>
      <c r="BR222" s="373"/>
      <c r="BS222" s="373"/>
      <c r="BT222" s="704"/>
      <c r="BU222" s="1916"/>
      <c r="BV222" s="1415"/>
      <c r="BW222" s="1415"/>
      <c r="BX222" s="1917"/>
      <c r="BY222" s="1424"/>
      <c r="BZ222" s="1424"/>
      <c r="CA222" s="1424"/>
      <c r="CB222" s="1425"/>
      <c r="CC222" s="355"/>
      <c r="CD222" s="355"/>
      <c r="CE222" s="355"/>
      <c r="CF222" s="356"/>
      <c r="CG222" s="358"/>
      <c r="CH222" s="358"/>
      <c r="CI222" s="358"/>
      <c r="CJ222" s="363"/>
      <c r="CK222" s="383"/>
      <c r="CL222" s="383"/>
      <c r="CM222" s="383"/>
      <c r="CN222" s="488"/>
      <c r="CO222" s="2014"/>
      <c r="CP222" s="467"/>
      <c r="CQ222" s="468"/>
      <c r="CR222" s="2015"/>
      <c r="CS222" s="378"/>
      <c r="CT222" s="378"/>
      <c r="CU222" s="378"/>
      <c r="CV222" s="460"/>
      <c r="CW222" s="466"/>
      <c r="CX222" s="467"/>
      <c r="CY222" s="468"/>
      <c r="CZ222" s="468"/>
      <c r="DA222" s="469"/>
      <c r="DB222" s="378"/>
      <c r="DC222" s="470"/>
      <c r="DD222" s="470"/>
      <c r="DE222" s="466"/>
      <c r="DF222" s="467"/>
      <c r="DG222" s="468"/>
      <c r="DH222" s="468"/>
      <c r="DI222" s="488"/>
      <c r="DJ222" s="383"/>
      <c r="DK222" s="489"/>
      <c r="DL222" s="489"/>
      <c r="DM222" s="374"/>
      <c r="DN222" s="374"/>
      <c r="DO222" s="374"/>
      <c r="DP222" s="574"/>
      <c r="DQ222" s="360">
        <f t="shared" si="169"/>
        <v>5.25</v>
      </c>
      <c r="DR222" s="361">
        <f t="shared" si="170"/>
        <v>5.25</v>
      </c>
      <c r="DS222" s="361">
        <f t="shared" si="151"/>
        <v>7</v>
      </c>
      <c r="DT222" s="702">
        <v>17.5</v>
      </c>
      <c r="DU222" s="1195">
        <v>4</v>
      </c>
      <c r="DV222" s="1195">
        <v>4.25</v>
      </c>
      <c r="DW222" s="1195">
        <v>5</v>
      </c>
      <c r="DX222" s="1196">
        <f t="shared" ref="DX222:DX228" si="179">DW222+DV222+DU222</f>
        <v>13.25</v>
      </c>
      <c r="DY222" s="495">
        <f t="shared" si="171"/>
        <v>4.5</v>
      </c>
      <c r="DZ222" s="496">
        <f t="shared" si="172"/>
        <v>4.5</v>
      </c>
      <c r="EA222" s="496">
        <f t="shared" si="160"/>
        <v>6</v>
      </c>
      <c r="EB222" s="726">
        <v>15</v>
      </c>
      <c r="EC222" s="360">
        <f t="shared" si="173"/>
        <v>3</v>
      </c>
      <c r="ED222" s="361">
        <f t="shared" si="174"/>
        <v>3</v>
      </c>
      <c r="EE222" s="361">
        <f t="shared" si="154"/>
        <v>4</v>
      </c>
      <c r="EF222" s="702">
        <v>10</v>
      </c>
      <c r="EG222" s="577"/>
      <c r="EH222" s="578"/>
      <c r="EI222" s="579"/>
      <c r="EJ222" s="580"/>
      <c r="EK222" s="964">
        <f t="shared" si="177"/>
        <v>3.9</v>
      </c>
      <c r="EL222" s="965">
        <f t="shared" si="178"/>
        <v>3.9</v>
      </c>
      <c r="EM222" s="966">
        <f t="shared" si="161"/>
        <v>5.2</v>
      </c>
      <c r="EN222" s="973">
        <v>13</v>
      </c>
      <c r="EO222" s="1064">
        <v>4</v>
      </c>
      <c r="EP222" s="1064">
        <v>2.5</v>
      </c>
      <c r="EQ222" s="1064">
        <v>5</v>
      </c>
      <c r="ER222" s="1065">
        <f t="shared" si="175"/>
        <v>11.5</v>
      </c>
      <c r="ES222" s="1107">
        <v>5</v>
      </c>
      <c r="ET222" s="1107">
        <v>4</v>
      </c>
      <c r="EU222" s="1107">
        <v>4</v>
      </c>
      <c r="EV222" s="1108">
        <f t="shared" si="162"/>
        <v>13</v>
      </c>
      <c r="EW222" s="1347"/>
      <c r="EX222" s="1348"/>
      <c r="EY222" s="1349"/>
      <c r="EZ222" s="1376"/>
      <c r="FA222" s="1457"/>
      <c r="FB222" s="1458"/>
      <c r="FC222" s="1459"/>
      <c r="FD222" s="1495"/>
      <c r="FE222" s="1632"/>
      <c r="FF222" s="1633"/>
      <c r="FG222" s="1634"/>
      <c r="FH222" s="1641"/>
      <c r="FL222" s="2252"/>
      <c r="FP222" s="2252"/>
      <c r="FQ222" s="1858"/>
      <c r="FT222" s="2252"/>
      <c r="FX222" s="2252"/>
      <c r="GB222" s="2252"/>
      <c r="GF222" s="2252"/>
      <c r="GG222" s="1858"/>
      <c r="GJ222" s="2252"/>
      <c r="GN222" s="2252"/>
      <c r="GR222" s="2252"/>
      <c r="GV222" s="1858"/>
      <c r="GW222" s="1858"/>
      <c r="GZ222" s="2252"/>
      <c r="HA222" s="1858"/>
      <c r="HD222" s="2252"/>
      <c r="HE222" s="1858"/>
      <c r="HH222" s="2252"/>
      <c r="HI222" s="1858"/>
      <c r="HL222" s="2252"/>
      <c r="HM222" s="1858"/>
      <c r="HP222" s="2252"/>
      <c r="HQ222" s="1858"/>
      <c r="HT222" s="2252"/>
      <c r="HU222" s="1858"/>
      <c r="HX222" s="2252"/>
      <c r="HY222" s="1858"/>
      <c r="IB222" s="2252"/>
      <c r="IC222" s="1858"/>
      <c r="IF222" s="2252"/>
      <c r="IG222" s="1858"/>
      <c r="IJ222" s="2252"/>
      <c r="IK222" s="1858"/>
      <c r="IN222" s="2252"/>
      <c r="IO222" s="1858"/>
      <c r="IR222" s="2252"/>
      <c r="IS222" s="1858"/>
      <c r="IV222" s="1858"/>
      <c r="IW222" s="1858"/>
      <c r="IZ222" s="2252"/>
      <c r="JA222" s="1858"/>
      <c r="JD222" s="2252"/>
      <c r="JE222" s="1858"/>
      <c r="JH222" s="2252"/>
      <c r="JI222" s="1858"/>
      <c r="JL222" s="2252"/>
      <c r="JM222" s="1858"/>
      <c r="JP222" s="2252"/>
      <c r="JQ222" s="1858"/>
      <c r="JT222" s="2252"/>
      <c r="JU222" s="1858"/>
      <c r="JX222" s="2252"/>
      <c r="JY222" s="1858"/>
      <c r="KB222" s="2252"/>
      <c r="KC222" s="1858"/>
      <c r="KF222" s="2252"/>
      <c r="KG222" s="1858"/>
      <c r="KJ222" s="2252"/>
      <c r="KK222" s="1858"/>
      <c r="KN222" s="2252"/>
      <c r="KO222" s="1858"/>
      <c r="KR222" s="2252"/>
      <c r="KS222" s="1858"/>
      <c r="KV222" s="2252"/>
      <c r="KW222" s="1858"/>
      <c r="KZ222" s="2252"/>
      <c r="LA222" s="1858"/>
      <c r="LD222" s="2252"/>
      <c r="LE222" s="1858"/>
      <c r="LH222" s="2252"/>
      <c r="LI222" s="1858"/>
      <c r="LL222" s="2252"/>
      <c r="LM222" s="1858"/>
      <c r="LP222" s="2252"/>
      <c r="LQ222" s="1858"/>
      <c r="LT222" s="2252"/>
      <c r="LU222" s="1858"/>
      <c r="LX222" s="2252"/>
      <c r="LY222" s="1858"/>
      <c r="MB222" s="2252"/>
      <c r="MC222" s="1858"/>
      <c r="MF222" s="2252"/>
      <c r="MG222" s="1858"/>
      <c r="MJ222" s="2252"/>
      <c r="MK222" s="1858"/>
      <c r="MN222" s="2252"/>
      <c r="MO222" s="1858"/>
      <c r="MR222" s="2252"/>
      <c r="MS222" s="1858"/>
      <c r="MV222" s="2252"/>
      <c r="MW222" s="1858"/>
      <c r="MZ222" s="2252"/>
      <c r="NA222" s="1858"/>
      <c r="ND222" s="2252"/>
    </row>
    <row r="223" spans="1:368" s="78" customFormat="1" thickBot="1">
      <c r="A223" s="899"/>
      <c r="B223" s="1754"/>
      <c r="C223" s="1790"/>
      <c r="D223" s="2331"/>
      <c r="E223" s="1790"/>
      <c r="F223" s="1812" t="s">
        <v>206</v>
      </c>
      <c r="G223" s="1815">
        <v>5</v>
      </c>
      <c r="H223" s="1775">
        <f t="shared" si="156"/>
        <v>4.46</v>
      </c>
      <c r="I223" s="1201">
        <f t="shared" si="157"/>
        <v>4.1138461538461533</v>
      </c>
      <c r="J223" s="1201">
        <f t="shared" si="158"/>
        <v>6.0492307692307694</v>
      </c>
      <c r="K223" s="2294">
        <f t="shared" si="159"/>
        <v>14.623076923076923</v>
      </c>
      <c r="L223" s="1754"/>
      <c r="M223" s="550">
        <v>5.5</v>
      </c>
      <c r="N223" s="550">
        <v>5</v>
      </c>
      <c r="O223" s="550">
        <v>8</v>
      </c>
      <c r="P223" s="471">
        <f t="shared" si="163"/>
        <v>18.5</v>
      </c>
      <c r="Q223" s="1906">
        <f>T223*6/20</f>
        <v>3.6</v>
      </c>
      <c r="R223" s="683">
        <f>T223*6/20</f>
        <v>3.6</v>
      </c>
      <c r="S223" s="683">
        <f>T223*8/20</f>
        <v>4.8</v>
      </c>
      <c r="T223" s="1907">
        <v>12</v>
      </c>
      <c r="U223" s="739"/>
      <c r="V223" s="739"/>
      <c r="W223" s="739"/>
      <c r="X223" s="740"/>
      <c r="Y223" s="683">
        <f>AB223*6/20</f>
        <v>4.2</v>
      </c>
      <c r="Z223" s="683">
        <f>AB223*6/20</f>
        <v>4.2</v>
      </c>
      <c r="AA223" s="683">
        <f>AB223*8/20</f>
        <v>5.6</v>
      </c>
      <c r="AB223" s="684">
        <v>14</v>
      </c>
      <c r="AC223" s="484">
        <v>3</v>
      </c>
      <c r="AD223" s="484">
        <v>5</v>
      </c>
      <c r="AE223" s="484">
        <v>8</v>
      </c>
      <c r="AF223" s="356">
        <f t="shared" si="165"/>
        <v>16</v>
      </c>
      <c r="AG223" s="1176"/>
      <c r="AH223" s="1177"/>
      <c r="AI223" s="1178"/>
      <c r="AJ223" s="1177"/>
      <c r="AK223" s="351"/>
      <c r="AL223" s="463"/>
      <c r="AM223" s="463"/>
      <c r="AN223" s="464"/>
      <c r="AO223" s="1133">
        <v>5</v>
      </c>
      <c r="AP223" s="1133">
        <v>5</v>
      </c>
      <c r="AQ223" s="1133">
        <v>8</v>
      </c>
      <c r="AR223" s="1158">
        <f t="shared" si="166"/>
        <v>18</v>
      </c>
      <c r="AS223" s="373"/>
      <c r="AT223" s="373"/>
      <c r="AU223" s="705"/>
      <c r="AV223" s="704"/>
      <c r="AW223" s="1962"/>
      <c r="AX223" s="364"/>
      <c r="AY223" s="365"/>
      <c r="AZ223" s="1963"/>
      <c r="BA223" s="366"/>
      <c r="BB223" s="366"/>
      <c r="BC223" s="366"/>
      <c r="BD223" s="367"/>
      <c r="BE223" s="2418"/>
      <c r="BF223" s="378"/>
      <c r="BG223" s="2448"/>
      <c r="BH223" s="470"/>
      <c r="BI223" s="371"/>
      <c r="BJ223" s="371"/>
      <c r="BK223" s="371"/>
      <c r="BL223" s="372"/>
      <c r="BM223" s="683">
        <f>BP223*6/20</f>
        <v>4.5660000000000007</v>
      </c>
      <c r="BN223" s="683">
        <f>BP223*6/20</f>
        <v>4.5660000000000007</v>
      </c>
      <c r="BO223" s="683">
        <f>BP223*8/20</f>
        <v>6.0880000000000001</v>
      </c>
      <c r="BP223" s="684">
        <v>15.22</v>
      </c>
      <c r="BQ223" s="373"/>
      <c r="BR223" s="373"/>
      <c r="BS223" s="373"/>
      <c r="BT223" s="704"/>
      <c r="BU223" s="1916"/>
      <c r="BV223" s="1415"/>
      <c r="BW223" s="1415"/>
      <c r="BX223" s="1917"/>
      <c r="BY223" s="1424"/>
      <c r="BZ223" s="1424"/>
      <c r="CA223" s="1424"/>
      <c r="CB223" s="1425"/>
      <c r="CC223" s="355"/>
      <c r="CD223" s="355"/>
      <c r="CE223" s="355"/>
      <c r="CF223" s="356"/>
      <c r="CG223" s="358"/>
      <c r="CH223" s="358"/>
      <c r="CI223" s="358"/>
      <c r="CJ223" s="363"/>
      <c r="CK223" s="383"/>
      <c r="CL223" s="383"/>
      <c r="CM223" s="383"/>
      <c r="CN223" s="488"/>
      <c r="CO223" s="2014"/>
      <c r="CP223" s="467"/>
      <c r="CQ223" s="468"/>
      <c r="CR223" s="2015"/>
      <c r="CS223" s="378"/>
      <c r="CT223" s="378"/>
      <c r="CU223" s="378"/>
      <c r="CV223" s="460"/>
      <c r="CW223" s="466"/>
      <c r="CX223" s="467"/>
      <c r="CY223" s="468"/>
      <c r="CZ223" s="468"/>
      <c r="DA223" s="469"/>
      <c r="DB223" s="378"/>
      <c r="DC223" s="470"/>
      <c r="DD223" s="470"/>
      <c r="DE223" s="466"/>
      <c r="DF223" s="467"/>
      <c r="DG223" s="468"/>
      <c r="DH223" s="468"/>
      <c r="DI223" s="488"/>
      <c r="DJ223" s="383"/>
      <c r="DK223" s="489"/>
      <c r="DL223" s="489"/>
      <c r="DM223" s="374"/>
      <c r="DN223" s="374"/>
      <c r="DO223" s="374"/>
      <c r="DP223" s="574"/>
      <c r="DQ223" s="360">
        <f t="shared" si="169"/>
        <v>4.5</v>
      </c>
      <c r="DR223" s="361">
        <f t="shared" si="170"/>
        <v>4.5</v>
      </c>
      <c r="DS223" s="361">
        <f t="shared" si="151"/>
        <v>6</v>
      </c>
      <c r="DT223" s="702">
        <v>15</v>
      </c>
      <c r="DU223" s="1195">
        <v>5</v>
      </c>
      <c r="DV223" s="1195">
        <v>2</v>
      </c>
      <c r="DW223" s="1195">
        <v>3.5</v>
      </c>
      <c r="DX223" s="1196">
        <f t="shared" si="179"/>
        <v>10.5</v>
      </c>
      <c r="DY223" s="495">
        <f t="shared" si="171"/>
        <v>4.8</v>
      </c>
      <c r="DZ223" s="496">
        <f t="shared" si="172"/>
        <v>4.8</v>
      </c>
      <c r="EA223" s="496">
        <f t="shared" si="160"/>
        <v>6.4</v>
      </c>
      <c r="EB223" s="726">
        <v>16</v>
      </c>
      <c r="EC223" s="360">
        <f t="shared" si="173"/>
        <v>3.9</v>
      </c>
      <c r="ED223" s="361">
        <f t="shared" si="174"/>
        <v>3.9</v>
      </c>
      <c r="EE223" s="361">
        <f t="shared" si="154"/>
        <v>5.2</v>
      </c>
      <c r="EF223" s="702">
        <v>13</v>
      </c>
      <c r="EG223" s="577"/>
      <c r="EH223" s="578"/>
      <c r="EI223" s="579"/>
      <c r="EJ223" s="580"/>
      <c r="EK223" s="964">
        <f t="shared" si="177"/>
        <v>4.2</v>
      </c>
      <c r="EL223" s="965">
        <f t="shared" si="178"/>
        <v>4.2</v>
      </c>
      <c r="EM223" s="966">
        <f t="shared" si="161"/>
        <v>5.6</v>
      </c>
      <c r="EN223" s="973">
        <v>14</v>
      </c>
      <c r="EO223" s="1064">
        <v>6</v>
      </c>
      <c r="EP223" s="1064">
        <v>3</v>
      </c>
      <c r="EQ223" s="1064">
        <v>6.5</v>
      </c>
      <c r="ER223" s="1065">
        <f t="shared" si="175"/>
        <v>15.5</v>
      </c>
      <c r="ES223" s="683">
        <f>EV223*6/20</f>
        <v>3.714</v>
      </c>
      <c r="ET223" s="683">
        <f>EV223*6/20</f>
        <v>3.714</v>
      </c>
      <c r="EU223" s="683">
        <f>EV223*8/20</f>
        <v>4.952</v>
      </c>
      <c r="EV223" s="684">
        <v>12.38</v>
      </c>
      <c r="EW223" s="1347"/>
      <c r="EX223" s="1348"/>
      <c r="EY223" s="1349"/>
      <c r="EZ223" s="1376"/>
      <c r="FA223" s="1457"/>
      <c r="FB223" s="1458"/>
      <c r="FC223" s="1459"/>
      <c r="FD223" s="1495"/>
      <c r="FE223" s="1632"/>
      <c r="FF223" s="1633"/>
      <c r="FG223" s="1634"/>
      <c r="FH223" s="1641"/>
      <c r="FL223" s="2252"/>
      <c r="FP223" s="2252"/>
      <c r="FQ223" s="1858"/>
      <c r="FT223" s="2252"/>
      <c r="FX223" s="2252"/>
      <c r="GB223" s="2252"/>
      <c r="GF223" s="2252"/>
      <c r="GG223" s="1858"/>
      <c r="GJ223" s="2252"/>
      <c r="GN223" s="2252"/>
      <c r="GR223" s="2252"/>
      <c r="GV223" s="1858"/>
      <c r="GW223" s="1858"/>
      <c r="GZ223" s="2252"/>
      <c r="HA223" s="1858"/>
      <c r="HD223" s="2252"/>
      <c r="HE223" s="1858"/>
      <c r="HH223" s="2252"/>
      <c r="HI223" s="1858"/>
      <c r="HL223" s="2252"/>
      <c r="HM223" s="1858"/>
      <c r="HP223" s="2252"/>
      <c r="HQ223" s="1858"/>
      <c r="HT223" s="2252"/>
      <c r="HU223" s="1858"/>
      <c r="HX223" s="2252"/>
      <c r="HY223" s="1858"/>
      <c r="IB223" s="2252"/>
      <c r="IC223" s="1858"/>
      <c r="IF223" s="2252"/>
      <c r="IG223" s="1858"/>
      <c r="IJ223" s="2252"/>
      <c r="IK223" s="1858"/>
      <c r="IN223" s="2252"/>
      <c r="IO223" s="1858"/>
      <c r="IR223" s="2252"/>
      <c r="IS223" s="1858"/>
      <c r="IV223" s="1858"/>
      <c r="IW223" s="1858"/>
      <c r="IZ223" s="2252"/>
      <c r="JA223" s="1858"/>
      <c r="JD223" s="2252"/>
      <c r="JE223" s="1858"/>
      <c r="JH223" s="2252"/>
      <c r="JI223" s="1858"/>
      <c r="JL223" s="2252"/>
      <c r="JM223" s="1858"/>
      <c r="JP223" s="2252"/>
      <c r="JQ223" s="1858"/>
      <c r="JT223" s="2252"/>
      <c r="JU223" s="1858"/>
      <c r="JX223" s="2252"/>
      <c r="JY223" s="1858"/>
      <c r="KB223" s="2252"/>
      <c r="KC223" s="1858"/>
      <c r="KF223" s="2252"/>
      <c r="KG223" s="1858"/>
      <c r="KJ223" s="2252"/>
      <c r="KK223" s="1858"/>
      <c r="KN223" s="2252"/>
      <c r="KO223" s="1858"/>
      <c r="KR223" s="2252"/>
      <c r="KS223" s="1858"/>
      <c r="KV223" s="2252"/>
      <c r="KW223" s="1858"/>
      <c r="KZ223" s="2252"/>
      <c r="LA223" s="1858"/>
      <c r="LD223" s="2252"/>
      <c r="LE223" s="1858"/>
      <c r="LH223" s="2252"/>
      <c r="LI223" s="1858"/>
      <c r="LL223" s="2252"/>
      <c r="LM223" s="1858"/>
      <c r="LP223" s="2252"/>
      <c r="LQ223" s="1858"/>
      <c r="LT223" s="2252"/>
      <c r="LU223" s="1858"/>
      <c r="LX223" s="2252"/>
      <c r="LY223" s="1858"/>
      <c r="MB223" s="2252"/>
      <c r="MC223" s="1858"/>
      <c r="MF223" s="2252"/>
      <c r="MG223" s="1858"/>
      <c r="MJ223" s="2252"/>
      <c r="MK223" s="1858"/>
      <c r="MN223" s="2252"/>
      <c r="MO223" s="1858"/>
      <c r="MR223" s="2252"/>
      <c r="MS223" s="1858"/>
      <c r="MV223" s="2252"/>
      <c r="MW223" s="1858"/>
      <c r="MZ223" s="2252"/>
      <c r="NA223" s="1858"/>
      <c r="ND223" s="2252"/>
    </row>
    <row r="224" spans="1:368" s="78" customFormat="1" thickBot="1">
      <c r="A224" s="899"/>
      <c r="B224" s="1754"/>
      <c r="C224" s="1790"/>
      <c r="D224" s="2331"/>
      <c r="E224" s="1790"/>
      <c r="F224" s="1801"/>
      <c r="G224" s="1823" t="s">
        <v>305</v>
      </c>
      <c r="H224" s="1747">
        <f t="shared" si="156"/>
        <v>4.7268461538461537</v>
      </c>
      <c r="I224" s="1203">
        <f t="shared" si="157"/>
        <v>4.0729999999999995</v>
      </c>
      <c r="J224" s="1203">
        <f t="shared" si="158"/>
        <v>5.225538461538461</v>
      </c>
      <c r="K224" s="2295">
        <f t="shared" si="159"/>
        <v>14.025384615384615</v>
      </c>
      <c r="L224" s="1754"/>
      <c r="M224" s="550">
        <v>6</v>
      </c>
      <c r="N224" s="550">
        <v>5</v>
      </c>
      <c r="O224" s="550">
        <v>6.5</v>
      </c>
      <c r="P224" s="471">
        <f t="shared" si="163"/>
        <v>17.5</v>
      </c>
      <c r="Q224" s="2529">
        <v>3</v>
      </c>
      <c r="R224" s="1160">
        <v>4</v>
      </c>
      <c r="S224" s="1161">
        <v>6</v>
      </c>
      <c r="T224" s="2520">
        <f t="shared" si="176"/>
        <v>13</v>
      </c>
      <c r="U224" s="739"/>
      <c r="V224" s="739"/>
      <c r="W224" s="739"/>
      <c r="X224" s="740"/>
      <c r="Y224" s="353">
        <v>5.5</v>
      </c>
      <c r="Z224" s="353">
        <v>4.5</v>
      </c>
      <c r="AA224" s="353">
        <v>5</v>
      </c>
      <c r="AB224" s="525">
        <f t="shared" si="164"/>
        <v>15</v>
      </c>
      <c r="AC224" s="484">
        <v>4.5</v>
      </c>
      <c r="AD224" s="484">
        <v>4</v>
      </c>
      <c r="AE224" s="484">
        <v>6</v>
      </c>
      <c r="AF224" s="356">
        <f t="shared" si="165"/>
        <v>14.5</v>
      </c>
      <c r="AG224" s="1176"/>
      <c r="AH224" s="1177"/>
      <c r="AI224" s="1178"/>
      <c r="AJ224" s="1177"/>
      <c r="AK224" s="351"/>
      <c r="AL224" s="463"/>
      <c r="AM224" s="463"/>
      <c r="AN224" s="464"/>
      <c r="AO224" s="1133">
        <v>6</v>
      </c>
      <c r="AP224" s="1133">
        <v>3</v>
      </c>
      <c r="AQ224" s="1133">
        <v>4</v>
      </c>
      <c r="AR224" s="1158">
        <f t="shared" si="166"/>
        <v>13</v>
      </c>
      <c r="AS224" s="373"/>
      <c r="AT224" s="373"/>
      <c r="AU224" s="705"/>
      <c r="AV224" s="704"/>
      <c r="AW224" s="1962"/>
      <c r="AX224" s="364"/>
      <c r="AY224" s="365"/>
      <c r="AZ224" s="1963"/>
      <c r="BA224" s="366"/>
      <c r="BB224" s="366"/>
      <c r="BC224" s="366"/>
      <c r="BD224" s="367"/>
      <c r="BE224" s="2418"/>
      <c r="BF224" s="378"/>
      <c r="BG224" s="2448"/>
      <c r="BH224" s="470"/>
      <c r="BI224" s="371"/>
      <c r="BJ224" s="371"/>
      <c r="BK224" s="371"/>
      <c r="BL224" s="372"/>
      <c r="BM224" s="358">
        <f t="shared" si="167"/>
        <v>4.2</v>
      </c>
      <c r="BN224" s="358">
        <f t="shared" si="168"/>
        <v>4.2</v>
      </c>
      <c r="BO224" s="358">
        <f t="shared" si="148"/>
        <v>5.6</v>
      </c>
      <c r="BP224" s="500">
        <v>14</v>
      </c>
      <c r="BQ224" s="373"/>
      <c r="BR224" s="373"/>
      <c r="BS224" s="373"/>
      <c r="BT224" s="704"/>
      <c r="BU224" s="1916"/>
      <c r="BV224" s="1415"/>
      <c r="BW224" s="1415"/>
      <c r="BX224" s="1917"/>
      <c r="BY224" s="1424"/>
      <c r="BZ224" s="1424"/>
      <c r="CA224" s="1424"/>
      <c r="CB224" s="1425"/>
      <c r="CC224" s="355"/>
      <c r="CD224" s="355"/>
      <c r="CE224" s="355"/>
      <c r="CF224" s="356"/>
      <c r="CG224" s="358"/>
      <c r="CH224" s="358"/>
      <c r="CI224" s="358"/>
      <c r="CJ224" s="363"/>
      <c r="CK224" s="383"/>
      <c r="CL224" s="383"/>
      <c r="CM224" s="383"/>
      <c r="CN224" s="488"/>
      <c r="CO224" s="2014"/>
      <c r="CP224" s="467"/>
      <c r="CQ224" s="468"/>
      <c r="CR224" s="2015"/>
      <c r="CS224" s="378"/>
      <c r="CT224" s="378"/>
      <c r="CU224" s="378"/>
      <c r="CV224" s="460"/>
      <c r="CW224" s="466"/>
      <c r="CX224" s="467"/>
      <c r="CY224" s="468"/>
      <c r="CZ224" s="468"/>
      <c r="DA224" s="469"/>
      <c r="DB224" s="378"/>
      <c r="DC224" s="470"/>
      <c r="DD224" s="470"/>
      <c r="DE224" s="466"/>
      <c r="DF224" s="467"/>
      <c r="DG224" s="468"/>
      <c r="DH224" s="468"/>
      <c r="DI224" s="488"/>
      <c r="DJ224" s="383"/>
      <c r="DK224" s="489"/>
      <c r="DL224" s="489"/>
      <c r="DM224" s="374"/>
      <c r="DN224" s="374"/>
      <c r="DO224" s="374"/>
      <c r="DP224" s="574"/>
      <c r="DQ224" s="360">
        <f t="shared" si="169"/>
        <v>4.3499999999999996</v>
      </c>
      <c r="DR224" s="361">
        <f t="shared" si="170"/>
        <v>4.3499999999999996</v>
      </c>
      <c r="DS224" s="361">
        <f t="shared" si="151"/>
        <v>5.8</v>
      </c>
      <c r="DT224" s="702">
        <v>14.5</v>
      </c>
      <c r="DU224" s="1195">
        <v>4.5</v>
      </c>
      <c r="DV224" s="1195">
        <v>4.5</v>
      </c>
      <c r="DW224" s="1195">
        <v>4.5</v>
      </c>
      <c r="DX224" s="1196">
        <f t="shared" si="179"/>
        <v>13.5</v>
      </c>
      <c r="DY224" s="495">
        <f t="shared" si="171"/>
        <v>4.8</v>
      </c>
      <c r="DZ224" s="496">
        <f t="shared" si="172"/>
        <v>4.8</v>
      </c>
      <c r="EA224" s="496">
        <f t="shared" si="160"/>
        <v>6.4</v>
      </c>
      <c r="EB224" s="726">
        <v>16</v>
      </c>
      <c r="EC224" s="683">
        <f>EF224*6/20</f>
        <v>3.0990000000000002</v>
      </c>
      <c r="ED224" s="683">
        <f>EF224*6/20</f>
        <v>3.0990000000000002</v>
      </c>
      <c r="EE224" s="683">
        <f>EF224*8/20</f>
        <v>4.1319999999999997</v>
      </c>
      <c r="EF224" s="684">
        <v>10.33</v>
      </c>
      <c r="EG224" s="577"/>
      <c r="EH224" s="578"/>
      <c r="EI224" s="579"/>
      <c r="EJ224" s="580"/>
      <c r="EK224" s="964">
        <f t="shared" si="177"/>
        <v>4.5</v>
      </c>
      <c r="EL224" s="965">
        <f t="shared" si="178"/>
        <v>4.5</v>
      </c>
      <c r="EM224" s="966">
        <f t="shared" si="161"/>
        <v>6</v>
      </c>
      <c r="EN224" s="973">
        <v>15</v>
      </c>
      <c r="EO224" s="1064">
        <v>6</v>
      </c>
      <c r="EP224" s="1064">
        <v>2.5</v>
      </c>
      <c r="EQ224" s="1064">
        <v>2.5</v>
      </c>
      <c r="ER224" s="1065">
        <f t="shared" si="175"/>
        <v>11</v>
      </c>
      <c r="ES224" s="1107">
        <v>5</v>
      </c>
      <c r="ET224" s="1107">
        <v>4.5</v>
      </c>
      <c r="EU224" s="1107">
        <v>5.5</v>
      </c>
      <c r="EV224" s="1108">
        <f t="shared" si="162"/>
        <v>15</v>
      </c>
      <c r="EW224" s="1347"/>
      <c r="EX224" s="1348"/>
      <c r="EY224" s="1349"/>
      <c r="EZ224" s="1376"/>
      <c r="FA224" s="1457"/>
      <c r="FB224" s="1458"/>
      <c r="FC224" s="1459"/>
      <c r="FD224" s="1495"/>
      <c r="FE224" s="1632"/>
      <c r="FF224" s="1633"/>
      <c r="FG224" s="1634"/>
      <c r="FH224" s="1641"/>
      <c r="FL224" s="2252"/>
      <c r="FP224" s="2252"/>
      <c r="FQ224" s="1858"/>
      <c r="FT224" s="2252"/>
      <c r="FX224" s="2252"/>
      <c r="GB224" s="2252"/>
      <c r="GF224" s="2252"/>
      <c r="GG224" s="1858"/>
      <c r="GJ224" s="2252"/>
      <c r="GN224" s="2252"/>
      <c r="GR224" s="2252"/>
      <c r="GV224" s="1858"/>
      <c r="GW224" s="1858"/>
      <c r="GZ224" s="2252"/>
      <c r="HA224" s="1858"/>
      <c r="HD224" s="2252"/>
      <c r="HE224" s="1858"/>
      <c r="HH224" s="2252"/>
      <c r="HI224" s="1858"/>
      <c r="HL224" s="2252"/>
      <c r="HM224" s="1858"/>
      <c r="HP224" s="2252"/>
      <c r="HQ224" s="1858"/>
      <c r="HT224" s="2252"/>
      <c r="HU224" s="1858"/>
      <c r="HX224" s="2252"/>
      <c r="HY224" s="1858"/>
      <c r="IB224" s="2252"/>
      <c r="IC224" s="1858"/>
      <c r="IF224" s="2252"/>
      <c r="IG224" s="1858"/>
      <c r="IJ224" s="2252"/>
      <c r="IK224" s="1858"/>
      <c r="IN224" s="2252"/>
      <c r="IO224" s="1858"/>
      <c r="IR224" s="2252"/>
      <c r="IS224" s="1858"/>
      <c r="IV224" s="1858"/>
      <c r="IW224" s="1858"/>
      <c r="IZ224" s="2252"/>
      <c r="JA224" s="1858"/>
      <c r="JD224" s="2252"/>
      <c r="JE224" s="1858"/>
      <c r="JH224" s="2252"/>
      <c r="JI224" s="1858"/>
      <c r="JL224" s="2252"/>
      <c r="JM224" s="1858"/>
      <c r="JP224" s="2252"/>
      <c r="JQ224" s="1858"/>
      <c r="JT224" s="2252"/>
      <c r="JU224" s="1858"/>
      <c r="JX224" s="2252"/>
      <c r="JY224" s="1858"/>
      <c r="KB224" s="2252"/>
      <c r="KC224" s="1858"/>
      <c r="KF224" s="2252"/>
      <c r="KG224" s="1858"/>
      <c r="KJ224" s="2252"/>
      <c r="KK224" s="1858"/>
      <c r="KN224" s="2252"/>
      <c r="KO224" s="1858"/>
      <c r="KR224" s="2252"/>
      <c r="KS224" s="1858"/>
      <c r="KV224" s="2252"/>
      <c r="KW224" s="1858"/>
      <c r="KZ224" s="2252"/>
      <c r="LA224" s="1858"/>
      <c r="LD224" s="2252"/>
      <c r="LE224" s="1858"/>
      <c r="LH224" s="2252"/>
      <c r="LI224" s="1858"/>
      <c r="LL224" s="2252"/>
      <c r="LM224" s="1858"/>
      <c r="LP224" s="2252"/>
      <c r="LQ224" s="1858"/>
      <c r="LT224" s="2252"/>
      <c r="LU224" s="1858"/>
      <c r="LX224" s="2252"/>
      <c r="LY224" s="1858"/>
      <c r="MB224" s="2252"/>
      <c r="MC224" s="1858"/>
      <c r="MF224" s="2252"/>
      <c r="MG224" s="1858"/>
      <c r="MJ224" s="2252"/>
      <c r="MK224" s="1858"/>
      <c r="MN224" s="2252"/>
      <c r="MO224" s="1858"/>
      <c r="MR224" s="2252"/>
      <c r="MS224" s="1858"/>
      <c r="MV224" s="2252"/>
      <c r="MW224" s="1858"/>
      <c r="MZ224" s="2252"/>
      <c r="NA224" s="1858"/>
      <c r="ND224" s="2252"/>
    </row>
    <row r="225" spans="1:368" s="78" customFormat="1" thickBot="1">
      <c r="A225" s="899"/>
      <c r="B225" s="1754"/>
      <c r="C225" s="1790"/>
      <c r="D225" s="2331"/>
      <c r="E225" s="1790"/>
      <c r="F225" s="1801"/>
      <c r="G225" s="1823" t="s">
        <v>307</v>
      </c>
      <c r="H225" s="1776">
        <f t="shared" si="156"/>
        <v>4.1999999999999993</v>
      </c>
      <c r="I225" s="1200">
        <f t="shared" si="157"/>
        <v>3.9307692307692301</v>
      </c>
      <c r="J225" s="1202">
        <f t="shared" si="158"/>
        <v>5.4076923076923071</v>
      </c>
      <c r="K225" s="2296">
        <f t="shared" si="159"/>
        <v>13.538461538461537</v>
      </c>
      <c r="L225" s="1754"/>
      <c r="M225" s="550">
        <v>4</v>
      </c>
      <c r="N225" s="550">
        <v>4</v>
      </c>
      <c r="O225" s="550">
        <v>5.5</v>
      </c>
      <c r="P225" s="471">
        <f t="shared" si="163"/>
        <v>13.5</v>
      </c>
      <c r="Q225" s="2529">
        <v>3</v>
      </c>
      <c r="R225" s="1160">
        <v>3.5</v>
      </c>
      <c r="S225" s="1161">
        <v>4</v>
      </c>
      <c r="T225" s="2520">
        <f t="shared" si="176"/>
        <v>10.5</v>
      </c>
      <c r="U225" s="739"/>
      <c r="V225" s="739"/>
      <c r="W225" s="739"/>
      <c r="X225" s="740"/>
      <c r="Y225" s="683">
        <f>AB225*6/20</f>
        <v>4.2</v>
      </c>
      <c r="Z225" s="683">
        <f>AB225*6/20</f>
        <v>4.2</v>
      </c>
      <c r="AA225" s="683">
        <f>AB225*8/20</f>
        <v>5.6</v>
      </c>
      <c r="AB225" s="684">
        <v>14</v>
      </c>
      <c r="AC225" s="484">
        <v>4.5</v>
      </c>
      <c r="AD225" s="484">
        <v>4</v>
      </c>
      <c r="AE225" s="484">
        <v>5.5</v>
      </c>
      <c r="AF225" s="356">
        <f t="shared" si="165"/>
        <v>14</v>
      </c>
      <c r="AG225" s="1176"/>
      <c r="AH225" s="1177"/>
      <c r="AI225" s="1178"/>
      <c r="AJ225" s="1177"/>
      <c r="AK225" s="351"/>
      <c r="AL225" s="463"/>
      <c r="AM225" s="463"/>
      <c r="AN225" s="464"/>
      <c r="AO225" s="1133">
        <v>4</v>
      </c>
      <c r="AP225" s="1133">
        <v>3</v>
      </c>
      <c r="AQ225" s="1133">
        <v>6</v>
      </c>
      <c r="AR225" s="1158">
        <f t="shared" si="166"/>
        <v>13</v>
      </c>
      <c r="AS225" s="373"/>
      <c r="AT225" s="373"/>
      <c r="AU225" s="705"/>
      <c r="AV225" s="704"/>
      <c r="AW225" s="1962"/>
      <c r="AX225" s="364"/>
      <c r="AY225" s="365"/>
      <c r="AZ225" s="1963"/>
      <c r="BA225" s="366"/>
      <c r="BB225" s="366"/>
      <c r="BC225" s="366"/>
      <c r="BD225" s="367"/>
      <c r="BE225" s="2418"/>
      <c r="BF225" s="378"/>
      <c r="BG225" s="2448"/>
      <c r="BH225" s="470"/>
      <c r="BI225" s="371"/>
      <c r="BJ225" s="371"/>
      <c r="BK225" s="371"/>
      <c r="BL225" s="372"/>
      <c r="BM225" s="358">
        <f t="shared" si="167"/>
        <v>5.0999999999999996</v>
      </c>
      <c r="BN225" s="358">
        <f t="shared" si="168"/>
        <v>5.0999999999999996</v>
      </c>
      <c r="BO225" s="358">
        <f t="shared" si="148"/>
        <v>6.8</v>
      </c>
      <c r="BP225" s="500">
        <v>17</v>
      </c>
      <c r="BQ225" s="373"/>
      <c r="BR225" s="373"/>
      <c r="BS225" s="373"/>
      <c r="BT225" s="704"/>
      <c r="BU225" s="1916"/>
      <c r="BV225" s="1415"/>
      <c r="BW225" s="1415"/>
      <c r="BX225" s="1917"/>
      <c r="BY225" s="1424"/>
      <c r="BZ225" s="1424"/>
      <c r="CA225" s="1424"/>
      <c r="CB225" s="1425"/>
      <c r="CC225" s="355"/>
      <c r="CD225" s="355"/>
      <c r="CE225" s="355"/>
      <c r="CF225" s="356"/>
      <c r="CG225" s="358"/>
      <c r="CH225" s="358"/>
      <c r="CI225" s="358"/>
      <c r="CJ225" s="363"/>
      <c r="CK225" s="383"/>
      <c r="CL225" s="383"/>
      <c r="CM225" s="383"/>
      <c r="CN225" s="488"/>
      <c r="CO225" s="2014"/>
      <c r="CP225" s="467"/>
      <c r="CQ225" s="468"/>
      <c r="CR225" s="2015"/>
      <c r="CS225" s="467"/>
      <c r="CT225" s="467"/>
      <c r="CU225" s="467"/>
      <c r="CV225" s="575"/>
      <c r="CW225" s="466"/>
      <c r="CX225" s="467"/>
      <c r="CY225" s="468"/>
      <c r="CZ225" s="468"/>
      <c r="DA225" s="469"/>
      <c r="DB225" s="378"/>
      <c r="DC225" s="470"/>
      <c r="DD225" s="470"/>
      <c r="DE225" s="466"/>
      <c r="DF225" s="467"/>
      <c r="DG225" s="468"/>
      <c r="DH225" s="468"/>
      <c r="DI225" s="488"/>
      <c r="DJ225" s="383"/>
      <c r="DK225" s="489"/>
      <c r="DL225" s="489"/>
      <c r="DM225" s="374"/>
      <c r="DN225" s="374"/>
      <c r="DO225" s="374"/>
      <c r="DP225" s="574"/>
      <c r="DQ225" s="360">
        <f t="shared" si="169"/>
        <v>4.8</v>
      </c>
      <c r="DR225" s="361">
        <f t="shared" si="170"/>
        <v>4.8</v>
      </c>
      <c r="DS225" s="361">
        <f t="shared" si="151"/>
        <v>6.4</v>
      </c>
      <c r="DT225" s="702">
        <v>16</v>
      </c>
      <c r="DU225" s="1195">
        <v>4.5</v>
      </c>
      <c r="DV225" s="1195">
        <v>5</v>
      </c>
      <c r="DW225" s="1195">
        <v>5</v>
      </c>
      <c r="DX225" s="1196">
        <f t="shared" si="179"/>
        <v>14.5</v>
      </c>
      <c r="DY225" s="495">
        <f t="shared" si="171"/>
        <v>4.5</v>
      </c>
      <c r="DZ225" s="496">
        <f t="shared" si="172"/>
        <v>4.5</v>
      </c>
      <c r="EA225" s="496">
        <f t="shared" si="160"/>
        <v>6</v>
      </c>
      <c r="EB225" s="726">
        <v>15</v>
      </c>
      <c r="EC225" s="360">
        <f t="shared" si="173"/>
        <v>3.3</v>
      </c>
      <c r="ED225" s="361">
        <f t="shared" si="174"/>
        <v>3.3</v>
      </c>
      <c r="EE225" s="361">
        <f t="shared" si="154"/>
        <v>4.4000000000000004</v>
      </c>
      <c r="EF225" s="702">
        <v>11</v>
      </c>
      <c r="EG225" s="577"/>
      <c r="EH225" s="578"/>
      <c r="EI225" s="579"/>
      <c r="EJ225" s="580"/>
      <c r="EK225" s="964">
        <f t="shared" si="177"/>
        <v>4.2</v>
      </c>
      <c r="EL225" s="965">
        <f t="shared" si="178"/>
        <v>4.2</v>
      </c>
      <c r="EM225" s="966">
        <f t="shared" si="161"/>
        <v>5.6</v>
      </c>
      <c r="EN225" s="973">
        <v>14</v>
      </c>
      <c r="EO225" s="1064">
        <v>5</v>
      </c>
      <c r="EP225" s="1064">
        <v>2</v>
      </c>
      <c r="EQ225" s="1064">
        <v>5</v>
      </c>
      <c r="ER225" s="1065">
        <f t="shared" si="175"/>
        <v>12</v>
      </c>
      <c r="ES225" s="1107">
        <v>3.5</v>
      </c>
      <c r="ET225" s="1107">
        <v>3.5</v>
      </c>
      <c r="EU225" s="1107">
        <v>4.5</v>
      </c>
      <c r="EV225" s="1108">
        <f t="shared" si="162"/>
        <v>11.5</v>
      </c>
      <c r="EW225" s="1347"/>
      <c r="EX225" s="1348"/>
      <c r="EY225" s="1349"/>
      <c r="EZ225" s="1376"/>
      <c r="FA225" s="1457"/>
      <c r="FB225" s="1458"/>
      <c r="FC225" s="1459"/>
      <c r="FD225" s="1495"/>
      <c r="FE225" s="1632"/>
      <c r="FF225" s="1633"/>
      <c r="FG225" s="1634"/>
      <c r="FH225" s="1641"/>
      <c r="FL225" s="2252"/>
      <c r="FP225" s="2252"/>
      <c r="FQ225" s="1858"/>
      <c r="FT225" s="2252"/>
      <c r="FX225" s="2252"/>
      <c r="GB225" s="2252"/>
      <c r="GF225" s="2252"/>
      <c r="GG225" s="1858"/>
      <c r="GJ225" s="2252"/>
      <c r="GN225" s="2252"/>
      <c r="GR225" s="2252"/>
      <c r="GV225" s="1858"/>
      <c r="GW225" s="1858"/>
      <c r="GZ225" s="2252"/>
      <c r="HA225" s="1858"/>
      <c r="HD225" s="2252"/>
      <c r="HE225" s="1858"/>
      <c r="HH225" s="2252"/>
      <c r="HI225" s="1858"/>
      <c r="HL225" s="2252"/>
      <c r="HM225" s="1858"/>
      <c r="HP225" s="2252"/>
      <c r="HQ225" s="1858"/>
      <c r="HT225" s="2252"/>
      <c r="HU225" s="1858"/>
      <c r="HX225" s="2252"/>
      <c r="HY225" s="1858"/>
      <c r="IB225" s="2252"/>
      <c r="IC225" s="1858"/>
      <c r="IF225" s="2252"/>
      <c r="IG225" s="1858"/>
      <c r="IJ225" s="2252"/>
      <c r="IK225" s="1858"/>
      <c r="IN225" s="2252"/>
      <c r="IO225" s="1858"/>
      <c r="IR225" s="2252"/>
      <c r="IS225" s="1858"/>
      <c r="IV225" s="1858"/>
      <c r="IW225" s="1858"/>
      <c r="IZ225" s="2252"/>
      <c r="JA225" s="1858"/>
      <c r="JD225" s="2252"/>
      <c r="JE225" s="1858"/>
      <c r="JH225" s="2252"/>
      <c r="JI225" s="1858"/>
      <c r="JL225" s="2252"/>
      <c r="JM225" s="1858"/>
      <c r="JP225" s="2252"/>
      <c r="JQ225" s="1858"/>
      <c r="JT225" s="2252"/>
      <c r="JU225" s="1858"/>
      <c r="JX225" s="2252"/>
      <c r="JY225" s="1858"/>
      <c r="KB225" s="2252"/>
      <c r="KC225" s="1858"/>
      <c r="KF225" s="2252"/>
      <c r="KG225" s="1858"/>
      <c r="KJ225" s="2252"/>
      <c r="KK225" s="1858"/>
      <c r="KN225" s="2252"/>
      <c r="KO225" s="1858"/>
      <c r="KR225" s="2252"/>
      <c r="KS225" s="1858"/>
      <c r="KV225" s="2252"/>
      <c r="KW225" s="1858"/>
      <c r="KZ225" s="2252"/>
      <c r="LA225" s="1858"/>
      <c r="LD225" s="2252"/>
      <c r="LE225" s="1858"/>
      <c r="LH225" s="2252"/>
      <c r="LI225" s="1858"/>
      <c r="LL225" s="2252"/>
      <c r="LM225" s="1858"/>
      <c r="LP225" s="2252"/>
      <c r="LQ225" s="1858"/>
      <c r="LT225" s="2252"/>
      <c r="LU225" s="1858"/>
      <c r="LX225" s="2252"/>
      <c r="LY225" s="1858"/>
      <c r="MB225" s="2252"/>
      <c r="MC225" s="1858"/>
      <c r="MF225" s="2252"/>
      <c r="MG225" s="1858"/>
      <c r="MJ225" s="2252"/>
      <c r="MK225" s="1858"/>
      <c r="MN225" s="2252"/>
      <c r="MO225" s="1858"/>
      <c r="MR225" s="2252"/>
      <c r="MS225" s="1858"/>
      <c r="MV225" s="2252"/>
      <c r="MW225" s="1858"/>
      <c r="MZ225" s="2252"/>
      <c r="NA225" s="1858"/>
      <c r="ND225" s="2252"/>
    </row>
    <row r="226" spans="1:368" s="78" customFormat="1" thickBot="1">
      <c r="A226" s="899"/>
      <c r="B226" s="1754"/>
      <c r="C226" s="1790"/>
      <c r="D226" s="2331"/>
      <c r="E226" s="1790"/>
      <c r="F226" s="1801"/>
      <c r="G226" s="1823" t="s">
        <v>301</v>
      </c>
      <c r="H226" s="1741">
        <f t="shared" si="156"/>
        <v>4.1051538461538462</v>
      </c>
      <c r="I226" s="1200">
        <f t="shared" si="157"/>
        <v>3.7974615384615382</v>
      </c>
      <c r="J226" s="1200">
        <f t="shared" si="158"/>
        <v>4.7812307692307687</v>
      </c>
      <c r="K226" s="2287">
        <f t="shared" si="159"/>
        <v>12.683846153846153</v>
      </c>
      <c r="L226" s="1754"/>
      <c r="M226" s="550">
        <v>4.5</v>
      </c>
      <c r="N226" s="550">
        <v>3</v>
      </c>
      <c r="O226" s="550">
        <v>4</v>
      </c>
      <c r="P226" s="471">
        <f t="shared" si="163"/>
        <v>11.5</v>
      </c>
      <c r="Q226" s="2529">
        <v>4</v>
      </c>
      <c r="R226" s="1160">
        <v>3</v>
      </c>
      <c r="S226" s="1161">
        <v>3</v>
      </c>
      <c r="T226" s="2520">
        <f t="shared" si="176"/>
        <v>10</v>
      </c>
      <c r="U226" s="739"/>
      <c r="V226" s="739"/>
      <c r="W226" s="739"/>
      <c r="X226" s="740"/>
      <c r="Y226" s="353">
        <v>4.5</v>
      </c>
      <c r="Z226" s="353">
        <v>5</v>
      </c>
      <c r="AA226" s="353">
        <v>6.5</v>
      </c>
      <c r="AB226" s="525">
        <f t="shared" si="164"/>
        <v>16</v>
      </c>
      <c r="AC226" s="484">
        <v>3.5</v>
      </c>
      <c r="AD226" s="484">
        <v>4</v>
      </c>
      <c r="AE226" s="484">
        <v>3.5</v>
      </c>
      <c r="AF226" s="356">
        <f t="shared" si="165"/>
        <v>11</v>
      </c>
      <c r="AG226" s="1176"/>
      <c r="AH226" s="1177"/>
      <c r="AI226" s="1178"/>
      <c r="AJ226" s="1177"/>
      <c r="AK226" s="351"/>
      <c r="AL226" s="463"/>
      <c r="AM226" s="463"/>
      <c r="AN226" s="464"/>
      <c r="AO226" s="1133">
        <v>4</v>
      </c>
      <c r="AP226" s="1133">
        <v>4</v>
      </c>
      <c r="AQ226" s="1133">
        <v>3</v>
      </c>
      <c r="AR226" s="1158">
        <f t="shared" si="166"/>
        <v>11</v>
      </c>
      <c r="AS226" s="373"/>
      <c r="AT226" s="373"/>
      <c r="AU226" s="705"/>
      <c r="AV226" s="704"/>
      <c r="AW226" s="1962"/>
      <c r="AX226" s="364"/>
      <c r="AY226" s="365"/>
      <c r="AZ226" s="1963"/>
      <c r="BA226" s="366"/>
      <c r="BB226" s="366"/>
      <c r="BC226" s="366"/>
      <c r="BD226" s="367"/>
      <c r="BE226" s="2418"/>
      <c r="BF226" s="378"/>
      <c r="BG226" s="2448"/>
      <c r="BH226" s="470"/>
      <c r="BI226" s="371"/>
      <c r="BJ226" s="371"/>
      <c r="BK226" s="371"/>
      <c r="BL226" s="372"/>
      <c r="BM226" s="358">
        <f t="shared" si="167"/>
        <v>4.8</v>
      </c>
      <c r="BN226" s="358">
        <f t="shared" si="168"/>
        <v>4.8</v>
      </c>
      <c r="BO226" s="358">
        <f t="shared" si="148"/>
        <v>6.4</v>
      </c>
      <c r="BP226" s="500">
        <v>16</v>
      </c>
      <c r="BQ226" s="373"/>
      <c r="BR226" s="373"/>
      <c r="BS226" s="373"/>
      <c r="BT226" s="704"/>
      <c r="BU226" s="1916"/>
      <c r="BV226" s="1415"/>
      <c r="BW226" s="1415"/>
      <c r="BX226" s="1917"/>
      <c r="BY226" s="1424"/>
      <c r="BZ226" s="1424"/>
      <c r="CA226" s="1424"/>
      <c r="CB226" s="1425"/>
      <c r="CC226" s="355"/>
      <c r="CD226" s="355"/>
      <c r="CE226" s="355"/>
      <c r="CF226" s="356"/>
      <c r="CG226" s="358"/>
      <c r="CH226" s="358"/>
      <c r="CI226" s="358"/>
      <c r="CJ226" s="363"/>
      <c r="CK226" s="383"/>
      <c r="CL226" s="383"/>
      <c r="CM226" s="383"/>
      <c r="CN226" s="488"/>
      <c r="CO226" s="2014"/>
      <c r="CP226" s="467"/>
      <c r="CQ226" s="468"/>
      <c r="CR226" s="2015"/>
      <c r="CS226" s="467"/>
      <c r="CT226" s="467"/>
      <c r="CU226" s="467"/>
      <c r="CV226" s="575"/>
      <c r="CW226" s="466"/>
      <c r="CX226" s="467"/>
      <c r="CY226" s="468"/>
      <c r="CZ226" s="468"/>
      <c r="DA226" s="469"/>
      <c r="DB226" s="378"/>
      <c r="DC226" s="470"/>
      <c r="DD226" s="470"/>
      <c r="DE226" s="466"/>
      <c r="DF226" s="467"/>
      <c r="DG226" s="468"/>
      <c r="DH226" s="468"/>
      <c r="DI226" s="488"/>
      <c r="DJ226" s="383"/>
      <c r="DK226" s="489"/>
      <c r="DL226" s="489"/>
      <c r="DM226" s="374"/>
      <c r="DN226" s="374"/>
      <c r="DO226" s="374"/>
      <c r="DP226" s="574"/>
      <c r="DQ226" s="360">
        <f t="shared" si="169"/>
        <v>4.2</v>
      </c>
      <c r="DR226" s="361">
        <f t="shared" si="170"/>
        <v>4.2</v>
      </c>
      <c r="DS226" s="361">
        <f t="shared" si="151"/>
        <v>5.6</v>
      </c>
      <c r="DT226" s="702">
        <v>14</v>
      </c>
      <c r="DU226" s="1195">
        <v>4.5</v>
      </c>
      <c r="DV226" s="1195">
        <v>3.5</v>
      </c>
      <c r="DW226" s="1195">
        <v>6.5</v>
      </c>
      <c r="DX226" s="1196">
        <f t="shared" si="179"/>
        <v>14.5</v>
      </c>
      <c r="DY226" s="495">
        <f t="shared" si="171"/>
        <v>4.5</v>
      </c>
      <c r="DZ226" s="496">
        <f t="shared" si="172"/>
        <v>4.5</v>
      </c>
      <c r="EA226" s="496">
        <f t="shared" si="160"/>
        <v>6</v>
      </c>
      <c r="EB226" s="726">
        <v>15</v>
      </c>
      <c r="EC226" s="360">
        <f t="shared" si="173"/>
        <v>3</v>
      </c>
      <c r="ED226" s="361">
        <f t="shared" si="174"/>
        <v>3</v>
      </c>
      <c r="EE226" s="361">
        <f t="shared" si="154"/>
        <v>4</v>
      </c>
      <c r="EF226" s="702">
        <v>10</v>
      </c>
      <c r="EG226" s="577"/>
      <c r="EH226" s="578"/>
      <c r="EI226" s="579"/>
      <c r="EJ226" s="580"/>
      <c r="EK226" s="683">
        <f>EN226*6/20</f>
        <v>3.867</v>
      </c>
      <c r="EL226" s="683">
        <f>EN226*6/20</f>
        <v>3.867</v>
      </c>
      <c r="EM226" s="683">
        <f>EN226*8/20</f>
        <v>5.1560000000000006</v>
      </c>
      <c r="EN226" s="684">
        <v>12.89</v>
      </c>
      <c r="EO226" s="1064">
        <v>4.5</v>
      </c>
      <c r="EP226" s="1064">
        <v>3</v>
      </c>
      <c r="EQ226" s="1064">
        <v>4</v>
      </c>
      <c r="ER226" s="1065">
        <f t="shared" si="175"/>
        <v>11.5</v>
      </c>
      <c r="ES226" s="1107">
        <v>3.5</v>
      </c>
      <c r="ET226" s="1107">
        <v>3.5</v>
      </c>
      <c r="EU226" s="1107">
        <v>4.5</v>
      </c>
      <c r="EV226" s="1108">
        <f t="shared" si="162"/>
        <v>11.5</v>
      </c>
      <c r="EW226" s="1390"/>
      <c r="EX226" s="1390"/>
      <c r="EY226" s="1390"/>
      <c r="EZ226" s="1391"/>
      <c r="FA226" s="1506"/>
      <c r="FB226" s="1506"/>
      <c r="FC226" s="1506"/>
      <c r="FD226" s="1507"/>
      <c r="FE226" s="1655"/>
      <c r="FF226" s="1655"/>
      <c r="FG226" s="1655"/>
      <c r="FH226" s="1656"/>
      <c r="FL226" s="2252"/>
      <c r="FP226" s="2252"/>
      <c r="FQ226" s="1858"/>
      <c r="FT226" s="2252"/>
      <c r="FX226" s="2252"/>
      <c r="GB226" s="2252"/>
      <c r="GF226" s="2252"/>
      <c r="GG226" s="1858"/>
      <c r="GJ226" s="2252"/>
      <c r="GN226" s="2252"/>
      <c r="GR226" s="2252"/>
      <c r="GV226" s="1858"/>
      <c r="GW226" s="1858"/>
      <c r="GZ226" s="2252"/>
      <c r="HA226" s="1858"/>
      <c r="HD226" s="2252"/>
      <c r="HE226" s="1858"/>
      <c r="HH226" s="2252"/>
      <c r="HI226" s="1858"/>
      <c r="HL226" s="2252"/>
      <c r="HM226" s="1858"/>
      <c r="HP226" s="2252"/>
      <c r="HQ226" s="1858"/>
      <c r="HT226" s="2252"/>
      <c r="HU226" s="1858"/>
      <c r="HX226" s="2252"/>
      <c r="HY226" s="1858"/>
      <c r="IB226" s="2252"/>
      <c r="IC226" s="1858"/>
      <c r="IF226" s="2252"/>
      <c r="IG226" s="1858"/>
      <c r="IJ226" s="2252"/>
      <c r="IK226" s="1858"/>
      <c r="IN226" s="2252"/>
      <c r="IO226" s="1858"/>
      <c r="IR226" s="2252"/>
      <c r="IS226" s="1858"/>
      <c r="IV226" s="1858"/>
      <c r="IW226" s="1858"/>
      <c r="IZ226" s="2252"/>
      <c r="JA226" s="1858"/>
      <c r="JD226" s="2252"/>
      <c r="JE226" s="1858"/>
      <c r="JH226" s="2252"/>
      <c r="JI226" s="1858"/>
      <c r="JL226" s="2252"/>
      <c r="JM226" s="1858"/>
      <c r="JP226" s="2252"/>
      <c r="JQ226" s="1858"/>
      <c r="JT226" s="2252"/>
      <c r="JU226" s="1858"/>
      <c r="JX226" s="2252"/>
      <c r="JY226" s="1858"/>
      <c r="KB226" s="2252"/>
      <c r="KC226" s="1858"/>
      <c r="KF226" s="2252"/>
      <c r="KG226" s="1858"/>
      <c r="KJ226" s="2252"/>
      <c r="KK226" s="1858"/>
      <c r="KN226" s="2252"/>
      <c r="KO226" s="1858"/>
      <c r="KR226" s="2252"/>
      <c r="KS226" s="1858"/>
      <c r="KV226" s="2252"/>
      <c r="KW226" s="1858"/>
      <c r="KZ226" s="2252"/>
      <c r="LA226" s="1858"/>
      <c r="LD226" s="2252"/>
      <c r="LE226" s="1858"/>
      <c r="LH226" s="2252"/>
      <c r="LI226" s="1858"/>
      <c r="LL226" s="2252"/>
      <c r="LM226" s="1858"/>
      <c r="LP226" s="2252"/>
      <c r="LQ226" s="1858"/>
      <c r="LT226" s="2252"/>
      <c r="LU226" s="1858"/>
      <c r="LX226" s="2252"/>
      <c r="LY226" s="1858"/>
      <c r="MB226" s="2252"/>
      <c r="MC226" s="1858"/>
      <c r="MF226" s="2252"/>
      <c r="MG226" s="1858"/>
      <c r="MJ226" s="2252"/>
      <c r="MK226" s="1858"/>
      <c r="MN226" s="2252"/>
      <c r="MO226" s="1858"/>
      <c r="MR226" s="2252"/>
      <c r="MS226" s="1858"/>
      <c r="MV226" s="2252"/>
      <c r="MW226" s="1858"/>
      <c r="MZ226" s="2252"/>
      <c r="NA226" s="1858"/>
      <c r="ND226" s="2252"/>
    </row>
    <row r="227" spans="1:368" s="78" customFormat="1" thickBot="1">
      <c r="A227" s="899"/>
      <c r="B227" s="1754"/>
      <c r="C227" s="1790"/>
      <c r="D227" s="2331"/>
      <c r="E227" s="1790"/>
      <c r="F227" s="1801"/>
      <c r="G227" s="1823" t="s">
        <v>258</v>
      </c>
      <c r="H227" s="1741">
        <f t="shared" si="156"/>
        <v>3.9923076923076923</v>
      </c>
      <c r="I227" s="1200">
        <f t="shared" si="157"/>
        <v>3.8384615384615381</v>
      </c>
      <c r="J227" s="1200">
        <f t="shared" si="158"/>
        <v>3.8230769230769228</v>
      </c>
      <c r="K227" s="2287">
        <f t="shared" si="159"/>
        <v>11.653846153846153</v>
      </c>
      <c r="L227" s="1754"/>
      <c r="M227" s="550">
        <v>5</v>
      </c>
      <c r="N227" s="550">
        <v>4</v>
      </c>
      <c r="O227" s="550">
        <v>5.5</v>
      </c>
      <c r="P227" s="471">
        <f t="shared" si="163"/>
        <v>14.5</v>
      </c>
      <c r="Q227" s="2529">
        <v>5</v>
      </c>
      <c r="R227" s="1160">
        <v>2</v>
      </c>
      <c r="S227" s="1161">
        <v>3</v>
      </c>
      <c r="T227" s="2520">
        <f t="shared" si="176"/>
        <v>10</v>
      </c>
      <c r="U227" s="739"/>
      <c r="V227" s="739"/>
      <c r="W227" s="739"/>
      <c r="X227" s="740"/>
      <c r="Y227" s="353">
        <v>4.5</v>
      </c>
      <c r="Z227" s="353">
        <v>5</v>
      </c>
      <c r="AA227" s="353">
        <v>2.5</v>
      </c>
      <c r="AB227" s="525">
        <f t="shared" si="164"/>
        <v>12</v>
      </c>
      <c r="AC227" s="683">
        <f>AF227*6/20</f>
        <v>3.9</v>
      </c>
      <c r="AD227" s="683">
        <f>AF227*6/20</f>
        <v>3.9</v>
      </c>
      <c r="AE227" s="683">
        <f>AF227*8/20</f>
        <v>5.2</v>
      </c>
      <c r="AF227" s="684">
        <v>13</v>
      </c>
      <c r="AG227" s="1176"/>
      <c r="AH227" s="1177"/>
      <c r="AI227" s="1178"/>
      <c r="AJ227" s="1177"/>
      <c r="AK227" s="351"/>
      <c r="AL227" s="463"/>
      <c r="AM227" s="463"/>
      <c r="AN227" s="464"/>
      <c r="AO227" s="1133">
        <v>4.5</v>
      </c>
      <c r="AP227" s="1133">
        <v>6</v>
      </c>
      <c r="AQ227" s="1133">
        <v>3</v>
      </c>
      <c r="AR227" s="1158">
        <f t="shared" si="166"/>
        <v>13.5</v>
      </c>
      <c r="AS227" s="373"/>
      <c r="AT227" s="373"/>
      <c r="AU227" s="705"/>
      <c r="AV227" s="704"/>
      <c r="AW227" s="1962"/>
      <c r="AX227" s="364"/>
      <c r="AY227" s="365"/>
      <c r="AZ227" s="1963"/>
      <c r="BA227" s="366"/>
      <c r="BB227" s="366"/>
      <c r="BC227" s="366"/>
      <c r="BD227" s="367"/>
      <c r="BE227" s="2418"/>
      <c r="BF227" s="378"/>
      <c r="BG227" s="2448"/>
      <c r="BH227" s="470"/>
      <c r="BI227" s="371"/>
      <c r="BJ227" s="371"/>
      <c r="BK227" s="371"/>
      <c r="BL227" s="372"/>
      <c r="BM227" s="358">
        <f t="shared" si="167"/>
        <v>4.5</v>
      </c>
      <c r="BN227" s="358">
        <f t="shared" si="168"/>
        <v>4.5</v>
      </c>
      <c r="BO227" s="358">
        <f t="shared" si="148"/>
        <v>6</v>
      </c>
      <c r="BP227" s="500">
        <v>15</v>
      </c>
      <c r="BQ227" s="373"/>
      <c r="BR227" s="373"/>
      <c r="BS227" s="373"/>
      <c r="BT227" s="704"/>
      <c r="BU227" s="1916"/>
      <c r="BV227" s="1415"/>
      <c r="BW227" s="1415"/>
      <c r="BX227" s="1917"/>
      <c r="BY227" s="1424"/>
      <c r="BZ227" s="1424"/>
      <c r="CA227" s="1424"/>
      <c r="CB227" s="1425"/>
      <c r="CC227" s="355"/>
      <c r="CD227" s="355"/>
      <c r="CE227" s="355"/>
      <c r="CF227" s="356"/>
      <c r="CG227" s="358"/>
      <c r="CH227" s="358"/>
      <c r="CI227" s="358"/>
      <c r="CJ227" s="363"/>
      <c r="CK227" s="383"/>
      <c r="CL227" s="383"/>
      <c r="CM227" s="383"/>
      <c r="CN227" s="488"/>
      <c r="CO227" s="2014"/>
      <c r="CP227" s="467"/>
      <c r="CQ227" s="468"/>
      <c r="CR227" s="2015"/>
      <c r="CS227" s="467"/>
      <c r="CT227" s="467"/>
      <c r="CU227" s="467"/>
      <c r="CV227" s="575"/>
      <c r="CW227" s="466"/>
      <c r="CX227" s="467"/>
      <c r="CY227" s="468"/>
      <c r="CZ227" s="468"/>
      <c r="DA227" s="469"/>
      <c r="DB227" s="378"/>
      <c r="DC227" s="470"/>
      <c r="DD227" s="470"/>
      <c r="DE227" s="466"/>
      <c r="DF227" s="467"/>
      <c r="DG227" s="468"/>
      <c r="DH227" s="468"/>
      <c r="DI227" s="488"/>
      <c r="DJ227" s="383"/>
      <c r="DK227" s="489"/>
      <c r="DL227" s="489"/>
      <c r="DM227" s="374"/>
      <c r="DN227" s="374"/>
      <c r="DO227" s="374"/>
      <c r="DP227" s="574"/>
      <c r="DQ227" s="360">
        <f t="shared" si="169"/>
        <v>3.9</v>
      </c>
      <c r="DR227" s="361">
        <f t="shared" si="170"/>
        <v>3.9</v>
      </c>
      <c r="DS227" s="361">
        <f t="shared" si="151"/>
        <v>5.2</v>
      </c>
      <c r="DT227" s="702">
        <v>13</v>
      </c>
      <c r="DU227" s="1195">
        <v>4</v>
      </c>
      <c r="DV227" s="1195">
        <v>4.5</v>
      </c>
      <c r="DW227" s="1195">
        <v>1.5</v>
      </c>
      <c r="DX227" s="1196">
        <f t="shared" si="179"/>
        <v>10</v>
      </c>
      <c r="DY227" s="495">
        <f t="shared" si="171"/>
        <v>4.2</v>
      </c>
      <c r="DZ227" s="496">
        <f t="shared" si="172"/>
        <v>4.2</v>
      </c>
      <c r="EA227" s="496">
        <f t="shared" si="160"/>
        <v>5.6</v>
      </c>
      <c r="EB227" s="726">
        <v>14</v>
      </c>
      <c r="EC227" s="360">
        <f t="shared" si="173"/>
        <v>2.1</v>
      </c>
      <c r="ED227" s="361">
        <f t="shared" si="174"/>
        <v>2.1</v>
      </c>
      <c r="EE227" s="361">
        <f t="shared" si="154"/>
        <v>2.8</v>
      </c>
      <c r="EF227" s="702">
        <v>7</v>
      </c>
      <c r="EG227" s="577"/>
      <c r="EH227" s="578"/>
      <c r="EI227" s="579"/>
      <c r="EJ227" s="580"/>
      <c r="EK227" s="964">
        <f t="shared" si="177"/>
        <v>3.3</v>
      </c>
      <c r="EL227" s="965">
        <f t="shared" si="178"/>
        <v>3.3</v>
      </c>
      <c r="EM227" s="966">
        <f t="shared" si="161"/>
        <v>4.4000000000000004</v>
      </c>
      <c r="EN227" s="973">
        <v>11</v>
      </c>
      <c r="EO227" s="1064">
        <v>3</v>
      </c>
      <c r="EP227" s="1064">
        <v>3</v>
      </c>
      <c r="EQ227" s="1064">
        <v>0</v>
      </c>
      <c r="ER227" s="1065">
        <f t="shared" si="175"/>
        <v>6</v>
      </c>
      <c r="ES227" s="1107">
        <v>4</v>
      </c>
      <c r="ET227" s="1107">
        <v>3.5</v>
      </c>
      <c r="EU227" s="1107">
        <v>5</v>
      </c>
      <c r="EV227" s="1108">
        <f t="shared" si="162"/>
        <v>12.5</v>
      </c>
      <c r="EW227" s="1347"/>
      <c r="EX227" s="1348"/>
      <c r="EY227" s="1349"/>
      <c r="EZ227" s="1376"/>
      <c r="FA227" s="1457"/>
      <c r="FB227" s="1458"/>
      <c r="FC227" s="1459"/>
      <c r="FD227" s="1495"/>
      <c r="FE227" s="1632"/>
      <c r="FF227" s="1633"/>
      <c r="FG227" s="1634"/>
      <c r="FH227" s="1641"/>
      <c r="FL227" s="2252"/>
      <c r="FP227" s="2252"/>
      <c r="FQ227" s="1858"/>
      <c r="FT227" s="2252"/>
      <c r="FX227" s="2252"/>
      <c r="GB227" s="2252"/>
      <c r="GF227" s="2252"/>
      <c r="GG227" s="1858"/>
      <c r="GJ227" s="2252"/>
      <c r="GN227" s="2252"/>
      <c r="GR227" s="2252"/>
      <c r="GV227" s="1858"/>
      <c r="GW227" s="1858"/>
      <c r="GZ227" s="2252"/>
      <c r="HA227" s="1858"/>
      <c r="HD227" s="2252"/>
      <c r="HE227" s="1858"/>
      <c r="HH227" s="2252"/>
      <c r="HI227" s="1858"/>
      <c r="HL227" s="2252"/>
      <c r="HM227" s="1858"/>
      <c r="HP227" s="2252"/>
      <c r="HQ227" s="1858"/>
      <c r="HT227" s="2252"/>
      <c r="HU227" s="1858"/>
      <c r="HX227" s="2252"/>
      <c r="HY227" s="1858"/>
      <c r="IB227" s="2252"/>
      <c r="IC227" s="1858"/>
      <c r="IF227" s="2252"/>
      <c r="IG227" s="1858"/>
      <c r="IJ227" s="2252"/>
      <c r="IK227" s="1858"/>
      <c r="IN227" s="2252"/>
      <c r="IO227" s="1858"/>
      <c r="IR227" s="2252"/>
      <c r="IS227" s="1858"/>
      <c r="IV227" s="1858"/>
      <c r="IW227" s="1858"/>
      <c r="IZ227" s="2252"/>
      <c r="JA227" s="1858"/>
      <c r="JD227" s="2252"/>
      <c r="JE227" s="1858"/>
      <c r="JH227" s="2252"/>
      <c r="JI227" s="1858"/>
      <c r="JL227" s="2252"/>
      <c r="JM227" s="1858"/>
      <c r="JP227" s="2252"/>
      <c r="JQ227" s="1858"/>
      <c r="JT227" s="2252"/>
      <c r="JU227" s="1858"/>
      <c r="JX227" s="2252"/>
      <c r="JY227" s="1858"/>
      <c r="KB227" s="2252"/>
      <c r="KC227" s="1858"/>
      <c r="KF227" s="2252"/>
      <c r="KG227" s="1858"/>
      <c r="KJ227" s="2252"/>
      <c r="KK227" s="1858"/>
      <c r="KN227" s="2252"/>
      <c r="KO227" s="1858"/>
      <c r="KR227" s="2252"/>
      <c r="KS227" s="1858"/>
      <c r="KV227" s="2252"/>
      <c r="KW227" s="1858"/>
      <c r="KZ227" s="2252"/>
      <c r="LA227" s="1858"/>
      <c r="LD227" s="2252"/>
      <c r="LE227" s="1858"/>
      <c r="LH227" s="2252"/>
      <c r="LI227" s="1858"/>
      <c r="LL227" s="2252"/>
      <c r="LM227" s="1858"/>
      <c r="LP227" s="2252"/>
      <c r="LQ227" s="1858"/>
      <c r="LT227" s="2252"/>
      <c r="LU227" s="1858"/>
      <c r="LX227" s="2252"/>
      <c r="LY227" s="1858"/>
      <c r="MB227" s="2252"/>
      <c r="MC227" s="1858"/>
      <c r="MF227" s="2252"/>
      <c r="MG227" s="1858"/>
      <c r="MJ227" s="2252"/>
      <c r="MK227" s="1858"/>
      <c r="MN227" s="2252"/>
      <c r="MO227" s="1858"/>
      <c r="MR227" s="2252"/>
      <c r="MS227" s="1858"/>
      <c r="MV227" s="2252"/>
      <c r="MW227" s="1858"/>
      <c r="MZ227" s="2252"/>
      <c r="NA227" s="1858"/>
      <c r="ND227" s="2252"/>
    </row>
    <row r="228" spans="1:368" s="78" customFormat="1" thickBot="1">
      <c r="A228" s="899"/>
      <c r="B228" s="1754"/>
      <c r="C228" s="1790"/>
      <c r="D228" s="2331"/>
      <c r="E228" s="1790"/>
      <c r="F228" s="1801"/>
      <c r="G228" s="1823" t="s">
        <v>306</v>
      </c>
      <c r="H228" s="1741">
        <f t="shared" si="156"/>
        <v>4.062615384615385</v>
      </c>
      <c r="I228" s="1204">
        <f t="shared" si="157"/>
        <v>3.9364615384615385</v>
      </c>
      <c r="J228" s="1200">
        <f t="shared" si="158"/>
        <v>4.9039999999999999</v>
      </c>
      <c r="K228" s="2287">
        <f>SUM(H228,I228,J228)</f>
        <v>12.903076923076924</v>
      </c>
      <c r="L228" s="1754"/>
      <c r="M228" s="550">
        <v>4</v>
      </c>
      <c r="N228" s="550">
        <v>4</v>
      </c>
      <c r="O228" s="550">
        <v>5.5</v>
      </c>
      <c r="P228" s="471">
        <f t="shared" si="163"/>
        <v>13.5</v>
      </c>
      <c r="Q228" s="2529">
        <v>4</v>
      </c>
      <c r="R228" s="1160">
        <v>5</v>
      </c>
      <c r="S228" s="1161">
        <v>5</v>
      </c>
      <c r="T228" s="2520">
        <f t="shared" si="176"/>
        <v>14</v>
      </c>
      <c r="U228" s="739"/>
      <c r="V228" s="739"/>
      <c r="W228" s="739"/>
      <c r="X228" s="740"/>
      <c r="Y228" s="353">
        <v>4.5</v>
      </c>
      <c r="Z228" s="353">
        <v>4</v>
      </c>
      <c r="AA228" s="353">
        <v>6</v>
      </c>
      <c r="AB228" s="525">
        <f t="shared" si="164"/>
        <v>14.5</v>
      </c>
      <c r="AC228" s="484">
        <v>4.5</v>
      </c>
      <c r="AD228" s="484">
        <v>4</v>
      </c>
      <c r="AE228" s="484">
        <v>4</v>
      </c>
      <c r="AF228" s="356">
        <f t="shared" si="165"/>
        <v>12.5</v>
      </c>
      <c r="AG228" s="1176"/>
      <c r="AH228" s="1177"/>
      <c r="AI228" s="1178"/>
      <c r="AJ228" s="1177"/>
      <c r="AK228" s="351"/>
      <c r="AL228" s="463"/>
      <c r="AM228" s="463"/>
      <c r="AN228" s="464"/>
      <c r="AO228" s="1133">
        <v>5</v>
      </c>
      <c r="AP228" s="1133">
        <v>3</v>
      </c>
      <c r="AQ228" s="1133">
        <v>3</v>
      </c>
      <c r="AR228" s="1158">
        <f t="shared" si="166"/>
        <v>11</v>
      </c>
      <c r="AS228" s="373"/>
      <c r="AT228" s="373"/>
      <c r="AU228" s="705"/>
      <c r="AV228" s="704"/>
      <c r="AW228" s="1962"/>
      <c r="AX228" s="364"/>
      <c r="AY228" s="365"/>
      <c r="AZ228" s="1963"/>
      <c r="BA228" s="366"/>
      <c r="BB228" s="366"/>
      <c r="BC228" s="366"/>
      <c r="BD228" s="367"/>
      <c r="BE228" s="2418"/>
      <c r="BF228" s="378"/>
      <c r="BG228" s="2448"/>
      <c r="BH228" s="470"/>
      <c r="BI228" s="371"/>
      <c r="BJ228" s="371"/>
      <c r="BK228" s="371"/>
      <c r="BL228" s="372"/>
      <c r="BM228" s="358">
        <f t="shared" si="167"/>
        <v>4.5</v>
      </c>
      <c r="BN228" s="358">
        <f t="shared" si="168"/>
        <v>4.5</v>
      </c>
      <c r="BO228" s="358">
        <f t="shared" si="148"/>
        <v>6</v>
      </c>
      <c r="BP228" s="500">
        <v>15</v>
      </c>
      <c r="BQ228" s="373"/>
      <c r="BR228" s="373"/>
      <c r="BS228" s="373"/>
      <c r="BT228" s="704"/>
      <c r="BU228" s="1916"/>
      <c r="BV228" s="1415"/>
      <c r="BW228" s="1415"/>
      <c r="BX228" s="1917"/>
      <c r="BY228" s="1424"/>
      <c r="BZ228" s="1424"/>
      <c r="CA228" s="1424"/>
      <c r="CB228" s="1425"/>
      <c r="CC228" s="355"/>
      <c r="CD228" s="355"/>
      <c r="CE228" s="355"/>
      <c r="CF228" s="356"/>
      <c r="CG228" s="358"/>
      <c r="CH228" s="358"/>
      <c r="CI228" s="358"/>
      <c r="CJ228" s="363"/>
      <c r="CK228" s="383"/>
      <c r="CL228" s="383"/>
      <c r="CM228" s="383"/>
      <c r="CN228" s="488"/>
      <c r="CO228" s="2014"/>
      <c r="CP228" s="467"/>
      <c r="CQ228" s="468"/>
      <c r="CR228" s="2015"/>
      <c r="CS228" s="467"/>
      <c r="CT228" s="467"/>
      <c r="CU228" s="467"/>
      <c r="CV228" s="575"/>
      <c r="CW228" s="466"/>
      <c r="CX228" s="467"/>
      <c r="CY228" s="468"/>
      <c r="CZ228" s="468"/>
      <c r="DA228" s="469"/>
      <c r="DB228" s="378"/>
      <c r="DC228" s="470"/>
      <c r="DD228" s="470"/>
      <c r="DE228" s="466"/>
      <c r="DF228" s="467"/>
      <c r="DG228" s="468"/>
      <c r="DH228" s="468"/>
      <c r="DI228" s="488"/>
      <c r="DJ228" s="383"/>
      <c r="DK228" s="489"/>
      <c r="DL228" s="489"/>
      <c r="DM228" s="374"/>
      <c r="DN228" s="374"/>
      <c r="DO228" s="374"/>
      <c r="DP228" s="574"/>
      <c r="DQ228" s="360">
        <f t="shared" si="169"/>
        <v>4.5</v>
      </c>
      <c r="DR228" s="361">
        <f t="shared" si="170"/>
        <v>4.5</v>
      </c>
      <c r="DS228" s="361">
        <f t="shared" si="151"/>
        <v>6</v>
      </c>
      <c r="DT228" s="702">
        <v>15</v>
      </c>
      <c r="DU228" s="1195">
        <v>4</v>
      </c>
      <c r="DV228" s="1195">
        <v>4.8600000000000003</v>
      </c>
      <c r="DW228" s="1195">
        <v>5</v>
      </c>
      <c r="DX228" s="1196">
        <f t="shared" si="179"/>
        <v>13.86</v>
      </c>
      <c r="DY228" s="495">
        <f t="shared" si="171"/>
        <v>4.2</v>
      </c>
      <c r="DZ228" s="496">
        <f t="shared" si="172"/>
        <v>4.2</v>
      </c>
      <c r="EA228" s="496">
        <f t="shared" si="160"/>
        <v>5.6</v>
      </c>
      <c r="EB228" s="726">
        <v>14</v>
      </c>
      <c r="EC228" s="360">
        <f t="shared" si="173"/>
        <v>3.3</v>
      </c>
      <c r="ED228" s="361">
        <f t="shared" si="174"/>
        <v>3.3</v>
      </c>
      <c r="EE228" s="361">
        <f t="shared" si="154"/>
        <v>4.4000000000000004</v>
      </c>
      <c r="EF228" s="702">
        <v>11</v>
      </c>
      <c r="EG228" s="577"/>
      <c r="EH228" s="578"/>
      <c r="EI228" s="579"/>
      <c r="EJ228" s="580"/>
      <c r="EK228" s="964">
        <f t="shared" si="177"/>
        <v>3.6</v>
      </c>
      <c r="EL228" s="965">
        <f t="shared" si="178"/>
        <v>3.6</v>
      </c>
      <c r="EM228" s="966">
        <f t="shared" si="161"/>
        <v>4.8</v>
      </c>
      <c r="EN228" s="973">
        <v>12</v>
      </c>
      <c r="EO228" s="1064">
        <v>3</v>
      </c>
      <c r="EP228" s="1064">
        <v>2.5</v>
      </c>
      <c r="EQ228" s="1064">
        <v>3.5</v>
      </c>
      <c r="ER228" s="1065">
        <f t="shared" si="175"/>
        <v>9</v>
      </c>
      <c r="ES228" s="683">
        <f>EV228*6/20</f>
        <v>3.714</v>
      </c>
      <c r="ET228" s="683">
        <f>EV228*6/20</f>
        <v>3.714</v>
      </c>
      <c r="EU228" s="683">
        <f>EV228*8/20</f>
        <v>4.952</v>
      </c>
      <c r="EV228" s="684">
        <f>EV223</f>
        <v>12.38</v>
      </c>
      <c r="EW228" s="1347"/>
      <c r="EX228" s="1348"/>
      <c r="EY228" s="1349"/>
      <c r="EZ228" s="1376"/>
      <c r="FA228" s="1457"/>
      <c r="FB228" s="1458"/>
      <c r="FC228" s="1459"/>
      <c r="FD228" s="1495"/>
      <c r="FE228" s="1632"/>
      <c r="FF228" s="1633"/>
      <c r="FG228" s="1634"/>
      <c r="FH228" s="1641"/>
      <c r="FL228" s="2252"/>
      <c r="FP228" s="2252"/>
      <c r="FQ228" s="1858"/>
      <c r="FT228" s="2252"/>
      <c r="FX228" s="2252"/>
      <c r="GB228" s="2252"/>
      <c r="GF228" s="2252"/>
      <c r="GG228" s="1858"/>
      <c r="GJ228" s="2252"/>
      <c r="GN228" s="2252"/>
      <c r="GR228" s="2252"/>
      <c r="GV228" s="1858"/>
      <c r="GW228" s="1858"/>
      <c r="GZ228" s="2252"/>
      <c r="HA228" s="1858"/>
      <c r="HD228" s="2252"/>
      <c r="HE228" s="1858"/>
      <c r="HH228" s="2252"/>
      <c r="HI228" s="1858"/>
      <c r="HL228" s="2252"/>
      <c r="HM228" s="1858"/>
      <c r="HP228" s="2252"/>
      <c r="HQ228" s="1858"/>
      <c r="HT228" s="2252"/>
      <c r="HU228" s="1858"/>
      <c r="HX228" s="2252"/>
      <c r="HY228" s="1858"/>
      <c r="IB228" s="2252"/>
      <c r="IC228" s="1858"/>
      <c r="IF228" s="2252"/>
      <c r="IG228" s="1858"/>
      <c r="IJ228" s="2252"/>
      <c r="IK228" s="1858"/>
      <c r="IN228" s="2252"/>
      <c r="IO228" s="1858"/>
      <c r="IR228" s="2252"/>
      <c r="IS228" s="1858"/>
      <c r="IV228" s="1858"/>
      <c r="IW228" s="1858"/>
      <c r="IZ228" s="2252"/>
      <c r="JA228" s="1858"/>
      <c r="JD228" s="2252"/>
      <c r="JE228" s="1858"/>
      <c r="JH228" s="2252"/>
      <c r="JI228" s="1858"/>
      <c r="JL228" s="2252"/>
      <c r="JM228" s="1858"/>
      <c r="JP228" s="2252"/>
      <c r="JQ228" s="1858"/>
      <c r="JT228" s="2252"/>
      <c r="JU228" s="1858"/>
      <c r="JX228" s="2252"/>
      <c r="JY228" s="1858"/>
      <c r="KB228" s="2252"/>
      <c r="KC228" s="1858"/>
      <c r="KF228" s="2252"/>
      <c r="KG228" s="1858"/>
      <c r="KJ228" s="2252"/>
      <c r="KK228" s="1858"/>
      <c r="KN228" s="2252"/>
      <c r="KO228" s="1858"/>
      <c r="KR228" s="2252"/>
      <c r="KS228" s="1858"/>
      <c r="KV228" s="2252"/>
      <c r="KW228" s="1858"/>
      <c r="KZ228" s="2252"/>
      <c r="LA228" s="1858"/>
      <c r="LD228" s="2252"/>
      <c r="LE228" s="1858"/>
      <c r="LH228" s="2252"/>
      <c r="LI228" s="1858"/>
      <c r="LL228" s="2252"/>
      <c r="LM228" s="1858"/>
      <c r="LP228" s="2252"/>
      <c r="LQ228" s="1858"/>
      <c r="LT228" s="2252"/>
      <c r="LU228" s="1858"/>
      <c r="LX228" s="2252"/>
      <c r="LY228" s="1858"/>
      <c r="MB228" s="2252"/>
      <c r="MC228" s="1858"/>
      <c r="MF228" s="2252"/>
      <c r="MG228" s="1858"/>
      <c r="MJ228" s="2252"/>
      <c r="MK228" s="1858"/>
      <c r="MN228" s="2252"/>
      <c r="MO228" s="1858"/>
      <c r="MR228" s="2252"/>
      <c r="MS228" s="1858"/>
      <c r="MV228" s="2252"/>
      <c r="MW228" s="1858"/>
      <c r="MZ228" s="2252"/>
      <c r="NA228" s="1858"/>
      <c r="ND228" s="2252"/>
    </row>
    <row r="229" spans="1:368" s="933" customFormat="1" thickBot="1">
      <c r="A229" s="900"/>
      <c r="B229" s="1761"/>
      <c r="C229" s="1790">
        <v>2008</v>
      </c>
      <c r="D229" s="2331" t="s">
        <v>511</v>
      </c>
      <c r="E229" s="2331">
        <v>26</v>
      </c>
      <c r="F229" s="1824" t="s">
        <v>512</v>
      </c>
      <c r="G229" s="1825"/>
      <c r="H229" s="2274"/>
      <c r="I229" s="2274"/>
      <c r="J229" s="2274"/>
      <c r="K229" s="2275"/>
      <c r="L229" s="1761"/>
      <c r="M229" s="2615">
        <f>STDEV(P219:P228)</f>
        <v>2.6645825188948473</v>
      </c>
      <c r="N229" s="2615"/>
      <c r="O229" s="2617">
        <f>AVERAGE(P219:P228)</f>
        <v>13.9</v>
      </c>
      <c r="P229" s="2617"/>
      <c r="Q229" s="2640">
        <f>STDEV(T219:T228)</f>
        <v>1.8922355972646603</v>
      </c>
      <c r="R229" s="2615"/>
      <c r="S229" s="2616">
        <f>AVERAGE(T219:T228)</f>
        <v>12.05</v>
      </c>
      <c r="T229" s="2641"/>
      <c r="U229" s="901"/>
      <c r="V229" s="901"/>
      <c r="W229" s="901"/>
      <c r="X229" s="902"/>
      <c r="Y229" s="2615">
        <f>STDEV(AB219:AB228)</f>
        <v>1.4142135623730951</v>
      </c>
      <c r="Z229" s="2615"/>
      <c r="AA229" s="2616">
        <f>AVERAGE(AB219:AB228)</f>
        <v>14</v>
      </c>
      <c r="AB229" s="2617"/>
      <c r="AC229" s="2615">
        <f>STDEV(AF219:AF228)</f>
        <v>2.1634591642911949</v>
      </c>
      <c r="AD229" s="2615"/>
      <c r="AE229" s="2616">
        <f>AVERAGE(AF219:AF228)</f>
        <v>12.75</v>
      </c>
      <c r="AF229" s="2617"/>
      <c r="AG229" s="1179"/>
      <c r="AH229" s="1180"/>
      <c r="AI229" s="1181"/>
      <c r="AJ229" s="1180"/>
      <c r="AK229" s="907"/>
      <c r="AL229" s="908"/>
      <c r="AM229" s="908"/>
      <c r="AN229" s="909"/>
      <c r="AO229" s="2615">
        <f>STDEV(AR219:AR228)</f>
        <v>2.2583179581272455</v>
      </c>
      <c r="AP229" s="2615"/>
      <c r="AQ229" s="2617">
        <f>AVERAGE(AR219:AR228)</f>
        <v>13.4</v>
      </c>
      <c r="AR229" s="2617"/>
      <c r="AS229" s="910"/>
      <c r="AT229" s="910"/>
      <c r="AU229" s="911"/>
      <c r="AV229" s="1598"/>
      <c r="AW229" s="1978"/>
      <c r="AX229" s="912"/>
      <c r="AY229" s="913"/>
      <c r="AZ229" s="1979"/>
      <c r="BA229" s="914"/>
      <c r="BB229" s="914"/>
      <c r="BC229" s="914"/>
      <c r="BD229" s="1847"/>
      <c r="BE229" s="2419"/>
      <c r="BF229" s="915"/>
      <c r="BG229" s="2449"/>
      <c r="BH229" s="926"/>
      <c r="BI229" s="916"/>
      <c r="BJ229" s="916"/>
      <c r="BK229" s="916"/>
      <c r="BL229" s="917"/>
      <c r="BM229" s="2615">
        <f>STDEV(BP219:BP228)</f>
        <v>1.4740556298864627</v>
      </c>
      <c r="BN229" s="2615"/>
      <c r="BO229" s="2617">
        <f>AVERAGE(BP219:BP228)</f>
        <v>15.222</v>
      </c>
      <c r="BP229" s="2617"/>
      <c r="BQ229" s="910"/>
      <c r="BR229" s="910"/>
      <c r="BS229" s="910"/>
      <c r="BT229" s="1598"/>
      <c r="BU229" s="1929"/>
      <c r="BV229" s="1420"/>
      <c r="BW229" s="1420"/>
      <c r="BX229" s="1930"/>
      <c r="BY229" s="1437"/>
      <c r="BZ229" s="1437"/>
      <c r="CA229" s="1437"/>
      <c r="CB229" s="1438"/>
      <c r="CC229" s="903"/>
      <c r="CD229" s="903"/>
      <c r="CE229" s="903"/>
      <c r="CF229" s="904"/>
      <c r="CG229" s="918"/>
      <c r="CH229" s="918"/>
      <c r="CI229" s="918"/>
      <c r="CJ229" s="919"/>
      <c r="CK229" s="920"/>
      <c r="CL229" s="920"/>
      <c r="CM229" s="920"/>
      <c r="CN229" s="927"/>
      <c r="CO229" s="2024"/>
      <c r="CP229" s="921"/>
      <c r="CQ229" s="922"/>
      <c r="CR229" s="2025"/>
      <c r="CS229" s="921"/>
      <c r="CT229" s="921"/>
      <c r="CU229" s="921"/>
      <c r="CV229" s="923"/>
      <c r="CW229" s="924"/>
      <c r="CX229" s="921"/>
      <c r="CY229" s="922"/>
      <c r="CZ229" s="922"/>
      <c r="DA229" s="925"/>
      <c r="DB229" s="915"/>
      <c r="DC229" s="926"/>
      <c r="DD229" s="926"/>
      <c r="DE229" s="924"/>
      <c r="DF229" s="921"/>
      <c r="DG229" s="922"/>
      <c r="DH229" s="922"/>
      <c r="DI229" s="927"/>
      <c r="DJ229" s="920"/>
      <c r="DK229" s="928"/>
      <c r="DL229" s="928"/>
      <c r="DM229" s="906"/>
      <c r="DN229" s="906"/>
      <c r="DO229" s="906"/>
      <c r="DP229" s="905"/>
      <c r="DQ229" s="2615">
        <f>STDEV(DT219:DT228)</f>
        <v>1.4033689623347221</v>
      </c>
      <c r="DR229" s="2615"/>
      <c r="DS229" s="2617">
        <f>AVERAGE(DT219:DT228)</f>
        <v>14.55</v>
      </c>
      <c r="DT229" s="2617"/>
      <c r="DU229" s="2615">
        <f>STDEV(DX219:DX228)</f>
        <v>1.5953157123974753</v>
      </c>
      <c r="DV229" s="2615"/>
      <c r="DW229" s="2617">
        <f>AVERAGE(DX219:DX228)</f>
        <v>12.791</v>
      </c>
      <c r="DX229" s="2617"/>
      <c r="DY229" s="2615">
        <f>STDEV(EB219:EB228)</f>
        <v>0.9660917830793011</v>
      </c>
      <c r="DZ229" s="2615"/>
      <c r="EA229" s="2617">
        <f>AVERAGE(EB219:EB228)</f>
        <v>14.6</v>
      </c>
      <c r="EB229" s="2617"/>
      <c r="EC229" s="2615">
        <f>STDEV(EF219:EF228)</f>
        <v>1.490712357677817</v>
      </c>
      <c r="ED229" s="2615"/>
      <c r="EE229" s="2617">
        <f>AVERAGE(EF219:EF228)</f>
        <v>10.333</v>
      </c>
      <c r="EF229" s="2617"/>
      <c r="EG229" s="929"/>
      <c r="EH229" s="930"/>
      <c r="EI229" s="931"/>
      <c r="EJ229" s="932"/>
      <c r="EK229" s="2615">
        <f>STDEV(EN219:EN228)</f>
        <v>1.1967033420563902</v>
      </c>
      <c r="EL229" s="2615"/>
      <c r="EM229" s="2617">
        <f>AVERAGE(EN219:EN228)</f>
        <v>12.888999999999999</v>
      </c>
      <c r="EN229" s="2617"/>
      <c r="EO229" s="2646">
        <f>STDEV(ER219:ER228)</f>
        <v>3.0568684048294319</v>
      </c>
      <c r="EP229" s="2646"/>
      <c r="EQ229" s="2647">
        <f>AVERAGE(ER219:ER228)</f>
        <v>11.3</v>
      </c>
      <c r="ER229" s="2647"/>
      <c r="ES229" s="2615">
        <f>STDEV(EV219:EV228)</f>
        <v>1.775607564250125</v>
      </c>
      <c r="ET229" s="2615"/>
      <c r="EU229" s="2617">
        <f>AVERAGE(EV219:EV228)</f>
        <v>12.375999999999999</v>
      </c>
      <c r="EV229" s="2617"/>
      <c r="EW229" s="2675"/>
      <c r="EX229" s="2675"/>
      <c r="EY229" s="2676"/>
      <c r="EZ229" s="2676"/>
      <c r="FA229" s="2671"/>
      <c r="FB229" s="2671"/>
      <c r="FC229" s="2672"/>
      <c r="FD229" s="2672"/>
      <c r="FE229" s="2669"/>
      <c r="FF229" s="2669"/>
      <c r="FG229" s="2670"/>
      <c r="FH229" s="2670"/>
      <c r="FL229" s="2261"/>
      <c r="FP229" s="2261"/>
      <c r="FQ229" s="1868"/>
      <c r="FT229" s="2261"/>
      <c r="FX229" s="2261"/>
      <c r="GB229" s="2261"/>
      <c r="GF229" s="2261"/>
      <c r="GG229" s="1868"/>
      <c r="GJ229" s="2261"/>
      <c r="GN229" s="2261"/>
      <c r="GR229" s="2261"/>
      <c r="GV229" s="1868"/>
      <c r="GW229" s="1868"/>
      <c r="GZ229" s="2261"/>
      <c r="HA229" s="1868"/>
      <c r="HD229" s="2261"/>
      <c r="HE229" s="1868"/>
      <c r="HH229" s="2261"/>
      <c r="HI229" s="1868"/>
      <c r="HL229" s="2261"/>
      <c r="HM229" s="1868"/>
      <c r="HP229" s="2261"/>
      <c r="HQ229" s="1868"/>
      <c r="HT229" s="2261"/>
      <c r="HU229" s="1868"/>
      <c r="HX229" s="2261"/>
      <c r="HY229" s="1868"/>
      <c r="IB229" s="2261"/>
      <c r="IC229" s="1868"/>
      <c r="IF229" s="2261"/>
      <c r="IG229" s="1868"/>
      <c r="IJ229" s="2261"/>
      <c r="IK229" s="1868"/>
      <c r="IN229" s="2261"/>
      <c r="IO229" s="1868"/>
      <c r="IR229" s="2261"/>
      <c r="IS229" s="1868"/>
      <c r="IV229" s="1868"/>
      <c r="IW229" s="1868"/>
      <c r="IZ229" s="2261"/>
      <c r="JA229" s="1868"/>
      <c r="JD229" s="2261"/>
      <c r="JE229" s="1868"/>
      <c r="JH229" s="2261"/>
      <c r="JI229" s="1868"/>
      <c r="JL229" s="2261"/>
      <c r="JM229" s="1868"/>
      <c r="JP229" s="2261"/>
      <c r="JQ229" s="1868"/>
      <c r="JT229" s="2261"/>
      <c r="JU229" s="1868"/>
      <c r="JX229" s="2261"/>
      <c r="JY229" s="1868"/>
      <c r="KB229" s="2261"/>
      <c r="KC229" s="1868"/>
      <c r="KF229" s="2261"/>
      <c r="KG229" s="1868"/>
      <c r="KJ229" s="2261"/>
      <c r="KK229" s="1868"/>
      <c r="KN229" s="2261"/>
      <c r="KO229" s="1868"/>
      <c r="KR229" s="2261"/>
      <c r="KS229" s="1868"/>
      <c r="KV229" s="2261"/>
      <c r="KW229" s="1868"/>
      <c r="KZ229" s="2261"/>
      <c r="LA229" s="1868"/>
      <c r="LD229" s="2261"/>
      <c r="LE229" s="1868"/>
      <c r="LH229" s="2261"/>
      <c r="LI229" s="1868"/>
      <c r="LL229" s="2261"/>
      <c r="LM229" s="1868"/>
      <c r="LP229" s="2261"/>
      <c r="LQ229" s="1868"/>
      <c r="LT229" s="2261"/>
      <c r="LU229" s="1868"/>
      <c r="LX229" s="2261"/>
      <c r="LY229" s="1868"/>
      <c r="MB229" s="2261"/>
      <c r="MC229" s="1868"/>
      <c r="MF229" s="2261"/>
      <c r="MG229" s="1868"/>
      <c r="MJ229" s="2261"/>
      <c r="MK229" s="1868"/>
      <c r="MN229" s="2261"/>
      <c r="MO229" s="1868"/>
      <c r="MR229" s="2261"/>
      <c r="MS229" s="1868"/>
      <c r="MV229" s="2261"/>
      <c r="MW229" s="1868"/>
      <c r="MZ229" s="2261"/>
      <c r="NA229" s="1868"/>
      <c r="ND229" s="2261"/>
    </row>
    <row r="230" spans="1:368" s="898" customFormat="1" thickBot="1">
      <c r="A230" s="861"/>
      <c r="B230" s="1760"/>
      <c r="C230" s="1790"/>
      <c r="D230" s="2331"/>
      <c r="E230" s="1790"/>
      <c r="F230" s="1821" t="s">
        <v>309</v>
      </c>
      <c r="G230" s="1822" t="s">
        <v>238</v>
      </c>
      <c r="H230" s="1741">
        <f t="shared" ref="H230:J235" si="180">AVERAGE(AG230,CC230,CO230,EC230,ES230,DY230,EK230)</f>
        <v>3.5</v>
      </c>
      <c r="I230" s="1200">
        <f t="shared" si="180"/>
        <v>3.4285714285714284</v>
      </c>
      <c r="J230" s="1200">
        <f t="shared" si="180"/>
        <v>2.2857142857142856</v>
      </c>
      <c r="K230" s="2292">
        <f t="shared" ref="K230:K235" si="181">SUM(H230:J230)</f>
        <v>9.2142857142857153</v>
      </c>
      <c r="L230" s="1760"/>
      <c r="M230" s="1205"/>
      <c r="N230" s="1205"/>
      <c r="O230" s="1205"/>
      <c r="P230" s="2504"/>
      <c r="Q230" s="2530"/>
      <c r="R230" s="1206"/>
      <c r="S230" s="1207"/>
      <c r="T230" s="2531"/>
      <c r="U230" s="862"/>
      <c r="V230" s="862"/>
      <c r="W230" s="862"/>
      <c r="X230" s="863"/>
      <c r="Y230" s="1208"/>
      <c r="Z230" s="1208"/>
      <c r="AA230" s="1208"/>
      <c r="AB230" s="1209"/>
      <c r="AC230" s="864"/>
      <c r="AD230" s="864"/>
      <c r="AE230" s="864"/>
      <c r="AF230" s="865"/>
      <c r="AG230" s="1250">
        <v>3</v>
      </c>
      <c r="AH230" s="1250">
        <v>1.5</v>
      </c>
      <c r="AI230" s="1250">
        <v>0</v>
      </c>
      <c r="AJ230" s="1247">
        <f t="shared" ref="AJ230:AJ235" si="182">AI230+AH230+AG230</f>
        <v>4.5</v>
      </c>
      <c r="AK230" s="869"/>
      <c r="AL230" s="870"/>
      <c r="AM230" s="870"/>
      <c r="AN230" s="871"/>
      <c r="AO230" s="1210"/>
      <c r="AP230" s="1210"/>
      <c r="AQ230" s="1210"/>
      <c r="AR230" s="1211"/>
      <c r="AS230" s="867"/>
      <c r="AT230" s="867"/>
      <c r="AU230" s="868"/>
      <c r="AV230" s="866"/>
      <c r="AW230" s="1976"/>
      <c r="AX230" s="872"/>
      <c r="AY230" s="873"/>
      <c r="AZ230" s="1977"/>
      <c r="BA230" s="874"/>
      <c r="BB230" s="874"/>
      <c r="BC230" s="874"/>
      <c r="BD230" s="2434"/>
      <c r="BE230" s="2417"/>
      <c r="BF230" s="875"/>
      <c r="BG230" s="2447"/>
      <c r="BH230" s="888"/>
      <c r="BI230" s="877"/>
      <c r="BJ230" s="877"/>
      <c r="BK230" s="877"/>
      <c r="BL230" s="878"/>
      <c r="BM230" s="879"/>
      <c r="BN230" s="879"/>
      <c r="BO230" s="879"/>
      <c r="BP230" s="880"/>
      <c r="BQ230" s="867"/>
      <c r="BR230" s="867"/>
      <c r="BS230" s="867"/>
      <c r="BT230" s="866"/>
      <c r="BU230" s="1927"/>
      <c r="BV230" s="1419"/>
      <c r="BW230" s="1419"/>
      <c r="BX230" s="1928"/>
      <c r="BY230" s="1435"/>
      <c r="BZ230" s="1435"/>
      <c r="CA230" s="1435"/>
      <c r="CB230" s="1436"/>
      <c r="CC230" s="1251">
        <v>5</v>
      </c>
      <c r="CD230" s="1251">
        <v>5</v>
      </c>
      <c r="CE230" s="1251">
        <v>4.5</v>
      </c>
      <c r="CF230" s="1246">
        <f t="shared" ref="CF230:CF235" si="183">CE230+CD230+CC230</f>
        <v>14.5</v>
      </c>
      <c r="CG230" s="1252"/>
      <c r="CH230" s="1252"/>
      <c r="CI230" s="1252"/>
      <c r="CJ230" s="1253"/>
      <c r="CK230" s="1254"/>
      <c r="CL230" s="1254"/>
      <c r="CM230" s="1254"/>
      <c r="CN230" s="1990"/>
      <c r="CO230" s="2026">
        <v>4.5</v>
      </c>
      <c r="CP230" s="1255">
        <v>5</v>
      </c>
      <c r="CQ230" s="1255">
        <v>2.5</v>
      </c>
      <c r="CR230" s="2027">
        <f>CQ230+CP230+CO230</f>
        <v>12</v>
      </c>
      <c r="CS230" s="883"/>
      <c r="CT230" s="883"/>
      <c r="CU230" s="883"/>
      <c r="CV230" s="885"/>
      <c r="CW230" s="886"/>
      <c r="CX230" s="883"/>
      <c r="CY230" s="884"/>
      <c r="CZ230" s="884"/>
      <c r="DA230" s="887"/>
      <c r="DB230" s="875"/>
      <c r="DC230" s="888"/>
      <c r="DD230" s="888"/>
      <c r="DE230" s="886"/>
      <c r="DF230" s="883"/>
      <c r="DG230" s="884"/>
      <c r="DH230" s="884"/>
      <c r="DI230" s="889"/>
      <c r="DJ230" s="882"/>
      <c r="DK230" s="890"/>
      <c r="DL230" s="890"/>
      <c r="DM230" s="881"/>
      <c r="DN230" s="881"/>
      <c r="DO230" s="881"/>
      <c r="DP230" s="891"/>
      <c r="DQ230" s="869"/>
      <c r="DR230" s="870"/>
      <c r="DS230" s="1212"/>
      <c r="DT230" s="871"/>
      <c r="DU230" s="1213"/>
      <c r="DV230" s="1214"/>
      <c r="DW230" s="1215"/>
      <c r="DX230" s="1216"/>
      <c r="DY230" s="1261">
        <v>3</v>
      </c>
      <c r="DZ230" s="1261">
        <v>4</v>
      </c>
      <c r="EA230" s="1261">
        <v>2</v>
      </c>
      <c r="EB230" s="1260">
        <f>EA230+DZ230+DY230</f>
        <v>9</v>
      </c>
      <c r="EC230" s="1236">
        <f t="shared" ref="EC230:EC235" si="184">EF230*6/20</f>
        <v>1.5</v>
      </c>
      <c r="ED230" s="1237">
        <f t="shared" ref="ED230:ED235" si="185">EF230*6/20</f>
        <v>1.5</v>
      </c>
      <c r="EE230" s="1237">
        <f t="shared" ref="EE230:EE235" si="186">EF230*8/20</f>
        <v>2</v>
      </c>
      <c r="EF230" s="1259">
        <v>5</v>
      </c>
      <c r="EG230" s="894"/>
      <c r="EH230" s="895"/>
      <c r="EI230" s="896"/>
      <c r="EJ230" s="897"/>
      <c r="EK230" s="1261">
        <v>4</v>
      </c>
      <c r="EL230" s="1261">
        <v>4</v>
      </c>
      <c r="EM230" s="1261">
        <v>2</v>
      </c>
      <c r="EN230" s="1260">
        <f t="shared" ref="EN230:EN235" si="187">EM230+EL230+EK230</f>
        <v>10</v>
      </c>
      <c r="EO230" s="1217"/>
      <c r="EP230" s="1218"/>
      <c r="EQ230" s="1219"/>
      <c r="ER230" s="1220"/>
      <c r="ES230" s="1243">
        <v>3.5</v>
      </c>
      <c r="ET230" s="1243">
        <v>3</v>
      </c>
      <c r="EU230" s="1243">
        <v>3</v>
      </c>
      <c r="EV230" s="1245">
        <f>EU230+ET230+ES230</f>
        <v>9.5</v>
      </c>
      <c r="EW230" s="1345"/>
      <c r="EX230" s="1345"/>
      <c r="EY230" s="1345"/>
      <c r="EZ230" s="1346"/>
      <c r="FA230" s="1508"/>
      <c r="FB230" s="1508"/>
      <c r="FC230" s="1508"/>
      <c r="FD230" s="1509"/>
      <c r="FE230" s="1657"/>
      <c r="FF230" s="1657"/>
      <c r="FG230" s="1657"/>
      <c r="FH230" s="1658"/>
      <c r="FL230" s="2260"/>
      <c r="FP230" s="2260"/>
      <c r="FQ230" s="1867"/>
      <c r="FT230" s="2260"/>
      <c r="FX230" s="2260"/>
      <c r="GB230" s="2260"/>
      <c r="GF230" s="2260"/>
      <c r="GG230" s="1867"/>
      <c r="GJ230" s="2260"/>
      <c r="GN230" s="2260"/>
      <c r="GR230" s="2260"/>
      <c r="GV230" s="1867"/>
      <c r="GW230" s="1867"/>
      <c r="GZ230" s="2260"/>
      <c r="HA230" s="1867"/>
      <c r="HD230" s="2260"/>
      <c r="HE230" s="1867"/>
      <c r="HH230" s="2260"/>
      <c r="HI230" s="1867"/>
      <c r="HL230" s="2260"/>
      <c r="HM230" s="1867"/>
      <c r="HP230" s="2260"/>
      <c r="HQ230" s="1867"/>
      <c r="HT230" s="2260"/>
      <c r="HU230" s="1867"/>
      <c r="HX230" s="2260"/>
      <c r="HY230" s="1867"/>
      <c r="IB230" s="2260"/>
      <c r="IC230" s="1867"/>
      <c r="IF230" s="2260"/>
      <c r="IG230" s="1867"/>
      <c r="IJ230" s="2260"/>
      <c r="IK230" s="1867"/>
      <c r="IN230" s="2260"/>
      <c r="IO230" s="1867"/>
      <c r="IR230" s="2260"/>
      <c r="IS230" s="1867"/>
      <c r="IV230" s="1867"/>
      <c r="IW230" s="1867"/>
      <c r="IZ230" s="2260"/>
      <c r="JA230" s="1867"/>
      <c r="JD230" s="2260"/>
      <c r="JE230" s="1867"/>
      <c r="JH230" s="2260"/>
      <c r="JI230" s="1867"/>
      <c r="JL230" s="2260"/>
      <c r="JM230" s="1867"/>
      <c r="JP230" s="2260"/>
      <c r="JQ230" s="1867"/>
      <c r="JT230" s="2260"/>
      <c r="JU230" s="1867"/>
      <c r="JX230" s="2260"/>
      <c r="JY230" s="1867"/>
      <c r="KB230" s="2260"/>
      <c r="KC230" s="1867"/>
      <c r="KF230" s="2260"/>
      <c r="KG230" s="1867"/>
      <c r="KJ230" s="2260"/>
      <c r="KK230" s="1867"/>
      <c r="KN230" s="2260"/>
      <c r="KO230" s="1867"/>
      <c r="KR230" s="2260"/>
      <c r="KS230" s="1867"/>
      <c r="KV230" s="2260"/>
      <c r="KW230" s="1867"/>
      <c r="KZ230" s="2260"/>
      <c r="LA230" s="1867"/>
      <c r="LD230" s="2260"/>
      <c r="LE230" s="1867"/>
      <c r="LH230" s="2260"/>
      <c r="LI230" s="1867"/>
      <c r="LL230" s="2260"/>
      <c r="LM230" s="1867"/>
      <c r="LP230" s="2260"/>
      <c r="LQ230" s="1867"/>
      <c r="LT230" s="2260"/>
      <c r="LU230" s="1867"/>
      <c r="LX230" s="2260"/>
      <c r="LY230" s="1867"/>
      <c r="MB230" s="2260"/>
      <c r="MC230" s="1867"/>
      <c r="MF230" s="2260"/>
      <c r="MG230" s="1867"/>
      <c r="MJ230" s="2260"/>
      <c r="MK230" s="1867"/>
      <c r="MN230" s="2260"/>
      <c r="MO230" s="1867"/>
      <c r="MR230" s="2260"/>
      <c r="MS230" s="1867"/>
      <c r="MV230" s="2260"/>
      <c r="MW230" s="1867"/>
      <c r="MZ230" s="2260"/>
      <c r="NA230" s="1867"/>
      <c r="ND230" s="2260"/>
    </row>
    <row r="231" spans="1:368" s="78" customFormat="1" thickBot="1">
      <c r="A231" s="899"/>
      <c r="B231" s="1754"/>
      <c r="C231" s="1790"/>
      <c r="D231" s="2331"/>
      <c r="E231" s="1790"/>
      <c r="F231" s="1801" t="s">
        <v>310</v>
      </c>
      <c r="G231" s="1823" t="s">
        <v>311</v>
      </c>
      <c r="H231" s="1774">
        <f t="shared" si="180"/>
        <v>4.5071428571428571</v>
      </c>
      <c r="I231" s="1204">
        <f t="shared" si="180"/>
        <v>4.1500000000000004</v>
      </c>
      <c r="J231" s="1200">
        <f t="shared" si="180"/>
        <v>5.128571428571429</v>
      </c>
      <c r="K231" s="2292">
        <f t="shared" si="181"/>
        <v>13.785714285714288</v>
      </c>
      <c r="L231" s="1754"/>
      <c r="M231" s="472"/>
      <c r="N231" s="472"/>
      <c r="O231" s="472"/>
      <c r="P231" s="471"/>
      <c r="Q231" s="2521"/>
      <c r="R231" s="572"/>
      <c r="S231" s="573"/>
      <c r="T231" s="2520"/>
      <c r="U231" s="739"/>
      <c r="V231" s="739"/>
      <c r="W231" s="739"/>
      <c r="X231" s="740"/>
      <c r="Y231" s="482"/>
      <c r="Z231" s="482"/>
      <c r="AA231" s="482"/>
      <c r="AB231" s="525"/>
      <c r="AC231" s="355"/>
      <c r="AD231" s="355"/>
      <c r="AE231" s="355"/>
      <c r="AF231" s="356"/>
      <c r="AG231" s="1250">
        <v>5.5</v>
      </c>
      <c r="AH231" s="1250">
        <v>4</v>
      </c>
      <c r="AI231" s="1250">
        <v>5.5</v>
      </c>
      <c r="AJ231" s="1247">
        <f t="shared" si="182"/>
        <v>15</v>
      </c>
      <c r="AK231" s="351"/>
      <c r="AL231" s="463"/>
      <c r="AM231" s="463"/>
      <c r="AN231" s="464"/>
      <c r="AO231" s="1127"/>
      <c r="AP231" s="1127"/>
      <c r="AQ231" s="1127"/>
      <c r="AR231" s="1128"/>
      <c r="AS231" s="373"/>
      <c r="AT231" s="373"/>
      <c r="AU231" s="705"/>
      <c r="AV231" s="704"/>
      <c r="AW231" s="1962"/>
      <c r="AX231" s="364"/>
      <c r="AY231" s="365"/>
      <c r="AZ231" s="1963"/>
      <c r="BA231" s="366"/>
      <c r="BB231" s="366"/>
      <c r="BC231" s="366"/>
      <c r="BD231" s="367"/>
      <c r="BE231" s="2418"/>
      <c r="BF231" s="378"/>
      <c r="BG231" s="2448"/>
      <c r="BH231" s="470"/>
      <c r="BI231" s="371"/>
      <c r="BJ231" s="371"/>
      <c r="BK231" s="371"/>
      <c r="BL231" s="372"/>
      <c r="BM231" s="358"/>
      <c r="BN231" s="358"/>
      <c r="BO231" s="358"/>
      <c r="BP231" s="363"/>
      <c r="BQ231" s="373"/>
      <c r="BR231" s="373"/>
      <c r="BS231" s="373"/>
      <c r="BT231" s="704"/>
      <c r="BU231" s="1916"/>
      <c r="BV231" s="1415"/>
      <c r="BW231" s="1415"/>
      <c r="BX231" s="1917"/>
      <c r="BY231" s="1424"/>
      <c r="BZ231" s="1424"/>
      <c r="CA231" s="1424"/>
      <c r="CB231" s="1425"/>
      <c r="CC231" s="1251">
        <v>5</v>
      </c>
      <c r="CD231" s="1251">
        <v>5</v>
      </c>
      <c r="CE231" s="1251">
        <v>5</v>
      </c>
      <c r="CF231" s="1246">
        <f t="shared" si="183"/>
        <v>15</v>
      </c>
      <c r="CG231" s="1256"/>
      <c r="CH231" s="1256"/>
      <c r="CI231" s="1256"/>
      <c r="CJ231" s="1257"/>
      <c r="CK231" s="1258"/>
      <c r="CL231" s="1258"/>
      <c r="CM231" s="1258"/>
      <c r="CN231" s="1991"/>
      <c r="CO231" s="2028">
        <f>CR231*6/20</f>
        <v>4.3499999999999996</v>
      </c>
      <c r="CP231" s="1238">
        <f>CR231*6/20</f>
        <v>4.3499999999999996</v>
      </c>
      <c r="CQ231" s="1238">
        <f>CR231*8/20</f>
        <v>5.8</v>
      </c>
      <c r="CR231" s="2029">
        <v>14.5</v>
      </c>
      <c r="CS231" s="467"/>
      <c r="CT231" s="467"/>
      <c r="CU231" s="467"/>
      <c r="CV231" s="575"/>
      <c r="CW231" s="466"/>
      <c r="CX231" s="467"/>
      <c r="CY231" s="468"/>
      <c r="CZ231" s="468"/>
      <c r="DA231" s="469"/>
      <c r="DB231" s="378"/>
      <c r="DC231" s="470"/>
      <c r="DD231" s="470"/>
      <c r="DE231" s="466"/>
      <c r="DF231" s="467"/>
      <c r="DG231" s="468"/>
      <c r="DH231" s="468"/>
      <c r="DI231" s="488"/>
      <c r="DJ231" s="383"/>
      <c r="DK231" s="489"/>
      <c r="DL231" s="489"/>
      <c r="DM231" s="374"/>
      <c r="DN231" s="374"/>
      <c r="DO231" s="374"/>
      <c r="DP231" s="574"/>
      <c r="DQ231" s="351"/>
      <c r="DR231" s="463"/>
      <c r="DS231" s="687"/>
      <c r="DT231" s="464"/>
      <c r="DU231" s="491"/>
      <c r="DV231" s="492"/>
      <c r="DW231" s="493"/>
      <c r="DX231" s="494"/>
      <c r="DY231" s="1261">
        <v>6</v>
      </c>
      <c r="DZ231" s="1261">
        <v>5</v>
      </c>
      <c r="EA231" s="1261">
        <v>6</v>
      </c>
      <c r="EB231" s="1260">
        <f>EA231+DZ231+DY231</f>
        <v>17</v>
      </c>
      <c r="EC231" s="1236">
        <f t="shared" si="184"/>
        <v>2.7</v>
      </c>
      <c r="ED231" s="1237">
        <f t="shared" si="185"/>
        <v>2.7</v>
      </c>
      <c r="EE231" s="1237">
        <f t="shared" si="186"/>
        <v>3.6</v>
      </c>
      <c r="EF231" s="1259">
        <v>9</v>
      </c>
      <c r="EG231" s="577"/>
      <c r="EH231" s="578"/>
      <c r="EI231" s="579"/>
      <c r="EJ231" s="580"/>
      <c r="EK231" s="1261">
        <v>4</v>
      </c>
      <c r="EL231" s="1261">
        <v>4</v>
      </c>
      <c r="EM231" s="1261">
        <v>6</v>
      </c>
      <c r="EN231" s="1260">
        <f t="shared" si="187"/>
        <v>14</v>
      </c>
      <c r="EO231" s="1029"/>
      <c r="EP231" s="1030"/>
      <c r="EQ231" s="1031"/>
      <c r="ER231" s="1032"/>
      <c r="ES231" s="1243">
        <v>4</v>
      </c>
      <c r="ET231" s="1243">
        <v>4</v>
      </c>
      <c r="EU231" s="1243">
        <v>4</v>
      </c>
      <c r="EV231" s="1245">
        <f>EU231+ET231+ES231</f>
        <v>12</v>
      </c>
      <c r="EW231" s="1345"/>
      <c r="EX231" s="1345"/>
      <c r="EY231" s="1345"/>
      <c r="EZ231" s="1346"/>
      <c r="FA231" s="1508"/>
      <c r="FB231" s="1508"/>
      <c r="FC231" s="1508"/>
      <c r="FD231" s="1509"/>
      <c r="FE231" s="1657"/>
      <c r="FF231" s="1657"/>
      <c r="FG231" s="1657"/>
      <c r="FH231" s="1658"/>
      <c r="FL231" s="2252"/>
      <c r="FP231" s="2252"/>
      <c r="FQ231" s="1858"/>
      <c r="FT231" s="2252"/>
      <c r="FX231" s="2252"/>
      <c r="GB231" s="2252"/>
      <c r="GF231" s="2252"/>
      <c r="GG231" s="1858"/>
      <c r="GJ231" s="2252"/>
      <c r="GN231" s="2252"/>
      <c r="GR231" s="2252"/>
      <c r="GV231" s="1858"/>
      <c r="GW231" s="1858"/>
      <c r="GZ231" s="2252"/>
      <c r="HA231" s="1858"/>
      <c r="HD231" s="2252"/>
      <c r="HE231" s="1858"/>
      <c r="HH231" s="2252"/>
      <c r="HI231" s="1858"/>
      <c r="HL231" s="2252"/>
      <c r="HM231" s="1858"/>
      <c r="HP231" s="2252"/>
      <c r="HQ231" s="1858"/>
      <c r="HT231" s="2252"/>
      <c r="HU231" s="1858"/>
      <c r="HX231" s="2252"/>
      <c r="HY231" s="1858"/>
      <c r="IB231" s="2252"/>
      <c r="IC231" s="1858"/>
      <c r="IF231" s="2252"/>
      <c r="IG231" s="1858"/>
      <c r="IJ231" s="2252"/>
      <c r="IK231" s="1858"/>
      <c r="IN231" s="2252"/>
      <c r="IO231" s="1858"/>
      <c r="IR231" s="2252"/>
      <c r="IS231" s="1858"/>
      <c r="IV231" s="1858"/>
      <c r="IW231" s="1858"/>
      <c r="IZ231" s="2252"/>
      <c r="JA231" s="1858"/>
      <c r="JD231" s="2252"/>
      <c r="JE231" s="1858"/>
      <c r="JH231" s="2252"/>
      <c r="JI231" s="1858"/>
      <c r="JL231" s="2252"/>
      <c r="JM231" s="1858"/>
      <c r="JP231" s="2252"/>
      <c r="JQ231" s="1858"/>
      <c r="JT231" s="2252"/>
      <c r="JU231" s="1858"/>
      <c r="JX231" s="2252"/>
      <c r="JY231" s="1858"/>
      <c r="KB231" s="2252"/>
      <c r="KC231" s="1858"/>
      <c r="KF231" s="2252"/>
      <c r="KG231" s="1858"/>
      <c r="KJ231" s="2252"/>
      <c r="KK231" s="1858"/>
      <c r="KN231" s="2252"/>
      <c r="KO231" s="1858"/>
      <c r="KR231" s="2252"/>
      <c r="KS231" s="1858"/>
      <c r="KV231" s="2252"/>
      <c r="KW231" s="1858"/>
      <c r="KZ231" s="2252"/>
      <c r="LA231" s="1858"/>
      <c r="LD231" s="2252"/>
      <c r="LE231" s="1858"/>
      <c r="LH231" s="2252"/>
      <c r="LI231" s="1858"/>
      <c r="LL231" s="2252"/>
      <c r="LM231" s="1858"/>
      <c r="LP231" s="2252"/>
      <c r="LQ231" s="1858"/>
      <c r="LT231" s="2252"/>
      <c r="LU231" s="1858"/>
      <c r="LX231" s="2252"/>
      <c r="LY231" s="1858"/>
      <c r="MB231" s="2252"/>
      <c r="MC231" s="1858"/>
      <c r="MF231" s="2252"/>
      <c r="MG231" s="1858"/>
      <c r="MJ231" s="2252"/>
      <c r="MK231" s="1858"/>
      <c r="MN231" s="2252"/>
      <c r="MO231" s="1858"/>
      <c r="MR231" s="2252"/>
      <c r="MS231" s="1858"/>
      <c r="MV231" s="2252"/>
      <c r="MW231" s="1858"/>
      <c r="MZ231" s="2252"/>
      <c r="NA231" s="1858"/>
      <c r="ND231" s="2252"/>
    </row>
    <row r="232" spans="1:368" s="78" customFormat="1" thickBot="1">
      <c r="A232" s="899"/>
      <c r="B232" s="1754"/>
      <c r="C232" s="1790"/>
      <c r="D232" s="2331"/>
      <c r="E232" s="1790"/>
      <c r="F232" s="1801"/>
      <c r="G232" s="1823" t="s">
        <v>315</v>
      </c>
      <c r="H232" s="1741">
        <f t="shared" si="180"/>
        <v>3.3428571428571425</v>
      </c>
      <c r="I232" s="1200">
        <f t="shared" si="180"/>
        <v>3.0571428571428569</v>
      </c>
      <c r="J232" s="1200">
        <f t="shared" si="180"/>
        <v>3.3857142857142857</v>
      </c>
      <c r="K232" s="2292">
        <f t="shared" si="181"/>
        <v>9.7857142857142847</v>
      </c>
      <c r="L232" s="1754"/>
      <c r="M232" s="472"/>
      <c r="N232" s="472"/>
      <c r="O232" s="472"/>
      <c r="P232" s="471"/>
      <c r="Q232" s="2521"/>
      <c r="R232" s="572"/>
      <c r="S232" s="573"/>
      <c r="T232" s="2520"/>
      <c r="U232" s="739"/>
      <c r="V232" s="739"/>
      <c r="W232" s="739"/>
      <c r="X232" s="740"/>
      <c r="Y232" s="482"/>
      <c r="Z232" s="482"/>
      <c r="AA232" s="482"/>
      <c r="AB232" s="525"/>
      <c r="AC232" s="355"/>
      <c r="AD232" s="355"/>
      <c r="AE232" s="355"/>
      <c r="AF232" s="356"/>
      <c r="AG232" s="1250">
        <v>3</v>
      </c>
      <c r="AH232" s="1250">
        <v>2</v>
      </c>
      <c r="AI232" s="1250">
        <v>4</v>
      </c>
      <c r="AJ232" s="1247">
        <f t="shared" si="182"/>
        <v>9</v>
      </c>
      <c r="AK232" s="351"/>
      <c r="AL232" s="463"/>
      <c r="AM232" s="463"/>
      <c r="AN232" s="464"/>
      <c r="AO232" s="1127"/>
      <c r="AP232" s="1127"/>
      <c r="AQ232" s="1127"/>
      <c r="AR232" s="1128"/>
      <c r="AS232" s="373"/>
      <c r="AT232" s="373"/>
      <c r="AU232" s="705"/>
      <c r="AV232" s="704"/>
      <c r="AW232" s="1962"/>
      <c r="AX232" s="364"/>
      <c r="AY232" s="365"/>
      <c r="AZ232" s="1963"/>
      <c r="BA232" s="366"/>
      <c r="BB232" s="366"/>
      <c r="BC232" s="366"/>
      <c r="BD232" s="367"/>
      <c r="BE232" s="2418"/>
      <c r="BF232" s="378"/>
      <c r="BG232" s="2448"/>
      <c r="BH232" s="470"/>
      <c r="BI232" s="371"/>
      <c r="BJ232" s="371"/>
      <c r="BK232" s="371"/>
      <c r="BL232" s="372"/>
      <c r="BM232" s="358"/>
      <c r="BN232" s="358"/>
      <c r="BO232" s="358"/>
      <c r="BP232" s="363"/>
      <c r="BQ232" s="373"/>
      <c r="BR232" s="373"/>
      <c r="BS232" s="373"/>
      <c r="BT232" s="704"/>
      <c r="BU232" s="1916"/>
      <c r="BV232" s="1415"/>
      <c r="BW232" s="1415"/>
      <c r="BX232" s="1917"/>
      <c r="BY232" s="1424"/>
      <c r="BZ232" s="1424"/>
      <c r="CA232" s="1424"/>
      <c r="CB232" s="1425"/>
      <c r="CC232" s="1251">
        <v>3</v>
      </c>
      <c r="CD232" s="1251">
        <v>4.5</v>
      </c>
      <c r="CE232" s="1251">
        <v>6.5</v>
      </c>
      <c r="CF232" s="1246">
        <f t="shared" si="183"/>
        <v>14</v>
      </c>
      <c r="CG232" s="1256"/>
      <c r="CH232" s="1256"/>
      <c r="CI232" s="1256"/>
      <c r="CJ232" s="1257"/>
      <c r="CK232" s="1258"/>
      <c r="CL232" s="1258"/>
      <c r="CM232" s="1258"/>
      <c r="CN232" s="1991"/>
      <c r="CO232" s="2026">
        <v>3.5</v>
      </c>
      <c r="CP232" s="1255">
        <v>3.5</v>
      </c>
      <c r="CQ232" s="1255">
        <v>5</v>
      </c>
      <c r="CR232" s="2027">
        <f>CQ232+CP232+CO232</f>
        <v>12</v>
      </c>
      <c r="CS232" s="467"/>
      <c r="CT232" s="467"/>
      <c r="CU232" s="467"/>
      <c r="CV232" s="575"/>
      <c r="CW232" s="466"/>
      <c r="CX232" s="467"/>
      <c r="CY232" s="468"/>
      <c r="CZ232" s="468"/>
      <c r="DA232" s="469"/>
      <c r="DB232" s="378"/>
      <c r="DC232" s="470"/>
      <c r="DD232" s="470"/>
      <c r="DE232" s="466"/>
      <c r="DF232" s="467"/>
      <c r="DG232" s="468"/>
      <c r="DH232" s="468"/>
      <c r="DI232" s="488"/>
      <c r="DJ232" s="383"/>
      <c r="DK232" s="489"/>
      <c r="DL232" s="489"/>
      <c r="DM232" s="374"/>
      <c r="DN232" s="374"/>
      <c r="DO232" s="374"/>
      <c r="DP232" s="574"/>
      <c r="DQ232" s="351"/>
      <c r="DR232" s="463"/>
      <c r="DS232" s="687"/>
      <c r="DT232" s="464"/>
      <c r="DU232" s="491"/>
      <c r="DV232" s="492"/>
      <c r="DW232" s="493"/>
      <c r="DX232" s="494"/>
      <c r="DY232" s="1261">
        <v>5</v>
      </c>
      <c r="DZ232" s="1261">
        <v>4</v>
      </c>
      <c r="EA232" s="1261">
        <v>2</v>
      </c>
      <c r="EB232" s="1260">
        <f>EA232+DZ232+DY232</f>
        <v>11</v>
      </c>
      <c r="EC232" s="1236">
        <f t="shared" si="184"/>
        <v>2.4</v>
      </c>
      <c r="ED232" s="1237">
        <f t="shared" si="185"/>
        <v>2.4</v>
      </c>
      <c r="EE232" s="1237">
        <f t="shared" si="186"/>
        <v>3.2</v>
      </c>
      <c r="EF232" s="1259">
        <v>8</v>
      </c>
      <c r="EG232" s="577"/>
      <c r="EH232" s="578"/>
      <c r="EI232" s="579"/>
      <c r="EJ232" s="580"/>
      <c r="EK232" s="1261">
        <v>4</v>
      </c>
      <c r="EL232" s="1261">
        <v>4</v>
      </c>
      <c r="EM232" s="1261">
        <v>2</v>
      </c>
      <c r="EN232" s="1260">
        <f t="shared" si="187"/>
        <v>10</v>
      </c>
      <c r="EO232" s="1029"/>
      <c r="EP232" s="1030"/>
      <c r="EQ232" s="1031"/>
      <c r="ER232" s="1032"/>
      <c r="ES232" s="1243">
        <v>2.5</v>
      </c>
      <c r="ET232" s="1243">
        <v>1</v>
      </c>
      <c r="EU232" s="1243">
        <v>1</v>
      </c>
      <c r="EV232" s="1245">
        <f>EU232+ET232+ES232</f>
        <v>4.5</v>
      </c>
      <c r="EW232" s="1345"/>
      <c r="EX232" s="1345"/>
      <c r="EY232" s="1345"/>
      <c r="EZ232" s="1346"/>
      <c r="FA232" s="1508"/>
      <c r="FB232" s="1508"/>
      <c r="FC232" s="1508"/>
      <c r="FD232" s="1509"/>
      <c r="FE232" s="1657"/>
      <c r="FF232" s="1657"/>
      <c r="FG232" s="1657"/>
      <c r="FH232" s="1658"/>
      <c r="FL232" s="2252"/>
      <c r="FP232" s="2252"/>
      <c r="FQ232" s="1858"/>
      <c r="FT232" s="2252"/>
      <c r="FX232" s="2252"/>
      <c r="GB232" s="2252"/>
      <c r="GF232" s="2252"/>
      <c r="GG232" s="1858"/>
      <c r="GJ232" s="2252"/>
      <c r="GN232" s="2252"/>
      <c r="GR232" s="2252"/>
      <c r="GV232" s="1858"/>
      <c r="GW232" s="1858"/>
      <c r="GZ232" s="2252"/>
      <c r="HA232" s="1858"/>
      <c r="HD232" s="2252"/>
      <c r="HE232" s="1858"/>
      <c r="HH232" s="2252"/>
      <c r="HI232" s="1858"/>
      <c r="HL232" s="2252"/>
      <c r="HM232" s="1858"/>
      <c r="HP232" s="2252"/>
      <c r="HQ232" s="1858"/>
      <c r="HT232" s="2252"/>
      <c r="HU232" s="1858"/>
      <c r="HX232" s="2252"/>
      <c r="HY232" s="1858"/>
      <c r="IB232" s="2252"/>
      <c r="IC232" s="1858"/>
      <c r="IF232" s="2252"/>
      <c r="IG232" s="1858"/>
      <c r="IJ232" s="2252"/>
      <c r="IK232" s="1858"/>
      <c r="IN232" s="2252"/>
      <c r="IO232" s="1858"/>
      <c r="IR232" s="2252"/>
      <c r="IS232" s="1858"/>
      <c r="IV232" s="1858"/>
      <c r="IW232" s="1858"/>
      <c r="IZ232" s="2252"/>
      <c r="JA232" s="1858"/>
      <c r="JD232" s="2252"/>
      <c r="JE232" s="1858"/>
      <c r="JH232" s="2252"/>
      <c r="JI232" s="1858"/>
      <c r="JL232" s="2252"/>
      <c r="JM232" s="1858"/>
      <c r="JP232" s="2252"/>
      <c r="JQ232" s="1858"/>
      <c r="JT232" s="2252"/>
      <c r="JU232" s="1858"/>
      <c r="JX232" s="2252"/>
      <c r="JY232" s="1858"/>
      <c r="KB232" s="2252"/>
      <c r="KC232" s="1858"/>
      <c r="KF232" s="2252"/>
      <c r="KG232" s="1858"/>
      <c r="KJ232" s="2252"/>
      <c r="KK232" s="1858"/>
      <c r="KN232" s="2252"/>
      <c r="KO232" s="1858"/>
      <c r="KR232" s="2252"/>
      <c r="KS232" s="1858"/>
      <c r="KV232" s="2252"/>
      <c r="KW232" s="1858"/>
      <c r="KZ232" s="2252"/>
      <c r="LA232" s="1858"/>
      <c r="LD232" s="2252"/>
      <c r="LE232" s="1858"/>
      <c r="LH232" s="2252"/>
      <c r="LI232" s="1858"/>
      <c r="LL232" s="2252"/>
      <c r="LM232" s="1858"/>
      <c r="LP232" s="2252"/>
      <c r="LQ232" s="1858"/>
      <c r="LT232" s="2252"/>
      <c r="LU232" s="1858"/>
      <c r="LX232" s="2252"/>
      <c r="LY232" s="1858"/>
      <c r="MB232" s="2252"/>
      <c r="MC232" s="1858"/>
      <c r="MF232" s="2252"/>
      <c r="MG232" s="1858"/>
      <c r="MJ232" s="2252"/>
      <c r="MK232" s="1858"/>
      <c r="MN232" s="2252"/>
      <c r="MO232" s="1858"/>
      <c r="MR232" s="2252"/>
      <c r="MS232" s="1858"/>
      <c r="MV232" s="2252"/>
      <c r="MW232" s="1858"/>
      <c r="MZ232" s="2252"/>
      <c r="NA232" s="1858"/>
      <c r="ND232" s="2252"/>
    </row>
    <row r="233" spans="1:368" s="78" customFormat="1" thickBot="1">
      <c r="A233" s="899"/>
      <c r="B233" s="1754"/>
      <c r="C233" s="1790"/>
      <c r="D233" s="2331"/>
      <c r="E233" s="1790"/>
      <c r="F233" s="1801"/>
      <c r="G233" s="1823" t="s">
        <v>314</v>
      </c>
      <c r="H233" s="1747">
        <f t="shared" si="180"/>
        <v>5.0457142857142854</v>
      </c>
      <c r="I233" s="1200">
        <f t="shared" si="180"/>
        <v>3.9742857142857142</v>
      </c>
      <c r="J233" s="1204">
        <f t="shared" si="180"/>
        <v>5.4657142857142862</v>
      </c>
      <c r="K233" s="2297">
        <f t="shared" si="181"/>
        <v>14.485714285714286</v>
      </c>
      <c r="L233" s="1754"/>
      <c r="M233" s="472"/>
      <c r="N233" s="472"/>
      <c r="O233" s="472"/>
      <c r="P233" s="471"/>
      <c r="Q233" s="2521"/>
      <c r="R233" s="572"/>
      <c r="S233" s="573"/>
      <c r="T233" s="2520"/>
      <c r="U233" s="739"/>
      <c r="V233" s="739"/>
      <c r="W233" s="739"/>
      <c r="X233" s="740"/>
      <c r="Y233" s="482"/>
      <c r="Z233" s="482"/>
      <c r="AA233" s="482"/>
      <c r="AB233" s="525"/>
      <c r="AC233" s="355"/>
      <c r="AD233" s="355"/>
      <c r="AE233" s="355"/>
      <c r="AF233" s="356"/>
      <c r="AG233" s="1250">
        <v>6</v>
      </c>
      <c r="AH233" s="1250">
        <v>4.5</v>
      </c>
      <c r="AI233" s="1250">
        <v>6.5</v>
      </c>
      <c r="AJ233" s="1247">
        <f t="shared" si="182"/>
        <v>17</v>
      </c>
      <c r="AK233" s="351"/>
      <c r="AL233" s="463"/>
      <c r="AM233" s="463"/>
      <c r="AN233" s="464"/>
      <c r="AO233" s="1127"/>
      <c r="AP233" s="1127"/>
      <c r="AQ233" s="1127"/>
      <c r="AR233" s="1128"/>
      <c r="AS233" s="373"/>
      <c r="AT233" s="373"/>
      <c r="AU233" s="705"/>
      <c r="AV233" s="704"/>
      <c r="AW233" s="1962"/>
      <c r="AX233" s="364"/>
      <c r="AY233" s="365"/>
      <c r="AZ233" s="1963"/>
      <c r="BA233" s="366"/>
      <c r="BB233" s="366"/>
      <c r="BC233" s="366"/>
      <c r="BD233" s="367"/>
      <c r="BE233" s="2418"/>
      <c r="BF233" s="378"/>
      <c r="BG233" s="2448"/>
      <c r="BH233" s="470"/>
      <c r="BI233" s="371"/>
      <c r="BJ233" s="371"/>
      <c r="BK233" s="371"/>
      <c r="BL233" s="372"/>
      <c r="BM233" s="358"/>
      <c r="BN233" s="358"/>
      <c r="BO233" s="358"/>
      <c r="BP233" s="363"/>
      <c r="BQ233" s="373"/>
      <c r="BR233" s="373"/>
      <c r="BS233" s="373"/>
      <c r="BT233" s="704"/>
      <c r="BU233" s="1916"/>
      <c r="BV233" s="1415"/>
      <c r="BW233" s="1415"/>
      <c r="BX233" s="1917"/>
      <c r="BY233" s="1424"/>
      <c r="BZ233" s="1424"/>
      <c r="CA233" s="1424"/>
      <c r="CB233" s="1425"/>
      <c r="CC233" s="1251">
        <v>5.5</v>
      </c>
      <c r="CD233" s="1251">
        <v>4.5</v>
      </c>
      <c r="CE233" s="1251">
        <v>6.5</v>
      </c>
      <c r="CF233" s="1246">
        <f t="shared" si="183"/>
        <v>16.5</v>
      </c>
      <c r="CG233" s="1256"/>
      <c r="CH233" s="1256"/>
      <c r="CI233" s="1256"/>
      <c r="CJ233" s="1257"/>
      <c r="CK233" s="1258"/>
      <c r="CL233" s="1258"/>
      <c r="CM233" s="1258"/>
      <c r="CN233" s="1991"/>
      <c r="CO233" s="2026">
        <v>5</v>
      </c>
      <c r="CP233" s="1255">
        <v>4.5</v>
      </c>
      <c r="CQ233" s="1255">
        <v>6.5</v>
      </c>
      <c r="CR233" s="2027">
        <f>CQ233+CP233+CO233</f>
        <v>16</v>
      </c>
      <c r="CS233" s="467"/>
      <c r="CT233" s="467"/>
      <c r="CU233" s="467"/>
      <c r="CV233" s="575"/>
      <c r="CW233" s="466"/>
      <c r="CX233" s="467"/>
      <c r="CY233" s="468"/>
      <c r="CZ233" s="468"/>
      <c r="DA233" s="469"/>
      <c r="DB233" s="378"/>
      <c r="DC233" s="470"/>
      <c r="DD233" s="470"/>
      <c r="DE233" s="466"/>
      <c r="DF233" s="467"/>
      <c r="DG233" s="468"/>
      <c r="DH233" s="468"/>
      <c r="DI233" s="488"/>
      <c r="DJ233" s="383"/>
      <c r="DK233" s="489"/>
      <c r="DL233" s="489"/>
      <c r="DM233" s="374"/>
      <c r="DN233" s="374"/>
      <c r="DO233" s="374"/>
      <c r="DP233" s="574"/>
      <c r="DQ233" s="351"/>
      <c r="DR233" s="463"/>
      <c r="DS233" s="687"/>
      <c r="DT233" s="464"/>
      <c r="DU233" s="491"/>
      <c r="DV233" s="492"/>
      <c r="DW233" s="493"/>
      <c r="DX233" s="494"/>
      <c r="DY233" s="1261">
        <v>5.5</v>
      </c>
      <c r="DZ233" s="1261">
        <v>4</v>
      </c>
      <c r="EA233" s="1261">
        <v>4.5</v>
      </c>
      <c r="EB233" s="1260">
        <f>EA233+DZ233+DY233</f>
        <v>14</v>
      </c>
      <c r="EC233" s="1238">
        <f t="shared" si="184"/>
        <v>2.8200000000000003</v>
      </c>
      <c r="ED233" s="1238">
        <f t="shared" si="185"/>
        <v>2.8200000000000003</v>
      </c>
      <c r="EE233" s="1238">
        <f t="shared" si="186"/>
        <v>3.7600000000000002</v>
      </c>
      <c r="EF233" s="1244">
        <v>9.4</v>
      </c>
      <c r="EG233" s="577"/>
      <c r="EH233" s="578"/>
      <c r="EI233" s="579"/>
      <c r="EJ233" s="580"/>
      <c r="EK233" s="1261">
        <v>6</v>
      </c>
      <c r="EL233" s="1261">
        <v>3</v>
      </c>
      <c r="EM233" s="1261">
        <v>4</v>
      </c>
      <c r="EN233" s="1260">
        <f t="shared" si="187"/>
        <v>13</v>
      </c>
      <c r="EO233" s="1029"/>
      <c r="EP233" s="1030"/>
      <c r="EQ233" s="1031"/>
      <c r="ER233" s="1032"/>
      <c r="ES233" s="1243">
        <v>4.5</v>
      </c>
      <c r="ET233" s="1243">
        <v>4.5</v>
      </c>
      <c r="EU233" s="1243">
        <v>6.5</v>
      </c>
      <c r="EV233" s="1245">
        <f>EU233+ET233+ES233</f>
        <v>15.5</v>
      </c>
      <c r="EW233" s="1345"/>
      <c r="EX233" s="1345"/>
      <c r="EY233" s="1345"/>
      <c r="EZ233" s="1346"/>
      <c r="FA233" s="1508"/>
      <c r="FB233" s="1508"/>
      <c r="FC233" s="1508"/>
      <c r="FD233" s="1509"/>
      <c r="FE233" s="1657"/>
      <c r="FF233" s="1657"/>
      <c r="FG233" s="1657"/>
      <c r="FH233" s="1658"/>
      <c r="FL233" s="2252"/>
      <c r="FP233" s="2252"/>
      <c r="FQ233" s="1858"/>
      <c r="FT233" s="2252"/>
      <c r="FX233" s="2252"/>
      <c r="GB233" s="2252"/>
      <c r="GF233" s="2252"/>
      <c r="GG233" s="1858"/>
      <c r="GJ233" s="2252"/>
      <c r="GN233" s="2252"/>
      <c r="GR233" s="2252"/>
      <c r="GV233" s="1858"/>
      <c r="GW233" s="1858"/>
      <c r="GZ233" s="2252"/>
      <c r="HA233" s="1858"/>
      <c r="HD233" s="2252"/>
      <c r="HE233" s="1858"/>
      <c r="HH233" s="2252"/>
      <c r="HI233" s="1858"/>
      <c r="HL233" s="2252"/>
      <c r="HM233" s="1858"/>
      <c r="HP233" s="2252"/>
      <c r="HQ233" s="1858"/>
      <c r="HT233" s="2252"/>
      <c r="HU233" s="1858"/>
      <c r="HX233" s="2252"/>
      <c r="HY233" s="1858"/>
      <c r="IB233" s="2252"/>
      <c r="IC233" s="1858"/>
      <c r="IF233" s="2252"/>
      <c r="IG233" s="1858"/>
      <c r="IJ233" s="2252"/>
      <c r="IK233" s="1858"/>
      <c r="IN233" s="2252"/>
      <c r="IO233" s="1858"/>
      <c r="IR233" s="2252"/>
      <c r="IS233" s="1858"/>
      <c r="IV233" s="1858"/>
      <c r="IW233" s="1858"/>
      <c r="IZ233" s="2252"/>
      <c r="JA233" s="1858"/>
      <c r="JD233" s="2252"/>
      <c r="JE233" s="1858"/>
      <c r="JH233" s="2252"/>
      <c r="JI233" s="1858"/>
      <c r="JL233" s="2252"/>
      <c r="JM233" s="1858"/>
      <c r="JP233" s="2252"/>
      <c r="JQ233" s="1858"/>
      <c r="JT233" s="2252"/>
      <c r="JU233" s="1858"/>
      <c r="JX233" s="2252"/>
      <c r="JY233" s="1858"/>
      <c r="KB233" s="2252"/>
      <c r="KC233" s="1858"/>
      <c r="KF233" s="2252"/>
      <c r="KG233" s="1858"/>
      <c r="KJ233" s="2252"/>
      <c r="KK233" s="1858"/>
      <c r="KN233" s="2252"/>
      <c r="KO233" s="1858"/>
      <c r="KR233" s="2252"/>
      <c r="KS233" s="1858"/>
      <c r="KV233" s="2252"/>
      <c r="KW233" s="1858"/>
      <c r="KZ233" s="2252"/>
      <c r="LA233" s="1858"/>
      <c r="LD233" s="2252"/>
      <c r="LE233" s="1858"/>
      <c r="LH233" s="2252"/>
      <c r="LI233" s="1858"/>
      <c r="LL233" s="2252"/>
      <c r="LM233" s="1858"/>
      <c r="LP233" s="2252"/>
      <c r="LQ233" s="1858"/>
      <c r="LT233" s="2252"/>
      <c r="LU233" s="1858"/>
      <c r="LX233" s="2252"/>
      <c r="LY233" s="1858"/>
      <c r="MB233" s="2252"/>
      <c r="MC233" s="1858"/>
      <c r="MF233" s="2252"/>
      <c r="MG233" s="1858"/>
      <c r="MJ233" s="2252"/>
      <c r="MK233" s="1858"/>
      <c r="MN233" s="2252"/>
      <c r="MO233" s="1858"/>
      <c r="MR233" s="2252"/>
      <c r="MS233" s="1858"/>
      <c r="MV233" s="2252"/>
      <c r="MW233" s="1858"/>
      <c r="MZ233" s="2252"/>
      <c r="NA233" s="1858"/>
      <c r="ND233" s="2252"/>
    </row>
    <row r="234" spans="1:368" s="78" customFormat="1" thickBot="1">
      <c r="A234" s="899"/>
      <c r="B234" s="1754"/>
      <c r="C234" s="1790"/>
      <c r="D234" s="2331"/>
      <c r="E234" s="1790"/>
      <c r="F234" s="1801"/>
      <c r="G234" s="1823" t="s">
        <v>313</v>
      </c>
      <c r="H234" s="1741">
        <f t="shared" si="180"/>
        <v>4.21</v>
      </c>
      <c r="I234" s="1203">
        <f t="shared" si="180"/>
        <v>4.2814285714285711</v>
      </c>
      <c r="J234" s="1203">
        <f t="shared" si="180"/>
        <v>5.78</v>
      </c>
      <c r="K234" s="2298">
        <f t="shared" si="181"/>
        <v>14.271428571428572</v>
      </c>
      <c r="L234" s="1754"/>
      <c r="M234" s="472"/>
      <c r="N234" s="472"/>
      <c r="O234" s="472"/>
      <c r="P234" s="471"/>
      <c r="Q234" s="2521"/>
      <c r="R234" s="572"/>
      <c r="S234" s="573"/>
      <c r="T234" s="2520"/>
      <c r="U234" s="739"/>
      <c r="V234" s="739"/>
      <c r="W234" s="739"/>
      <c r="X234" s="740"/>
      <c r="Y234" s="482"/>
      <c r="Z234" s="482"/>
      <c r="AA234" s="482"/>
      <c r="AB234" s="525"/>
      <c r="AC234" s="355"/>
      <c r="AD234" s="355"/>
      <c r="AE234" s="355"/>
      <c r="AF234" s="356"/>
      <c r="AG234" s="1250">
        <v>5.5</v>
      </c>
      <c r="AH234" s="1250">
        <v>4.5</v>
      </c>
      <c r="AI234" s="1250">
        <v>6.5</v>
      </c>
      <c r="AJ234" s="1247">
        <f t="shared" si="182"/>
        <v>16.5</v>
      </c>
      <c r="AK234" s="351"/>
      <c r="AL234" s="463"/>
      <c r="AM234" s="463"/>
      <c r="AN234" s="464"/>
      <c r="AO234" s="1127"/>
      <c r="AP234" s="1127"/>
      <c r="AQ234" s="1127"/>
      <c r="AR234" s="1128"/>
      <c r="AS234" s="373"/>
      <c r="AT234" s="373"/>
      <c r="AU234" s="705"/>
      <c r="AV234" s="704"/>
      <c r="AW234" s="1962"/>
      <c r="AX234" s="364"/>
      <c r="AY234" s="365"/>
      <c r="AZ234" s="1963"/>
      <c r="BA234" s="366"/>
      <c r="BB234" s="366"/>
      <c r="BC234" s="366"/>
      <c r="BD234" s="367"/>
      <c r="BE234" s="2418"/>
      <c r="BF234" s="378"/>
      <c r="BG234" s="2448"/>
      <c r="BH234" s="470"/>
      <c r="BI234" s="371"/>
      <c r="BJ234" s="371"/>
      <c r="BK234" s="371"/>
      <c r="BL234" s="372"/>
      <c r="BM234" s="358"/>
      <c r="BN234" s="358"/>
      <c r="BO234" s="358"/>
      <c r="BP234" s="363"/>
      <c r="BQ234" s="373"/>
      <c r="BR234" s="373"/>
      <c r="BS234" s="373"/>
      <c r="BT234" s="704"/>
      <c r="BU234" s="1916"/>
      <c r="BV234" s="1415"/>
      <c r="BW234" s="1415"/>
      <c r="BX234" s="1917"/>
      <c r="BY234" s="1424"/>
      <c r="BZ234" s="1424"/>
      <c r="CA234" s="1424"/>
      <c r="CB234" s="1425"/>
      <c r="CC234" s="1251">
        <v>3.5</v>
      </c>
      <c r="CD234" s="1251">
        <v>5.5</v>
      </c>
      <c r="CE234" s="1251">
        <v>7</v>
      </c>
      <c r="CF234" s="1246">
        <f t="shared" si="183"/>
        <v>16</v>
      </c>
      <c r="CG234" s="1256"/>
      <c r="CH234" s="1256"/>
      <c r="CI234" s="1256"/>
      <c r="CJ234" s="1257"/>
      <c r="CK234" s="1258"/>
      <c r="CL234" s="1258"/>
      <c r="CM234" s="1258"/>
      <c r="CN234" s="1991"/>
      <c r="CO234" s="2026">
        <v>4</v>
      </c>
      <c r="CP234" s="1255">
        <v>4.5</v>
      </c>
      <c r="CQ234" s="1255">
        <v>6</v>
      </c>
      <c r="CR234" s="2027">
        <f>CQ234+CP234+CO234</f>
        <v>14.5</v>
      </c>
      <c r="CS234" s="467"/>
      <c r="CT234" s="467"/>
      <c r="CU234" s="467"/>
      <c r="CV234" s="575"/>
      <c r="CW234" s="466"/>
      <c r="CX234" s="467"/>
      <c r="CY234" s="468"/>
      <c r="CZ234" s="468"/>
      <c r="DA234" s="469"/>
      <c r="DB234" s="378"/>
      <c r="DC234" s="470"/>
      <c r="DD234" s="470"/>
      <c r="DE234" s="466"/>
      <c r="DF234" s="467"/>
      <c r="DG234" s="468"/>
      <c r="DH234" s="468"/>
      <c r="DI234" s="488"/>
      <c r="DJ234" s="383"/>
      <c r="DK234" s="489"/>
      <c r="DL234" s="489"/>
      <c r="DM234" s="374"/>
      <c r="DN234" s="374"/>
      <c r="DO234" s="374"/>
      <c r="DP234" s="574"/>
      <c r="DQ234" s="351"/>
      <c r="DR234" s="463"/>
      <c r="DS234" s="687"/>
      <c r="DT234" s="464"/>
      <c r="DU234" s="491"/>
      <c r="DV234" s="492"/>
      <c r="DW234" s="493"/>
      <c r="DX234" s="494"/>
      <c r="DY234" s="1261">
        <v>5</v>
      </c>
      <c r="DZ234" s="1261">
        <v>4</v>
      </c>
      <c r="EA234" s="1261">
        <v>6</v>
      </c>
      <c r="EB234" s="1260">
        <f>EA234+DZ234+DY234</f>
        <v>15</v>
      </c>
      <c r="EC234" s="1236">
        <f t="shared" si="184"/>
        <v>4.2</v>
      </c>
      <c r="ED234" s="1237">
        <f t="shared" si="185"/>
        <v>4.2</v>
      </c>
      <c r="EE234" s="1237">
        <f t="shared" si="186"/>
        <v>5.6</v>
      </c>
      <c r="EF234" s="1259">
        <v>14</v>
      </c>
      <c r="EG234" s="577"/>
      <c r="EH234" s="578"/>
      <c r="EI234" s="579"/>
      <c r="EJ234" s="580"/>
      <c r="EK234" s="1261">
        <v>4</v>
      </c>
      <c r="EL234" s="1261">
        <v>4</v>
      </c>
      <c r="EM234" s="1261">
        <v>5</v>
      </c>
      <c r="EN234" s="1260">
        <f t="shared" si="187"/>
        <v>13</v>
      </c>
      <c r="EO234" s="1029"/>
      <c r="EP234" s="1030"/>
      <c r="EQ234" s="1031"/>
      <c r="ER234" s="1032"/>
      <c r="ES234" s="1238">
        <f>EV234*6/20</f>
        <v>3.2700000000000005</v>
      </c>
      <c r="ET234" s="1238">
        <f>EV234*6/20</f>
        <v>3.2700000000000005</v>
      </c>
      <c r="EU234" s="1238">
        <f>EV234*8/20</f>
        <v>4.3600000000000003</v>
      </c>
      <c r="EV234" s="1244">
        <v>10.9</v>
      </c>
      <c r="EW234" s="1345"/>
      <c r="EX234" s="1345"/>
      <c r="EY234" s="1345"/>
      <c r="EZ234" s="1346"/>
      <c r="FA234" s="1508"/>
      <c r="FB234" s="1508"/>
      <c r="FC234" s="1508"/>
      <c r="FD234" s="1509"/>
      <c r="FE234" s="1657"/>
      <c r="FF234" s="1657"/>
      <c r="FG234" s="1657"/>
      <c r="FH234" s="1658"/>
      <c r="FL234" s="2252"/>
      <c r="FP234" s="2252"/>
      <c r="FQ234" s="1858"/>
      <c r="FT234" s="2252"/>
      <c r="FX234" s="2252"/>
      <c r="GB234" s="2252"/>
      <c r="GF234" s="2252"/>
      <c r="GG234" s="1858"/>
      <c r="GJ234" s="2252"/>
      <c r="GN234" s="2252"/>
      <c r="GR234" s="2252"/>
      <c r="GV234" s="1858"/>
      <c r="GW234" s="1858"/>
      <c r="GZ234" s="2252"/>
      <c r="HA234" s="1858"/>
      <c r="HD234" s="2252"/>
      <c r="HE234" s="1858"/>
      <c r="HH234" s="2252"/>
      <c r="HI234" s="1858"/>
      <c r="HL234" s="2252"/>
      <c r="HM234" s="1858"/>
      <c r="HP234" s="2252"/>
      <c r="HQ234" s="1858"/>
      <c r="HT234" s="2252"/>
      <c r="HU234" s="1858"/>
      <c r="HX234" s="2252"/>
      <c r="HY234" s="1858"/>
      <c r="IB234" s="2252"/>
      <c r="IC234" s="1858"/>
      <c r="IF234" s="2252"/>
      <c r="IG234" s="1858"/>
      <c r="IJ234" s="2252"/>
      <c r="IK234" s="1858"/>
      <c r="IN234" s="2252"/>
      <c r="IO234" s="1858"/>
      <c r="IR234" s="2252"/>
      <c r="IS234" s="1858"/>
      <c r="IV234" s="1858"/>
      <c r="IW234" s="1858"/>
      <c r="IZ234" s="2252"/>
      <c r="JA234" s="1858"/>
      <c r="JD234" s="2252"/>
      <c r="JE234" s="1858"/>
      <c r="JH234" s="2252"/>
      <c r="JI234" s="1858"/>
      <c r="JL234" s="2252"/>
      <c r="JM234" s="1858"/>
      <c r="JP234" s="2252"/>
      <c r="JQ234" s="1858"/>
      <c r="JT234" s="2252"/>
      <c r="JU234" s="1858"/>
      <c r="JX234" s="2252"/>
      <c r="JY234" s="1858"/>
      <c r="KB234" s="2252"/>
      <c r="KC234" s="1858"/>
      <c r="KF234" s="2252"/>
      <c r="KG234" s="1858"/>
      <c r="KJ234" s="2252"/>
      <c r="KK234" s="1858"/>
      <c r="KN234" s="2252"/>
      <c r="KO234" s="1858"/>
      <c r="KR234" s="2252"/>
      <c r="KS234" s="1858"/>
      <c r="KV234" s="2252"/>
      <c r="KW234" s="1858"/>
      <c r="KZ234" s="2252"/>
      <c r="LA234" s="1858"/>
      <c r="LD234" s="2252"/>
      <c r="LE234" s="1858"/>
      <c r="LH234" s="2252"/>
      <c r="LI234" s="1858"/>
      <c r="LL234" s="2252"/>
      <c r="LM234" s="1858"/>
      <c r="LP234" s="2252"/>
      <c r="LQ234" s="1858"/>
      <c r="LT234" s="2252"/>
      <c r="LU234" s="1858"/>
      <c r="LX234" s="2252"/>
      <c r="LY234" s="1858"/>
      <c r="MB234" s="2252"/>
      <c r="MC234" s="1858"/>
      <c r="MF234" s="2252"/>
      <c r="MG234" s="1858"/>
      <c r="MJ234" s="2252"/>
      <c r="MK234" s="1858"/>
      <c r="MN234" s="2252"/>
      <c r="MO234" s="1858"/>
      <c r="MR234" s="2252"/>
      <c r="MS234" s="1858"/>
      <c r="MV234" s="2252"/>
      <c r="MW234" s="1858"/>
      <c r="MZ234" s="2252"/>
      <c r="NA234" s="1858"/>
      <c r="ND234" s="2252"/>
    </row>
    <row r="235" spans="1:368" s="78" customFormat="1" thickBot="1">
      <c r="A235" s="899"/>
      <c r="B235" s="1754"/>
      <c r="C235" s="1790"/>
      <c r="D235" s="2331"/>
      <c r="E235" s="1790"/>
      <c r="F235" s="1801"/>
      <c r="G235" s="1823" t="s">
        <v>312</v>
      </c>
      <c r="H235" s="1776">
        <f t="shared" si="180"/>
        <v>4.3942857142857141</v>
      </c>
      <c r="I235" s="1202">
        <f t="shared" si="180"/>
        <v>4.8228571428571438</v>
      </c>
      <c r="J235" s="1202">
        <f t="shared" si="180"/>
        <v>6.4542857142857146</v>
      </c>
      <c r="K235" s="2299">
        <f t="shared" si="181"/>
        <v>15.671428571428571</v>
      </c>
      <c r="L235" s="1754"/>
      <c r="M235" s="472"/>
      <c r="N235" s="472"/>
      <c r="O235" s="472"/>
      <c r="P235" s="471"/>
      <c r="Q235" s="2521"/>
      <c r="R235" s="572"/>
      <c r="S235" s="573"/>
      <c r="T235" s="2520"/>
      <c r="U235" s="739"/>
      <c r="V235" s="739"/>
      <c r="W235" s="739"/>
      <c r="X235" s="740"/>
      <c r="Y235" s="482"/>
      <c r="Z235" s="482"/>
      <c r="AA235" s="482"/>
      <c r="AB235" s="525"/>
      <c r="AC235" s="355"/>
      <c r="AD235" s="355"/>
      <c r="AE235" s="355"/>
      <c r="AF235" s="356"/>
      <c r="AG235" s="1250">
        <v>5.5</v>
      </c>
      <c r="AH235" s="1250">
        <v>5.5</v>
      </c>
      <c r="AI235" s="1250">
        <v>7</v>
      </c>
      <c r="AJ235" s="1247">
        <f t="shared" si="182"/>
        <v>18</v>
      </c>
      <c r="AK235" s="351"/>
      <c r="AL235" s="463"/>
      <c r="AM235" s="463"/>
      <c r="AN235" s="464"/>
      <c r="AO235" s="1127"/>
      <c r="AP235" s="1127"/>
      <c r="AQ235" s="1127"/>
      <c r="AR235" s="1128"/>
      <c r="AS235" s="373"/>
      <c r="AT235" s="373"/>
      <c r="AU235" s="705"/>
      <c r="AV235" s="704"/>
      <c r="AW235" s="1962"/>
      <c r="AX235" s="364"/>
      <c r="AY235" s="365"/>
      <c r="AZ235" s="1963"/>
      <c r="BA235" s="366"/>
      <c r="BB235" s="366"/>
      <c r="BC235" s="366"/>
      <c r="BD235" s="367"/>
      <c r="BE235" s="2418"/>
      <c r="BF235" s="378"/>
      <c r="BG235" s="2448"/>
      <c r="BH235" s="470"/>
      <c r="BI235" s="371"/>
      <c r="BJ235" s="371"/>
      <c r="BK235" s="371"/>
      <c r="BL235" s="372"/>
      <c r="BM235" s="358"/>
      <c r="BN235" s="358"/>
      <c r="BO235" s="358"/>
      <c r="BP235" s="363"/>
      <c r="BQ235" s="373"/>
      <c r="BR235" s="373"/>
      <c r="BS235" s="373"/>
      <c r="BT235" s="704"/>
      <c r="BU235" s="1916"/>
      <c r="BV235" s="1415"/>
      <c r="BW235" s="1415"/>
      <c r="BX235" s="1917"/>
      <c r="BY235" s="1424"/>
      <c r="BZ235" s="1424"/>
      <c r="CA235" s="1424"/>
      <c r="CB235" s="1425"/>
      <c r="CC235" s="1251">
        <v>5</v>
      </c>
      <c r="CD235" s="1251">
        <v>5.5</v>
      </c>
      <c r="CE235" s="1251">
        <v>8</v>
      </c>
      <c r="CF235" s="1246">
        <f t="shared" si="183"/>
        <v>18.5</v>
      </c>
      <c r="CG235" s="1256"/>
      <c r="CH235" s="1256"/>
      <c r="CI235" s="1256"/>
      <c r="CJ235" s="1257"/>
      <c r="CK235" s="1258"/>
      <c r="CL235" s="1258"/>
      <c r="CM235" s="1258"/>
      <c r="CN235" s="1991"/>
      <c r="CO235" s="2026">
        <v>5</v>
      </c>
      <c r="CP235" s="1255">
        <v>5.5</v>
      </c>
      <c r="CQ235" s="1255">
        <v>7.5</v>
      </c>
      <c r="CR235" s="2027">
        <f>CQ235+CP235+CO235</f>
        <v>18</v>
      </c>
      <c r="CS235" s="467"/>
      <c r="CT235" s="467"/>
      <c r="CU235" s="467"/>
      <c r="CV235" s="575"/>
      <c r="CW235" s="466"/>
      <c r="CX235" s="467"/>
      <c r="CY235" s="468"/>
      <c r="CZ235" s="468"/>
      <c r="DA235" s="469"/>
      <c r="DB235" s="378"/>
      <c r="DC235" s="470"/>
      <c r="DD235" s="470"/>
      <c r="DE235" s="466"/>
      <c r="DF235" s="467"/>
      <c r="DG235" s="468"/>
      <c r="DH235" s="468"/>
      <c r="DI235" s="488"/>
      <c r="DJ235" s="383"/>
      <c r="DK235" s="489"/>
      <c r="DL235" s="489"/>
      <c r="DM235" s="374"/>
      <c r="DN235" s="374"/>
      <c r="DO235" s="374"/>
      <c r="DP235" s="574"/>
      <c r="DQ235" s="351"/>
      <c r="DR235" s="463"/>
      <c r="DS235" s="687"/>
      <c r="DT235" s="464"/>
      <c r="DU235" s="491"/>
      <c r="DV235" s="492"/>
      <c r="DW235" s="493"/>
      <c r="DX235" s="494"/>
      <c r="DY235" s="1238">
        <f>EB235*6/20</f>
        <v>3.9599999999999995</v>
      </c>
      <c r="DZ235" s="1238">
        <f>EB235*6/20</f>
        <v>3.9599999999999995</v>
      </c>
      <c r="EA235" s="1238">
        <f>EB235*8/20</f>
        <v>5.2799999999999994</v>
      </c>
      <c r="EB235" s="1244">
        <v>13.2</v>
      </c>
      <c r="EC235" s="1236">
        <f t="shared" si="184"/>
        <v>3.3</v>
      </c>
      <c r="ED235" s="1237">
        <f t="shared" si="185"/>
        <v>3.3</v>
      </c>
      <c r="EE235" s="1237">
        <f t="shared" si="186"/>
        <v>4.4000000000000004</v>
      </c>
      <c r="EF235" s="1259">
        <v>11</v>
      </c>
      <c r="EG235" s="577"/>
      <c r="EH235" s="578"/>
      <c r="EI235" s="579"/>
      <c r="EJ235" s="580"/>
      <c r="EK235" s="1261">
        <v>4</v>
      </c>
      <c r="EL235" s="1261">
        <v>6</v>
      </c>
      <c r="EM235" s="1261">
        <v>8</v>
      </c>
      <c r="EN235" s="1260">
        <f t="shared" si="187"/>
        <v>18</v>
      </c>
      <c r="EO235" s="1029"/>
      <c r="EP235" s="1030"/>
      <c r="EQ235" s="1031"/>
      <c r="ER235" s="1032"/>
      <c r="ES235" s="1243">
        <v>4</v>
      </c>
      <c r="ET235" s="1243">
        <v>4</v>
      </c>
      <c r="EU235" s="1243">
        <v>5</v>
      </c>
      <c r="EV235" s="1245">
        <f>EU235+ET235+ES235</f>
        <v>13</v>
      </c>
      <c r="EW235" s="1345"/>
      <c r="EX235" s="1345"/>
      <c r="EY235" s="1345"/>
      <c r="EZ235" s="1346"/>
      <c r="FA235" s="1508"/>
      <c r="FB235" s="1508"/>
      <c r="FC235" s="1508"/>
      <c r="FD235" s="1509"/>
      <c r="FE235" s="1657"/>
      <c r="FF235" s="1657"/>
      <c r="FG235" s="1657"/>
      <c r="FH235" s="1658"/>
      <c r="FL235" s="2252"/>
      <c r="FP235" s="2252"/>
      <c r="FQ235" s="1858"/>
      <c r="FT235" s="2252"/>
      <c r="FX235" s="2252"/>
      <c r="GB235" s="2252"/>
      <c r="GF235" s="2252"/>
      <c r="GG235" s="1858"/>
      <c r="GJ235" s="2252"/>
      <c r="GN235" s="2252"/>
      <c r="GR235" s="2252"/>
      <c r="GV235" s="1858"/>
      <c r="GW235" s="1858"/>
      <c r="GZ235" s="2252"/>
      <c r="HA235" s="1858"/>
      <c r="HD235" s="2252"/>
      <c r="HE235" s="1858"/>
      <c r="HH235" s="2252"/>
      <c r="HI235" s="1858"/>
      <c r="HL235" s="2252"/>
      <c r="HM235" s="1858"/>
      <c r="HP235" s="2252"/>
      <c r="HQ235" s="1858"/>
      <c r="HT235" s="2252"/>
      <c r="HU235" s="1858"/>
      <c r="HX235" s="2252"/>
      <c r="HY235" s="1858"/>
      <c r="IB235" s="2252"/>
      <c r="IC235" s="1858"/>
      <c r="IF235" s="2252"/>
      <c r="IG235" s="1858"/>
      <c r="IJ235" s="2252"/>
      <c r="IK235" s="1858"/>
      <c r="IN235" s="2252"/>
      <c r="IO235" s="1858"/>
      <c r="IR235" s="2252"/>
      <c r="IS235" s="1858"/>
      <c r="IV235" s="1858"/>
      <c r="IW235" s="1858"/>
      <c r="IZ235" s="2252"/>
      <c r="JA235" s="1858"/>
      <c r="JD235" s="2252"/>
      <c r="JE235" s="1858"/>
      <c r="JH235" s="2252"/>
      <c r="JI235" s="1858"/>
      <c r="JL235" s="2252"/>
      <c r="JM235" s="1858"/>
      <c r="JP235" s="2252"/>
      <c r="JQ235" s="1858"/>
      <c r="JT235" s="2252"/>
      <c r="JU235" s="1858"/>
      <c r="JX235" s="2252"/>
      <c r="JY235" s="1858"/>
      <c r="KB235" s="2252"/>
      <c r="KC235" s="1858"/>
      <c r="KF235" s="2252"/>
      <c r="KG235" s="1858"/>
      <c r="KJ235" s="2252"/>
      <c r="KK235" s="1858"/>
      <c r="KN235" s="2252"/>
      <c r="KO235" s="1858"/>
      <c r="KR235" s="2252"/>
      <c r="KS235" s="1858"/>
      <c r="KV235" s="2252"/>
      <c r="KW235" s="1858"/>
      <c r="KZ235" s="2252"/>
      <c r="LA235" s="1858"/>
      <c r="LD235" s="2252"/>
      <c r="LE235" s="1858"/>
      <c r="LH235" s="2252"/>
      <c r="LI235" s="1858"/>
      <c r="LL235" s="2252"/>
      <c r="LM235" s="1858"/>
      <c r="LP235" s="2252"/>
      <c r="LQ235" s="1858"/>
      <c r="LT235" s="2252"/>
      <c r="LU235" s="1858"/>
      <c r="LX235" s="2252"/>
      <c r="LY235" s="1858"/>
      <c r="MB235" s="2252"/>
      <c r="MC235" s="1858"/>
      <c r="MF235" s="2252"/>
      <c r="MG235" s="1858"/>
      <c r="MJ235" s="2252"/>
      <c r="MK235" s="1858"/>
      <c r="MN235" s="2252"/>
      <c r="MO235" s="1858"/>
      <c r="MR235" s="2252"/>
      <c r="MS235" s="1858"/>
      <c r="MV235" s="2252"/>
      <c r="MW235" s="1858"/>
      <c r="MZ235" s="2252"/>
      <c r="NA235" s="1858"/>
      <c r="ND235" s="2252"/>
    </row>
    <row r="236" spans="1:368" s="933" customFormat="1" thickBot="1">
      <c r="A236" s="900"/>
      <c r="B236" s="1761"/>
      <c r="C236" s="1790">
        <v>2008</v>
      </c>
      <c r="D236" s="2331" t="s">
        <v>499</v>
      </c>
      <c r="E236" s="2331">
        <v>10</v>
      </c>
      <c r="F236" s="1824" t="s">
        <v>515</v>
      </c>
      <c r="G236" s="1825"/>
      <c r="H236" s="2274"/>
      <c r="I236" s="2274"/>
      <c r="J236" s="2274"/>
      <c r="K236" s="2275"/>
      <c r="L236" s="1761"/>
      <c r="M236" s="1221"/>
      <c r="N236" s="1262"/>
      <c r="O236" s="1262"/>
      <c r="P236" s="2505"/>
      <c r="Q236" s="2532"/>
      <c r="R236" s="1263"/>
      <c r="S236" s="1264"/>
      <c r="T236" s="2533"/>
      <c r="U236" s="1265"/>
      <c r="V236" s="1265"/>
      <c r="W236" s="1265"/>
      <c r="X236" s="1266"/>
      <c r="Y236" s="1267"/>
      <c r="Z236" s="1267"/>
      <c r="AA236" s="1267"/>
      <c r="AB236" s="1268"/>
      <c r="AC236" s="1269"/>
      <c r="AD236" s="1269"/>
      <c r="AE236" s="1269"/>
      <c r="AF236" s="1270"/>
      <c r="AG236" s="2610">
        <f>STDEV(AJ230:AJ235)</f>
        <v>5.3820689949745768</v>
      </c>
      <c r="AH236" s="2610"/>
      <c r="AI236" s="2611">
        <f>AVERAGE(AJ230:AJ235)</f>
        <v>13.333333333333334</v>
      </c>
      <c r="AJ236" s="2588"/>
      <c r="AK236" s="1271"/>
      <c r="AL236" s="1272"/>
      <c r="AM236" s="1272"/>
      <c r="AN236" s="1273"/>
      <c r="AO236" s="1274"/>
      <c r="AP236" s="1274"/>
      <c r="AQ236" s="1274"/>
      <c r="AR236" s="1275"/>
      <c r="AS236" s="1276"/>
      <c r="AT236" s="1276"/>
      <c r="AU236" s="1277"/>
      <c r="AV236" s="1887"/>
      <c r="AW236" s="1980"/>
      <c r="AX236" s="1278"/>
      <c r="AY236" s="1279"/>
      <c r="AZ236" s="1981"/>
      <c r="BA236" s="1280"/>
      <c r="BB236" s="1280"/>
      <c r="BC236" s="1280"/>
      <c r="BD236" s="2435"/>
      <c r="BE236" s="2467"/>
      <c r="BF236" s="1281"/>
      <c r="BG236" s="2468"/>
      <c r="BH236" s="1293"/>
      <c r="BI236" s="1282"/>
      <c r="BJ236" s="1282"/>
      <c r="BK236" s="1282"/>
      <c r="BL236" s="1283"/>
      <c r="BM236" s="1284"/>
      <c r="BN236" s="1284"/>
      <c r="BO236" s="1284"/>
      <c r="BP236" s="1285"/>
      <c r="BQ236" s="1276"/>
      <c r="BR236" s="1276"/>
      <c r="BS236" s="1276"/>
      <c r="BT236" s="1887"/>
      <c r="BU236" s="1931"/>
      <c r="BV236" s="1421"/>
      <c r="BW236" s="1421"/>
      <c r="BX236" s="1932"/>
      <c r="BY236" s="1439"/>
      <c r="BZ236" s="1439"/>
      <c r="CA236" s="1439"/>
      <c r="CB236" s="1440"/>
      <c r="CC236" s="2610">
        <f>STDEV(CF230:CF235)</f>
        <v>1.6355427233796125</v>
      </c>
      <c r="CD236" s="2610"/>
      <c r="CE236" s="2611">
        <f>AVERAGE(CF230:CF235)</f>
        <v>15.75</v>
      </c>
      <c r="CF236" s="2588"/>
      <c r="CG236" s="1284"/>
      <c r="CH236" s="1284"/>
      <c r="CI236" s="1284"/>
      <c r="CJ236" s="1285"/>
      <c r="CK236" s="1287"/>
      <c r="CL236" s="1287"/>
      <c r="CM236" s="1287"/>
      <c r="CN236" s="1294"/>
      <c r="CO236" s="2612">
        <f>STDEV(CR230:CR235)</f>
        <v>2.3237900077244502</v>
      </c>
      <c r="CP236" s="2610"/>
      <c r="CQ236" s="2611">
        <f>AVERAGE(CR230:CR235)</f>
        <v>14.5</v>
      </c>
      <c r="CR236" s="2677"/>
      <c r="CS236" s="1288"/>
      <c r="CT236" s="1288"/>
      <c r="CU236" s="1288"/>
      <c r="CV236" s="1289"/>
      <c r="CW236" s="1290"/>
      <c r="CX236" s="1288"/>
      <c r="CY236" s="1291"/>
      <c r="CZ236" s="1291"/>
      <c r="DA236" s="1292"/>
      <c r="DB236" s="1281"/>
      <c r="DC236" s="1293"/>
      <c r="DD236" s="1293"/>
      <c r="DE236" s="1290"/>
      <c r="DF236" s="1288"/>
      <c r="DG236" s="1291"/>
      <c r="DH236" s="1291"/>
      <c r="DI236" s="1294"/>
      <c r="DJ236" s="1287"/>
      <c r="DK236" s="1295"/>
      <c r="DL236" s="1295"/>
      <c r="DM236" s="1286"/>
      <c r="DN236" s="1286"/>
      <c r="DO236" s="1286"/>
      <c r="DP236" s="1296"/>
      <c r="DQ236" s="1271"/>
      <c r="DR236" s="1272"/>
      <c r="DS236" s="1297"/>
      <c r="DT236" s="1273"/>
      <c r="DU236" s="1298"/>
      <c r="DV236" s="1299"/>
      <c r="DW236" s="1300"/>
      <c r="DX236" s="1301"/>
      <c r="DY236" s="2587">
        <f>STDEV(EB230:EB235)</f>
        <v>2.8565713714171386</v>
      </c>
      <c r="DZ236" s="2587"/>
      <c r="EA236" s="2588">
        <f>AVERAGE(EB230:EB235)</f>
        <v>13.200000000000001</v>
      </c>
      <c r="EB236" s="2588"/>
      <c r="EC236" s="2587">
        <f>STDEV(EF230:EF235)</f>
        <v>3.0066592756745831</v>
      </c>
      <c r="ED236" s="2587"/>
      <c r="EE236" s="2588">
        <f>AVERAGE(EF230:EF235)</f>
        <v>9.4</v>
      </c>
      <c r="EF236" s="2588"/>
      <c r="EG236" s="1302"/>
      <c r="EH236" s="1303"/>
      <c r="EI236" s="1304"/>
      <c r="EJ236" s="1305"/>
      <c r="EK236" s="2610">
        <f>STDEV(EN230:EN235)</f>
        <v>2.9664793948382653</v>
      </c>
      <c r="EL236" s="2610"/>
      <c r="EM236" s="2611">
        <f>AVERAGE(EN230:EN235)</f>
        <v>13</v>
      </c>
      <c r="EN236" s="2611"/>
      <c r="EO236" s="1306"/>
      <c r="EP236" s="1307"/>
      <c r="EQ236" s="1308"/>
      <c r="ER236" s="1309"/>
      <c r="ES236" s="2610">
        <f>STDEV(EV230:EV235)</f>
        <v>3.7336309405188892</v>
      </c>
      <c r="ET236" s="2610"/>
      <c r="EU236" s="2611">
        <f>AVERAGE(EV230:EV235)</f>
        <v>10.9</v>
      </c>
      <c r="EV236" s="2611"/>
      <c r="EW236" s="2656"/>
      <c r="EX236" s="2656"/>
      <c r="EY236" s="2657"/>
      <c r="EZ236" s="2657"/>
      <c r="FA236" s="2673"/>
      <c r="FB236" s="2673"/>
      <c r="FC236" s="2674"/>
      <c r="FD236" s="2674"/>
      <c r="FE236" s="2660"/>
      <c r="FF236" s="2660"/>
      <c r="FG236" s="2661"/>
      <c r="FH236" s="2661"/>
      <c r="FL236" s="2261"/>
      <c r="FP236" s="2261"/>
      <c r="FQ236" s="1868"/>
      <c r="FT236" s="2261"/>
      <c r="FX236" s="2261"/>
      <c r="GB236" s="2261"/>
      <c r="GF236" s="2261"/>
      <c r="GG236" s="1868"/>
      <c r="GJ236" s="2261"/>
      <c r="GN236" s="2261"/>
      <c r="GR236" s="2261"/>
      <c r="GV236" s="1868"/>
      <c r="GW236" s="1868"/>
      <c r="GZ236" s="2261"/>
      <c r="HA236" s="1868"/>
      <c r="HD236" s="2261"/>
      <c r="HE236" s="1868"/>
      <c r="HH236" s="2261"/>
      <c r="HI236" s="1868"/>
      <c r="HL236" s="2261"/>
      <c r="HM236" s="1868"/>
      <c r="HP236" s="2261"/>
      <c r="HQ236" s="1868"/>
      <c r="HT236" s="2261"/>
      <c r="HU236" s="1868"/>
      <c r="HX236" s="2261"/>
      <c r="HY236" s="1868"/>
      <c r="IB236" s="2261"/>
      <c r="IC236" s="1868"/>
      <c r="IF236" s="2261"/>
      <c r="IG236" s="1868"/>
      <c r="IJ236" s="2261"/>
      <c r="IK236" s="1868"/>
      <c r="IN236" s="2261"/>
      <c r="IO236" s="1868"/>
      <c r="IR236" s="2261"/>
      <c r="IS236" s="1868"/>
      <c r="IV236" s="1868"/>
      <c r="IW236" s="1868"/>
      <c r="IZ236" s="2261"/>
      <c r="JA236" s="1868"/>
      <c r="JD236" s="2261"/>
      <c r="JE236" s="1868"/>
      <c r="JH236" s="2261"/>
      <c r="JI236" s="1868"/>
      <c r="JL236" s="2261"/>
      <c r="JM236" s="1868"/>
      <c r="JP236" s="2261"/>
      <c r="JQ236" s="1868"/>
      <c r="JT236" s="2261"/>
      <c r="JU236" s="1868"/>
      <c r="JX236" s="2261"/>
      <c r="JY236" s="1868"/>
      <c r="KB236" s="2261"/>
      <c r="KC236" s="1868"/>
      <c r="KF236" s="2261"/>
      <c r="KG236" s="1868"/>
      <c r="KJ236" s="2261"/>
      <c r="KK236" s="1868"/>
      <c r="KN236" s="2261"/>
      <c r="KO236" s="1868"/>
      <c r="KR236" s="2261"/>
      <c r="KS236" s="1868"/>
      <c r="KV236" s="2261"/>
      <c r="KW236" s="1868"/>
      <c r="KZ236" s="2261"/>
      <c r="LA236" s="1868"/>
      <c r="LD236" s="2261"/>
      <c r="LE236" s="1868"/>
      <c r="LH236" s="2261"/>
      <c r="LI236" s="1868"/>
      <c r="LL236" s="2261"/>
      <c r="LM236" s="1868"/>
      <c r="LP236" s="2261"/>
      <c r="LQ236" s="1868"/>
      <c r="LT236" s="2261"/>
      <c r="LU236" s="1868"/>
      <c r="LX236" s="2261"/>
      <c r="LY236" s="1868"/>
      <c r="MB236" s="2261"/>
      <c r="MC236" s="1868"/>
      <c r="MF236" s="2261"/>
      <c r="MG236" s="1868"/>
      <c r="MJ236" s="2261"/>
      <c r="MK236" s="1868"/>
      <c r="MN236" s="2261"/>
      <c r="MO236" s="1868"/>
      <c r="MR236" s="2261"/>
      <c r="MS236" s="1868"/>
      <c r="MV236" s="2261"/>
      <c r="MW236" s="1868"/>
      <c r="MZ236" s="2261"/>
      <c r="NA236" s="1868"/>
      <c r="ND236" s="2261"/>
    </row>
    <row r="237" spans="1:368" s="898" customFormat="1" thickBot="1">
      <c r="A237" s="861"/>
      <c r="B237" s="1760"/>
      <c r="C237" s="1790"/>
      <c r="D237" s="2331"/>
      <c r="E237" s="1790"/>
      <c r="F237" s="1826" t="s">
        <v>309</v>
      </c>
      <c r="G237" s="1827" t="s">
        <v>238</v>
      </c>
      <c r="H237" s="1777">
        <f t="shared" ref="H237:J242" si="188">AVERAGE(AG237,CC237,CO237,EC237,ES237,DY237,EK237)</f>
        <v>3.8327013206449925</v>
      </c>
      <c r="I237" s="1311">
        <f t="shared" si="188"/>
        <v>3.7115981493954151</v>
      </c>
      <c r="J237" s="1311">
        <f t="shared" si="188"/>
        <v>3.0957951288885313</v>
      </c>
      <c r="K237" s="2300">
        <f t="shared" ref="K237:K242" si="189">SUM(H237:J237)</f>
        <v>10.640094598928938</v>
      </c>
      <c r="L237" s="1760"/>
      <c r="M237" s="1205"/>
      <c r="N237" s="1205"/>
      <c r="O237" s="1205"/>
      <c r="P237" s="2504"/>
      <c r="Q237" s="2530"/>
      <c r="R237" s="1206"/>
      <c r="S237" s="1207"/>
      <c r="T237" s="2531"/>
      <c r="U237" s="862"/>
      <c r="V237" s="862"/>
      <c r="W237" s="862"/>
      <c r="X237" s="863"/>
      <c r="Y237" s="1208"/>
      <c r="Z237" s="1208"/>
      <c r="AA237" s="1208"/>
      <c r="AB237" s="1209"/>
      <c r="AC237" s="864"/>
      <c r="AD237" s="864"/>
      <c r="AE237" s="864"/>
      <c r="AF237" s="865"/>
      <c r="AG237" s="1240">
        <f t="shared" ref="AG237:AH242" si="190">(AG230-AVERAGE(AG$230:AG$235))*$F$239*3/($AG$236*3/10)+AVERAGE(AG$230:AG$235)</f>
        <v>4.0996924689616447</v>
      </c>
      <c r="AH237" s="1240">
        <f t="shared" si="190"/>
        <v>2.8615240091906076</v>
      </c>
      <c r="AI237" s="1240">
        <f t="shared" ref="AI237:AI242" si="191">(AI230-AVERAGE(AI$230:AI$235))*$F$239*4/($AG$236*4/10)+AVERAGE(AI$230:AI$235)</f>
        <v>3.0896121747017635</v>
      </c>
      <c r="AJ237" s="1313">
        <f t="shared" ref="AJ237:AJ242" si="192">SUM(AG237:AI237)</f>
        <v>10.050828652854015</v>
      </c>
      <c r="AK237" s="870"/>
      <c r="AL237" s="870"/>
      <c r="AM237" s="870"/>
      <c r="AN237" s="871"/>
      <c r="AO237" s="1210"/>
      <c r="AP237" s="1210"/>
      <c r="AQ237" s="1210"/>
      <c r="AR237" s="1211"/>
      <c r="AS237" s="867"/>
      <c r="AT237" s="867"/>
      <c r="AU237" s="868"/>
      <c r="AV237" s="866"/>
      <c r="AW237" s="1976"/>
      <c r="AX237" s="872"/>
      <c r="AY237" s="873"/>
      <c r="AZ237" s="1977"/>
      <c r="BA237" s="874"/>
      <c r="BB237" s="874"/>
      <c r="BC237" s="874"/>
      <c r="BD237" s="2434"/>
      <c r="BE237" s="2417"/>
      <c r="BF237" s="875"/>
      <c r="BG237" s="2447"/>
      <c r="BH237" s="888"/>
      <c r="BI237" s="877"/>
      <c r="BJ237" s="877"/>
      <c r="BK237" s="877"/>
      <c r="BL237" s="878"/>
      <c r="BM237" s="879"/>
      <c r="BN237" s="879"/>
      <c r="BO237" s="879"/>
      <c r="BP237" s="880"/>
      <c r="BQ237" s="867"/>
      <c r="BR237" s="867"/>
      <c r="BS237" s="867"/>
      <c r="BT237" s="866"/>
      <c r="BU237" s="1927"/>
      <c r="BV237" s="1419"/>
      <c r="BW237" s="1419"/>
      <c r="BX237" s="1928"/>
      <c r="BY237" s="1435"/>
      <c r="BZ237" s="1435"/>
      <c r="CA237" s="1435"/>
      <c r="CB237" s="1436"/>
      <c r="CC237" s="1240">
        <f t="shared" ref="CC237:CE242" si="193">(CC230-AVERAGE(CC$230:CC$235))*$F$239*3/($CC$236*3/10)+AVERAGE(CC$230:CC$235)</f>
        <v>5.1114178405157435</v>
      </c>
      <c r="CD237" s="1240">
        <f t="shared" si="193"/>
        <v>5</v>
      </c>
      <c r="CE237" s="1240">
        <f t="shared" si="193"/>
        <v>4.1100375581948994</v>
      </c>
      <c r="CF237" s="1313">
        <f t="shared" ref="CF237:CF242" si="194">SUM(CC237:CE237)</f>
        <v>14.221455398710642</v>
      </c>
      <c r="CG237" s="879"/>
      <c r="CH237" s="879"/>
      <c r="CI237" s="879"/>
      <c r="CJ237" s="880"/>
      <c r="CK237" s="882"/>
      <c r="CL237" s="882"/>
      <c r="CM237" s="882"/>
      <c r="CN237" s="889"/>
      <c r="CO237" s="1240">
        <f>(CO230-AVERAGE(CO$230:CO$235))*$F$239*3/($CO$236*3/10)+AVERAGE(CO$230:CO$235)</f>
        <v>4.4849051546309191</v>
      </c>
      <c r="CP237" s="1240">
        <f>(CP230-AVERAGE(CP$230:CP$235))*$F$239*3/($CO$236*3/10)+AVERAGE(CP$230:CP$235)</f>
        <v>4.9384594765722092</v>
      </c>
      <c r="CQ237" s="1240">
        <f>(CQ230-AVERAGE(CQ$230:CQ$235))*$F$239*3/($CO$236*3/10)+AVERAGE(CQ$230:CQ$235)</f>
        <v>2.9249779542371952</v>
      </c>
      <c r="CR237" s="2030">
        <f>CQ237+CP237+CO237</f>
        <v>12.348342585440324</v>
      </c>
      <c r="CS237" s="883"/>
      <c r="CT237" s="883"/>
      <c r="CU237" s="883"/>
      <c r="CV237" s="885"/>
      <c r="CW237" s="886"/>
      <c r="CX237" s="883"/>
      <c r="CY237" s="884"/>
      <c r="CZ237" s="884"/>
      <c r="DA237" s="887"/>
      <c r="DB237" s="875"/>
      <c r="DC237" s="888"/>
      <c r="DD237" s="888"/>
      <c r="DE237" s="886"/>
      <c r="DF237" s="883"/>
      <c r="DG237" s="884"/>
      <c r="DH237" s="884"/>
      <c r="DI237" s="889"/>
      <c r="DJ237" s="882"/>
      <c r="DK237" s="890"/>
      <c r="DL237" s="890"/>
      <c r="DM237" s="881"/>
      <c r="DN237" s="881"/>
      <c r="DO237" s="881"/>
      <c r="DP237" s="891"/>
      <c r="DQ237" s="869"/>
      <c r="DR237" s="870"/>
      <c r="DS237" s="1212"/>
      <c r="DT237" s="871"/>
      <c r="DU237" s="1213"/>
      <c r="DV237" s="1214"/>
      <c r="DW237" s="1215"/>
      <c r="DX237" s="1216"/>
      <c r="DY237" s="1240">
        <f t="shared" ref="DY237:EA241" si="195">(DY230-AVERAGE(DY$230:DY$235))*$F$239*3/($DY$236*3/10)+AVERAGE(DY$230:DY$235)</f>
        <v>3.5227558600889171</v>
      </c>
      <c r="DZ237" s="1240">
        <f t="shared" si="195"/>
        <v>4.0479775932777589</v>
      </c>
      <c r="EA237" s="1240">
        <f t="shared" si="195"/>
        <v>2.6886783701745012</v>
      </c>
      <c r="EB237" s="1313">
        <f>SUM(DY237:EA237)</f>
        <v>10.259411823541178</v>
      </c>
      <c r="EC237" s="1240">
        <f t="shared" ref="EC237:EE239" si="196">(EC230-AVERAGE(EC$230:EC$235))*$F$239*3/($EC$236*3/10)+AVERAGE(EC$230:EC$235)</f>
        <v>1.9419490610861847</v>
      </c>
      <c r="ED237" s="1240">
        <f t="shared" si="196"/>
        <v>1.9419490610861847</v>
      </c>
      <c r="EE237" s="1240">
        <f t="shared" si="196"/>
        <v>2.5892654147815795</v>
      </c>
      <c r="EF237" s="1313">
        <f>SUM(EC237:EE237)</f>
        <v>6.4731635369539493</v>
      </c>
      <c r="EG237" s="895"/>
      <c r="EH237" s="895"/>
      <c r="EI237" s="896"/>
      <c r="EJ237" s="897"/>
      <c r="EK237" s="1240">
        <f t="shared" ref="EK237:EM242" si="197">(EK230-AVERAGE(EK$230:EK$235))*$F$239*3/($EK$236*3/10)+AVERAGE(EK$230:EK$235)</f>
        <v>4.108600045845586</v>
      </c>
      <c r="EL237" s="1240">
        <f t="shared" si="197"/>
        <v>4.054300022922793</v>
      </c>
      <c r="EM237" s="1240">
        <f t="shared" si="197"/>
        <v>2.8145003438418952</v>
      </c>
      <c r="EN237" s="1313">
        <f t="shared" ref="EN237:EN242" si="198">SUM(EK237:EM237)</f>
        <v>10.977400412610276</v>
      </c>
      <c r="EO237" s="1217"/>
      <c r="EP237" s="1218"/>
      <c r="EQ237" s="1219"/>
      <c r="ER237" s="1220"/>
      <c r="ES237" s="1240">
        <f t="shared" ref="ES237:EU240" si="199">(ES230-AVERAGE(ES$230:ES$235))*$F$239*3/($ES$236*3/10)+AVERAGE(ES$230:ES$235)</f>
        <v>3.5595888133859503</v>
      </c>
      <c r="ET237" s="1240">
        <f t="shared" si="199"/>
        <v>3.1369768827183537</v>
      </c>
      <c r="EU237" s="1240">
        <f t="shared" si="199"/>
        <v>3.4534940862878827</v>
      </c>
      <c r="EV237" s="1313">
        <f>SUM(ES237:EU237)</f>
        <v>10.150059782392187</v>
      </c>
      <c r="EW237" s="1345"/>
      <c r="EX237" s="1345"/>
      <c r="EY237" s="1345"/>
      <c r="EZ237" s="1346"/>
      <c r="FA237" s="1510"/>
      <c r="FB237" s="1510"/>
      <c r="FC237" s="1510"/>
      <c r="FD237" s="1511"/>
      <c r="FE237" s="1657"/>
      <c r="FF237" s="1657"/>
      <c r="FG237" s="1657"/>
      <c r="FH237" s="1658"/>
      <c r="FL237" s="2260"/>
      <c r="FP237" s="2260"/>
      <c r="FQ237" s="1867"/>
      <c r="FT237" s="2260"/>
      <c r="FX237" s="2260"/>
      <c r="GB237" s="2260"/>
      <c r="GF237" s="2260"/>
      <c r="GG237" s="1867"/>
      <c r="GJ237" s="2260"/>
      <c r="GN237" s="2260"/>
      <c r="GR237" s="2260"/>
      <c r="GV237" s="1867"/>
      <c r="GW237" s="1867"/>
      <c r="GZ237" s="2260"/>
      <c r="HA237" s="1867"/>
      <c r="HD237" s="2260"/>
      <c r="HE237" s="1867"/>
      <c r="HH237" s="2260"/>
      <c r="HI237" s="1867"/>
      <c r="HL237" s="2260"/>
      <c r="HM237" s="1867"/>
      <c r="HP237" s="2260"/>
      <c r="HQ237" s="1867"/>
      <c r="HT237" s="2260"/>
      <c r="HU237" s="1867"/>
      <c r="HX237" s="2260"/>
      <c r="HY237" s="1867"/>
      <c r="IB237" s="2260"/>
      <c r="IC237" s="1867"/>
      <c r="IF237" s="2260"/>
      <c r="IG237" s="1867"/>
      <c r="IJ237" s="2260"/>
      <c r="IK237" s="1867"/>
      <c r="IN237" s="2260"/>
      <c r="IO237" s="1867"/>
      <c r="IR237" s="2260"/>
      <c r="IS237" s="1867"/>
      <c r="IV237" s="1867"/>
      <c r="IW237" s="1867"/>
      <c r="IZ237" s="2260"/>
      <c r="JA237" s="1867"/>
      <c r="JD237" s="2260"/>
      <c r="JE237" s="1867"/>
      <c r="JH237" s="2260"/>
      <c r="JI237" s="1867"/>
      <c r="JL237" s="2260"/>
      <c r="JM237" s="1867"/>
      <c r="JP237" s="2260"/>
      <c r="JQ237" s="1867"/>
      <c r="JT237" s="2260"/>
      <c r="JU237" s="1867"/>
      <c r="JX237" s="2260"/>
      <c r="JY237" s="1867"/>
      <c r="KB237" s="2260"/>
      <c r="KC237" s="1867"/>
      <c r="KF237" s="2260"/>
      <c r="KG237" s="1867"/>
      <c r="KJ237" s="2260"/>
      <c r="KK237" s="1867"/>
      <c r="KN237" s="2260"/>
      <c r="KO237" s="1867"/>
      <c r="KR237" s="2260"/>
      <c r="KS237" s="1867"/>
      <c r="KV237" s="2260"/>
      <c r="KW237" s="1867"/>
      <c r="KZ237" s="2260"/>
      <c r="LA237" s="1867"/>
      <c r="LD237" s="2260"/>
      <c r="LE237" s="1867"/>
      <c r="LH237" s="2260"/>
      <c r="LI237" s="1867"/>
      <c r="LL237" s="2260"/>
      <c r="LM237" s="1867"/>
      <c r="LP237" s="2260"/>
      <c r="LQ237" s="1867"/>
      <c r="LT237" s="2260"/>
      <c r="LU237" s="1867"/>
      <c r="LX237" s="2260"/>
      <c r="LY237" s="1867"/>
      <c r="MB237" s="2260"/>
      <c r="MC237" s="1867"/>
      <c r="MF237" s="2260"/>
      <c r="MG237" s="1867"/>
      <c r="MJ237" s="2260"/>
      <c r="MK237" s="1867"/>
      <c r="MN237" s="2260"/>
      <c r="MO237" s="1867"/>
      <c r="MR237" s="2260"/>
      <c r="MS237" s="1867"/>
      <c r="MV237" s="2260"/>
      <c r="MW237" s="1867"/>
      <c r="MZ237" s="2260"/>
      <c r="NA237" s="1867"/>
      <c r="ND237" s="2260"/>
    </row>
    <row r="238" spans="1:368" s="78" customFormat="1" thickBot="1">
      <c r="A238" s="899"/>
      <c r="B238" s="1754"/>
      <c r="C238" s="1790"/>
      <c r="D238" s="2331"/>
      <c r="E238" s="1790"/>
      <c r="F238" s="1828" t="s">
        <v>310</v>
      </c>
      <c r="G238" s="1829" t="s">
        <v>311</v>
      </c>
      <c r="H238" s="1778">
        <f t="shared" si="188"/>
        <v>4.3984998418343348</v>
      </c>
      <c r="I238" s="1411">
        <f t="shared" si="188"/>
        <v>4.0508254400181132</v>
      </c>
      <c r="J238" s="1311">
        <f t="shared" si="188"/>
        <v>4.8997378325387002</v>
      </c>
      <c r="K238" s="2300">
        <f t="shared" si="189"/>
        <v>13.34906311439115</v>
      </c>
      <c r="L238" s="1754"/>
      <c r="M238" s="472"/>
      <c r="N238" s="472"/>
      <c r="O238" s="472"/>
      <c r="P238" s="471"/>
      <c r="Q238" s="2521"/>
      <c r="R238" s="572"/>
      <c r="S238" s="573"/>
      <c r="T238" s="2520"/>
      <c r="U238" s="739"/>
      <c r="V238" s="739"/>
      <c r="W238" s="739"/>
      <c r="X238" s="740"/>
      <c r="Y238" s="482"/>
      <c r="Z238" s="482"/>
      <c r="AA238" s="482"/>
      <c r="AB238" s="525"/>
      <c r="AC238" s="355"/>
      <c r="AD238" s="355"/>
      <c r="AE238" s="355"/>
      <c r="AF238" s="356"/>
      <c r="AG238" s="1240">
        <f t="shared" si="190"/>
        <v>5.0287032275878669</v>
      </c>
      <c r="AH238" s="1240">
        <f t="shared" si="190"/>
        <v>3.7905347678168293</v>
      </c>
      <c r="AI238" s="1240">
        <f t="shared" si="191"/>
        <v>5.133435843679452</v>
      </c>
      <c r="AJ238" s="1314">
        <f t="shared" si="192"/>
        <v>13.952673839084149</v>
      </c>
      <c r="AK238" s="463"/>
      <c r="AL238" s="463"/>
      <c r="AM238" s="463"/>
      <c r="AN238" s="464"/>
      <c r="AO238" s="1127"/>
      <c r="AP238" s="1127"/>
      <c r="AQ238" s="1127"/>
      <c r="AR238" s="1128"/>
      <c r="AS238" s="373"/>
      <c r="AT238" s="373"/>
      <c r="AU238" s="705"/>
      <c r="AV238" s="704"/>
      <c r="AW238" s="1962"/>
      <c r="AX238" s="364"/>
      <c r="AY238" s="365"/>
      <c r="AZ238" s="1963"/>
      <c r="BA238" s="366"/>
      <c r="BB238" s="366"/>
      <c r="BC238" s="366"/>
      <c r="BD238" s="367"/>
      <c r="BE238" s="2418"/>
      <c r="BF238" s="378"/>
      <c r="BG238" s="2448"/>
      <c r="BH238" s="470"/>
      <c r="BI238" s="371"/>
      <c r="BJ238" s="371"/>
      <c r="BK238" s="371"/>
      <c r="BL238" s="372"/>
      <c r="BM238" s="358"/>
      <c r="BN238" s="358"/>
      <c r="BO238" s="358"/>
      <c r="BP238" s="363"/>
      <c r="BQ238" s="373"/>
      <c r="BR238" s="373"/>
      <c r="BS238" s="373"/>
      <c r="BT238" s="704"/>
      <c r="BU238" s="1916"/>
      <c r="BV238" s="1415"/>
      <c r="BW238" s="1415"/>
      <c r="BX238" s="1917"/>
      <c r="BY238" s="1424"/>
      <c r="BZ238" s="1424"/>
      <c r="CA238" s="1424"/>
      <c r="CB238" s="1425"/>
      <c r="CC238" s="1240">
        <f t="shared" si="193"/>
        <v>5.1114178405157435</v>
      </c>
      <c r="CD238" s="1240">
        <f t="shared" si="193"/>
        <v>5</v>
      </c>
      <c r="CE238" s="1240">
        <f t="shared" si="193"/>
        <v>4.721455398710642</v>
      </c>
      <c r="CF238" s="1314">
        <f t="shared" si="194"/>
        <v>14.832873239226386</v>
      </c>
      <c r="CG238" s="358"/>
      <c r="CH238" s="358"/>
      <c r="CI238" s="358"/>
      <c r="CJ238" s="363"/>
      <c r="CK238" s="383"/>
      <c r="CL238" s="383"/>
      <c r="CM238" s="383"/>
      <c r="CN238" s="488"/>
      <c r="CO238" s="1241">
        <f>CR238*6/20</f>
        <v>4.3499999999999996</v>
      </c>
      <c r="CP238" s="1239">
        <f>CR238*6/20</f>
        <v>4.3499999999999996</v>
      </c>
      <c r="CQ238" s="1239">
        <f>CR238*8/20</f>
        <v>5.8</v>
      </c>
      <c r="CR238" s="2031">
        <f>CR231</f>
        <v>14.5</v>
      </c>
      <c r="CS238" s="467"/>
      <c r="CT238" s="467"/>
      <c r="CU238" s="467"/>
      <c r="CV238" s="575"/>
      <c r="CW238" s="466"/>
      <c r="CX238" s="467"/>
      <c r="CY238" s="468"/>
      <c r="CZ238" s="468"/>
      <c r="DA238" s="469"/>
      <c r="DB238" s="378"/>
      <c r="DC238" s="470"/>
      <c r="DD238" s="470"/>
      <c r="DE238" s="466"/>
      <c r="DF238" s="467"/>
      <c r="DG238" s="468"/>
      <c r="DH238" s="468"/>
      <c r="DI238" s="488"/>
      <c r="DJ238" s="383"/>
      <c r="DK238" s="489"/>
      <c r="DL238" s="489"/>
      <c r="DM238" s="374"/>
      <c r="DN238" s="374"/>
      <c r="DO238" s="374"/>
      <c r="DP238" s="574"/>
      <c r="DQ238" s="351"/>
      <c r="DR238" s="463"/>
      <c r="DS238" s="687"/>
      <c r="DT238" s="464"/>
      <c r="DU238" s="491"/>
      <c r="DV238" s="492"/>
      <c r="DW238" s="493"/>
      <c r="DX238" s="494"/>
      <c r="DY238" s="1240">
        <f t="shared" si="195"/>
        <v>5.6231759861309332</v>
      </c>
      <c r="DZ238" s="1240">
        <f t="shared" si="195"/>
        <v>4.7481176352917647</v>
      </c>
      <c r="EA238" s="1240">
        <f t="shared" si="195"/>
        <v>5.4892385382305227</v>
      </c>
      <c r="EB238" s="1314">
        <f>SUM(DY238:EA238)</f>
        <v>15.860532159653221</v>
      </c>
      <c r="EC238" s="1240">
        <f t="shared" si="196"/>
        <v>2.7401771873714713</v>
      </c>
      <c r="ED238" s="1240">
        <f t="shared" si="196"/>
        <v>2.7401771873714713</v>
      </c>
      <c r="EE238" s="1240">
        <f t="shared" si="196"/>
        <v>3.6535695831619619</v>
      </c>
      <c r="EF238" s="1314">
        <f>SUM(EC238:EE238)</f>
        <v>9.133923957904905</v>
      </c>
      <c r="EG238" s="1242"/>
      <c r="EH238" s="1235"/>
      <c r="EI238" s="579"/>
      <c r="EJ238" s="580"/>
      <c r="EK238" s="1240">
        <f t="shared" si="197"/>
        <v>4.108600045845586</v>
      </c>
      <c r="EL238" s="1240">
        <f t="shared" si="197"/>
        <v>4.054300022922793</v>
      </c>
      <c r="EM238" s="1240">
        <f t="shared" si="197"/>
        <v>5.5112997936948629</v>
      </c>
      <c r="EN238" s="1314">
        <f t="shared" si="198"/>
        <v>13.674199862463244</v>
      </c>
      <c r="EO238" s="1029"/>
      <c r="EP238" s="1030"/>
      <c r="EQ238" s="1031"/>
      <c r="ER238" s="1032"/>
      <c r="ES238" s="1240">
        <f t="shared" si="199"/>
        <v>3.8274246053887411</v>
      </c>
      <c r="ET238" s="1240">
        <f t="shared" si="199"/>
        <v>3.6726484667239343</v>
      </c>
      <c r="EU238" s="1240">
        <f t="shared" si="199"/>
        <v>3.9891656702934637</v>
      </c>
      <c r="EV238" s="1314">
        <f>SUM(ES238:EU238)</f>
        <v>11.489238742406139</v>
      </c>
      <c r="EW238" s="1345"/>
      <c r="EX238" s="1345"/>
      <c r="EY238" s="1345"/>
      <c r="EZ238" s="1346"/>
      <c r="FA238" s="1510"/>
      <c r="FB238" s="1510"/>
      <c r="FC238" s="1510"/>
      <c r="FD238" s="1511"/>
      <c r="FE238" s="1657"/>
      <c r="FF238" s="1657"/>
      <c r="FG238" s="1657"/>
      <c r="FH238" s="1658"/>
      <c r="FL238" s="2252"/>
      <c r="FP238" s="2252"/>
      <c r="FQ238" s="1858"/>
      <c r="FT238" s="2252"/>
      <c r="FX238" s="2252"/>
      <c r="GB238" s="2252"/>
      <c r="GF238" s="2252"/>
      <c r="GG238" s="1858"/>
      <c r="GJ238" s="2252"/>
      <c r="GN238" s="2252"/>
      <c r="GR238" s="2252"/>
      <c r="GV238" s="1858"/>
      <c r="GW238" s="1858"/>
      <c r="GZ238" s="2252"/>
      <c r="HA238" s="1858"/>
      <c r="HD238" s="2252"/>
      <c r="HE238" s="1858"/>
      <c r="HH238" s="2252"/>
      <c r="HI238" s="1858"/>
      <c r="HL238" s="2252"/>
      <c r="HM238" s="1858"/>
      <c r="HP238" s="2252"/>
      <c r="HQ238" s="1858"/>
      <c r="HT238" s="2252"/>
      <c r="HU238" s="1858"/>
      <c r="HX238" s="2252"/>
      <c r="HY238" s="1858"/>
      <c r="IB238" s="2252"/>
      <c r="IC238" s="1858"/>
      <c r="IF238" s="2252"/>
      <c r="IG238" s="1858"/>
      <c r="IJ238" s="2252"/>
      <c r="IK238" s="1858"/>
      <c r="IN238" s="2252"/>
      <c r="IO238" s="1858"/>
      <c r="IR238" s="2252"/>
      <c r="IS238" s="1858"/>
      <c r="IV238" s="1858"/>
      <c r="IW238" s="1858"/>
      <c r="IZ238" s="2252"/>
      <c r="JA238" s="1858"/>
      <c r="JD238" s="2252"/>
      <c r="JE238" s="1858"/>
      <c r="JH238" s="2252"/>
      <c r="JI238" s="1858"/>
      <c r="JL238" s="2252"/>
      <c r="JM238" s="1858"/>
      <c r="JP238" s="2252"/>
      <c r="JQ238" s="1858"/>
      <c r="JT238" s="2252"/>
      <c r="JU238" s="1858"/>
      <c r="JX238" s="2252"/>
      <c r="JY238" s="1858"/>
      <c r="KB238" s="2252"/>
      <c r="KC238" s="1858"/>
      <c r="KF238" s="2252"/>
      <c r="KG238" s="1858"/>
      <c r="KJ238" s="2252"/>
      <c r="KK238" s="1858"/>
      <c r="KN238" s="2252"/>
      <c r="KO238" s="1858"/>
      <c r="KR238" s="2252"/>
      <c r="KS238" s="1858"/>
      <c r="KV238" s="2252"/>
      <c r="KW238" s="1858"/>
      <c r="KZ238" s="2252"/>
      <c r="LA238" s="1858"/>
      <c r="LD238" s="2252"/>
      <c r="LE238" s="1858"/>
      <c r="LH238" s="2252"/>
      <c r="LI238" s="1858"/>
      <c r="LL238" s="2252"/>
      <c r="LM238" s="1858"/>
      <c r="LP238" s="2252"/>
      <c r="LQ238" s="1858"/>
      <c r="LT238" s="2252"/>
      <c r="LU238" s="1858"/>
      <c r="LX238" s="2252"/>
      <c r="LY238" s="1858"/>
      <c r="MB238" s="2252"/>
      <c r="MC238" s="1858"/>
      <c r="MF238" s="2252"/>
      <c r="MG238" s="1858"/>
      <c r="MJ238" s="2252"/>
      <c r="MK238" s="1858"/>
      <c r="MN238" s="2252"/>
      <c r="MO238" s="1858"/>
      <c r="MR238" s="2252"/>
      <c r="MS238" s="1858"/>
      <c r="MV238" s="2252"/>
      <c r="MW238" s="1858"/>
      <c r="MZ238" s="2252"/>
      <c r="NA238" s="1858"/>
      <c r="ND238" s="2252"/>
    </row>
    <row r="239" spans="1:368" s="78" customFormat="1" thickBot="1">
      <c r="A239" s="899"/>
      <c r="B239" s="1754"/>
      <c r="C239" s="1790"/>
      <c r="D239" s="2331"/>
      <c r="E239" s="1790"/>
      <c r="F239" s="1830">
        <v>0.2</v>
      </c>
      <c r="G239" s="1829" t="s">
        <v>315</v>
      </c>
      <c r="H239" s="1777">
        <f t="shared" si="188"/>
        <v>3.5694077873377856</v>
      </c>
      <c r="I239" s="1311">
        <f t="shared" si="188"/>
        <v>3.398843547849201</v>
      </c>
      <c r="J239" s="1311">
        <f t="shared" si="188"/>
        <v>3.9258852644169209</v>
      </c>
      <c r="K239" s="2300">
        <f t="shared" si="189"/>
        <v>10.894136599603907</v>
      </c>
      <c r="L239" s="1754"/>
      <c r="M239" s="472"/>
      <c r="N239" s="472"/>
      <c r="O239" s="1312" t="s">
        <v>316</v>
      </c>
      <c r="P239" s="471"/>
      <c r="Q239" s="2521"/>
      <c r="R239" s="572"/>
      <c r="S239" s="573"/>
      <c r="T239" s="2520"/>
      <c r="U239" s="739"/>
      <c r="V239" s="739"/>
      <c r="W239" s="739"/>
      <c r="X239" s="740"/>
      <c r="Y239" s="482"/>
      <c r="Z239" s="482"/>
      <c r="AA239" s="482"/>
      <c r="AB239" s="525"/>
      <c r="AC239" s="355"/>
      <c r="AD239" s="355"/>
      <c r="AE239" s="355"/>
      <c r="AF239" s="356"/>
      <c r="AG239" s="1240">
        <f t="shared" si="190"/>
        <v>4.0996924689616447</v>
      </c>
      <c r="AH239" s="1240">
        <f t="shared" si="190"/>
        <v>3.0473261609158517</v>
      </c>
      <c r="AI239" s="1240">
        <f t="shared" si="191"/>
        <v>4.5760293885037191</v>
      </c>
      <c r="AJ239" s="1314">
        <f t="shared" si="192"/>
        <v>11.723048018381217</v>
      </c>
      <c r="AK239" s="463"/>
      <c r="AL239" s="463"/>
      <c r="AM239" s="463"/>
      <c r="AN239" s="464"/>
      <c r="AO239" s="1127"/>
      <c r="AP239" s="1127"/>
      <c r="AQ239" s="1127"/>
      <c r="AR239" s="1128"/>
      <c r="AS239" s="373"/>
      <c r="AT239" s="373"/>
      <c r="AU239" s="705"/>
      <c r="AV239" s="704"/>
      <c r="AW239" s="1962"/>
      <c r="AX239" s="364"/>
      <c r="AY239" s="365"/>
      <c r="AZ239" s="1963"/>
      <c r="BA239" s="366"/>
      <c r="BB239" s="366"/>
      <c r="BC239" s="366"/>
      <c r="BD239" s="367"/>
      <c r="BE239" s="2418"/>
      <c r="BF239" s="378"/>
      <c r="BG239" s="2448"/>
      <c r="BH239" s="470"/>
      <c r="BI239" s="371"/>
      <c r="BJ239" s="371"/>
      <c r="BK239" s="371"/>
      <c r="BL239" s="372"/>
      <c r="BM239" s="358"/>
      <c r="BN239" s="358"/>
      <c r="BO239" s="358"/>
      <c r="BP239" s="363"/>
      <c r="BQ239" s="373"/>
      <c r="BR239" s="373"/>
      <c r="BS239" s="373"/>
      <c r="BT239" s="704"/>
      <c r="BU239" s="1916"/>
      <c r="BV239" s="1415"/>
      <c r="BW239" s="1415"/>
      <c r="BX239" s="1917"/>
      <c r="BY239" s="1424"/>
      <c r="BZ239" s="1424"/>
      <c r="CA239" s="1424"/>
      <c r="CB239" s="1425"/>
      <c r="CC239" s="1240">
        <f t="shared" si="193"/>
        <v>2.6657464784527702</v>
      </c>
      <c r="CD239" s="1240">
        <f t="shared" si="193"/>
        <v>4.3885821594842565</v>
      </c>
      <c r="CE239" s="1240">
        <f t="shared" si="193"/>
        <v>6.5557089202578718</v>
      </c>
      <c r="CF239" s="1314">
        <f t="shared" si="194"/>
        <v>13.610037558194898</v>
      </c>
      <c r="CG239" s="358"/>
      <c r="CH239" s="358"/>
      <c r="CI239" s="358"/>
      <c r="CJ239" s="363"/>
      <c r="CK239" s="383"/>
      <c r="CL239" s="383"/>
      <c r="CM239" s="383"/>
      <c r="CN239" s="488"/>
      <c r="CO239" s="1240">
        <f t="shared" ref="CO239:CQ242" si="200">(CO232-AVERAGE(CO$230:CO$235))*$F$239*3/($CO$236*3/10)+AVERAGE(CO$230:CO$235)</f>
        <v>3.6242421888070488</v>
      </c>
      <c r="CP239" s="1240">
        <f t="shared" si="200"/>
        <v>3.6474650278364038</v>
      </c>
      <c r="CQ239" s="1240">
        <f t="shared" si="200"/>
        <v>5.0766353687968717</v>
      </c>
      <c r="CR239" s="2030">
        <f>CQ239+CP239+CO239</f>
        <v>12.348342585440324</v>
      </c>
      <c r="CS239" s="467"/>
      <c r="CT239" s="467"/>
      <c r="CU239" s="467"/>
      <c r="CV239" s="575"/>
      <c r="CW239" s="466"/>
      <c r="CX239" s="467"/>
      <c r="CY239" s="468"/>
      <c r="CZ239" s="468"/>
      <c r="DA239" s="469"/>
      <c r="DB239" s="378"/>
      <c r="DC239" s="470"/>
      <c r="DD239" s="470"/>
      <c r="DE239" s="466"/>
      <c r="DF239" s="467"/>
      <c r="DG239" s="468"/>
      <c r="DH239" s="468"/>
      <c r="DI239" s="488"/>
      <c r="DJ239" s="383"/>
      <c r="DK239" s="489"/>
      <c r="DL239" s="489"/>
      <c r="DM239" s="374"/>
      <c r="DN239" s="374"/>
      <c r="DO239" s="374"/>
      <c r="DP239" s="574"/>
      <c r="DQ239" s="351"/>
      <c r="DR239" s="463"/>
      <c r="DS239" s="687"/>
      <c r="DT239" s="464"/>
      <c r="DU239" s="491"/>
      <c r="DV239" s="492"/>
      <c r="DW239" s="493"/>
      <c r="DX239" s="494"/>
      <c r="DY239" s="1240">
        <f t="shared" si="195"/>
        <v>4.9230359441169282</v>
      </c>
      <c r="DZ239" s="1240">
        <f t="shared" si="195"/>
        <v>4.0479775932777589</v>
      </c>
      <c r="EA239" s="1240">
        <f t="shared" si="195"/>
        <v>2.6886783701745012</v>
      </c>
      <c r="EB239" s="1314">
        <f>SUM(DY239:EA239)</f>
        <v>11.659691907569186</v>
      </c>
      <c r="EC239" s="1240">
        <f t="shared" si="196"/>
        <v>2.5406201558001498</v>
      </c>
      <c r="ED239" s="1240">
        <f t="shared" si="196"/>
        <v>2.5406201558001498</v>
      </c>
      <c r="EE239" s="1240">
        <f t="shared" si="196"/>
        <v>3.3874935410668665</v>
      </c>
      <c r="EF239" s="1314">
        <f>SUM(EC239:EE239)</f>
        <v>8.4687338526671656</v>
      </c>
      <c r="EG239" s="578"/>
      <c r="EH239" s="578"/>
      <c r="EI239" s="579"/>
      <c r="EJ239" s="580"/>
      <c r="EK239" s="1240">
        <f t="shared" si="197"/>
        <v>4.108600045845586</v>
      </c>
      <c r="EL239" s="1240">
        <f t="shared" si="197"/>
        <v>4.054300022922793</v>
      </c>
      <c r="EM239" s="1240">
        <f t="shared" si="197"/>
        <v>2.8145003438418952</v>
      </c>
      <c r="EN239" s="1314">
        <f t="shared" si="198"/>
        <v>10.977400412610276</v>
      </c>
      <c r="EO239" s="1029"/>
      <c r="EP239" s="1030"/>
      <c r="EQ239" s="1031"/>
      <c r="ER239" s="1032"/>
      <c r="ES239" s="1240">
        <f t="shared" si="199"/>
        <v>3.0239172293803698</v>
      </c>
      <c r="ET239" s="1240">
        <f t="shared" si="199"/>
        <v>2.0656337147071921</v>
      </c>
      <c r="EU239" s="1240">
        <f t="shared" si="199"/>
        <v>2.3821509182767207</v>
      </c>
      <c r="EV239" s="1314">
        <f>SUM(ES239:EU239)</f>
        <v>7.4717018623642826</v>
      </c>
      <c r="EW239" s="1345"/>
      <c r="EX239" s="1345"/>
      <c r="EY239" s="1345"/>
      <c r="EZ239" s="1346"/>
      <c r="FA239" s="1510"/>
      <c r="FB239" s="1510"/>
      <c r="FC239" s="1510"/>
      <c r="FD239" s="1511"/>
      <c r="FE239" s="1657"/>
      <c r="FF239" s="1657"/>
      <c r="FG239" s="1657"/>
      <c r="FH239" s="1658"/>
      <c r="FL239" s="2252"/>
      <c r="FP239" s="2252"/>
      <c r="FQ239" s="1858"/>
      <c r="FT239" s="2252"/>
      <c r="FX239" s="2252"/>
      <c r="GB239" s="2252"/>
      <c r="GF239" s="2252"/>
      <c r="GG239" s="1858"/>
      <c r="GJ239" s="2252"/>
      <c r="GN239" s="2252"/>
      <c r="GR239" s="2252"/>
      <c r="GV239" s="1858"/>
      <c r="GW239" s="1858"/>
      <c r="GZ239" s="2252"/>
      <c r="HA239" s="1858"/>
      <c r="HD239" s="2252"/>
      <c r="HE239" s="1858"/>
      <c r="HH239" s="2252"/>
      <c r="HI239" s="1858"/>
      <c r="HL239" s="2252"/>
      <c r="HM239" s="1858"/>
      <c r="HP239" s="2252"/>
      <c r="HQ239" s="1858"/>
      <c r="HT239" s="2252"/>
      <c r="HU239" s="1858"/>
      <c r="HX239" s="2252"/>
      <c r="HY239" s="1858"/>
      <c r="IB239" s="2252"/>
      <c r="IC239" s="1858"/>
      <c r="IF239" s="2252"/>
      <c r="IG239" s="1858"/>
      <c r="IJ239" s="2252"/>
      <c r="IK239" s="1858"/>
      <c r="IN239" s="2252"/>
      <c r="IO239" s="1858"/>
      <c r="IR239" s="2252"/>
      <c r="IS239" s="1858"/>
      <c r="IV239" s="1858"/>
      <c r="IW239" s="1858"/>
      <c r="IZ239" s="2252"/>
      <c r="JA239" s="1858"/>
      <c r="JD239" s="2252"/>
      <c r="JE239" s="1858"/>
      <c r="JH239" s="2252"/>
      <c r="JI239" s="1858"/>
      <c r="JL239" s="2252"/>
      <c r="JM239" s="1858"/>
      <c r="JP239" s="2252"/>
      <c r="JQ239" s="1858"/>
      <c r="JT239" s="2252"/>
      <c r="JU239" s="1858"/>
      <c r="JX239" s="2252"/>
      <c r="JY239" s="1858"/>
      <c r="KB239" s="2252"/>
      <c r="KC239" s="1858"/>
      <c r="KF239" s="2252"/>
      <c r="KG239" s="1858"/>
      <c r="KJ239" s="2252"/>
      <c r="KK239" s="1858"/>
      <c r="KN239" s="2252"/>
      <c r="KO239" s="1858"/>
      <c r="KR239" s="2252"/>
      <c r="KS239" s="1858"/>
      <c r="KV239" s="2252"/>
      <c r="KW239" s="1858"/>
      <c r="KZ239" s="2252"/>
      <c r="LA239" s="1858"/>
      <c r="LD239" s="2252"/>
      <c r="LE239" s="1858"/>
      <c r="LH239" s="2252"/>
      <c r="LI239" s="1858"/>
      <c r="LL239" s="2252"/>
      <c r="LM239" s="1858"/>
      <c r="LP239" s="2252"/>
      <c r="LQ239" s="1858"/>
      <c r="LT239" s="2252"/>
      <c r="LU239" s="1858"/>
      <c r="LX239" s="2252"/>
      <c r="LY239" s="1858"/>
      <c r="MB239" s="2252"/>
      <c r="MC239" s="1858"/>
      <c r="MF239" s="2252"/>
      <c r="MG239" s="1858"/>
      <c r="MJ239" s="2252"/>
      <c r="MK239" s="1858"/>
      <c r="MN239" s="2252"/>
      <c r="MO239" s="1858"/>
      <c r="MR239" s="2252"/>
      <c r="MS239" s="1858"/>
      <c r="MV239" s="2252"/>
      <c r="MW239" s="1858"/>
      <c r="MZ239" s="2252"/>
      <c r="NA239" s="1858"/>
      <c r="ND239" s="2252"/>
    </row>
    <row r="240" spans="1:368" s="78" customFormat="1" thickBot="1">
      <c r="A240" s="899"/>
      <c r="B240" s="1754"/>
      <c r="C240" s="1790"/>
      <c r="D240" s="2331"/>
      <c r="E240" s="1790"/>
      <c r="F240" s="1828"/>
      <c r="G240" s="1829" t="s">
        <v>314</v>
      </c>
      <c r="H240" s="1779">
        <f t="shared" si="188"/>
        <v>4.7854205473107125</v>
      </c>
      <c r="I240" s="1311">
        <f t="shared" si="188"/>
        <v>3.8659441550215199</v>
      </c>
      <c r="J240" s="1411">
        <f t="shared" si="188"/>
        <v>5.1598074370294</v>
      </c>
      <c r="K240" s="2301">
        <f t="shared" si="189"/>
        <v>13.811172139361632</v>
      </c>
      <c r="L240" s="1754"/>
      <c r="M240" s="472"/>
      <c r="N240" s="472"/>
      <c r="O240" s="472"/>
      <c r="P240" s="471"/>
      <c r="Q240" s="2521"/>
      <c r="R240" s="572"/>
      <c r="S240" s="573"/>
      <c r="T240" s="2520"/>
      <c r="U240" s="739"/>
      <c r="V240" s="739"/>
      <c r="W240" s="739"/>
      <c r="X240" s="740"/>
      <c r="Y240" s="482"/>
      <c r="Z240" s="482"/>
      <c r="AA240" s="482"/>
      <c r="AB240" s="525"/>
      <c r="AC240" s="355"/>
      <c r="AD240" s="355"/>
      <c r="AE240" s="355"/>
      <c r="AF240" s="356"/>
      <c r="AG240" s="1240">
        <f t="shared" si="190"/>
        <v>5.2145053793131106</v>
      </c>
      <c r="AH240" s="1240">
        <f t="shared" si="190"/>
        <v>3.9763369195420739</v>
      </c>
      <c r="AI240" s="1240">
        <f t="shared" si="191"/>
        <v>5.5050401471299413</v>
      </c>
      <c r="AJ240" s="1314">
        <f t="shared" si="192"/>
        <v>14.695882445985125</v>
      </c>
      <c r="AK240" s="463"/>
      <c r="AL240" s="463"/>
      <c r="AM240" s="463"/>
      <c r="AN240" s="464"/>
      <c r="AO240" s="1127"/>
      <c r="AP240" s="1127"/>
      <c r="AQ240" s="1127"/>
      <c r="AR240" s="1128"/>
      <c r="AS240" s="373"/>
      <c r="AT240" s="373"/>
      <c r="AU240" s="705"/>
      <c r="AV240" s="704"/>
      <c r="AW240" s="1962"/>
      <c r="AX240" s="364"/>
      <c r="AY240" s="365"/>
      <c r="AZ240" s="1963"/>
      <c r="BA240" s="366"/>
      <c r="BB240" s="366"/>
      <c r="BC240" s="366"/>
      <c r="BD240" s="367"/>
      <c r="BE240" s="2418"/>
      <c r="BF240" s="378"/>
      <c r="BG240" s="2448"/>
      <c r="BH240" s="470"/>
      <c r="BI240" s="371"/>
      <c r="BJ240" s="371"/>
      <c r="BK240" s="371"/>
      <c r="BL240" s="372"/>
      <c r="BM240" s="358"/>
      <c r="BN240" s="358"/>
      <c r="BO240" s="358"/>
      <c r="BP240" s="363"/>
      <c r="BQ240" s="373"/>
      <c r="BR240" s="373"/>
      <c r="BS240" s="373"/>
      <c r="BT240" s="704"/>
      <c r="BU240" s="1916"/>
      <c r="BV240" s="1415"/>
      <c r="BW240" s="1415"/>
      <c r="BX240" s="1917"/>
      <c r="BY240" s="1424"/>
      <c r="BZ240" s="1424"/>
      <c r="CA240" s="1424"/>
      <c r="CB240" s="1425"/>
      <c r="CC240" s="1240">
        <f t="shared" si="193"/>
        <v>5.7228356810314862</v>
      </c>
      <c r="CD240" s="1240">
        <f t="shared" si="193"/>
        <v>4.3885821594842565</v>
      </c>
      <c r="CE240" s="1240">
        <f t="shared" si="193"/>
        <v>6.5557089202578718</v>
      </c>
      <c r="CF240" s="1314">
        <f t="shared" si="194"/>
        <v>16.667126760773613</v>
      </c>
      <c r="CG240" s="358"/>
      <c r="CH240" s="358"/>
      <c r="CI240" s="358"/>
      <c r="CJ240" s="363"/>
      <c r="CK240" s="383"/>
      <c r="CL240" s="383"/>
      <c r="CM240" s="383"/>
      <c r="CN240" s="488"/>
      <c r="CO240" s="1240">
        <f t="shared" si="200"/>
        <v>4.9152366375428542</v>
      </c>
      <c r="CP240" s="1240">
        <f t="shared" si="200"/>
        <v>4.5081279936602741</v>
      </c>
      <c r="CQ240" s="1240">
        <f t="shared" si="200"/>
        <v>6.3676298175326771</v>
      </c>
      <c r="CR240" s="2030">
        <f>CQ240+CP240+CO240</f>
        <v>15.790994448735805</v>
      </c>
      <c r="CS240" s="467"/>
      <c r="CT240" s="467"/>
      <c r="CU240" s="467"/>
      <c r="CV240" s="575"/>
      <c r="CW240" s="466"/>
      <c r="CX240" s="467"/>
      <c r="CY240" s="468"/>
      <c r="CZ240" s="468"/>
      <c r="DA240" s="469"/>
      <c r="DB240" s="378"/>
      <c r="DC240" s="470"/>
      <c r="DD240" s="470"/>
      <c r="DE240" s="466"/>
      <c r="DF240" s="467"/>
      <c r="DG240" s="468"/>
      <c r="DH240" s="468"/>
      <c r="DI240" s="488"/>
      <c r="DJ240" s="383"/>
      <c r="DK240" s="489"/>
      <c r="DL240" s="489"/>
      <c r="DM240" s="374"/>
      <c r="DN240" s="374"/>
      <c r="DO240" s="374"/>
      <c r="DP240" s="574"/>
      <c r="DQ240" s="351"/>
      <c r="DR240" s="463"/>
      <c r="DS240" s="687"/>
      <c r="DT240" s="464"/>
      <c r="DU240" s="491"/>
      <c r="DV240" s="492"/>
      <c r="DW240" s="493"/>
      <c r="DX240" s="494"/>
      <c r="DY240" s="1240">
        <f t="shared" si="195"/>
        <v>5.2731059651239303</v>
      </c>
      <c r="DZ240" s="1240">
        <f t="shared" si="195"/>
        <v>4.0479775932777589</v>
      </c>
      <c r="EA240" s="1240">
        <f t="shared" si="195"/>
        <v>4.4390284752095148</v>
      </c>
      <c r="EB240" s="1314">
        <f>SUM(DY240:EA240)</f>
        <v>13.760112033611204</v>
      </c>
      <c r="EC240" s="1241">
        <f>EF240*6/20</f>
        <v>2.8200000000000003</v>
      </c>
      <c r="ED240" s="1239">
        <f>EF240*6/20</f>
        <v>2.8200000000000003</v>
      </c>
      <c r="EE240" s="1239">
        <f>EF240*8/20</f>
        <v>3.7600000000000002</v>
      </c>
      <c r="EF240" s="1249">
        <f>EE236</f>
        <v>9.4</v>
      </c>
      <c r="EG240" s="578"/>
      <c r="EH240" s="578"/>
      <c r="EI240" s="579"/>
      <c r="EJ240" s="580"/>
      <c r="EK240" s="1240">
        <f t="shared" si="197"/>
        <v>5.4569997707720699</v>
      </c>
      <c r="EL240" s="1240">
        <f t="shared" si="197"/>
        <v>3.3801001604595511</v>
      </c>
      <c r="EM240" s="1240">
        <f t="shared" si="197"/>
        <v>4.162900068768379</v>
      </c>
      <c r="EN240" s="1314">
        <f t="shared" si="198"/>
        <v>13</v>
      </c>
      <c r="EO240" s="1029"/>
      <c r="EP240" s="1030"/>
      <c r="EQ240" s="1031"/>
      <c r="ER240" s="1032"/>
      <c r="ES240" s="1240">
        <f t="shared" si="199"/>
        <v>4.0952603973915318</v>
      </c>
      <c r="ET240" s="1240">
        <f t="shared" si="199"/>
        <v>3.940484258726725</v>
      </c>
      <c r="EU240" s="1240">
        <f t="shared" si="199"/>
        <v>5.3283446303074156</v>
      </c>
      <c r="EV240" s="1314">
        <f>SUM(ES240:EU240)</f>
        <v>13.364089286425674</v>
      </c>
      <c r="EW240" s="1345"/>
      <c r="EX240" s="1345"/>
      <c r="EY240" s="1345"/>
      <c r="EZ240" s="1346"/>
      <c r="FA240" s="1510"/>
      <c r="FB240" s="1510"/>
      <c r="FC240" s="1510"/>
      <c r="FD240" s="1511"/>
      <c r="FE240" s="1657"/>
      <c r="FF240" s="1657"/>
      <c r="FG240" s="1657"/>
      <c r="FH240" s="1658"/>
      <c r="FL240" s="2252"/>
      <c r="FP240" s="2252"/>
      <c r="FQ240" s="1858"/>
      <c r="FT240" s="2252"/>
      <c r="FX240" s="2252"/>
      <c r="GB240" s="2252"/>
      <c r="GF240" s="2252"/>
      <c r="GG240" s="1858"/>
      <c r="GJ240" s="2252"/>
      <c r="GN240" s="2252"/>
      <c r="GR240" s="2252"/>
      <c r="GV240" s="1858"/>
      <c r="GW240" s="1858"/>
      <c r="GZ240" s="2252"/>
      <c r="HA240" s="1858"/>
      <c r="HD240" s="2252"/>
      <c r="HE240" s="1858"/>
      <c r="HH240" s="2252"/>
      <c r="HI240" s="1858"/>
      <c r="HL240" s="2252"/>
      <c r="HM240" s="1858"/>
      <c r="HP240" s="2252"/>
      <c r="HQ240" s="1858"/>
      <c r="HT240" s="2252"/>
      <c r="HU240" s="1858"/>
      <c r="HX240" s="2252"/>
      <c r="HY240" s="1858"/>
      <c r="IB240" s="2252"/>
      <c r="IC240" s="1858"/>
      <c r="IF240" s="2252"/>
      <c r="IG240" s="1858"/>
      <c r="IJ240" s="2252"/>
      <c r="IK240" s="1858"/>
      <c r="IN240" s="2252"/>
      <c r="IO240" s="1858"/>
      <c r="IR240" s="2252"/>
      <c r="IS240" s="1858"/>
      <c r="IV240" s="1858"/>
      <c r="IW240" s="1858"/>
      <c r="IZ240" s="2252"/>
      <c r="JA240" s="1858"/>
      <c r="JD240" s="2252"/>
      <c r="JE240" s="1858"/>
      <c r="JH240" s="2252"/>
      <c r="JI240" s="1858"/>
      <c r="JL240" s="2252"/>
      <c r="JM240" s="1858"/>
      <c r="JP240" s="2252"/>
      <c r="JQ240" s="1858"/>
      <c r="JT240" s="2252"/>
      <c r="JU240" s="1858"/>
      <c r="JX240" s="2252"/>
      <c r="JY240" s="1858"/>
      <c r="KB240" s="2252"/>
      <c r="KC240" s="1858"/>
      <c r="KF240" s="2252"/>
      <c r="KG240" s="1858"/>
      <c r="KJ240" s="2252"/>
      <c r="KK240" s="1858"/>
      <c r="KN240" s="2252"/>
      <c r="KO240" s="1858"/>
      <c r="KR240" s="2252"/>
      <c r="KS240" s="1858"/>
      <c r="KV240" s="2252"/>
      <c r="KW240" s="1858"/>
      <c r="KZ240" s="2252"/>
      <c r="LA240" s="1858"/>
      <c r="LD240" s="2252"/>
      <c r="LE240" s="1858"/>
      <c r="LH240" s="2252"/>
      <c r="LI240" s="1858"/>
      <c r="LL240" s="2252"/>
      <c r="LM240" s="1858"/>
      <c r="LP240" s="2252"/>
      <c r="LQ240" s="1858"/>
      <c r="LT240" s="2252"/>
      <c r="LU240" s="1858"/>
      <c r="LX240" s="2252"/>
      <c r="LY240" s="1858"/>
      <c r="MB240" s="2252"/>
      <c r="MC240" s="1858"/>
      <c r="MF240" s="2252"/>
      <c r="MG240" s="1858"/>
      <c r="MJ240" s="2252"/>
      <c r="MK240" s="1858"/>
      <c r="MN240" s="2252"/>
      <c r="MO240" s="1858"/>
      <c r="MR240" s="2252"/>
      <c r="MS240" s="1858"/>
      <c r="MV240" s="2252"/>
      <c r="MW240" s="1858"/>
      <c r="MZ240" s="2252"/>
      <c r="NA240" s="1858"/>
      <c r="ND240" s="2252"/>
    </row>
    <row r="241" spans="1:368" s="78" customFormat="1" thickBot="1">
      <c r="A241" s="899"/>
      <c r="B241" s="1754"/>
      <c r="C241" s="1790"/>
      <c r="D241" s="2331"/>
      <c r="E241" s="1790"/>
      <c r="F241" s="1828"/>
      <c r="G241" s="1829" t="s">
        <v>313</v>
      </c>
      <c r="H241" s="1777">
        <f t="shared" si="188"/>
        <v>4.0571485076379945</v>
      </c>
      <c r="I241" s="1413">
        <f t="shared" si="188"/>
        <v>4.1723032450209603</v>
      </c>
      <c r="J241" s="1413">
        <f t="shared" si="188"/>
        <v>5.4685362150891255</v>
      </c>
      <c r="K241" s="2302">
        <f t="shared" si="189"/>
        <v>13.69798796774808</v>
      </c>
      <c r="L241" s="1754"/>
      <c r="M241" s="472"/>
      <c r="N241" s="472"/>
      <c r="O241" s="472"/>
      <c r="P241" s="471"/>
      <c r="Q241" s="2521"/>
      <c r="R241" s="572"/>
      <c r="S241" s="573"/>
      <c r="T241" s="2520"/>
      <c r="U241" s="739"/>
      <c r="V241" s="739"/>
      <c r="W241" s="739"/>
      <c r="X241" s="740"/>
      <c r="Y241" s="482"/>
      <c r="Z241" s="482"/>
      <c r="AA241" s="482"/>
      <c r="AB241" s="525"/>
      <c r="AC241" s="355"/>
      <c r="AD241" s="355"/>
      <c r="AE241" s="355"/>
      <c r="AF241" s="356"/>
      <c r="AG241" s="1240">
        <f t="shared" si="190"/>
        <v>5.0287032275878669</v>
      </c>
      <c r="AH241" s="1240">
        <f t="shared" si="190"/>
        <v>3.9763369195420739</v>
      </c>
      <c r="AI241" s="1240">
        <f t="shared" si="191"/>
        <v>5.5050401471299413</v>
      </c>
      <c r="AJ241" s="1314">
        <f t="shared" si="192"/>
        <v>14.510080294259883</v>
      </c>
      <c r="AK241" s="463"/>
      <c r="AL241" s="463"/>
      <c r="AM241" s="463"/>
      <c r="AN241" s="464"/>
      <c r="AO241" s="1127"/>
      <c r="AP241" s="1127"/>
      <c r="AQ241" s="1127"/>
      <c r="AR241" s="1128"/>
      <c r="AS241" s="373"/>
      <c r="AT241" s="373"/>
      <c r="AU241" s="705"/>
      <c r="AV241" s="704"/>
      <c r="AW241" s="1962"/>
      <c r="AX241" s="364"/>
      <c r="AY241" s="365"/>
      <c r="AZ241" s="1963"/>
      <c r="BA241" s="366"/>
      <c r="BB241" s="366"/>
      <c r="BC241" s="366"/>
      <c r="BD241" s="367"/>
      <c r="BE241" s="2418"/>
      <c r="BF241" s="378"/>
      <c r="BG241" s="2448"/>
      <c r="BH241" s="470"/>
      <c r="BI241" s="371"/>
      <c r="BJ241" s="371"/>
      <c r="BK241" s="371"/>
      <c r="BL241" s="372"/>
      <c r="BM241" s="358"/>
      <c r="BN241" s="358"/>
      <c r="BO241" s="358"/>
      <c r="BP241" s="363"/>
      <c r="BQ241" s="373"/>
      <c r="BR241" s="373"/>
      <c r="BS241" s="373"/>
      <c r="BT241" s="704"/>
      <c r="BU241" s="1916"/>
      <c r="BV241" s="1415"/>
      <c r="BW241" s="1415"/>
      <c r="BX241" s="1917"/>
      <c r="BY241" s="1424"/>
      <c r="BZ241" s="1424"/>
      <c r="CA241" s="1424"/>
      <c r="CB241" s="1425"/>
      <c r="CC241" s="1240">
        <f t="shared" si="193"/>
        <v>3.2771643189685138</v>
      </c>
      <c r="CD241" s="1240">
        <f t="shared" si="193"/>
        <v>5.6114178405157435</v>
      </c>
      <c r="CE241" s="1240">
        <f t="shared" si="193"/>
        <v>7.1671267607736144</v>
      </c>
      <c r="CF241" s="1314">
        <f t="shared" si="194"/>
        <v>16.055708920257871</v>
      </c>
      <c r="CG241" s="358"/>
      <c r="CH241" s="358"/>
      <c r="CI241" s="358"/>
      <c r="CJ241" s="363"/>
      <c r="CK241" s="383"/>
      <c r="CL241" s="383"/>
      <c r="CM241" s="383"/>
      <c r="CN241" s="488"/>
      <c r="CO241" s="1240">
        <f t="shared" si="200"/>
        <v>4.054573671718984</v>
      </c>
      <c r="CP241" s="1240">
        <f t="shared" si="200"/>
        <v>4.5081279936602741</v>
      </c>
      <c r="CQ241" s="1240">
        <f t="shared" si="200"/>
        <v>5.937298334620742</v>
      </c>
      <c r="CR241" s="2030">
        <f>CQ241+CP241+CO241</f>
        <v>14.5</v>
      </c>
      <c r="CS241" s="467"/>
      <c r="CT241" s="467"/>
      <c r="CU241" s="467"/>
      <c r="CV241" s="575"/>
      <c r="CW241" s="466"/>
      <c r="CX241" s="467"/>
      <c r="CY241" s="468"/>
      <c r="CZ241" s="468"/>
      <c r="DA241" s="469"/>
      <c r="DB241" s="378"/>
      <c r="DC241" s="470"/>
      <c r="DD241" s="470"/>
      <c r="DE241" s="466"/>
      <c r="DF241" s="467"/>
      <c r="DG241" s="468"/>
      <c r="DH241" s="468"/>
      <c r="DI241" s="488"/>
      <c r="DJ241" s="383"/>
      <c r="DK241" s="489"/>
      <c r="DL241" s="489"/>
      <c r="DM241" s="374"/>
      <c r="DN241" s="374"/>
      <c r="DO241" s="374"/>
      <c r="DP241" s="574"/>
      <c r="DQ241" s="351"/>
      <c r="DR241" s="463"/>
      <c r="DS241" s="687"/>
      <c r="DT241" s="464"/>
      <c r="DU241" s="491"/>
      <c r="DV241" s="492"/>
      <c r="DW241" s="493"/>
      <c r="DX241" s="494"/>
      <c r="DY241" s="1240">
        <f t="shared" si="195"/>
        <v>4.9230359441169282</v>
      </c>
      <c r="DZ241" s="1240">
        <f t="shared" si="195"/>
        <v>4.0479775932777589</v>
      </c>
      <c r="EA241" s="1240">
        <f t="shared" si="195"/>
        <v>5.4892385382305227</v>
      </c>
      <c r="EB241" s="1314">
        <f>SUM(DY241:EA241)</f>
        <v>14.46025207562521</v>
      </c>
      <c r="EC241" s="1240">
        <f t="shared" ref="EC241:EE242" si="201">(EC234-AVERAGE(EC$230:EC$235))*$F$239*3/($EC$236*3/10)+AVERAGE(EC$230:EC$235)</f>
        <v>3.7379623452280799</v>
      </c>
      <c r="ED241" s="1240">
        <f t="shared" si="201"/>
        <v>3.7379623452280799</v>
      </c>
      <c r="EE241" s="1240">
        <f t="shared" si="201"/>
        <v>4.9839497936374393</v>
      </c>
      <c r="EF241" s="1314">
        <f>SUM(EC241:EE241)</f>
        <v>12.4598744840936</v>
      </c>
      <c r="EG241" s="578"/>
      <c r="EH241" s="578"/>
      <c r="EI241" s="579"/>
      <c r="EJ241" s="580"/>
      <c r="EK241" s="1240">
        <f t="shared" si="197"/>
        <v>4.108600045845586</v>
      </c>
      <c r="EL241" s="1240">
        <f t="shared" si="197"/>
        <v>4.054300022922793</v>
      </c>
      <c r="EM241" s="1240">
        <f t="shared" si="197"/>
        <v>4.837099931231621</v>
      </c>
      <c r="EN241" s="1314">
        <f t="shared" si="198"/>
        <v>13</v>
      </c>
      <c r="EO241" s="1029"/>
      <c r="EP241" s="1030"/>
      <c r="EQ241" s="1031"/>
      <c r="ER241" s="1032"/>
      <c r="ES241" s="1239">
        <f>EV241*6/20</f>
        <v>3.2700000000000005</v>
      </c>
      <c r="ET241" s="1239">
        <f>EV241*6/20</f>
        <v>3.2700000000000005</v>
      </c>
      <c r="EU241" s="1239">
        <f>EV241*8/20</f>
        <v>4.3600000000000003</v>
      </c>
      <c r="EV241" s="1248">
        <f>EV234</f>
        <v>10.9</v>
      </c>
      <c r="EW241" s="1345"/>
      <c r="EX241" s="1345"/>
      <c r="EY241" s="1345"/>
      <c r="EZ241" s="1346"/>
      <c r="FA241" s="1510"/>
      <c r="FB241" s="1510"/>
      <c r="FC241" s="1510"/>
      <c r="FD241" s="1511"/>
      <c r="FE241" s="1657"/>
      <c r="FF241" s="1657"/>
      <c r="FG241" s="1657"/>
      <c r="FH241" s="1658"/>
      <c r="FL241" s="2252"/>
      <c r="FP241" s="2252"/>
      <c r="FQ241" s="1858"/>
      <c r="FT241" s="2252"/>
      <c r="FX241" s="2252"/>
      <c r="GB241" s="2252"/>
      <c r="GF241" s="2252"/>
      <c r="GG241" s="1858"/>
      <c r="GJ241" s="2252"/>
      <c r="GN241" s="2252"/>
      <c r="GR241" s="2252"/>
      <c r="GV241" s="1858"/>
      <c r="GW241" s="1858"/>
      <c r="GZ241" s="2252"/>
      <c r="HA241" s="1858"/>
      <c r="HD241" s="2252"/>
      <c r="HE241" s="1858"/>
      <c r="HH241" s="2252"/>
      <c r="HI241" s="1858"/>
      <c r="HL241" s="2252"/>
      <c r="HM241" s="1858"/>
      <c r="HP241" s="2252"/>
      <c r="HQ241" s="1858"/>
      <c r="HT241" s="2252"/>
      <c r="HU241" s="1858"/>
      <c r="HX241" s="2252"/>
      <c r="HY241" s="1858"/>
      <c r="IB241" s="2252"/>
      <c r="IC241" s="1858"/>
      <c r="IF241" s="2252"/>
      <c r="IG241" s="1858"/>
      <c r="IJ241" s="2252"/>
      <c r="IK241" s="1858"/>
      <c r="IN241" s="2252"/>
      <c r="IO241" s="1858"/>
      <c r="IR241" s="2252"/>
      <c r="IS241" s="1858"/>
      <c r="IV241" s="1858"/>
      <c r="IW241" s="1858"/>
      <c r="IZ241" s="2252"/>
      <c r="JA241" s="1858"/>
      <c r="JD241" s="2252"/>
      <c r="JE241" s="1858"/>
      <c r="JH241" s="2252"/>
      <c r="JI241" s="1858"/>
      <c r="JL241" s="2252"/>
      <c r="JM241" s="1858"/>
      <c r="JP241" s="2252"/>
      <c r="JQ241" s="1858"/>
      <c r="JT241" s="2252"/>
      <c r="JU241" s="1858"/>
      <c r="JX241" s="2252"/>
      <c r="JY241" s="1858"/>
      <c r="KB241" s="2252"/>
      <c r="KC241" s="1858"/>
      <c r="KF241" s="2252"/>
      <c r="KG241" s="1858"/>
      <c r="KJ241" s="2252"/>
      <c r="KK241" s="1858"/>
      <c r="KN241" s="2252"/>
      <c r="KO241" s="1858"/>
      <c r="KR241" s="2252"/>
      <c r="KS241" s="1858"/>
      <c r="KV241" s="2252"/>
      <c r="KW241" s="1858"/>
      <c r="KZ241" s="2252"/>
      <c r="LA241" s="1858"/>
      <c r="LD241" s="2252"/>
      <c r="LE241" s="1858"/>
      <c r="LH241" s="2252"/>
      <c r="LI241" s="1858"/>
      <c r="LL241" s="2252"/>
      <c r="LM241" s="1858"/>
      <c r="LP241" s="2252"/>
      <c r="LQ241" s="1858"/>
      <c r="LT241" s="2252"/>
      <c r="LU241" s="1858"/>
      <c r="LX241" s="2252"/>
      <c r="LY241" s="1858"/>
      <c r="MB241" s="2252"/>
      <c r="MC241" s="1858"/>
      <c r="MF241" s="2252"/>
      <c r="MG241" s="1858"/>
      <c r="MJ241" s="2252"/>
      <c r="MK241" s="1858"/>
      <c r="MN241" s="2252"/>
      <c r="MO241" s="1858"/>
      <c r="MR241" s="2252"/>
      <c r="MS241" s="1858"/>
      <c r="MV241" s="2252"/>
      <c r="MW241" s="1858"/>
      <c r="MZ241" s="2252"/>
      <c r="NA241" s="1858"/>
      <c r="ND241" s="2252"/>
    </row>
    <row r="242" spans="1:368" s="78" customFormat="1" thickBot="1">
      <c r="A242" s="899"/>
      <c r="B242" s="1754"/>
      <c r="C242" s="1790"/>
      <c r="D242" s="2331"/>
      <c r="E242" s="1790"/>
      <c r="F242" s="1828"/>
      <c r="G242" s="1829" t="s">
        <v>312</v>
      </c>
      <c r="H242" s="1780">
        <f t="shared" si="188"/>
        <v>4.2986676581992729</v>
      </c>
      <c r="I242" s="1412">
        <f t="shared" si="188"/>
        <v>4.5003984982971108</v>
      </c>
      <c r="J242" s="1412">
        <f t="shared" si="188"/>
        <v>6.0227651377556253</v>
      </c>
      <c r="K242" s="2303">
        <f t="shared" si="189"/>
        <v>14.821831294252009</v>
      </c>
      <c r="L242" s="1754"/>
      <c r="M242" s="472"/>
      <c r="N242" s="472"/>
      <c r="O242" s="472"/>
      <c r="P242" s="471"/>
      <c r="Q242" s="2521"/>
      <c r="R242" s="572"/>
      <c r="S242" s="573"/>
      <c r="T242" s="2520"/>
      <c r="U242" s="739"/>
      <c r="V242" s="739"/>
      <c r="W242" s="739"/>
      <c r="X242" s="740"/>
      <c r="Y242" s="482"/>
      <c r="Z242" s="482"/>
      <c r="AA242" s="482"/>
      <c r="AB242" s="525"/>
      <c r="AC242" s="355"/>
      <c r="AD242" s="355"/>
      <c r="AE242" s="355"/>
      <c r="AF242" s="356"/>
      <c r="AG242" s="1240">
        <f t="shared" si="190"/>
        <v>5.0287032275878669</v>
      </c>
      <c r="AH242" s="1240">
        <f t="shared" si="190"/>
        <v>4.3479412229925627</v>
      </c>
      <c r="AI242" s="1240">
        <f t="shared" si="191"/>
        <v>5.690842298855185</v>
      </c>
      <c r="AJ242" s="1315">
        <f t="shared" si="192"/>
        <v>15.067486749435613</v>
      </c>
      <c r="AK242" s="463"/>
      <c r="AL242" s="463"/>
      <c r="AM242" s="463"/>
      <c r="AN242" s="464"/>
      <c r="AO242" s="1127"/>
      <c r="AP242" s="1127"/>
      <c r="AQ242" s="1127"/>
      <c r="AR242" s="1128"/>
      <c r="AS242" s="373"/>
      <c r="AT242" s="373"/>
      <c r="AU242" s="705"/>
      <c r="AV242" s="704"/>
      <c r="AW242" s="1962"/>
      <c r="AX242" s="364"/>
      <c r="AY242" s="365"/>
      <c r="AZ242" s="1963"/>
      <c r="BA242" s="366"/>
      <c r="BB242" s="366"/>
      <c r="BC242" s="366"/>
      <c r="BD242" s="367"/>
      <c r="BE242" s="2418"/>
      <c r="BF242" s="378"/>
      <c r="BG242" s="2448"/>
      <c r="BH242" s="470"/>
      <c r="BI242" s="371"/>
      <c r="BJ242" s="371"/>
      <c r="BK242" s="371"/>
      <c r="BL242" s="372"/>
      <c r="BM242" s="358"/>
      <c r="BN242" s="358"/>
      <c r="BO242" s="358"/>
      <c r="BP242" s="363"/>
      <c r="BQ242" s="373"/>
      <c r="BR242" s="373"/>
      <c r="BS242" s="373"/>
      <c r="BT242" s="704"/>
      <c r="BU242" s="1916"/>
      <c r="BV242" s="1415"/>
      <c r="BW242" s="1415"/>
      <c r="BX242" s="1917"/>
      <c r="BY242" s="1424"/>
      <c r="BZ242" s="1424"/>
      <c r="CA242" s="1424"/>
      <c r="CB242" s="1425"/>
      <c r="CC242" s="1240">
        <f t="shared" si="193"/>
        <v>5.1114178405157435</v>
      </c>
      <c r="CD242" s="1240">
        <f t="shared" si="193"/>
        <v>5.6114178405157435</v>
      </c>
      <c r="CE242" s="1240">
        <f t="shared" si="193"/>
        <v>8.3899624418050998</v>
      </c>
      <c r="CF242" s="1315">
        <f t="shared" si="194"/>
        <v>19.112798122836587</v>
      </c>
      <c r="CG242" s="358"/>
      <c r="CH242" s="358"/>
      <c r="CI242" s="358"/>
      <c r="CJ242" s="363"/>
      <c r="CK242" s="383"/>
      <c r="CL242" s="383"/>
      <c r="CM242" s="383"/>
      <c r="CN242" s="488"/>
      <c r="CO242" s="1240">
        <f t="shared" si="200"/>
        <v>4.9152366375428542</v>
      </c>
      <c r="CP242" s="1240">
        <f t="shared" si="200"/>
        <v>5.3687909594841443</v>
      </c>
      <c r="CQ242" s="1240">
        <f t="shared" si="200"/>
        <v>7.2282927833565473</v>
      </c>
      <c r="CR242" s="2030">
        <f>CQ242+CP242+CO242</f>
        <v>17.512320380383546</v>
      </c>
      <c r="CS242" s="467"/>
      <c r="CT242" s="467"/>
      <c r="CU242" s="467"/>
      <c r="CV242" s="575"/>
      <c r="CW242" s="466"/>
      <c r="CX242" s="467"/>
      <c r="CY242" s="468"/>
      <c r="CZ242" s="468"/>
      <c r="DA242" s="469"/>
      <c r="DB242" s="378"/>
      <c r="DC242" s="470"/>
      <c r="DD242" s="470"/>
      <c r="DE242" s="466"/>
      <c r="DF242" s="467"/>
      <c r="DG242" s="468"/>
      <c r="DH242" s="468"/>
      <c r="DI242" s="488"/>
      <c r="DJ242" s="383"/>
      <c r="DK242" s="489"/>
      <c r="DL242" s="489"/>
      <c r="DM242" s="374"/>
      <c r="DN242" s="374"/>
      <c r="DO242" s="374"/>
      <c r="DP242" s="574"/>
      <c r="DQ242" s="351"/>
      <c r="DR242" s="463"/>
      <c r="DS242" s="687"/>
      <c r="DT242" s="464"/>
      <c r="DU242" s="491"/>
      <c r="DV242" s="492"/>
      <c r="DW242" s="493"/>
      <c r="DX242" s="494"/>
      <c r="DY242" s="1239">
        <f>EB242*6/20</f>
        <v>3.9599999999999995</v>
      </c>
      <c r="DZ242" s="1239">
        <f>EB242*6/20</f>
        <v>3.9599999999999995</v>
      </c>
      <c r="EA242" s="1239">
        <f>EB242*8/20</f>
        <v>5.2799999999999994</v>
      </c>
      <c r="EB242" s="1248">
        <f>EB235</f>
        <v>13.2</v>
      </c>
      <c r="EC242" s="1240">
        <f t="shared" si="201"/>
        <v>3.1392912505141148</v>
      </c>
      <c r="ED242" s="1240">
        <f t="shared" si="201"/>
        <v>3.1392912505141148</v>
      </c>
      <c r="EE242" s="1240">
        <f t="shared" si="201"/>
        <v>4.1857216673521531</v>
      </c>
      <c r="EF242" s="1315">
        <f>SUM(EC242:EE242)</f>
        <v>10.464304168380384</v>
      </c>
      <c r="EG242" s="578"/>
      <c r="EH242" s="578"/>
      <c r="EI242" s="579"/>
      <c r="EJ242" s="580"/>
      <c r="EK242" s="1240">
        <f t="shared" si="197"/>
        <v>4.108600045845586</v>
      </c>
      <c r="EL242" s="1240">
        <f t="shared" si="197"/>
        <v>5.4026997478492769</v>
      </c>
      <c r="EM242" s="1240">
        <f t="shared" si="197"/>
        <v>6.8596995186213476</v>
      </c>
      <c r="EN242" s="1315">
        <f t="shared" si="198"/>
        <v>16.370999312316211</v>
      </c>
      <c r="EO242" s="1029"/>
      <c r="EP242" s="1030"/>
      <c r="EQ242" s="1031"/>
      <c r="ER242" s="1032"/>
      <c r="ES242" s="1240">
        <f>(ES235-AVERAGE(ES$230:ES$235))*$F$239*3/($ES$236*3/10)+AVERAGE(ES$230:ES$235)</f>
        <v>3.8274246053887411</v>
      </c>
      <c r="ET242" s="1240">
        <f>(ET235-AVERAGE(ET$230:ET$235))*$F$239*3/($ES$236*3/10)+AVERAGE(ET$230:ET$235)</f>
        <v>3.6726484667239343</v>
      </c>
      <c r="EU242" s="1240">
        <f>(EU235-AVERAGE(EU$230:EU$235))*$F$239*3/($ES$236*3/10)+AVERAGE(EU$230:EU$235)</f>
        <v>4.5248372542990447</v>
      </c>
      <c r="EV242" s="1315">
        <f>SUM(ES242:EU242)</f>
        <v>12.024910326411721</v>
      </c>
      <c r="EW242" s="1345"/>
      <c r="EX242" s="1345"/>
      <c r="EY242" s="1345"/>
      <c r="EZ242" s="1346"/>
      <c r="FA242" s="1510"/>
      <c r="FB242" s="1510"/>
      <c r="FC242" s="1510"/>
      <c r="FD242" s="1511"/>
      <c r="FE242" s="1657"/>
      <c r="FF242" s="1657"/>
      <c r="FG242" s="1657"/>
      <c r="FH242" s="1658"/>
      <c r="FL242" s="2252"/>
      <c r="FP242" s="2252"/>
      <c r="FQ242" s="1858"/>
      <c r="FT242" s="2252"/>
      <c r="FX242" s="2252"/>
      <c r="GB242" s="2252"/>
      <c r="GF242" s="2252"/>
      <c r="GG242" s="1858"/>
      <c r="GJ242" s="2252"/>
      <c r="GN242" s="2252"/>
      <c r="GR242" s="2252"/>
      <c r="GV242" s="1858"/>
      <c r="GW242" s="1858"/>
      <c r="GZ242" s="2252"/>
      <c r="HA242" s="1858"/>
      <c r="HD242" s="2252"/>
      <c r="HE242" s="1858"/>
      <c r="HH242" s="2252"/>
      <c r="HI242" s="1858"/>
      <c r="HL242" s="2252"/>
      <c r="HM242" s="1858"/>
      <c r="HP242" s="2252"/>
      <c r="HQ242" s="1858"/>
      <c r="HT242" s="2252"/>
      <c r="HU242" s="1858"/>
      <c r="HX242" s="2252"/>
      <c r="HY242" s="1858"/>
      <c r="IB242" s="2252"/>
      <c r="IC242" s="1858"/>
      <c r="IF242" s="2252"/>
      <c r="IG242" s="1858"/>
      <c r="IJ242" s="2252"/>
      <c r="IK242" s="1858"/>
      <c r="IN242" s="2252"/>
      <c r="IO242" s="1858"/>
      <c r="IR242" s="2252"/>
      <c r="IS242" s="1858"/>
      <c r="IV242" s="1858"/>
      <c r="IW242" s="1858"/>
      <c r="IZ242" s="2252"/>
      <c r="JA242" s="1858"/>
      <c r="JD242" s="2252"/>
      <c r="JE242" s="1858"/>
      <c r="JH242" s="2252"/>
      <c r="JI242" s="1858"/>
      <c r="JL242" s="2252"/>
      <c r="JM242" s="1858"/>
      <c r="JP242" s="2252"/>
      <c r="JQ242" s="1858"/>
      <c r="JT242" s="2252"/>
      <c r="JU242" s="1858"/>
      <c r="JX242" s="2252"/>
      <c r="JY242" s="1858"/>
      <c r="KB242" s="2252"/>
      <c r="KC242" s="1858"/>
      <c r="KF242" s="2252"/>
      <c r="KG242" s="1858"/>
      <c r="KJ242" s="2252"/>
      <c r="KK242" s="1858"/>
      <c r="KN242" s="2252"/>
      <c r="KO242" s="1858"/>
      <c r="KR242" s="2252"/>
      <c r="KS242" s="1858"/>
      <c r="KV242" s="2252"/>
      <c r="KW242" s="1858"/>
      <c r="KZ242" s="2252"/>
      <c r="LA242" s="1858"/>
      <c r="LD242" s="2252"/>
      <c r="LE242" s="1858"/>
      <c r="LH242" s="2252"/>
      <c r="LI242" s="1858"/>
      <c r="LL242" s="2252"/>
      <c r="LM242" s="1858"/>
      <c r="LP242" s="2252"/>
      <c r="LQ242" s="1858"/>
      <c r="LT242" s="2252"/>
      <c r="LU242" s="1858"/>
      <c r="LX242" s="2252"/>
      <c r="LY242" s="1858"/>
      <c r="MB242" s="2252"/>
      <c r="MC242" s="1858"/>
      <c r="MF242" s="2252"/>
      <c r="MG242" s="1858"/>
      <c r="MJ242" s="2252"/>
      <c r="MK242" s="1858"/>
      <c r="MN242" s="2252"/>
      <c r="MO242" s="1858"/>
      <c r="MR242" s="2252"/>
      <c r="MS242" s="1858"/>
      <c r="MV242" s="2252"/>
      <c r="MW242" s="1858"/>
      <c r="MZ242" s="2252"/>
      <c r="NA242" s="1858"/>
      <c r="ND242" s="2252"/>
    </row>
    <row r="243" spans="1:368" s="933" customFormat="1" thickBot="1">
      <c r="A243" s="900"/>
      <c r="B243" s="1761"/>
      <c r="C243" s="1790"/>
      <c r="D243" s="2331"/>
      <c r="E243" s="1790"/>
      <c r="F243" s="1831" t="s">
        <v>308</v>
      </c>
      <c r="G243" s="1832"/>
      <c r="H243" s="2274"/>
      <c r="I243" s="2274"/>
      <c r="J243" s="2274"/>
      <c r="K243" s="2275"/>
      <c r="L243" s="1761"/>
      <c r="M243" s="1221"/>
      <c r="N243" s="1221"/>
      <c r="O243" s="1221"/>
      <c r="P243" s="2506"/>
      <c r="Q243" s="2534"/>
      <c r="R243" s="1222"/>
      <c r="S243" s="1223"/>
      <c r="T243" s="2535"/>
      <c r="U243" s="901"/>
      <c r="V243" s="901"/>
      <c r="W243" s="901"/>
      <c r="X243" s="902"/>
      <c r="Y243" s="1224"/>
      <c r="Z243" s="1224"/>
      <c r="AA243" s="1224"/>
      <c r="AB243" s="1225"/>
      <c r="AC243" s="903"/>
      <c r="AD243" s="903"/>
      <c r="AE243" s="903"/>
      <c r="AF243" s="1310"/>
      <c r="AG243" s="2602">
        <f>STDEV(AJ237:AJ242)</f>
        <v>1.9999999999999774</v>
      </c>
      <c r="AH243" s="2603"/>
      <c r="AI243" s="2608">
        <f>AVERAGE(AJ237:AJ242)</f>
        <v>13.333333333333336</v>
      </c>
      <c r="AJ243" s="2613"/>
      <c r="AK243" s="908"/>
      <c r="AL243" s="908"/>
      <c r="AM243" s="908"/>
      <c r="AN243" s="909"/>
      <c r="AO243" s="1226"/>
      <c r="AP243" s="1226"/>
      <c r="AQ243" s="1226"/>
      <c r="AR243" s="1227"/>
      <c r="AS243" s="910"/>
      <c r="AT243" s="910"/>
      <c r="AU243" s="911"/>
      <c r="AV243" s="1598"/>
      <c r="AW243" s="1978"/>
      <c r="AX243" s="912"/>
      <c r="AY243" s="913"/>
      <c r="AZ243" s="1979"/>
      <c r="BA243" s="914"/>
      <c r="BB243" s="914"/>
      <c r="BC243" s="914"/>
      <c r="BD243" s="1847"/>
      <c r="BE243" s="2419"/>
      <c r="BF243" s="915"/>
      <c r="BG243" s="2449"/>
      <c r="BH243" s="926"/>
      <c r="BI243" s="916"/>
      <c r="BJ243" s="916"/>
      <c r="BK243" s="916"/>
      <c r="BL243" s="917"/>
      <c r="BM243" s="918"/>
      <c r="BN243" s="918"/>
      <c r="BO243" s="918"/>
      <c r="BP243" s="919"/>
      <c r="BQ243" s="910"/>
      <c r="BR243" s="910"/>
      <c r="BS243" s="910"/>
      <c r="BT243" s="1598"/>
      <c r="BU243" s="1929"/>
      <c r="BV243" s="1420"/>
      <c r="BW243" s="1420"/>
      <c r="BX243" s="1930"/>
      <c r="BY243" s="1437"/>
      <c r="BZ243" s="1437"/>
      <c r="CA243" s="1437"/>
      <c r="CB243" s="1441"/>
      <c r="CC243" s="2602">
        <f>STDEV(CF237:CF242)</f>
        <v>1.9999999999999887</v>
      </c>
      <c r="CD243" s="2603"/>
      <c r="CE243" s="2608">
        <f>AVERAGE(CF237:CF242)</f>
        <v>15.75</v>
      </c>
      <c r="CF243" s="2609"/>
      <c r="CG243" s="918"/>
      <c r="CH243" s="918"/>
      <c r="CI243" s="918"/>
      <c r="CJ243" s="919"/>
      <c r="CK243" s="920"/>
      <c r="CL243" s="920"/>
      <c r="CM243" s="920"/>
      <c r="CN243" s="927"/>
      <c r="CO243" s="2602">
        <f>STDEV(CR237:CR242)</f>
        <v>2</v>
      </c>
      <c r="CP243" s="2603"/>
      <c r="CQ243" s="2608">
        <f>AVERAGE(CR237:CR242)</f>
        <v>14.5</v>
      </c>
      <c r="CR243" s="2609"/>
      <c r="CS243" s="921"/>
      <c r="CT243" s="921"/>
      <c r="CU243" s="921"/>
      <c r="CV243" s="923"/>
      <c r="CW243" s="924"/>
      <c r="CX243" s="921"/>
      <c r="CY243" s="922"/>
      <c r="CZ243" s="922"/>
      <c r="DA243" s="925"/>
      <c r="DB243" s="915"/>
      <c r="DC243" s="926"/>
      <c r="DD243" s="926"/>
      <c r="DE243" s="924"/>
      <c r="DF243" s="921"/>
      <c r="DG243" s="922"/>
      <c r="DH243" s="922"/>
      <c r="DI243" s="927"/>
      <c r="DJ243" s="920"/>
      <c r="DK243" s="928"/>
      <c r="DL243" s="928"/>
      <c r="DM243" s="906"/>
      <c r="DN243" s="906"/>
      <c r="DO243" s="906"/>
      <c r="DP243" s="905"/>
      <c r="DQ243" s="907"/>
      <c r="DR243" s="908"/>
      <c r="DS243" s="1228"/>
      <c r="DT243" s="909"/>
      <c r="DU243" s="1229"/>
      <c r="DV243" s="1230"/>
      <c r="DW243" s="1231"/>
      <c r="DX243" s="1229"/>
      <c r="DY243" s="2602">
        <f>STDEV(EB237:EB242)</f>
        <v>2</v>
      </c>
      <c r="DZ243" s="2603"/>
      <c r="EA243" s="2608">
        <f>AVERAGE(EB237:EB242)</f>
        <v>13.200000000000001</v>
      </c>
      <c r="EB243" s="2609"/>
      <c r="EC243" s="2606">
        <f>STDEV(EF237:EF242)</f>
        <v>2</v>
      </c>
      <c r="ED243" s="2607"/>
      <c r="EE243" s="2604">
        <f>AVERAGE(EF237:EF242)</f>
        <v>9.4</v>
      </c>
      <c r="EF243" s="2604"/>
      <c r="EG243" s="929"/>
      <c r="EH243" s="930"/>
      <c r="EI243" s="931"/>
      <c r="EJ243" s="929"/>
      <c r="EK243" s="2602">
        <f>STDEV(EN237:EN242)</f>
        <v>1.9999999999999942</v>
      </c>
      <c r="EL243" s="2603"/>
      <c r="EM243" s="2608">
        <f>AVERAGE(EN237:EN242)</f>
        <v>13.000000000000002</v>
      </c>
      <c r="EN243" s="2609"/>
      <c r="EO243" s="1233"/>
      <c r="EP243" s="1233"/>
      <c r="EQ243" s="1234"/>
      <c r="ER243" s="1232"/>
      <c r="ES243" s="2602">
        <f>STDEV(EV237:EV242)</f>
        <v>2</v>
      </c>
      <c r="ET243" s="2603"/>
      <c r="EU243" s="2608">
        <f>AVERAGE(EV237:EV242)</f>
        <v>10.9</v>
      </c>
      <c r="EV243" s="2609"/>
      <c r="EW243" s="2656"/>
      <c r="EX243" s="2656"/>
      <c r="EY243" s="2657"/>
      <c r="EZ243" s="2657"/>
      <c r="FA243" s="1512"/>
      <c r="FB243" s="1512"/>
      <c r="FC243" s="1512"/>
      <c r="FD243" s="1512"/>
      <c r="FE243" s="2660"/>
      <c r="FF243" s="2660"/>
      <c r="FG243" s="2661"/>
      <c r="FH243" s="2661"/>
      <c r="FL243" s="2261"/>
      <c r="FP243" s="2261"/>
      <c r="FQ243" s="1868"/>
      <c r="FT243" s="2261"/>
      <c r="FX243" s="2261"/>
      <c r="GB243" s="2261"/>
      <c r="GF243" s="2261"/>
      <c r="GG243" s="1868"/>
      <c r="GJ243" s="2261"/>
      <c r="GN243" s="2261"/>
      <c r="GR243" s="2261"/>
      <c r="GV243" s="1868"/>
      <c r="GW243" s="1868"/>
      <c r="GZ243" s="2261"/>
      <c r="HA243" s="1868"/>
      <c r="HD243" s="2261"/>
      <c r="HE243" s="1868"/>
      <c r="HH243" s="2261"/>
      <c r="HI243" s="1868"/>
      <c r="HL243" s="2261"/>
      <c r="HM243" s="1868"/>
      <c r="HP243" s="2261"/>
      <c r="HQ243" s="1868"/>
      <c r="HT243" s="2261"/>
      <c r="HU243" s="1868"/>
      <c r="HX243" s="2261"/>
      <c r="HY243" s="1868"/>
      <c r="IB243" s="2261"/>
      <c r="IC243" s="1868"/>
      <c r="IF243" s="2261"/>
      <c r="IG243" s="1868"/>
      <c r="IJ243" s="2261"/>
      <c r="IK243" s="1868"/>
      <c r="IN243" s="2261"/>
      <c r="IO243" s="1868"/>
      <c r="IR243" s="2261"/>
      <c r="IS243" s="1868"/>
      <c r="IV243" s="1868"/>
      <c r="IW243" s="1868"/>
      <c r="IZ243" s="2261"/>
      <c r="JA243" s="1868"/>
      <c r="JD243" s="2261"/>
      <c r="JE243" s="1868"/>
      <c r="JH243" s="2261"/>
      <c r="JI243" s="1868"/>
      <c r="JL243" s="2261"/>
      <c r="JM243" s="1868"/>
      <c r="JP243" s="2261"/>
      <c r="JQ243" s="1868"/>
      <c r="JT243" s="2261"/>
      <c r="JU243" s="1868"/>
      <c r="JX243" s="2261"/>
      <c r="JY243" s="1868"/>
      <c r="KB243" s="2261"/>
      <c r="KC243" s="1868"/>
      <c r="KF243" s="2261"/>
      <c r="KG243" s="1868"/>
      <c r="KJ243" s="2261"/>
      <c r="KK243" s="1868"/>
      <c r="KN243" s="2261"/>
      <c r="KO243" s="1868"/>
      <c r="KR243" s="2261"/>
      <c r="KS243" s="1868"/>
      <c r="KV243" s="2261"/>
      <c r="KW243" s="1868"/>
      <c r="KZ243" s="2261"/>
      <c r="LA243" s="1868"/>
      <c r="LD243" s="2261"/>
      <c r="LE243" s="1868"/>
      <c r="LH243" s="2261"/>
      <c r="LI243" s="1868"/>
      <c r="LL243" s="2261"/>
      <c r="LM243" s="1868"/>
      <c r="LP243" s="2261"/>
      <c r="LQ243" s="1868"/>
      <c r="LT243" s="2261"/>
      <c r="LU243" s="1868"/>
      <c r="LX243" s="2261"/>
      <c r="LY243" s="1868"/>
      <c r="MB243" s="2261"/>
      <c r="MC243" s="1868"/>
      <c r="MF243" s="2261"/>
      <c r="MG243" s="1868"/>
      <c r="MJ243" s="2261"/>
      <c r="MK243" s="1868"/>
      <c r="MN243" s="2261"/>
      <c r="MO243" s="1868"/>
      <c r="MR243" s="2261"/>
      <c r="MS243" s="1868"/>
      <c r="MV243" s="2261"/>
      <c r="MW243" s="1868"/>
      <c r="MZ243" s="2261"/>
      <c r="NA243" s="1868"/>
      <c r="ND243" s="2261"/>
    </row>
    <row r="244" spans="1:368" thickBot="1">
      <c r="F244" s="1821" t="s">
        <v>318</v>
      </c>
      <c r="G244" s="1833" t="s">
        <v>320</v>
      </c>
      <c r="H244" s="1781">
        <f t="shared" ref="H244:J249" si="202">AVERAGE(AS244,BE244,DQ244,DU244,EW244,DY244,EK244)</f>
        <v>3.645714285714285</v>
      </c>
      <c r="I244" s="1344">
        <f t="shared" si="202"/>
        <v>3.645714285714285</v>
      </c>
      <c r="J244" s="1344">
        <f t="shared" si="202"/>
        <v>4.765714285714286</v>
      </c>
      <c r="K244" s="2304">
        <f t="shared" ref="K244:K249" si="203">SUM(H244:J244)</f>
        <v>12.057142857142857</v>
      </c>
      <c r="M244" s="472"/>
      <c r="N244" s="472"/>
      <c r="O244" s="472"/>
      <c r="P244" s="471"/>
      <c r="Q244" s="2521"/>
      <c r="R244" s="572"/>
      <c r="S244" s="573"/>
      <c r="T244" s="2520"/>
      <c r="U244" s="837"/>
      <c r="V244" s="837"/>
      <c r="W244" s="837"/>
      <c r="X244" s="740"/>
      <c r="Y244" s="482"/>
      <c r="Z244" s="482"/>
      <c r="AA244" s="482"/>
      <c r="AB244" s="525"/>
      <c r="AC244" s="842"/>
      <c r="AD244" s="842"/>
      <c r="AE244" s="842"/>
      <c r="AF244" s="356"/>
      <c r="AG244" s="1176"/>
      <c r="AH244" s="1177"/>
      <c r="AI244" s="1178"/>
      <c r="AJ244" s="1177"/>
      <c r="AK244" s="351"/>
      <c r="AL244" s="463"/>
      <c r="AM244" s="463"/>
      <c r="AN244" s="464"/>
      <c r="AO244" s="1156"/>
      <c r="AP244" s="1156"/>
      <c r="AQ244" s="1156"/>
      <c r="AR244" s="1128"/>
      <c r="AS244" s="358">
        <f t="shared" ref="AS244:AS249" si="204">AV244*6/20</f>
        <v>3.6</v>
      </c>
      <c r="AT244" s="358">
        <f t="shared" ref="AT244:AT249" si="205">AV244*6/20</f>
        <v>3.6</v>
      </c>
      <c r="AU244" s="358">
        <f t="shared" ref="AU244:AU249" si="206">AV244*8/20</f>
        <v>4.8</v>
      </c>
      <c r="AV244" s="543">
        <v>12</v>
      </c>
      <c r="AW244" s="1962"/>
      <c r="AX244" s="364"/>
      <c r="AY244" s="365"/>
      <c r="AZ244" s="1963"/>
      <c r="BA244" s="838"/>
      <c r="BB244" s="838"/>
      <c r="BC244" s="838"/>
      <c r="BD244" s="367"/>
      <c r="BE244" s="2401">
        <v>4</v>
      </c>
      <c r="BF244" s="368">
        <v>4</v>
      </c>
      <c r="BG244" s="2451">
        <v>5</v>
      </c>
      <c r="BH244" s="470">
        <f>BG244+BF244+BE244</f>
        <v>13</v>
      </c>
      <c r="BI244" s="839"/>
      <c r="BJ244" s="839"/>
      <c r="BK244" s="839"/>
      <c r="BL244" s="372"/>
      <c r="BM244" s="845"/>
      <c r="BN244" s="845"/>
      <c r="BO244" s="845"/>
      <c r="BP244" s="363"/>
      <c r="BQ244" s="840"/>
      <c r="BR244" s="840"/>
      <c r="BS244" s="840"/>
      <c r="BT244" s="704"/>
      <c r="BU244" s="1916"/>
      <c r="BV244" s="1415"/>
      <c r="BW244" s="1415"/>
      <c r="BX244" s="1917"/>
      <c r="BY244" s="1434"/>
      <c r="BZ244" s="1434"/>
      <c r="CA244" s="1434"/>
      <c r="CB244" s="1425"/>
      <c r="CC244" s="842"/>
      <c r="CD244" s="842"/>
      <c r="CE244" s="842"/>
      <c r="CF244" s="356"/>
      <c r="CG244" s="358"/>
      <c r="CH244" s="358"/>
      <c r="CI244" s="358"/>
      <c r="CJ244" s="363"/>
      <c r="CK244" s="843"/>
      <c r="CL244" s="843"/>
      <c r="CM244" s="843"/>
      <c r="CN244" s="488"/>
      <c r="CO244" s="2014"/>
      <c r="CP244" s="467"/>
      <c r="CQ244" s="468"/>
      <c r="CR244" s="2015"/>
      <c r="CS244" s="467"/>
      <c r="CT244" s="467"/>
      <c r="CU244" s="467"/>
      <c r="CV244" s="575"/>
      <c r="CW244" s="466"/>
      <c r="CX244" s="467"/>
      <c r="CY244" s="468"/>
      <c r="CZ244" s="468"/>
      <c r="DA244" s="469"/>
      <c r="DB244" s="378"/>
      <c r="DC244" s="470"/>
      <c r="DD244" s="470"/>
      <c r="DE244" s="466"/>
      <c r="DF244" s="467"/>
      <c r="DG244" s="468"/>
      <c r="DH244" s="468"/>
      <c r="DI244" s="488"/>
      <c r="DJ244" s="383"/>
      <c r="DK244" s="489"/>
      <c r="DL244" s="489"/>
      <c r="DM244" s="841"/>
      <c r="DN244" s="841"/>
      <c r="DO244" s="841"/>
      <c r="DP244" s="574"/>
      <c r="DQ244" s="360">
        <f t="shared" ref="DQ244:DQ249" si="207">DT244*6/20</f>
        <v>4.05</v>
      </c>
      <c r="DR244" s="361">
        <f t="shared" ref="DR244:DR249" si="208">DT244*6/20</f>
        <v>4.05</v>
      </c>
      <c r="DS244" s="361">
        <f t="shared" ref="DS244:DS249" si="209">DT244*8/20</f>
        <v>5.4</v>
      </c>
      <c r="DT244" s="702">
        <v>13.5</v>
      </c>
      <c r="DU244" s="491">
        <f t="shared" ref="DU244:DU249" si="210">DX244*6/20</f>
        <v>2.7</v>
      </c>
      <c r="DV244" s="492">
        <f t="shared" ref="DV244:DV249" si="211">DX244*6/20</f>
        <v>2.7</v>
      </c>
      <c r="DW244" s="492">
        <f t="shared" ref="DW244:DW249" si="212">DX244*8/20</f>
        <v>3.6</v>
      </c>
      <c r="DX244" s="725">
        <v>9</v>
      </c>
      <c r="DY244" s="353">
        <v>4</v>
      </c>
      <c r="DZ244" s="353">
        <v>4</v>
      </c>
      <c r="EA244" s="353">
        <v>5</v>
      </c>
      <c r="EB244" s="525">
        <f>EA244+DZ244+DY244</f>
        <v>13</v>
      </c>
      <c r="EC244" s="351"/>
      <c r="ED244" s="463"/>
      <c r="EE244" s="687"/>
      <c r="EF244" s="464"/>
      <c r="EG244" s="577"/>
      <c r="EH244" s="578"/>
      <c r="EI244" s="579"/>
      <c r="EJ244" s="580"/>
      <c r="EK244" s="353">
        <v>3</v>
      </c>
      <c r="EL244" s="353">
        <v>3</v>
      </c>
      <c r="EM244" s="353">
        <v>4</v>
      </c>
      <c r="EN244" s="525">
        <f t="shared" ref="EN244:EN249" si="213">EM244+EL244+EK244</f>
        <v>10</v>
      </c>
      <c r="EO244" s="1029"/>
      <c r="EP244" s="1030"/>
      <c r="EQ244" s="1031"/>
      <c r="ER244" s="1032"/>
      <c r="ES244" s="1088"/>
      <c r="ET244" s="1089"/>
      <c r="EU244" s="1090"/>
      <c r="EV244" s="1091"/>
      <c r="EW244" s="683">
        <f>EZ244*6/20</f>
        <v>4.17</v>
      </c>
      <c r="EX244" s="683">
        <f>EZ244*6/20</f>
        <v>4.17</v>
      </c>
      <c r="EY244" s="683">
        <f>EZ244*8/20</f>
        <v>5.5600000000000005</v>
      </c>
      <c r="EZ244" s="699">
        <v>13.9</v>
      </c>
      <c r="FA244" s="1506"/>
      <c r="FB244" s="1506"/>
      <c r="FC244" s="1506"/>
      <c r="FD244" s="1513"/>
      <c r="FE244" s="1655"/>
      <c r="FF244" s="1655"/>
      <c r="FG244" s="1655"/>
      <c r="FH244" s="1659"/>
    </row>
    <row r="245" spans="1:368" thickBot="1">
      <c r="F245" s="1801" t="s">
        <v>319</v>
      </c>
      <c r="G245" s="1834" t="s">
        <v>189</v>
      </c>
      <c r="H245" s="1749">
        <f t="shared" si="202"/>
        <v>4.4228571428571426</v>
      </c>
      <c r="I245" s="1410">
        <f t="shared" si="202"/>
        <v>4.137142857142857</v>
      </c>
      <c r="J245" s="1410">
        <f t="shared" si="202"/>
        <v>5.4685714285714289</v>
      </c>
      <c r="K245" s="2305">
        <f t="shared" si="203"/>
        <v>14.028571428571428</v>
      </c>
      <c r="M245" s="472"/>
      <c r="N245" s="472"/>
      <c r="O245" s="472"/>
      <c r="P245" s="471"/>
      <c r="Q245" s="2521"/>
      <c r="R245" s="572"/>
      <c r="S245" s="573"/>
      <c r="T245" s="2520"/>
      <c r="U245" s="837"/>
      <c r="V245" s="837"/>
      <c r="W245" s="837"/>
      <c r="X245" s="740"/>
      <c r="Y245" s="482"/>
      <c r="Z245" s="482"/>
      <c r="AA245" s="482"/>
      <c r="AB245" s="525"/>
      <c r="AC245" s="842"/>
      <c r="AD245" s="842"/>
      <c r="AE245" s="842"/>
      <c r="AF245" s="356"/>
      <c r="AG245" s="1176"/>
      <c r="AH245" s="1177"/>
      <c r="AI245" s="1178"/>
      <c r="AJ245" s="1177"/>
      <c r="AK245" s="351"/>
      <c r="AL245" s="463"/>
      <c r="AM245" s="463"/>
      <c r="AN245" s="464"/>
      <c r="AO245" s="1156"/>
      <c r="AP245" s="1156"/>
      <c r="AQ245" s="1156"/>
      <c r="AR245" s="1128"/>
      <c r="AS245" s="358">
        <f t="shared" si="204"/>
        <v>3.6</v>
      </c>
      <c r="AT245" s="358">
        <f t="shared" si="205"/>
        <v>3.6</v>
      </c>
      <c r="AU245" s="358">
        <f t="shared" si="206"/>
        <v>4.8</v>
      </c>
      <c r="AV245" s="543">
        <v>12</v>
      </c>
      <c r="AW245" s="1962"/>
      <c r="AX245" s="364"/>
      <c r="AY245" s="365"/>
      <c r="AZ245" s="1963"/>
      <c r="BA245" s="838"/>
      <c r="BB245" s="838"/>
      <c r="BC245" s="838"/>
      <c r="BD245" s="367"/>
      <c r="BE245" s="1906">
        <f>BH245*6/20</f>
        <v>3.6599999999999993</v>
      </c>
      <c r="BF245" s="683">
        <f>BH245*6/20</f>
        <v>3.6599999999999993</v>
      </c>
      <c r="BG245" s="2466">
        <f>BH245*8/20</f>
        <v>4.88</v>
      </c>
      <c r="BH245" s="2436">
        <v>12.2</v>
      </c>
      <c r="BI245" s="839"/>
      <c r="BJ245" s="839"/>
      <c r="BK245" s="839"/>
      <c r="BL245" s="372"/>
      <c r="BM245" s="845"/>
      <c r="BN245" s="845"/>
      <c r="BO245" s="845"/>
      <c r="BP245" s="363"/>
      <c r="BQ245" s="840"/>
      <c r="BR245" s="840"/>
      <c r="BS245" s="840"/>
      <c r="BT245" s="704"/>
      <c r="BU245" s="1916"/>
      <c r="BV245" s="1415"/>
      <c r="BW245" s="1415"/>
      <c r="BX245" s="1917"/>
      <c r="BY245" s="1434"/>
      <c r="BZ245" s="1434"/>
      <c r="CA245" s="1434"/>
      <c r="CB245" s="1425"/>
      <c r="CC245" s="842"/>
      <c r="CD245" s="842"/>
      <c r="CE245" s="842"/>
      <c r="CF245" s="356"/>
      <c r="CG245" s="358"/>
      <c r="CH245" s="358"/>
      <c r="CI245" s="358"/>
      <c r="CJ245" s="363"/>
      <c r="CK245" s="843"/>
      <c r="CL245" s="843"/>
      <c r="CM245" s="843"/>
      <c r="CN245" s="488"/>
      <c r="CO245" s="2014"/>
      <c r="CP245" s="467"/>
      <c r="CQ245" s="468"/>
      <c r="CR245" s="2015"/>
      <c r="CS245" s="467"/>
      <c r="CT245" s="467"/>
      <c r="CU245" s="467"/>
      <c r="CV245" s="575"/>
      <c r="CW245" s="466"/>
      <c r="CX245" s="467"/>
      <c r="CY245" s="468"/>
      <c r="CZ245" s="468"/>
      <c r="DA245" s="469"/>
      <c r="DB245" s="378"/>
      <c r="DC245" s="470"/>
      <c r="DD245" s="470"/>
      <c r="DE245" s="466"/>
      <c r="DF245" s="467"/>
      <c r="DG245" s="468"/>
      <c r="DH245" s="468"/>
      <c r="DI245" s="488"/>
      <c r="DJ245" s="383"/>
      <c r="DK245" s="489"/>
      <c r="DL245" s="489"/>
      <c r="DM245" s="841"/>
      <c r="DN245" s="841"/>
      <c r="DO245" s="841"/>
      <c r="DP245" s="574"/>
      <c r="DQ245" s="360">
        <f t="shared" si="207"/>
        <v>4.2</v>
      </c>
      <c r="DR245" s="361">
        <f t="shared" si="208"/>
        <v>4.2</v>
      </c>
      <c r="DS245" s="361">
        <f t="shared" si="209"/>
        <v>5.6</v>
      </c>
      <c r="DT245" s="702">
        <v>14</v>
      </c>
      <c r="DU245" s="491">
        <f t="shared" si="210"/>
        <v>4.5</v>
      </c>
      <c r="DV245" s="492">
        <f t="shared" si="211"/>
        <v>4.5</v>
      </c>
      <c r="DW245" s="492">
        <f t="shared" si="212"/>
        <v>6</v>
      </c>
      <c r="DX245" s="725">
        <v>15</v>
      </c>
      <c r="DY245" s="353">
        <v>6</v>
      </c>
      <c r="DZ245" s="353">
        <v>5</v>
      </c>
      <c r="EA245" s="353">
        <v>6</v>
      </c>
      <c r="EB245" s="525">
        <f>EA245+DZ245+DY245</f>
        <v>17</v>
      </c>
      <c r="EC245" s="351"/>
      <c r="ED245" s="463"/>
      <c r="EE245" s="687"/>
      <c r="EF245" s="464"/>
      <c r="EG245" s="577"/>
      <c r="EH245" s="578"/>
      <c r="EI245" s="579"/>
      <c r="EJ245" s="580"/>
      <c r="EK245" s="353">
        <v>5</v>
      </c>
      <c r="EL245" s="353">
        <v>4</v>
      </c>
      <c r="EM245" s="353">
        <v>5</v>
      </c>
      <c r="EN245" s="525">
        <f t="shared" si="213"/>
        <v>14</v>
      </c>
      <c r="EO245" s="1029"/>
      <c r="EP245" s="1030"/>
      <c r="EQ245" s="1031"/>
      <c r="ER245" s="1032"/>
      <c r="ES245" s="1088"/>
      <c r="ET245" s="1089"/>
      <c r="EU245" s="1090"/>
      <c r="EV245" s="1091"/>
      <c r="EW245" s="353">
        <v>4</v>
      </c>
      <c r="EX245" s="353">
        <v>4</v>
      </c>
      <c r="EY245" s="353">
        <v>6</v>
      </c>
      <c r="EZ245" s="1473">
        <f>EY245+EX245+EW245</f>
        <v>14</v>
      </c>
      <c r="FA245" s="1514"/>
      <c r="FB245" s="1514"/>
      <c r="FC245" s="1514"/>
      <c r="FD245" s="1515"/>
      <c r="FE245" s="1660"/>
      <c r="FF245" s="1660"/>
      <c r="FG245" s="1660"/>
      <c r="FH245" s="1661"/>
    </row>
    <row r="246" spans="1:368" thickBot="1">
      <c r="F246" s="1801"/>
      <c r="G246" s="1834" t="s">
        <v>254</v>
      </c>
      <c r="H246" s="1781">
        <f t="shared" si="202"/>
        <v>3.5857142857142859</v>
      </c>
      <c r="I246" s="1344">
        <f t="shared" si="202"/>
        <v>3.1571428571428575</v>
      </c>
      <c r="J246" s="1344">
        <f t="shared" si="202"/>
        <v>2.7571428571428567</v>
      </c>
      <c r="K246" s="2304">
        <f t="shared" si="203"/>
        <v>9.5</v>
      </c>
      <c r="M246" s="472"/>
      <c r="N246" s="472"/>
      <c r="O246" s="472"/>
      <c r="P246" s="471"/>
      <c r="Q246" s="2521"/>
      <c r="R246" s="572"/>
      <c r="S246" s="573"/>
      <c r="T246" s="2520"/>
      <c r="U246" s="837"/>
      <c r="V246" s="837"/>
      <c r="W246" s="837"/>
      <c r="X246" s="740"/>
      <c r="Y246" s="482"/>
      <c r="Z246" s="482"/>
      <c r="AA246" s="482"/>
      <c r="AB246" s="525"/>
      <c r="AC246" s="842"/>
      <c r="AD246" s="842"/>
      <c r="AE246" s="842"/>
      <c r="AF246" s="356"/>
      <c r="AG246" s="1176"/>
      <c r="AH246" s="1177"/>
      <c r="AI246" s="1178"/>
      <c r="AJ246" s="1177"/>
      <c r="AK246" s="351"/>
      <c r="AL246" s="463"/>
      <c r="AM246" s="463"/>
      <c r="AN246" s="464"/>
      <c r="AO246" s="1156"/>
      <c r="AP246" s="1156"/>
      <c r="AQ246" s="1156"/>
      <c r="AR246" s="1128"/>
      <c r="AS246" s="358">
        <f t="shared" si="204"/>
        <v>3</v>
      </c>
      <c r="AT246" s="358">
        <f t="shared" si="205"/>
        <v>3</v>
      </c>
      <c r="AU246" s="358">
        <f t="shared" si="206"/>
        <v>4</v>
      </c>
      <c r="AV246" s="543">
        <v>10</v>
      </c>
      <c r="AW246" s="1962"/>
      <c r="AX246" s="364"/>
      <c r="AY246" s="365"/>
      <c r="AZ246" s="1963"/>
      <c r="BA246" s="838"/>
      <c r="BB246" s="838"/>
      <c r="BC246" s="838"/>
      <c r="BD246" s="367"/>
      <c r="BE246" s="2401">
        <v>3</v>
      </c>
      <c r="BF246" s="368">
        <v>2</v>
      </c>
      <c r="BG246" s="2451">
        <v>2.5</v>
      </c>
      <c r="BH246" s="470">
        <f>BG246+BF246+BE246</f>
        <v>7.5</v>
      </c>
      <c r="BI246" s="839"/>
      <c r="BJ246" s="839"/>
      <c r="BK246" s="839"/>
      <c r="BL246" s="372"/>
      <c r="BM246" s="845"/>
      <c r="BN246" s="845"/>
      <c r="BO246" s="845"/>
      <c r="BP246" s="363"/>
      <c r="BQ246" s="840"/>
      <c r="BR246" s="840"/>
      <c r="BS246" s="840"/>
      <c r="BT246" s="704"/>
      <c r="BU246" s="1916"/>
      <c r="BV246" s="1415"/>
      <c r="BW246" s="1415"/>
      <c r="BX246" s="1917"/>
      <c r="BY246" s="1434"/>
      <c r="BZ246" s="1434"/>
      <c r="CA246" s="1434"/>
      <c r="CB246" s="1425"/>
      <c r="CC246" s="842"/>
      <c r="CD246" s="842"/>
      <c r="CE246" s="842"/>
      <c r="CF246" s="356"/>
      <c r="CG246" s="358"/>
      <c r="CH246" s="358"/>
      <c r="CI246" s="358"/>
      <c r="CJ246" s="363"/>
      <c r="CK246" s="843"/>
      <c r="CL246" s="843"/>
      <c r="CM246" s="843"/>
      <c r="CN246" s="488"/>
      <c r="CO246" s="2014"/>
      <c r="CP246" s="467"/>
      <c r="CQ246" s="468"/>
      <c r="CR246" s="2015"/>
      <c r="CS246" s="467"/>
      <c r="CT246" s="467"/>
      <c r="CU246" s="467"/>
      <c r="CV246" s="575"/>
      <c r="CW246" s="466"/>
      <c r="CX246" s="467"/>
      <c r="CY246" s="468"/>
      <c r="CZ246" s="468"/>
      <c r="DA246" s="469"/>
      <c r="DB246" s="378"/>
      <c r="DC246" s="470"/>
      <c r="DD246" s="470"/>
      <c r="DE246" s="466"/>
      <c r="DF246" s="467"/>
      <c r="DG246" s="468"/>
      <c r="DH246" s="468"/>
      <c r="DI246" s="488"/>
      <c r="DJ246" s="383"/>
      <c r="DK246" s="489"/>
      <c r="DL246" s="489"/>
      <c r="DM246" s="841"/>
      <c r="DN246" s="841"/>
      <c r="DO246" s="841"/>
      <c r="DP246" s="574"/>
      <c r="DQ246" s="360">
        <f t="shared" si="207"/>
        <v>2.4</v>
      </c>
      <c r="DR246" s="361">
        <f t="shared" si="208"/>
        <v>2.4</v>
      </c>
      <c r="DS246" s="361">
        <f t="shared" si="209"/>
        <v>3.2</v>
      </c>
      <c r="DT246" s="702">
        <v>8</v>
      </c>
      <c r="DU246" s="491">
        <f t="shared" si="210"/>
        <v>2.7</v>
      </c>
      <c r="DV246" s="492">
        <f t="shared" si="211"/>
        <v>2.7</v>
      </c>
      <c r="DW246" s="492">
        <f t="shared" si="212"/>
        <v>3.6</v>
      </c>
      <c r="DX246" s="725">
        <v>9</v>
      </c>
      <c r="DY246" s="353">
        <v>5</v>
      </c>
      <c r="DZ246" s="353">
        <v>3</v>
      </c>
      <c r="EA246" s="353">
        <v>1</v>
      </c>
      <c r="EB246" s="525">
        <f>EA246+DZ246+DY246</f>
        <v>9</v>
      </c>
      <c r="EC246" s="351"/>
      <c r="ED246" s="463"/>
      <c r="EE246" s="687"/>
      <c r="EF246" s="464"/>
      <c r="EG246" s="577"/>
      <c r="EH246" s="578"/>
      <c r="EI246" s="579"/>
      <c r="EJ246" s="580"/>
      <c r="EK246" s="353">
        <v>4</v>
      </c>
      <c r="EL246" s="353">
        <v>4</v>
      </c>
      <c r="EM246" s="353">
        <v>2</v>
      </c>
      <c r="EN246" s="525">
        <f t="shared" si="213"/>
        <v>10</v>
      </c>
      <c r="EO246" s="1029"/>
      <c r="EP246" s="1030"/>
      <c r="EQ246" s="1031"/>
      <c r="ER246" s="1032"/>
      <c r="ES246" s="1088"/>
      <c r="ET246" s="1089"/>
      <c r="EU246" s="1090"/>
      <c r="EV246" s="1091"/>
      <c r="EW246" s="353">
        <v>5</v>
      </c>
      <c r="EX246" s="353">
        <v>5</v>
      </c>
      <c r="EY246" s="353">
        <v>3</v>
      </c>
      <c r="EZ246" s="1473">
        <f>EY246+EX246+EW246</f>
        <v>13</v>
      </c>
      <c r="FA246" s="1514"/>
      <c r="FB246" s="1514"/>
      <c r="FC246" s="1514"/>
      <c r="FD246" s="1515"/>
      <c r="FE246" s="1660"/>
      <c r="FF246" s="1660"/>
      <c r="FG246" s="1660"/>
      <c r="FH246" s="1661"/>
    </row>
    <row r="247" spans="1:368" thickBot="1">
      <c r="F247" s="1801"/>
      <c r="G247" s="1834" t="s">
        <v>321</v>
      </c>
      <c r="H247" s="1781">
        <f t="shared" si="202"/>
        <v>3.3285714285714283</v>
      </c>
      <c r="I247" s="1344">
        <f t="shared" si="202"/>
        <v>3.1142857142857139</v>
      </c>
      <c r="J247" s="1344">
        <f t="shared" si="202"/>
        <v>3.9857142857142862</v>
      </c>
      <c r="K247" s="2304">
        <f t="shared" si="203"/>
        <v>10.428571428571429</v>
      </c>
      <c r="M247" s="472"/>
      <c r="N247" s="472"/>
      <c r="O247" s="472"/>
      <c r="P247" s="471"/>
      <c r="Q247" s="2521"/>
      <c r="R247" s="572"/>
      <c r="S247" s="573"/>
      <c r="T247" s="2520"/>
      <c r="U247" s="837"/>
      <c r="V247" s="837"/>
      <c r="W247" s="837"/>
      <c r="X247" s="740"/>
      <c r="Y247" s="482"/>
      <c r="Z247" s="482"/>
      <c r="AA247" s="482"/>
      <c r="AB247" s="525"/>
      <c r="AC247" s="842"/>
      <c r="AD247" s="842"/>
      <c r="AE247" s="842"/>
      <c r="AF247" s="356"/>
      <c r="AG247" s="1176"/>
      <c r="AH247" s="1177"/>
      <c r="AI247" s="1178"/>
      <c r="AJ247" s="1177"/>
      <c r="AK247" s="351"/>
      <c r="AL247" s="463"/>
      <c r="AM247" s="463"/>
      <c r="AN247" s="464"/>
      <c r="AO247" s="1156"/>
      <c r="AP247" s="1156"/>
      <c r="AQ247" s="1156"/>
      <c r="AR247" s="1128"/>
      <c r="AS247" s="358">
        <f t="shared" si="204"/>
        <v>3.6</v>
      </c>
      <c r="AT247" s="358">
        <f t="shared" si="205"/>
        <v>3.6</v>
      </c>
      <c r="AU247" s="358">
        <f t="shared" si="206"/>
        <v>4.8</v>
      </c>
      <c r="AV247" s="543">
        <v>12</v>
      </c>
      <c r="AW247" s="1962"/>
      <c r="AX247" s="364"/>
      <c r="AY247" s="365"/>
      <c r="AZ247" s="1963"/>
      <c r="BA247" s="838"/>
      <c r="BB247" s="838"/>
      <c r="BC247" s="838"/>
      <c r="BD247" s="367"/>
      <c r="BE247" s="2401">
        <v>2</v>
      </c>
      <c r="BF247" s="368">
        <v>3</v>
      </c>
      <c r="BG247" s="2451">
        <v>3.5</v>
      </c>
      <c r="BH247" s="470">
        <f>BG247+BF247+BE247</f>
        <v>8.5</v>
      </c>
      <c r="BI247" s="839"/>
      <c r="BJ247" s="839"/>
      <c r="BK247" s="839"/>
      <c r="BL247" s="372"/>
      <c r="BM247" s="845"/>
      <c r="BN247" s="845"/>
      <c r="BO247" s="845"/>
      <c r="BP247" s="363"/>
      <c r="BQ247" s="840"/>
      <c r="BR247" s="840"/>
      <c r="BS247" s="840"/>
      <c r="BT247" s="704"/>
      <c r="BU247" s="1916"/>
      <c r="BV247" s="1415"/>
      <c r="BW247" s="1415"/>
      <c r="BX247" s="1917"/>
      <c r="BY247" s="1434"/>
      <c r="BZ247" s="1434"/>
      <c r="CA247" s="1434"/>
      <c r="CB247" s="1425"/>
      <c r="CC247" s="842"/>
      <c r="CD247" s="842"/>
      <c r="CE247" s="842"/>
      <c r="CF247" s="356"/>
      <c r="CG247" s="358"/>
      <c r="CH247" s="358"/>
      <c r="CI247" s="358"/>
      <c r="CJ247" s="363"/>
      <c r="CK247" s="843"/>
      <c r="CL247" s="843"/>
      <c r="CM247" s="843"/>
      <c r="CN247" s="488"/>
      <c r="CO247" s="2014"/>
      <c r="CP247" s="467"/>
      <c r="CQ247" s="468"/>
      <c r="CR247" s="2015"/>
      <c r="CS247" s="467"/>
      <c r="CT247" s="467"/>
      <c r="CU247" s="467"/>
      <c r="CV247" s="575"/>
      <c r="CW247" s="466"/>
      <c r="CX247" s="467"/>
      <c r="CY247" s="468"/>
      <c r="CZ247" s="468"/>
      <c r="DA247" s="469"/>
      <c r="DB247" s="378"/>
      <c r="DC247" s="470"/>
      <c r="DD247" s="470"/>
      <c r="DE247" s="466"/>
      <c r="DF247" s="467"/>
      <c r="DG247" s="468"/>
      <c r="DH247" s="468"/>
      <c r="DI247" s="488"/>
      <c r="DJ247" s="383"/>
      <c r="DK247" s="489"/>
      <c r="DL247" s="489"/>
      <c r="DM247" s="841"/>
      <c r="DN247" s="841"/>
      <c r="DO247" s="841"/>
      <c r="DP247" s="574"/>
      <c r="DQ247" s="360">
        <f t="shared" si="207"/>
        <v>3.3</v>
      </c>
      <c r="DR247" s="361">
        <f t="shared" si="208"/>
        <v>3.3</v>
      </c>
      <c r="DS247" s="361">
        <f t="shared" si="209"/>
        <v>4.4000000000000004</v>
      </c>
      <c r="DT247" s="702">
        <v>11</v>
      </c>
      <c r="DU247" s="491">
        <f t="shared" si="210"/>
        <v>3.9</v>
      </c>
      <c r="DV247" s="492">
        <f t="shared" si="211"/>
        <v>3.9</v>
      </c>
      <c r="DW247" s="492">
        <f t="shared" si="212"/>
        <v>5.2</v>
      </c>
      <c r="DX247" s="725">
        <v>13</v>
      </c>
      <c r="DY247" s="353">
        <v>4</v>
      </c>
      <c r="DZ247" s="353">
        <v>3</v>
      </c>
      <c r="EA247" s="353">
        <v>3</v>
      </c>
      <c r="EB247" s="525">
        <f>EA247+DZ247+DY247</f>
        <v>10</v>
      </c>
      <c r="EC247" s="351"/>
      <c r="ED247" s="463"/>
      <c r="EE247" s="687"/>
      <c r="EF247" s="464"/>
      <c r="EG247" s="577"/>
      <c r="EH247" s="578"/>
      <c r="EI247" s="579"/>
      <c r="EJ247" s="580"/>
      <c r="EK247" s="353">
        <v>4</v>
      </c>
      <c r="EL247" s="353">
        <v>2</v>
      </c>
      <c r="EM247" s="353">
        <v>4</v>
      </c>
      <c r="EN247" s="525">
        <f t="shared" si="213"/>
        <v>10</v>
      </c>
      <c r="EO247" s="1029"/>
      <c r="EP247" s="1030"/>
      <c r="EQ247" s="1031"/>
      <c r="ER247" s="1032"/>
      <c r="ES247" s="1088"/>
      <c r="ET247" s="1089"/>
      <c r="EU247" s="1090"/>
      <c r="EV247" s="1091"/>
      <c r="EW247" s="353">
        <v>2.5</v>
      </c>
      <c r="EX247" s="353">
        <v>3</v>
      </c>
      <c r="EY247" s="353">
        <v>3</v>
      </c>
      <c r="EZ247" s="1473">
        <f>EY247+EX247+EW247</f>
        <v>8.5</v>
      </c>
      <c r="FA247" s="1514"/>
      <c r="FB247" s="1514"/>
      <c r="FC247" s="1514"/>
      <c r="FD247" s="1515"/>
      <c r="FE247" s="1660"/>
      <c r="FF247" s="1660"/>
      <c r="FG247" s="1660"/>
      <c r="FH247" s="1661"/>
    </row>
    <row r="248" spans="1:368" thickBot="1">
      <c r="F248" s="1801"/>
      <c r="G248" s="1834" t="s">
        <v>283</v>
      </c>
      <c r="H248" s="1774">
        <f t="shared" si="202"/>
        <v>4.6014285714285714</v>
      </c>
      <c r="I248" s="1202">
        <f t="shared" si="202"/>
        <v>4.53</v>
      </c>
      <c r="J248" s="1203">
        <f t="shared" si="202"/>
        <v>6.1828571428571433</v>
      </c>
      <c r="K248" s="2297">
        <f t="shared" si="203"/>
        <v>15.314285714285715</v>
      </c>
      <c r="M248" s="472"/>
      <c r="N248" s="472"/>
      <c r="O248" s="472"/>
      <c r="P248" s="471"/>
      <c r="Q248" s="2521"/>
      <c r="R248" s="572"/>
      <c r="S248" s="573"/>
      <c r="T248" s="2520"/>
      <c r="U248" s="837"/>
      <c r="V248" s="837"/>
      <c r="W248" s="837"/>
      <c r="X248" s="740"/>
      <c r="Y248" s="482"/>
      <c r="Z248" s="482"/>
      <c r="AA248" s="482"/>
      <c r="AB248" s="525"/>
      <c r="AC248" s="842"/>
      <c r="AD248" s="842"/>
      <c r="AE248" s="842"/>
      <c r="AF248" s="356"/>
      <c r="AG248" s="1176"/>
      <c r="AH248" s="1177"/>
      <c r="AI248" s="1178"/>
      <c r="AJ248" s="1177"/>
      <c r="AK248" s="351"/>
      <c r="AL248" s="463"/>
      <c r="AM248" s="463"/>
      <c r="AN248" s="464"/>
      <c r="AO248" s="1156"/>
      <c r="AP248" s="1156"/>
      <c r="AQ248" s="1156"/>
      <c r="AR248" s="1128"/>
      <c r="AS248" s="358">
        <f t="shared" si="204"/>
        <v>4.8</v>
      </c>
      <c r="AT248" s="358">
        <f t="shared" si="205"/>
        <v>4.8</v>
      </c>
      <c r="AU248" s="358">
        <f t="shared" si="206"/>
        <v>6.4</v>
      </c>
      <c r="AV248" s="543">
        <v>16</v>
      </c>
      <c r="AW248" s="1962"/>
      <c r="AX248" s="364"/>
      <c r="AY248" s="365"/>
      <c r="AZ248" s="1963"/>
      <c r="BA248" s="838"/>
      <c r="BB248" s="838"/>
      <c r="BC248" s="838"/>
      <c r="BD248" s="367"/>
      <c r="BE248" s="2401">
        <v>5</v>
      </c>
      <c r="BF248" s="368">
        <v>5</v>
      </c>
      <c r="BG248" s="2451">
        <v>6</v>
      </c>
      <c r="BH248" s="470">
        <f>BG248+BF248+BE248</f>
        <v>16</v>
      </c>
      <c r="BI248" s="839"/>
      <c r="BJ248" s="839"/>
      <c r="BK248" s="839"/>
      <c r="BL248" s="372"/>
      <c r="BM248" s="845"/>
      <c r="BN248" s="845"/>
      <c r="BO248" s="845"/>
      <c r="BP248" s="363"/>
      <c r="BQ248" s="840"/>
      <c r="BR248" s="840"/>
      <c r="BS248" s="840"/>
      <c r="BT248" s="704"/>
      <c r="BU248" s="1916"/>
      <c r="BV248" s="1415"/>
      <c r="BW248" s="1415"/>
      <c r="BX248" s="1917"/>
      <c r="BY248" s="1434"/>
      <c r="BZ248" s="1434"/>
      <c r="CA248" s="1434"/>
      <c r="CB248" s="1425"/>
      <c r="CC248" s="842"/>
      <c r="CD248" s="842"/>
      <c r="CE248" s="842"/>
      <c r="CF248" s="356"/>
      <c r="CG248" s="358"/>
      <c r="CH248" s="358"/>
      <c r="CI248" s="358"/>
      <c r="CJ248" s="363"/>
      <c r="CK248" s="843"/>
      <c r="CL248" s="843"/>
      <c r="CM248" s="843"/>
      <c r="CN248" s="488"/>
      <c r="CO248" s="2014"/>
      <c r="CP248" s="467"/>
      <c r="CQ248" s="468"/>
      <c r="CR248" s="2015"/>
      <c r="CS248" s="467"/>
      <c r="CT248" s="467"/>
      <c r="CU248" s="467"/>
      <c r="CV248" s="575"/>
      <c r="CW248" s="466"/>
      <c r="CX248" s="467"/>
      <c r="CY248" s="468"/>
      <c r="CZ248" s="468"/>
      <c r="DA248" s="469"/>
      <c r="DB248" s="378"/>
      <c r="DC248" s="470"/>
      <c r="DD248" s="470"/>
      <c r="DE248" s="466"/>
      <c r="DF248" s="467"/>
      <c r="DG248" s="468"/>
      <c r="DH248" s="468"/>
      <c r="DI248" s="488"/>
      <c r="DJ248" s="383"/>
      <c r="DK248" s="489"/>
      <c r="DL248" s="489"/>
      <c r="DM248" s="841"/>
      <c r="DN248" s="841"/>
      <c r="DO248" s="841"/>
      <c r="DP248" s="574"/>
      <c r="DQ248" s="360">
        <f t="shared" si="207"/>
        <v>4.3499999999999996</v>
      </c>
      <c r="DR248" s="361">
        <f t="shared" si="208"/>
        <v>4.3499999999999996</v>
      </c>
      <c r="DS248" s="361">
        <f t="shared" si="209"/>
        <v>5.8</v>
      </c>
      <c r="DT248" s="702">
        <v>14.5</v>
      </c>
      <c r="DU248" s="491">
        <f t="shared" si="210"/>
        <v>3.9</v>
      </c>
      <c r="DV248" s="492">
        <f t="shared" si="211"/>
        <v>3.9</v>
      </c>
      <c r="DW248" s="492">
        <f t="shared" si="212"/>
        <v>5.2</v>
      </c>
      <c r="DX248" s="725">
        <v>13</v>
      </c>
      <c r="DY248" s="353">
        <v>6</v>
      </c>
      <c r="DZ248" s="353">
        <v>5</v>
      </c>
      <c r="EA248" s="353">
        <v>8</v>
      </c>
      <c r="EB248" s="525">
        <f>EA248+DZ248+DY248</f>
        <v>19</v>
      </c>
      <c r="EC248" s="351"/>
      <c r="ED248" s="463"/>
      <c r="EE248" s="687"/>
      <c r="EF248" s="464"/>
      <c r="EG248" s="577"/>
      <c r="EH248" s="578"/>
      <c r="EI248" s="579"/>
      <c r="EJ248" s="580"/>
      <c r="EK248" s="683">
        <f>EN248*6/20</f>
        <v>3.6599999999999993</v>
      </c>
      <c r="EL248" s="683">
        <f>EN248*6/20</f>
        <v>3.6599999999999993</v>
      </c>
      <c r="EM248" s="683">
        <f>EN248*8/20</f>
        <v>4.88</v>
      </c>
      <c r="EN248" s="684">
        <v>12.2</v>
      </c>
      <c r="EO248" s="1029"/>
      <c r="EP248" s="1030"/>
      <c r="EQ248" s="1031"/>
      <c r="ER248" s="1032"/>
      <c r="ES248" s="1088"/>
      <c r="ET248" s="1089"/>
      <c r="EU248" s="1090"/>
      <c r="EV248" s="1091"/>
      <c r="EW248" s="353">
        <v>4.5</v>
      </c>
      <c r="EX248" s="353">
        <v>5</v>
      </c>
      <c r="EY248" s="353">
        <v>7</v>
      </c>
      <c r="EZ248" s="1473">
        <f>EY248+EX248+EW248</f>
        <v>16.5</v>
      </c>
      <c r="FA248" s="1514"/>
      <c r="FB248" s="1514"/>
      <c r="FC248" s="1514"/>
      <c r="FD248" s="1515"/>
      <c r="FE248" s="1660"/>
      <c r="FF248" s="1660"/>
      <c r="FG248" s="1660"/>
      <c r="FH248" s="1661"/>
    </row>
    <row r="249" spans="1:368" thickBot="1">
      <c r="F249" s="1801"/>
      <c r="G249" s="1834" t="s">
        <v>312</v>
      </c>
      <c r="H249" s="1747">
        <f t="shared" si="202"/>
        <v>5.0471428571428572</v>
      </c>
      <c r="I249" s="1203">
        <f t="shared" si="202"/>
        <v>4.4042857142857139</v>
      </c>
      <c r="J249" s="1202">
        <f t="shared" si="202"/>
        <v>6.4914285714285711</v>
      </c>
      <c r="K249" s="2299">
        <f t="shared" si="203"/>
        <v>15.942857142857143</v>
      </c>
      <c r="M249" s="472"/>
      <c r="N249" s="472"/>
      <c r="O249" s="472"/>
      <c r="P249" s="471"/>
      <c r="Q249" s="2521"/>
      <c r="R249" s="572"/>
      <c r="S249" s="573"/>
      <c r="T249" s="2520"/>
      <c r="U249" s="837"/>
      <c r="V249" s="837"/>
      <c r="W249" s="837"/>
      <c r="X249" s="740"/>
      <c r="Y249" s="482"/>
      <c r="Z249" s="482"/>
      <c r="AA249" s="482"/>
      <c r="AB249" s="525"/>
      <c r="AC249" s="842"/>
      <c r="AD249" s="842"/>
      <c r="AE249" s="842"/>
      <c r="AF249" s="356"/>
      <c r="AG249" s="1176"/>
      <c r="AH249" s="1177"/>
      <c r="AI249" s="1178"/>
      <c r="AJ249" s="1177"/>
      <c r="AK249" s="351"/>
      <c r="AL249" s="463"/>
      <c r="AM249" s="463"/>
      <c r="AN249" s="464"/>
      <c r="AO249" s="1156"/>
      <c r="AP249" s="1156"/>
      <c r="AQ249" s="1156"/>
      <c r="AR249" s="1128"/>
      <c r="AS249" s="358">
        <f t="shared" si="204"/>
        <v>4.5</v>
      </c>
      <c r="AT249" s="358">
        <f t="shared" si="205"/>
        <v>4.5</v>
      </c>
      <c r="AU249" s="358">
        <f t="shared" si="206"/>
        <v>6</v>
      </c>
      <c r="AV249" s="543">
        <v>15</v>
      </c>
      <c r="AW249" s="1962"/>
      <c r="AX249" s="364"/>
      <c r="AY249" s="365"/>
      <c r="AZ249" s="1963"/>
      <c r="BA249" s="838"/>
      <c r="BB249" s="838"/>
      <c r="BC249" s="838"/>
      <c r="BD249" s="367"/>
      <c r="BE249" s="2401">
        <v>6</v>
      </c>
      <c r="BF249" s="368">
        <v>4</v>
      </c>
      <c r="BG249" s="2451">
        <v>6</v>
      </c>
      <c r="BH249" s="470">
        <f>BG249+BF249+BE249</f>
        <v>16</v>
      </c>
      <c r="BI249" s="839"/>
      <c r="BJ249" s="839"/>
      <c r="BK249" s="839"/>
      <c r="BL249" s="372"/>
      <c r="BM249" s="845"/>
      <c r="BN249" s="845"/>
      <c r="BO249" s="845"/>
      <c r="BP249" s="363"/>
      <c r="BQ249" s="840"/>
      <c r="BR249" s="840"/>
      <c r="BS249" s="840"/>
      <c r="BT249" s="704"/>
      <c r="BU249" s="1916"/>
      <c r="BV249" s="1415"/>
      <c r="BW249" s="1415"/>
      <c r="BX249" s="1917"/>
      <c r="BY249" s="1434"/>
      <c r="BZ249" s="1434"/>
      <c r="CA249" s="1434"/>
      <c r="CB249" s="1425"/>
      <c r="CC249" s="842"/>
      <c r="CD249" s="842"/>
      <c r="CE249" s="842"/>
      <c r="CF249" s="356"/>
      <c r="CG249" s="358"/>
      <c r="CH249" s="358"/>
      <c r="CI249" s="358"/>
      <c r="CJ249" s="363"/>
      <c r="CK249" s="843"/>
      <c r="CL249" s="843"/>
      <c r="CM249" s="843"/>
      <c r="CN249" s="488"/>
      <c r="CO249" s="2014"/>
      <c r="CP249" s="467"/>
      <c r="CQ249" s="468"/>
      <c r="CR249" s="2015"/>
      <c r="CS249" s="467"/>
      <c r="CT249" s="467"/>
      <c r="CU249" s="467"/>
      <c r="CV249" s="575"/>
      <c r="CW249" s="466"/>
      <c r="CX249" s="467"/>
      <c r="CY249" s="468"/>
      <c r="CZ249" s="468"/>
      <c r="DA249" s="469"/>
      <c r="DB249" s="378"/>
      <c r="DC249" s="470"/>
      <c r="DD249" s="470"/>
      <c r="DE249" s="466"/>
      <c r="DF249" s="467"/>
      <c r="DG249" s="468"/>
      <c r="DH249" s="468"/>
      <c r="DI249" s="488"/>
      <c r="DJ249" s="383"/>
      <c r="DK249" s="489"/>
      <c r="DL249" s="489"/>
      <c r="DM249" s="841"/>
      <c r="DN249" s="841"/>
      <c r="DO249" s="841"/>
      <c r="DP249" s="574"/>
      <c r="DQ249" s="360">
        <f t="shared" si="207"/>
        <v>4.95</v>
      </c>
      <c r="DR249" s="361">
        <f t="shared" si="208"/>
        <v>4.95</v>
      </c>
      <c r="DS249" s="361">
        <f t="shared" si="209"/>
        <v>6.6</v>
      </c>
      <c r="DT249" s="702">
        <v>16.5</v>
      </c>
      <c r="DU249" s="491">
        <f t="shared" si="210"/>
        <v>4.8</v>
      </c>
      <c r="DV249" s="492">
        <f t="shared" si="211"/>
        <v>4.8</v>
      </c>
      <c r="DW249" s="492">
        <f t="shared" si="212"/>
        <v>6.4</v>
      </c>
      <c r="DX249" s="725">
        <v>16</v>
      </c>
      <c r="DY249" s="683">
        <f>EB249*6/20</f>
        <v>4.08</v>
      </c>
      <c r="DZ249" s="683">
        <f>EB249*6/20</f>
        <v>4.08</v>
      </c>
      <c r="EA249" s="683">
        <f>EB249*8/20</f>
        <v>5.4399999999999995</v>
      </c>
      <c r="EB249" s="684">
        <v>13.6</v>
      </c>
      <c r="EC249" s="351"/>
      <c r="ED249" s="463"/>
      <c r="EE249" s="687"/>
      <c r="EF249" s="464"/>
      <c r="EG249" s="577"/>
      <c r="EH249" s="578"/>
      <c r="EI249" s="579"/>
      <c r="EJ249" s="580"/>
      <c r="EK249" s="353">
        <v>6</v>
      </c>
      <c r="EL249" s="353">
        <v>3</v>
      </c>
      <c r="EM249" s="353">
        <v>8</v>
      </c>
      <c r="EN249" s="525">
        <f t="shared" si="213"/>
        <v>17</v>
      </c>
      <c r="EO249" s="1029"/>
      <c r="EP249" s="1030"/>
      <c r="EQ249" s="1031"/>
      <c r="ER249" s="1032"/>
      <c r="ES249" s="1088"/>
      <c r="ET249" s="1089"/>
      <c r="EU249" s="1090"/>
      <c r="EV249" s="1091"/>
      <c r="EW249" s="353">
        <v>5</v>
      </c>
      <c r="EX249" s="353">
        <v>5.5</v>
      </c>
      <c r="EY249" s="353">
        <v>7</v>
      </c>
      <c r="EZ249" s="1473">
        <f>EY249+EX249+EW249</f>
        <v>17.5</v>
      </c>
      <c r="FA249" s="1514"/>
      <c r="FB249" s="1514"/>
      <c r="FC249" s="1514"/>
      <c r="FD249" s="1515"/>
      <c r="FE249" s="1660"/>
      <c r="FF249" s="1660"/>
      <c r="FG249" s="1660"/>
      <c r="FH249" s="1661"/>
    </row>
    <row r="250" spans="1:368" thickBot="1">
      <c r="C250" s="1790">
        <v>2008</v>
      </c>
      <c r="D250" s="2331" t="s">
        <v>499</v>
      </c>
      <c r="E250" s="2331">
        <v>24</v>
      </c>
      <c r="F250" s="1807" t="s">
        <v>317</v>
      </c>
      <c r="G250" s="1802"/>
      <c r="H250" s="2274"/>
      <c r="I250" s="2274"/>
      <c r="J250" s="2274"/>
      <c r="K250" s="2275"/>
      <c r="M250" s="472"/>
      <c r="N250" s="472"/>
      <c r="O250" s="472"/>
      <c r="P250" s="471"/>
      <c r="Q250" s="2521"/>
      <c r="R250" s="572"/>
      <c r="S250" s="573"/>
      <c r="T250" s="2520"/>
      <c r="U250" s="837"/>
      <c r="V250" s="837"/>
      <c r="W250" s="837"/>
      <c r="X250" s="740"/>
      <c r="Y250" s="482"/>
      <c r="Z250" s="482"/>
      <c r="AA250" s="482"/>
      <c r="AB250" s="525"/>
      <c r="AC250" s="842"/>
      <c r="AD250" s="842"/>
      <c r="AE250" s="842"/>
      <c r="AF250" s="356"/>
      <c r="AG250" s="1176"/>
      <c r="AH250" s="1177"/>
      <c r="AI250" s="1178"/>
      <c r="AJ250" s="1177"/>
      <c r="AK250" s="351"/>
      <c r="AL250" s="463"/>
      <c r="AM250" s="463"/>
      <c r="AN250" s="464"/>
      <c r="AO250" s="1156"/>
      <c r="AP250" s="1156"/>
      <c r="AQ250" s="1156"/>
      <c r="AR250" s="1128"/>
      <c r="AS250" s="2587">
        <f>STDEV(AV244:AV249)</f>
        <v>2.2286019533929053</v>
      </c>
      <c r="AT250" s="2587"/>
      <c r="AU250" s="2588">
        <f>AVERAGE(AV244:AV249)</f>
        <v>12.833333333333334</v>
      </c>
      <c r="AV250" s="2588"/>
      <c r="AW250" s="1962"/>
      <c r="AX250" s="364"/>
      <c r="AY250" s="365"/>
      <c r="AZ250" s="1963"/>
      <c r="BA250" s="838"/>
      <c r="BB250" s="838"/>
      <c r="BC250" s="838"/>
      <c r="BD250" s="367"/>
      <c r="BE250" s="2589">
        <f>STDEV(BH244:BH249)</f>
        <v>3.6138621999185259</v>
      </c>
      <c r="BF250" s="2587"/>
      <c r="BG250" s="2588">
        <f>AVERAGE(BH244:BH249)</f>
        <v>12.200000000000001</v>
      </c>
      <c r="BH250" s="2588"/>
      <c r="BI250" s="839"/>
      <c r="BJ250" s="839"/>
      <c r="BK250" s="839"/>
      <c r="BL250" s="372"/>
      <c r="BM250" s="845"/>
      <c r="BN250" s="845"/>
      <c r="BO250" s="845"/>
      <c r="BP250" s="363"/>
      <c r="BQ250" s="840"/>
      <c r="BR250" s="840"/>
      <c r="BS250" s="840"/>
      <c r="BT250" s="704"/>
      <c r="BU250" s="1916"/>
      <c r="BV250" s="1415"/>
      <c r="BW250" s="1415"/>
      <c r="BX250" s="1917"/>
      <c r="BY250" s="1434"/>
      <c r="BZ250" s="1434"/>
      <c r="CA250" s="1434"/>
      <c r="CB250" s="1425"/>
      <c r="CC250" s="842"/>
      <c r="CD250" s="842"/>
      <c r="CE250" s="842"/>
      <c r="CF250" s="356"/>
      <c r="CG250" s="358"/>
      <c r="CH250" s="358"/>
      <c r="CI250" s="358"/>
      <c r="CJ250" s="363"/>
      <c r="CK250" s="843"/>
      <c r="CL250" s="843"/>
      <c r="CM250" s="843"/>
      <c r="CN250" s="488"/>
      <c r="CO250" s="2014"/>
      <c r="CP250" s="467"/>
      <c r="CQ250" s="468"/>
      <c r="CR250" s="2015"/>
      <c r="CS250" s="467"/>
      <c r="CT250" s="467"/>
      <c r="CU250" s="467"/>
      <c r="CV250" s="575"/>
      <c r="CW250" s="466"/>
      <c r="CX250" s="467"/>
      <c r="CY250" s="468"/>
      <c r="CZ250" s="468"/>
      <c r="DA250" s="469"/>
      <c r="DB250" s="378"/>
      <c r="DC250" s="470"/>
      <c r="DD250" s="470"/>
      <c r="DE250" s="466"/>
      <c r="DF250" s="467"/>
      <c r="DG250" s="468"/>
      <c r="DH250" s="468"/>
      <c r="DI250" s="488"/>
      <c r="DJ250" s="383"/>
      <c r="DK250" s="489"/>
      <c r="DL250" s="489"/>
      <c r="DM250" s="841"/>
      <c r="DN250" s="841"/>
      <c r="DO250" s="841"/>
      <c r="DP250" s="574"/>
      <c r="DQ250" s="2587">
        <f>STDEV(DT244:DT249)</f>
        <v>2.9902619729158637</v>
      </c>
      <c r="DR250" s="2587"/>
      <c r="DS250" s="2588">
        <f>AVERAGE(DT244:DT249)</f>
        <v>12.916666666666666</v>
      </c>
      <c r="DT250" s="2588"/>
      <c r="DU250" s="2587">
        <f>STDEV(DX244:DX249)</f>
        <v>2.9495762407505248</v>
      </c>
      <c r="DV250" s="2587"/>
      <c r="DW250" s="2588">
        <f>AVERAGE(DX244:DX249)</f>
        <v>12.5</v>
      </c>
      <c r="DX250" s="2588"/>
      <c r="DY250" s="2587">
        <f>STDEV(EB244:EB249)</f>
        <v>3.8781438859330644</v>
      </c>
      <c r="DZ250" s="2587"/>
      <c r="EA250" s="2588">
        <f>AVERAGE(EB244:EB249)</f>
        <v>13.6</v>
      </c>
      <c r="EB250" s="2588"/>
      <c r="EC250" s="351"/>
      <c r="ED250" s="463"/>
      <c r="EE250" s="687"/>
      <c r="EF250" s="464"/>
      <c r="EG250" s="577"/>
      <c r="EH250" s="578"/>
      <c r="EI250" s="579"/>
      <c r="EJ250" s="580"/>
      <c r="EK250" s="2587">
        <f>STDEV(EN244:EN249)</f>
        <v>2.8565713714171346</v>
      </c>
      <c r="EL250" s="2587"/>
      <c r="EM250" s="2588">
        <f>AVERAGE(EN244:EN249)</f>
        <v>12.200000000000001</v>
      </c>
      <c r="EN250" s="2588"/>
      <c r="EO250" s="1029"/>
      <c r="EP250" s="1030"/>
      <c r="EQ250" s="1031"/>
      <c r="ER250" s="1032"/>
      <c r="ES250" s="1088"/>
      <c r="ET250" s="1089"/>
      <c r="EU250" s="1090"/>
      <c r="EV250" s="1091"/>
      <c r="EW250" s="2587">
        <f>STDEV(EZ244:EZ249)</f>
        <v>3.1527765540868837</v>
      </c>
      <c r="EX250" s="2587"/>
      <c r="EY250" s="2588">
        <f>AVERAGE(EZ244:EZ249)</f>
        <v>13.9</v>
      </c>
      <c r="EZ250" s="2653"/>
      <c r="FA250" s="2658"/>
      <c r="FB250" s="2658"/>
      <c r="FC250" s="2658"/>
      <c r="FD250" s="2658"/>
      <c r="FE250" s="2662"/>
      <c r="FF250" s="2662"/>
      <c r="FG250" s="2663"/>
      <c r="FH250" s="2664"/>
    </row>
    <row r="251" spans="1:368" s="898" customFormat="1" thickBot="1">
      <c r="A251" s="861"/>
      <c r="B251" s="1760"/>
      <c r="C251" s="1790"/>
      <c r="D251" s="2331"/>
      <c r="E251" s="1790"/>
      <c r="F251" s="1826" t="s">
        <v>318</v>
      </c>
      <c r="G251" s="1835" t="s">
        <v>320</v>
      </c>
      <c r="H251" s="1782">
        <f t="shared" ref="H251:J256" si="214">AVERAGE(AS251,BE251,DQ251,DU251,EW251,DY251,EK251)</f>
        <v>3.8003445608798003</v>
      </c>
      <c r="I251" s="1409">
        <f t="shared" si="214"/>
        <v>3.6916469469277216</v>
      </c>
      <c r="J251" s="1409">
        <f t="shared" si="214"/>
        <v>4.7954492392622479</v>
      </c>
      <c r="K251" s="2300">
        <f t="shared" ref="K251:K256" si="215">SUM(H251:J251)</f>
        <v>12.28744074706977</v>
      </c>
      <c r="L251" s="1760"/>
      <c r="M251" s="1205"/>
      <c r="N251" s="1205"/>
      <c r="O251" s="1205"/>
      <c r="P251" s="2504"/>
      <c r="Q251" s="2530"/>
      <c r="R251" s="1206"/>
      <c r="S251" s="1207"/>
      <c r="T251" s="2531"/>
      <c r="U251" s="862"/>
      <c r="V251" s="862"/>
      <c r="W251" s="862"/>
      <c r="X251" s="863"/>
      <c r="Y251" s="1208"/>
      <c r="Z251" s="1208"/>
      <c r="AA251" s="1208"/>
      <c r="AB251" s="1209"/>
      <c r="AC251" s="864"/>
      <c r="AD251" s="864"/>
      <c r="AE251" s="864"/>
      <c r="AF251" s="865"/>
      <c r="AG251" s="1332"/>
      <c r="AH251" s="1333"/>
      <c r="AI251" s="1334"/>
      <c r="AJ251" s="1333"/>
      <c r="AK251" s="869"/>
      <c r="AL251" s="870"/>
      <c r="AM251" s="870"/>
      <c r="AN251" s="871"/>
      <c r="AO251" s="1210"/>
      <c r="AP251" s="1210"/>
      <c r="AQ251" s="1210"/>
      <c r="AR251" s="1211"/>
      <c r="AS251" s="1406">
        <f t="shared" ref="AS251:AU256" si="216">(AS244-AVERAGE(AS$244:AS$249))*$F$253*3/($AS$250*3/10)+AVERAGE(AS$244:AS$249)</f>
        <v>3.6256440986517213</v>
      </c>
      <c r="AT251" s="1406">
        <f t="shared" si="216"/>
        <v>3.6256440986517213</v>
      </c>
      <c r="AU251" s="1406">
        <f t="shared" si="216"/>
        <v>4.8341921315356284</v>
      </c>
      <c r="AV251" s="1950">
        <f t="shared" ref="AV251:AV256" si="217">SUM(AS251:AU251)</f>
        <v>12.085480328839072</v>
      </c>
      <c r="AW251" s="1976"/>
      <c r="AX251" s="872"/>
      <c r="AY251" s="873"/>
      <c r="AZ251" s="1977"/>
      <c r="BA251" s="874"/>
      <c r="BB251" s="874"/>
      <c r="BC251" s="874"/>
      <c r="BD251" s="2434"/>
      <c r="BE251" s="1406">
        <f t="shared" ref="BE251:BG256" si="218">(BE244-AVERAGE(BE$244:BE$249))*$F$253*3/($BE$250*3/10)+AVERAGE(BE$244:BE$249)</f>
        <v>3.9746940568650411</v>
      </c>
      <c r="BF251" s="1406">
        <f t="shared" si="218"/>
        <v>3.8258355678358695</v>
      </c>
      <c r="BG251" s="2469">
        <f t="shared" si="218"/>
        <v>4.8422100016290788</v>
      </c>
      <c r="BH251" s="2437">
        <f t="shared" ref="BH251:BH256" si="219">SUM(BE251:BG251)</f>
        <v>12.642739626329989</v>
      </c>
      <c r="BI251" s="877"/>
      <c r="BJ251" s="877"/>
      <c r="BK251" s="877"/>
      <c r="BL251" s="878"/>
      <c r="BM251" s="879"/>
      <c r="BN251" s="879"/>
      <c r="BO251" s="879"/>
      <c r="BP251" s="880"/>
      <c r="BQ251" s="867"/>
      <c r="BR251" s="867"/>
      <c r="BS251" s="867"/>
      <c r="BT251" s="866"/>
      <c r="BU251" s="1927"/>
      <c r="BV251" s="1419"/>
      <c r="BW251" s="1419"/>
      <c r="BX251" s="1928"/>
      <c r="BY251" s="1435"/>
      <c r="BZ251" s="1435"/>
      <c r="CA251" s="1435"/>
      <c r="CB251" s="1436"/>
      <c r="CC251" s="864"/>
      <c r="CD251" s="864"/>
      <c r="CE251" s="864"/>
      <c r="CF251" s="865"/>
      <c r="CG251" s="879"/>
      <c r="CH251" s="879"/>
      <c r="CI251" s="879"/>
      <c r="CJ251" s="880"/>
      <c r="CK251" s="882"/>
      <c r="CL251" s="882"/>
      <c r="CM251" s="882"/>
      <c r="CN251" s="889"/>
      <c r="CO251" s="2022"/>
      <c r="CP251" s="883"/>
      <c r="CQ251" s="884"/>
      <c r="CR251" s="2023"/>
      <c r="CS251" s="883"/>
      <c r="CT251" s="883"/>
      <c r="CU251" s="883"/>
      <c r="CV251" s="885"/>
      <c r="CW251" s="886"/>
      <c r="CX251" s="883"/>
      <c r="CY251" s="884"/>
      <c r="CZ251" s="884"/>
      <c r="DA251" s="887"/>
      <c r="DB251" s="875"/>
      <c r="DC251" s="888"/>
      <c r="DD251" s="888"/>
      <c r="DE251" s="886"/>
      <c r="DF251" s="883"/>
      <c r="DG251" s="884"/>
      <c r="DH251" s="884"/>
      <c r="DI251" s="889"/>
      <c r="DJ251" s="882"/>
      <c r="DK251" s="890"/>
      <c r="DL251" s="890"/>
      <c r="DM251" s="881"/>
      <c r="DN251" s="881"/>
      <c r="DO251" s="881"/>
      <c r="DP251" s="891"/>
      <c r="DQ251" s="1406">
        <f t="shared" ref="DQ251:DS256" si="220">(DQ244-AVERAGE(DQ$244:DQ$249))*$F$253*3/($DQ$250*3/10)+AVERAGE(DQ$244:DQ$249)</f>
        <v>3.9920466009901827</v>
      </c>
      <c r="DR251" s="1406">
        <f t="shared" si="220"/>
        <v>3.9920466009901827</v>
      </c>
      <c r="DS251" s="1406">
        <f t="shared" si="220"/>
        <v>5.3227288013202445</v>
      </c>
      <c r="DT251" s="1407">
        <f t="shared" ref="DT251:DT256" si="221">SUM(DQ251:DS251)</f>
        <v>13.30682200330061</v>
      </c>
      <c r="DU251" s="1240">
        <f t="shared" ref="DU251:DW256" si="222">(DU244-AVERAGE(DU$244:DU$249))*$F$253*3/($DU$250*3/10)+AVERAGE(DU$244:DU$249)</f>
        <v>3.0380333211981494</v>
      </c>
      <c r="DV251" s="1240">
        <f t="shared" si="222"/>
        <v>3.0380333211981494</v>
      </c>
      <c r="DW251" s="1240">
        <f t="shared" si="222"/>
        <v>4.0507110949308656</v>
      </c>
      <c r="DX251" s="1313">
        <f t="shared" ref="DX251:DX256" si="223">SUM(DU251:DW251)</f>
        <v>10.126777737327163</v>
      </c>
      <c r="DY251" s="1240">
        <f>(DY244-AVERAGE(DY$244:DY$249))*$F$253*3/($DY$250*3/10)+AVERAGE(DY$244:DY$249)</f>
        <v>4.4100316724171105</v>
      </c>
      <c r="DZ251" s="1240">
        <f t="shared" ref="DZ251:EA256" si="224">(DZ244-AVERAGE(DZ$244:DZ$249))*$F$239*3/($DY$250*3/10)+AVERAGE(DZ$244:DZ$249)</f>
        <v>4.0064571916916076</v>
      </c>
      <c r="EA251" s="1240">
        <f t="shared" si="224"/>
        <v>4.8740847620136432</v>
      </c>
      <c r="EB251" s="1313">
        <f t="shared" ref="EB251:EB256" si="225">SUM(DY251:EA251)</f>
        <v>13.290573626122361</v>
      </c>
      <c r="EC251" s="869"/>
      <c r="ED251" s="870"/>
      <c r="EE251" s="1212"/>
      <c r="EF251" s="871"/>
      <c r="EG251" s="894"/>
      <c r="EH251" s="895"/>
      <c r="EI251" s="896"/>
      <c r="EJ251" s="897"/>
      <c r="EK251" s="1240">
        <f t="shared" ref="EK251:EM256" si="226">(EK244-AVERAGE(EK$244:EK$249))*$F$253*3/($EK$250*3/10)+AVERAGE(EK$244:EK$249)</f>
        <v>3.3828212130287851</v>
      </c>
      <c r="EL251" s="1240">
        <f t="shared" si="226"/>
        <v>3.0829612550427918</v>
      </c>
      <c r="EM251" s="1240">
        <f t="shared" si="226"/>
        <v>4.1939094394976095</v>
      </c>
      <c r="EN251" s="1313">
        <f t="shared" ref="EN251:EN256" si="227">SUM(EK251:EM251)</f>
        <v>10.659691907569186</v>
      </c>
      <c r="EO251" s="1217"/>
      <c r="EP251" s="1218"/>
      <c r="EQ251" s="1219"/>
      <c r="ER251" s="1220"/>
      <c r="ES251" s="1335"/>
      <c r="ET251" s="1336"/>
      <c r="EU251" s="1337"/>
      <c r="EV251" s="1338"/>
      <c r="EW251" s="1240">
        <f t="shared" ref="EW251:EY256" si="228">(EW244-AVERAGE(EW$244:EW$249))*$F$253*3/($EW$250*3/10)+AVERAGE(EW$244:EW$249)</f>
        <v>4.1791409630076108</v>
      </c>
      <c r="EX251" s="1240">
        <f t="shared" si="228"/>
        <v>4.2705505930837235</v>
      </c>
      <c r="EY251" s="1240">
        <f t="shared" si="228"/>
        <v>5.450308443908666</v>
      </c>
      <c r="EZ251" s="1474">
        <f t="shared" ref="EZ251:EZ256" si="229">SUM(EW251:EY251)</f>
        <v>13.9</v>
      </c>
      <c r="FA251" s="1516"/>
      <c r="FB251" s="1516"/>
      <c r="FC251" s="1516"/>
      <c r="FD251" s="1517"/>
      <c r="FE251" s="1662"/>
      <c r="FF251" s="1662"/>
      <c r="FG251" s="1662"/>
      <c r="FH251" s="1663"/>
      <c r="FL251" s="2260"/>
      <c r="FP251" s="2260"/>
      <c r="FQ251" s="1867"/>
      <c r="FT251" s="2260"/>
      <c r="FX251" s="2260"/>
      <c r="GB251" s="2260"/>
      <c r="GF251" s="2260"/>
      <c r="GG251" s="1867"/>
      <c r="GJ251" s="2260"/>
      <c r="GN251" s="2260"/>
      <c r="GR251" s="2260"/>
      <c r="GV251" s="1867"/>
      <c r="GW251" s="1867"/>
      <c r="GZ251" s="2260"/>
      <c r="HA251" s="1867"/>
      <c r="HD251" s="2260"/>
      <c r="HE251" s="1867"/>
      <c r="HH251" s="2260"/>
      <c r="HI251" s="1867"/>
      <c r="HL251" s="2260"/>
      <c r="HM251" s="1867"/>
      <c r="HP251" s="2260"/>
      <c r="HQ251" s="1867"/>
      <c r="HT251" s="2260"/>
      <c r="HU251" s="1867"/>
      <c r="HX251" s="2260"/>
      <c r="HY251" s="1867"/>
      <c r="IB251" s="2260"/>
      <c r="IC251" s="1867"/>
      <c r="IF251" s="2260"/>
      <c r="IG251" s="1867"/>
      <c r="IJ251" s="2260"/>
      <c r="IK251" s="1867"/>
      <c r="IN251" s="2260"/>
      <c r="IO251" s="1867"/>
      <c r="IR251" s="2260"/>
      <c r="IS251" s="1867"/>
      <c r="IV251" s="1867"/>
      <c r="IW251" s="1867"/>
      <c r="IZ251" s="2260"/>
      <c r="JA251" s="1867"/>
      <c r="JD251" s="2260"/>
      <c r="JE251" s="1867"/>
      <c r="JH251" s="2260"/>
      <c r="JI251" s="1867"/>
      <c r="JL251" s="2260"/>
      <c r="JM251" s="1867"/>
      <c r="JP251" s="2260"/>
      <c r="JQ251" s="1867"/>
      <c r="JT251" s="2260"/>
      <c r="JU251" s="1867"/>
      <c r="JX251" s="2260"/>
      <c r="JY251" s="1867"/>
      <c r="KB251" s="2260"/>
      <c r="KC251" s="1867"/>
      <c r="KF251" s="2260"/>
      <c r="KG251" s="1867"/>
      <c r="KJ251" s="2260"/>
      <c r="KK251" s="1867"/>
      <c r="KN251" s="2260"/>
      <c r="KO251" s="1867"/>
      <c r="KR251" s="2260"/>
      <c r="KS251" s="1867"/>
      <c r="KV251" s="2260"/>
      <c r="KW251" s="1867"/>
      <c r="KZ251" s="2260"/>
      <c r="LA251" s="1867"/>
      <c r="LD251" s="2260"/>
      <c r="LE251" s="1867"/>
      <c r="LH251" s="2260"/>
      <c r="LI251" s="1867"/>
      <c r="LL251" s="2260"/>
      <c r="LM251" s="1867"/>
      <c r="LP251" s="2260"/>
      <c r="LQ251" s="1867"/>
      <c r="LT251" s="2260"/>
      <c r="LU251" s="1867"/>
      <c r="LX251" s="2260"/>
      <c r="LY251" s="1867"/>
      <c r="MB251" s="2260"/>
      <c r="MC251" s="1867"/>
      <c r="MF251" s="2260"/>
      <c r="MG251" s="1867"/>
      <c r="MJ251" s="2260"/>
      <c r="MK251" s="1867"/>
      <c r="MN251" s="2260"/>
      <c r="MO251" s="1867"/>
      <c r="MR251" s="2260"/>
      <c r="MS251" s="1867"/>
      <c r="MV251" s="2260"/>
      <c r="MW251" s="1867"/>
      <c r="MZ251" s="2260"/>
      <c r="NA251" s="1867"/>
      <c r="ND251" s="2260"/>
    </row>
    <row r="252" spans="1:368" s="78" customFormat="1" thickBot="1">
      <c r="A252" s="899"/>
      <c r="B252" s="1754"/>
      <c r="C252" s="1790"/>
      <c r="D252" s="2331"/>
      <c r="E252" s="1790"/>
      <c r="F252" s="1828" t="s">
        <v>319</v>
      </c>
      <c r="G252" s="1836" t="s">
        <v>189</v>
      </c>
      <c r="H252" s="1780">
        <f t="shared" si="214"/>
        <v>4.2941353468879937</v>
      </c>
      <c r="I252" s="1411">
        <f t="shared" si="214"/>
        <v>4.0117447807725721</v>
      </c>
      <c r="J252" s="1411">
        <f t="shared" si="214"/>
        <v>5.2511176285392001</v>
      </c>
      <c r="K252" s="2302">
        <f t="shared" si="215"/>
        <v>13.556997756199765</v>
      </c>
      <c r="L252" s="1754"/>
      <c r="M252" s="472"/>
      <c r="N252" s="472"/>
      <c r="O252" s="472"/>
      <c r="P252" s="471"/>
      <c r="Q252" s="2521"/>
      <c r="R252" s="572"/>
      <c r="S252" s="573"/>
      <c r="T252" s="2520"/>
      <c r="U252" s="739"/>
      <c r="V252" s="739"/>
      <c r="W252" s="739"/>
      <c r="X252" s="740"/>
      <c r="Y252" s="482"/>
      <c r="Z252" s="482"/>
      <c r="AA252" s="482"/>
      <c r="AB252" s="525"/>
      <c r="AC252" s="355"/>
      <c r="AD252" s="355"/>
      <c r="AE252" s="355"/>
      <c r="AF252" s="356"/>
      <c r="AG252" s="1176"/>
      <c r="AH252" s="1177"/>
      <c r="AI252" s="1178"/>
      <c r="AJ252" s="1177"/>
      <c r="AK252" s="351"/>
      <c r="AL252" s="463"/>
      <c r="AM252" s="463"/>
      <c r="AN252" s="464"/>
      <c r="AO252" s="1127"/>
      <c r="AP252" s="1127"/>
      <c r="AQ252" s="1127"/>
      <c r="AR252" s="1128"/>
      <c r="AS252" s="1406">
        <f t="shared" si="216"/>
        <v>3.6256440986517213</v>
      </c>
      <c r="AT252" s="1406">
        <f t="shared" si="216"/>
        <v>3.6256440986517213</v>
      </c>
      <c r="AU252" s="1406">
        <f t="shared" si="216"/>
        <v>4.8341921315356284</v>
      </c>
      <c r="AV252" s="1951">
        <f t="shared" si="217"/>
        <v>12.085480328839072</v>
      </c>
      <c r="AW252" s="1962"/>
      <c r="AX252" s="364"/>
      <c r="AY252" s="365"/>
      <c r="AZ252" s="1963"/>
      <c r="BA252" s="366"/>
      <c r="BB252" s="366"/>
      <c r="BC252" s="366"/>
      <c r="BD252" s="367"/>
      <c r="BE252" s="1406">
        <f t="shared" si="218"/>
        <v>3.7865297156747952</v>
      </c>
      <c r="BF252" s="1406">
        <f t="shared" si="218"/>
        <v>3.6376712266456237</v>
      </c>
      <c r="BG252" s="2469">
        <f t="shared" si="218"/>
        <v>4.7757990576795804</v>
      </c>
      <c r="BH252" s="2438">
        <f t="shared" si="219"/>
        <v>12.2</v>
      </c>
      <c r="BI252" s="371"/>
      <c r="BJ252" s="371"/>
      <c r="BK252" s="371"/>
      <c r="BL252" s="372"/>
      <c r="BM252" s="358"/>
      <c r="BN252" s="358"/>
      <c r="BO252" s="358"/>
      <c r="BP252" s="363"/>
      <c r="BQ252" s="373"/>
      <c r="BR252" s="373"/>
      <c r="BS252" s="373"/>
      <c r="BT252" s="704"/>
      <c r="BU252" s="1916"/>
      <c r="BV252" s="1415"/>
      <c r="BW252" s="1415"/>
      <c r="BX252" s="1917"/>
      <c r="BY252" s="1424"/>
      <c r="BZ252" s="1424"/>
      <c r="CA252" s="1424"/>
      <c r="CB252" s="1425"/>
      <c r="CC252" s="355"/>
      <c r="CD252" s="355"/>
      <c r="CE252" s="355"/>
      <c r="CF252" s="356"/>
      <c r="CG252" s="358"/>
      <c r="CH252" s="358"/>
      <c r="CI252" s="358"/>
      <c r="CJ252" s="363"/>
      <c r="CK252" s="383"/>
      <c r="CL252" s="383"/>
      <c r="CM252" s="383"/>
      <c r="CN252" s="488"/>
      <c r="CO252" s="2014"/>
      <c r="CP252" s="467"/>
      <c r="CQ252" s="468"/>
      <c r="CR252" s="2015"/>
      <c r="CS252" s="467"/>
      <c r="CT252" s="467"/>
      <c r="CU252" s="467"/>
      <c r="CV252" s="575"/>
      <c r="CW252" s="466"/>
      <c r="CX252" s="467"/>
      <c r="CY252" s="468"/>
      <c r="CZ252" s="468"/>
      <c r="DA252" s="469"/>
      <c r="DB252" s="378"/>
      <c r="DC252" s="470"/>
      <c r="DD252" s="470"/>
      <c r="DE252" s="466"/>
      <c r="DF252" s="467"/>
      <c r="DG252" s="468"/>
      <c r="DH252" s="468"/>
      <c r="DI252" s="488"/>
      <c r="DJ252" s="383"/>
      <c r="DK252" s="489"/>
      <c r="DL252" s="489"/>
      <c r="DM252" s="374"/>
      <c r="DN252" s="374"/>
      <c r="DO252" s="374"/>
      <c r="DP252" s="574"/>
      <c r="DQ252" s="1406">
        <f t="shared" si="220"/>
        <v>4.0923722589817677</v>
      </c>
      <c r="DR252" s="1406">
        <f t="shared" si="220"/>
        <v>4.0923722589817677</v>
      </c>
      <c r="DS252" s="1406">
        <f t="shared" si="220"/>
        <v>5.4564963453090236</v>
      </c>
      <c r="DT252" s="1408">
        <f t="shared" si="221"/>
        <v>13.641240863272559</v>
      </c>
      <c r="DU252" s="1240">
        <f t="shared" si="222"/>
        <v>4.2585476277156076</v>
      </c>
      <c r="DV252" s="1240">
        <f t="shared" si="222"/>
        <v>4.2585476277156076</v>
      </c>
      <c r="DW252" s="1240">
        <f t="shared" si="222"/>
        <v>5.6780635036208107</v>
      </c>
      <c r="DX252" s="1314">
        <f t="shared" si="223"/>
        <v>14.195158759052026</v>
      </c>
      <c r="DY252" s="1240">
        <f>(DY245-AVERAGE(DY$244:DY$249))*$F$239*3/($DY$250*3/10)+AVERAGE(DY$244:DY$249)</f>
        <v>5.4414529186759042</v>
      </c>
      <c r="DZ252" s="1240">
        <f t="shared" si="224"/>
        <v>4.5221678148210041</v>
      </c>
      <c r="EA252" s="1240">
        <f t="shared" si="224"/>
        <v>5.3897953851430396</v>
      </c>
      <c r="EB252" s="1314">
        <f t="shared" si="225"/>
        <v>15.353416118639949</v>
      </c>
      <c r="EC252" s="351"/>
      <c r="ED252" s="463"/>
      <c r="EE252" s="687"/>
      <c r="EF252" s="464"/>
      <c r="EG252" s="577"/>
      <c r="EH252" s="578"/>
      <c r="EI252" s="579"/>
      <c r="EJ252" s="580"/>
      <c r="EK252" s="1240">
        <f t="shared" si="226"/>
        <v>4.7831012970567981</v>
      </c>
      <c r="EL252" s="1240">
        <f t="shared" si="226"/>
        <v>3.7831012970567981</v>
      </c>
      <c r="EM252" s="1240">
        <f t="shared" si="226"/>
        <v>4.8940494815116153</v>
      </c>
      <c r="EN252" s="1314">
        <f t="shared" si="227"/>
        <v>13.460252075625212</v>
      </c>
      <c r="EO252" s="1029"/>
      <c r="EP252" s="1030"/>
      <c r="EQ252" s="1031"/>
      <c r="ER252" s="1032"/>
      <c r="ES252" s="1088"/>
      <c r="ET252" s="1089"/>
      <c r="EU252" s="1090"/>
      <c r="EV252" s="1091"/>
      <c r="EW252" s="1240">
        <f t="shared" si="228"/>
        <v>4.0712995114593671</v>
      </c>
      <c r="EX252" s="1240">
        <f t="shared" si="228"/>
        <v>4.1627091415354798</v>
      </c>
      <c r="EY252" s="1240">
        <f t="shared" si="228"/>
        <v>5.7294274949747086</v>
      </c>
      <c r="EZ252" s="1475">
        <f t="shared" si="229"/>
        <v>13.963436147969556</v>
      </c>
      <c r="FA252" s="1510"/>
      <c r="FB252" s="1510"/>
      <c r="FC252" s="1510"/>
      <c r="FD252" s="1511"/>
      <c r="FE252" s="1662"/>
      <c r="FF252" s="1662"/>
      <c r="FG252" s="1662"/>
      <c r="FH252" s="1664"/>
      <c r="FL252" s="2252"/>
      <c r="FP252" s="2252"/>
      <c r="FQ252" s="1858"/>
      <c r="FT252" s="2252"/>
      <c r="FX252" s="2252"/>
      <c r="GB252" s="2252"/>
      <c r="GF252" s="2252"/>
      <c r="GG252" s="1858"/>
      <c r="GJ252" s="2252"/>
      <c r="GN252" s="2252"/>
      <c r="GR252" s="2252"/>
      <c r="GV252" s="1858"/>
      <c r="GW252" s="1858"/>
      <c r="GZ252" s="2252"/>
      <c r="HA252" s="1858"/>
      <c r="HD252" s="2252"/>
      <c r="HE252" s="1858"/>
      <c r="HH252" s="2252"/>
      <c r="HI252" s="1858"/>
      <c r="HL252" s="2252"/>
      <c r="HM252" s="1858"/>
      <c r="HP252" s="2252"/>
      <c r="HQ252" s="1858"/>
      <c r="HT252" s="2252"/>
      <c r="HU252" s="1858"/>
      <c r="HX252" s="2252"/>
      <c r="HY252" s="1858"/>
      <c r="IB252" s="2252"/>
      <c r="IC252" s="1858"/>
      <c r="IF252" s="2252"/>
      <c r="IG252" s="1858"/>
      <c r="IJ252" s="2252"/>
      <c r="IK252" s="1858"/>
      <c r="IN252" s="2252"/>
      <c r="IO252" s="1858"/>
      <c r="IR252" s="2252"/>
      <c r="IS252" s="1858"/>
      <c r="IV252" s="1858"/>
      <c r="IW252" s="1858"/>
      <c r="IZ252" s="2252"/>
      <c r="JA252" s="1858"/>
      <c r="JD252" s="2252"/>
      <c r="JE252" s="1858"/>
      <c r="JH252" s="2252"/>
      <c r="JI252" s="1858"/>
      <c r="JL252" s="2252"/>
      <c r="JM252" s="1858"/>
      <c r="JP252" s="2252"/>
      <c r="JQ252" s="1858"/>
      <c r="JT252" s="2252"/>
      <c r="JU252" s="1858"/>
      <c r="JX252" s="2252"/>
      <c r="JY252" s="1858"/>
      <c r="KB252" s="2252"/>
      <c r="KC252" s="1858"/>
      <c r="KF252" s="2252"/>
      <c r="KG252" s="1858"/>
      <c r="KJ252" s="2252"/>
      <c r="KK252" s="1858"/>
      <c r="KN252" s="2252"/>
      <c r="KO252" s="1858"/>
      <c r="KR252" s="2252"/>
      <c r="KS252" s="1858"/>
      <c r="KV252" s="2252"/>
      <c r="KW252" s="1858"/>
      <c r="KZ252" s="2252"/>
      <c r="LA252" s="1858"/>
      <c r="LD252" s="2252"/>
      <c r="LE252" s="1858"/>
      <c r="LH252" s="2252"/>
      <c r="LI252" s="1858"/>
      <c r="LL252" s="2252"/>
      <c r="LM252" s="1858"/>
      <c r="LP252" s="2252"/>
      <c r="LQ252" s="1858"/>
      <c r="LT252" s="2252"/>
      <c r="LU252" s="1858"/>
      <c r="LX252" s="2252"/>
      <c r="LY252" s="1858"/>
      <c r="MB252" s="2252"/>
      <c r="MC252" s="1858"/>
      <c r="MF252" s="2252"/>
      <c r="MG252" s="1858"/>
      <c r="MJ252" s="2252"/>
      <c r="MK252" s="1858"/>
      <c r="MN252" s="2252"/>
      <c r="MO252" s="1858"/>
      <c r="MR252" s="2252"/>
      <c r="MS252" s="1858"/>
      <c r="MV252" s="2252"/>
      <c r="MW252" s="1858"/>
      <c r="MZ252" s="2252"/>
      <c r="NA252" s="1858"/>
      <c r="ND252" s="2252"/>
    </row>
    <row r="253" spans="1:368" s="78" customFormat="1" thickBot="1">
      <c r="A253" s="899"/>
      <c r="B253" s="1754"/>
      <c r="C253" s="1790"/>
      <c r="D253" s="2331"/>
      <c r="E253" s="1790"/>
      <c r="F253" s="1830">
        <v>0.2</v>
      </c>
      <c r="G253" s="1836" t="s">
        <v>254</v>
      </c>
      <c r="H253" s="1782">
        <f t="shared" si="214"/>
        <v>3.7356173836276452</v>
      </c>
      <c r="I253" s="1409">
        <f t="shared" si="214"/>
        <v>3.4005132297939551</v>
      </c>
      <c r="J253" s="1409">
        <f t="shared" si="214"/>
        <v>3.5583019299710332</v>
      </c>
      <c r="K253" s="2300">
        <f t="shared" si="215"/>
        <v>10.694432543392633</v>
      </c>
      <c r="L253" s="1754"/>
      <c r="M253" s="472"/>
      <c r="N253" s="472"/>
      <c r="O253" s="472"/>
      <c r="P253" s="471"/>
      <c r="Q253" s="2521"/>
      <c r="R253" s="572"/>
      <c r="S253" s="573"/>
      <c r="T253" s="2520"/>
      <c r="U253" s="739"/>
      <c r="V253" s="739"/>
      <c r="W253" s="739"/>
      <c r="X253" s="740"/>
      <c r="Y253" s="482"/>
      <c r="Z253" s="482"/>
      <c r="AA253" s="482"/>
      <c r="AB253" s="525"/>
      <c r="AC253" s="355"/>
      <c r="AD253" s="355"/>
      <c r="AE253" s="355"/>
      <c r="AF253" s="356"/>
      <c r="AG253" s="1176"/>
      <c r="AH253" s="1177"/>
      <c r="AI253" s="1178"/>
      <c r="AJ253" s="1177"/>
      <c r="AK253" s="351"/>
      <c r="AL253" s="463"/>
      <c r="AM253" s="463"/>
      <c r="AN253" s="464"/>
      <c r="AO253" s="1127"/>
      <c r="AP253" s="1127"/>
      <c r="AQ253" s="1127"/>
      <c r="AR253" s="1128"/>
      <c r="AS253" s="1406">
        <f t="shared" si="216"/>
        <v>3.0871899354158523</v>
      </c>
      <c r="AT253" s="1406">
        <f t="shared" si="216"/>
        <v>3.0871899354158523</v>
      </c>
      <c r="AU253" s="1406">
        <f t="shared" si="216"/>
        <v>4.1162532472211364</v>
      </c>
      <c r="AV253" s="1951">
        <f t="shared" si="217"/>
        <v>10.290633118052842</v>
      </c>
      <c r="AW253" s="1962"/>
      <c r="AX253" s="364"/>
      <c r="AY253" s="365"/>
      <c r="AZ253" s="1963"/>
      <c r="BA253" s="366"/>
      <c r="BB253" s="366"/>
      <c r="BC253" s="366"/>
      <c r="BD253" s="367"/>
      <c r="BE253" s="1406">
        <f t="shared" si="218"/>
        <v>3.4212695239525548</v>
      </c>
      <c r="BF253" s="1406">
        <f t="shared" si="218"/>
        <v>2.718986502010897</v>
      </c>
      <c r="BG253" s="2469">
        <f t="shared" si="218"/>
        <v>3.4586486693478626</v>
      </c>
      <c r="BH253" s="2438">
        <f t="shared" si="219"/>
        <v>9.5989046953113153</v>
      </c>
      <c r="BI253" s="371"/>
      <c r="BJ253" s="371"/>
      <c r="BK253" s="371"/>
      <c r="BL253" s="372"/>
      <c r="BM253" s="358"/>
      <c r="BN253" s="358"/>
      <c r="BO253" s="358"/>
      <c r="BP253" s="363"/>
      <c r="BQ253" s="373"/>
      <c r="BR253" s="373"/>
      <c r="BS253" s="373"/>
      <c r="BT253" s="704"/>
      <c r="BU253" s="1916"/>
      <c r="BV253" s="1415"/>
      <c r="BW253" s="1415"/>
      <c r="BX253" s="1917"/>
      <c r="BY253" s="1424"/>
      <c r="BZ253" s="1424"/>
      <c r="CA253" s="1424"/>
      <c r="CB253" s="1425"/>
      <c r="CC253" s="355"/>
      <c r="CD253" s="355"/>
      <c r="CE253" s="355"/>
      <c r="CF253" s="356"/>
      <c r="CG253" s="358"/>
      <c r="CH253" s="358"/>
      <c r="CI253" s="358"/>
      <c r="CJ253" s="363"/>
      <c r="CK253" s="383"/>
      <c r="CL253" s="383"/>
      <c r="CM253" s="383"/>
      <c r="CN253" s="488"/>
      <c r="CO253" s="2014"/>
      <c r="CP253" s="467"/>
      <c r="CQ253" s="468"/>
      <c r="CR253" s="2015"/>
      <c r="CS253" s="467"/>
      <c r="CT253" s="467"/>
      <c r="CU253" s="467"/>
      <c r="CV253" s="575"/>
      <c r="CW253" s="466"/>
      <c r="CX253" s="467"/>
      <c r="CY253" s="468"/>
      <c r="CZ253" s="468"/>
      <c r="DA253" s="469"/>
      <c r="DB253" s="378"/>
      <c r="DC253" s="470"/>
      <c r="DD253" s="470"/>
      <c r="DE253" s="466"/>
      <c r="DF253" s="467"/>
      <c r="DG253" s="468"/>
      <c r="DH253" s="468"/>
      <c r="DI253" s="488"/>
      <c r="DJ253" s="383"/>
      <c r="DK253" s="489"/>
      <c r="DL253" s="489"/>
      <c r="DM253" s="374"/>
      <c r="DN253" s="374"/>
      <c r="DO253" s="374"/>
      <c r="DP253" s="574"/>
      <c r="DQ253" s="1406">
        <f t="shared" si="220"/>
        <v>2.8884643630827447</v>
      </c>
      <c r="DR253" s="1406">
        <f t="shared" si="220"/>
        <v>2.8884643630827447</v>
      </c>
      <c r="DS253" s="1406">
        <f t="shared" si="220"/>
        <v>3.8512858174436597</v>
      </c>
      <c r="DT253" s="1408">
        <f t="shared" si="221"/>
        <v>9.6282145436091486</v>
      </c>
      <c r="DU253" s="1240">
        <f t="shared" si="222"/>
        <v>3.0380333211981494</v>
      </c>
      <c r="DV253" s="1240">
        <f t="shared" si="222"/>
        <v>3.0380333211981494</v>
      </c>
      <c r="DW253" s="1240">
        <f t="shared" si="222"/>
        <v>4.0507110949308656</v>
      </c>
      <c r="DX253" s="1314">
        <f t="shared" si="223"/>
        <v>10.126777737327163</v>
      </c>
      <c r="DY253" s="1240">
        <f>(DY246-AVERAGE(DY$244:DY$249))*$F$239*3/($DY$250*3/10)+AVERAGE(DY$244:DY$249)</f>
        <v>4.9257422955465078</v>
      </c>
      <c r="DZ253" s="1240">
        <f t="shared" si="224"/>
        <v>3.4907465685622112</v>
      </c>
      <c r="EA253" s="1240">
        <f t="shared" si="224"/>
        <v>2.8112422694960566</v>
      </c>
      <c r="EB253" s="1314">
        <f t="shared" si="225"/>
        <v>11.227731133604774</v>
      </c>
      <c r="EC253" s="351"/>
      <c r="ED253" s="463"/>
      <c r="EE253" s="687"/>
      <c r="EF253" s="464"/>
      <c r="EG253" s="577"/>
      <c r="EH253" s="578"/>
      <c r="EI253" s="579"/>
      <c r="EJ253" s="580"/>
      <c r="EK253" s="1240">
        <f t="shared" si="226"/>
        <v>4.0829612550427914</v>
      </c>
      <c r="EL253" s="1240">
        <f t="shared" si="226"/>
        <v>3.7831012970567981</v>
      </c>
      <c r="EM253" s="1240">
        <f t="shared" si="226"/>
        <v>2.793629355469597</v>
      </c>
      <c r="EN253" s="1314">
        <f t="shared" si="227"/>
        <v>10.659691907569186</v>
      </c>
      <c r="EO253" s="1029"/>
      <c r="EP253" s="1030"/>
      <c r="EQ253" s="1031"/>
      <c r="ER253" s="1032"/>
      <c r="ES253" s="1088"/>
      <c r="ET253" s="1089"/>
      <c r="EU253" s="1090"/>
      <c r="EV253" s="1091"/>
      <c r="EW253" s="1240">
        <f t="shared" si="228"/>
        <v>4.7056609911549199</v>
      </c>
      <c r="EX253" s="1240">
        <f t="shared" si="228"/>
        <v>4.7970706212310317</v>
      </c>
      <c r="EY253" s="1240">
        <f t="shared" si="228"/>
        <v>3.826343055888052</v>
      </c>
      <c r="EZ253" s="1475">
        <f t="shared" si="229"/>
        <v>13.329074668274004</v>
      </c>
      <c r="FA253" s="1510"/>
      <c r="FB253" s="1510"/>
      <c r="FC253" s="1510"/>
      <c r="FD253" s="1511"/>
      <c r="FE253" s="1662"/>
      <c r="FF253" s="1662"/>
      <c r="FG253" s="1662"/>
      <c r="FH253" s="1664"/>
      <c r="FL253" s="2252"/>
      <c r="FP253" s="2252"/>
      <c r="FQ253" s="1858"/>
      <c r="FT253" s="2252"/>
      <c r="FX253" s="2252"/>
      <c r="GB253" s="2252"/>
      <c r="GF253" s="2252"/>
      <c r="GG253" s="1858"/>
      <c r="GJ253" s="2252"/>
      <c r="GN253" s="2252"/>
      <c r="GR253" s="2252"/>
      <c r="GV253" s="1858"/>
      <c r="GW253" s="1858"/>
      <c r="GZ253" s="2252"/>
      <c r="HA253" s="1858"/>
      <c r="HD253" s="2252"/>
      <c r="HE253" s="1858"/>
      <c r="HH253" s="2252"/>
      <c r="HI253" s="1858"/>
      <c r="HL253" s="2252"/>
      <c r="HM253" s="1858"/>
      <c r="HP253" s="2252"/>
      <c r="HQ253" s="1858"/>
      <c r="HT253" s="2252"/>
      <c r="HU253" s="1858"/>
      <c r="HX253" s="2252"/>
      <c r="HY253" s="1858"/>
      <c r="IB253" s="2252"/>
      <c r="IC253" s="1858"/>
      <c r="IF253" s="2252"/>
      <c r="IG253" s="1858"/>
      <c r="IJ253" s="2252"/>
      <c r="IK253" s="1858"/>
      <c r="IN253" s="2252"/>
      <c r="IO253" s="1858"/>
      <c r="IR253" s="2252"/>
      <c r="IS253" s="1858"/>
      <c r="IV253" s="1858"/>
      <c r="IW253" s="1858"/>
      <c r="IZ253" s="2252"/>
      <c r="JA253" s="1858"/>
      <c r="JD253" s="2252"/>
      <c r="JE253" s="1858"/>
      <c r="JH253" s="2252"/>
      <c r="JI253" s="1858"/>
      <c r="JL253" s="2252"/>
      <c r="JM253" s="1858"/>
      <c r="JP253" s="2252"/>
      <c r="JQ253" s="1858"/>
      <c r="JT253" s="2252"/>
      <c r="JU253" s="1858"/>
      <c r="JX253" s="2252"/>
      <c r="JY253" s="1858"/>
      <c r="KB253" s="2252"/>
      <c r="KC253" s="1858"/>
      <c r="KF253" s="2252"/>
      <c r="KG253" s="1858"/>
      <c r="KJ253" s="2252"/>
      <c r="KK253" s="1858"/>
      <c r="KN253" s="2252"/>
      <c r="KO253" s="1858"/>
      <c r="KR253" s="2252"/>
      <c r="KS253" s="1858"/>
      <c r="KV253" s="2252"/>
      <c r="KW253" s="1858"/>
      <c r="KZ253" s="2252"/>
      <c r="LA253" s="1858"/>
      <c r="LD253" s="2252"/>
      <c r="LE253" s="1858"/>
      <c r="LH253" s="2252"/>
      <c r="LI253" s="1858"/>
      <c r="LL253" s="2252"/>
      <c r="LM253" s="1858"/>
      <c r="LP253" s="2252"/>
      <c r="LQ253" s="1858"/>
      <c r="LT253" s="2252"/>
      <c r="LU253" s="1858"/>
      <c r="LX253" s="2252"/>
      <c r="LY253" s="1858"/>
      <c r="MB253" s="2252"/>
      <c r="MC253" s="1858"/>
      <c r="MF253" s="2252"/>
      <c r="MG253" s="1858"/>
      <c r="MJ253" s="2252"/>
      <c r="MK253" s="1858"/>
      <c r="MN253" s="2252"/>
      <c r="MO253" s="1858"/>
      <c r="MR253" s="2252"/>
      <c r="MS253" s="1858"/>
      <c r="MV253" s="2252"/>
      <c r="MW253" s="1858"/>
      <c r="MZ253" s="2252"/>
      <c r="NA253" s="1858"/>
      <c r="ND253" s="2252"/>
    </row>
    <row r="254" spans="1:368" s="78" customFormat="1" thickBot="1">
      <c r="A254" s="899"/>
      <c r="B254" s="1754"/>
      <c r="C254" s="1790"/>
      <c r="D254" s="2331"/>
      <c r="E254" s="1790"/>
      <c r="F254" s="1828"/>
      <c r="G254" s="1836" t="s">
        <v>321</v>
      </c>
      <c r="H254" s="1782">
        <f t="shared" si="214"/>
        <v>3.6354810208061576</v>
      </c>
      <c r="I254" s="1409">
        <f t="shared" si="214"/>
        <v>3.3774426305116299</v>
      </c>
      <c r="J254" s="1409">
        <f t="shared" si="214"/>
        <v>4.3569550181481418</v>
      </c>
      <c r="K254" s="2300">
        <f t="shared" si="215"/>
        <v>11.36987866946593</v>
      </c>
      <c r="L254" s="1754"/>
      <c r="M254" s="472"/>
      <c r="N254" s="472"/>
      <c r="O254" s="1312" t="s">
        <v>316</v>
      </c>
      <c r="P254" s="471"/>
      <c r="Q254" s="2521"/>
      <c r="R254" s="572"/>
      <c r="S254" s="573"/>
      <c r="T254" s="2520"/>
      <c r="U254" s="739"/>
      <c r="V254" s="739"/>
      <c r="W254" s="739"/>
      <c r="X254" s="740"/>
      <c r="Y254" s="482"/>
      <c r="Z254" s="482"/>
      <c r="AA254" s="482"/>
      <c r="AB254" s="525"/>
      <c r="AC254" s="355"/>
      <c r="AD254" s="355"/>
      <c r="AE254" s="355"/>
      <c r="AF254" s="356"/>
      <c r="AG254" s="1176"/>
      <c r="AH254" s="1177"/>
      <c r="AI254" s="1178"/>
      <c r="AJ254" s="1177"/>
      <c r="AK254" s="351"/>
      <c r="AL254" s="463"/>
      <c r="AM254" s="463"/>
      <c r="AN254" s="464"/>
      <c r="AO254" s="1127"/>
      <c r="AP254" s="1127"/>
      <c r="AQ254" s="1127"/>
      <c r="AR254" s="1128"/>
      <c r="AS254" s="1406">
        <f t="shared" si="216"/>
        <v>3.6256440986517213</v>
      </c>
      <c r="AT254" s="1406">
        <f t="shared" si="216"/>
        <v>3.6256440986517213</v>
      </c>
      <c r="AU254" s="1406">
        <f t="shared" si="216"/>
        <v>4.8341921315356284</v>
      </c>
      <c r="AV254" s="1951">
        <f t="shared" si="217"/>
        <v>12.085480328839072</v>
      </c>
      <c r="AW254" s="1962"/>
      <c r="AX254" s="364"/>
      <c r="AY254" s="365"/>
      <c r="AZ254" s="1963"/>
      <c r="BA254" s="366"/>
      <c r="BB254" s="366"/>
      <c r="BC254" s="366"/>
      <c r="BD254" s="367"/>
      <c r="BE254" s="1406">
        <f t="shared" si="218"/>
        <v>2.8678449910400685</v>
      </c>
      <c r="BF254" s="1406">
        <f t="shared" si="218"/>
        <v>3.2724110349233833</v>
      </c>
      <c r="BG254" s="2469">
        <f t="shared" si="218"/>
        <v>4.0120732022603489</v>
      </c>
      <c r="BH254" s="2438">
        <f t="shared" si="219"/>
        <v>10.152329228223801</v>
      </c>
      <c r="BI254" s="371"/>
      <c r="BJ254" s="371"/>
      <c r="BK254" s="371"/>
      <c r="BL254" s="372"/>
      <c r="BM254" s="358"/>
      <c r="BN254" s="358"/>
      <c r="BO254" s="358"/>
      <c r="BP254" s="363"/>
      <c r="BQ254" s="373"/>
      <c r="BR254" s="373"/>
      <c r="BS254" s="373"/>
      <c r="BT254" s="704"/>
      <c r="BU254" s="1916"/>
      <c r="BV254" s="1415"/>
      <c r="BW254" s="1415"/>
      <c r="BX254" s="1917"/>
      <c r="BY254" s="1424"/>
      <c r="BZ254" s="1424"/>
      <c r="CA254" s="1424"/>
      <c r="CB254" s="1425"/>
      <c r="CC254" s="355"/>
      <c r="CD254" s="355"/>
      <c r="CE254" s="355"/>
      <c r="CF254" s="356"/>
      <c r="CG254" s="358"/>
      <c r="CH254" s="358"/>
      <c r="CI254" s="358"/>
      <c r="CJ254" s="363"/>
      <c r="CK254" s="383"/>
      <c r="CL254" s="383"/>
      <c r="CM254" s="383"/>
      <c r="CN254" s="488"/>
      <c r="CO254" s="2014"/>
      <c r="CP254" s="467"/>
      <c r="CQ254" s="468"/>
      <c r="CR254" s="2015"/>
      <c r="CS254" s="467"/>
      <c r="CT254" s="467"/>
      <c r="CU254" s="467"/>
      <c r="CV254" s="575"/>
      <c r="CW254" s="466"/>
      <c r="CX254" s="467"/>
      <c r="CY254" s="468"/>
      <c r="CZ254" s="468"/>
      <c r="DA254" s="469"/>
      <c r="DB254" s="378"/>
      <c r="DC254" s="470"/>
      <c r="DD254" s="470"/>
      <c r="DE254" s="466"/>
      <c r="DF254" s="467"/>
      <c r="DG254" s="468"/>
      <c r="DH254" s="468"/>
      <c r="DI254" s="488"/>
      <c r="DJ254" s="383"/>
      <c r="DK254" s="489"/>
      <c r="DL254" s="489"/>
      <c r="DM254" s="374"/>
      <c r="DN254" s="374"/>
      <c r="DO254" s="374"/>
      <c r="DP254" s="574"/>
      <c r="DQ254" s="1406">
        <f t="shared" si="220"/>
        <v>3.490418311032256</v>
      </c>
      <c r="DR254" s="1406">
        <f t="shared" si="220"/>
        <v>3.490418311032256</v>
      </c>
      <c r="DS254" s="1406">
        <f t="shared" si="220"/>
        <v>4.6538910813763419</v>
      </c>
      <c r="DT254" s="1408">
        <f t="shared" si="221"/>
        <v>11.634727703440854</v>
      </c>
      <c r="DU254" s="1240">
        <f t="shared" si="222"/>
        <v>3.8517095255431215</v>
      </c>
      <c r="DV254" s="1240">
        <f t="shared" si="222"/>
        <v>3.8517095255431215</v>
      </c>
      <c r="DW254" s="1240">
        <f t="shared" si="222"/>
        <v>5.1356127007241623</v>
      </c>
      <c r="DX254" s="1314">
        <f t="shared" si="223"/>
        <v>12.839031751810406</v>
      </c>
      <c r="DY254" s="1240">
        <f>(DY247-AVERAGE(DY$244:DY$249))*$F$239*3/($DY$250*3/10)+AVERAGE(DY$244:DY$249)</f>
        <v>4.4100316724171105</v>
      </c>
      <c r="DZ254" s="1240">
        <f t="shared" si="224"/>
        <v>3.4907465685622112</v>
      </c>
      <c r="EA254" s="1240">
        <f t="shared" si="224"/>
        <v>3.8426635157548494</v>
      </c>
      <c r="EB254" s="1314">
        <f t="shared" si="225"/>
        <v>11.743441756734171</v>
      </c>
      <c r="EC254" s="351"/>
      <c r="ED254" s="463"/>
      <c r="EE254" s="687"/>
      <c r="EF254" s="464"/>
      <c r="EG254" s="577"/>
      <c r="EH254" s="578"/>
      <c r="EI254" s="579"/>
      <c r="EJ254" s="580"/>
      <c r="EK254" s="1240">
        <f t="shared" si="226"/>
        <v>4.0829612550427914</v>
      </c>
      <c r="EL254" s="1240">
        <f t="shared" si="226"/>
        <v>2.3828212130287856</v>
      </c>
      <c r="EM254" s="1240">
        <f t="shared" si="226"/>
        <v>4.1939094394976095</v>
      </c>
      <c r="EN254" s="1314">
        <f t="shared" si="227"/>
        <v>10.659691907569186</v>
      </c>
      <c r="EO254" s="1029"/>
      <c r="EP254" s="1030"/>
      <c r="EQ254" s="1031"/>
      <c r="ER254" s="1032"/>
      <c r="ES254" s="1088"/>
      <c r="ET254" s="1089"/>
      <c r="EU254" s="1090"/>
      <c r="EV254" s="1091"/>
      <c r="EW254" s="1240">
        <f t="shared" si="228"/>
        <v>3.1197572919160388</v>
      </c>
      <c r="EX254" s="1240">
        <f t="shared" si="228"/>
        <v>3.528347661839927</v>
      </c>
      <c r="EY254" s="1240">
        <f t="shared" si="228"/>
        <v>3.826343055888052</v>
      </c>
      <c r="EZ254" s="1475">
        <f t="shared" si="229"/>
        <v>10.474448009644018</v>
      </c>
      <c r="FA254" s="1510"/>
      <c r="FB254" s="1510"/>
      <c r="FC254" s="1510"/>
      <c r="FD254" s="1511"/>
      <c r="FE254" s="1662"/>
      <c r="FF254" s="1662"/>
      <c r="FG254" s="1662"/>
      <c r="FH254" s="1664"/>
      <c r="FL254" s="2252"/>
      <c r="FP254" s="2252"/>
      <c r="FQ254" s="1858"/>
      <c r="FT254" s="2252"/>
      <c r="FX254" s="2252"/>
      <c r="GB254" s="2252"/>
      <c r="GF254" s="2252"/>
      <c r="GG254" s="1858"/>
      <c r="GJ254" s="2252"/>
      <c r="GN254" s="2252"/>
      <c r="GR254" s="2252"/>
      <c r="GV254" s="1858"/>
      <c r="GW254" s="1858"/>
      <c r="GZ254" s="2252"/>
      <c r="HA254" s="1858"/>
      <c r="HD254" s="2252"/>
      <c r="HE254" s="1858"/>
      <c r="HH254" s="2252"/>
      <c r="HI254" s="1858"/>
      <c r="HL254" s="2252"/>
      <c r="HM254" s="1858"/>
      <c r="HP254" s="2252"/>
      <c r="HQ254" s="1858"/>
      <c r="HT254" s="2252"/>
      <c r="HU254" s="1858"/>
      <c r="HX254" s="2252"/>
      <c r="HY254" s="1858"/>
      <c r="IB254" s="2252"/>
      <c r="IC254" s="1858"/>
      <c r="IF254" s="2252"/>
      <c r="IG254" s="1858"/>
      <c r="IJ254" s="2252"/>
      <c r="IK254" s="1858"/>
      <c r="IN254" s="2252"/>
      <c r="IO254" s="1858"/>
      <c r="IR254" s="2252"/>
      <c r="IS254" s="1858"/>
      <c r="IV254" s="1858"/>
      <c r="IW254" s="1858"/>
      <c r="IZ254" s="2252"/>
      <c r="JA254" s="1858"/>
      <c r="JD254" s="2252"/>
      <c r="JE254" s="1858"/>
      <c r="JH254" s="2252"/>
      <c r="JI254" s="1858"/>
      <c r="JL254" s="2252"/>
      <c r="JM254" s="1858"/>
      <c r="JP254" s="2252"/>
      <c r="JQ254" s="1858"/>
      <c r="JT254" s="2252"/>
      <c r="JU254" s="1858"/>
      <c r="JX254" s="2252"/>
      <c r="JY254" s="1858"/>
      <c r="KB254" s="2252"/>
      <c r="KC254" s="1858"/>
      <c r="KF254" s="2252"/>
      <c r="KG254" s="1858"/>
      <c r="KJ254" s="2252"/>
      <c r="KK254" s="1858"/>
      <c r="KN254" s="2252"/>
      <c r="KO254" s="1858"/>
      <c r="KR254" s="2252"/>
      <c r="KS254" s="1858"/>
      <c r="KV254" s="2252"/>
      <c r="KW254" s="1858"/>
      <c r="KZ254" s="2252"/>
      <c r="LA254" s="1858"/>
      <c r="LD254" s="2252"/>
      <c r="LE254" s="1858"/>
      <c r="LH254" s="2252"/>
      <c r="LI254" s="1858"/>
      <c r="LL254" s="2252"/>
      <c r="LM254" s="1858"/>
      <c r="LP254" s="2252"/>
      <c r="LQ254" s="1858"/>
      <c r="LT254" s="2252"/>
      <c r="LU254" s="1858"/>
      <c r="LX254" s="2252"/>
      <c r="LY254" s="1858"/>
      <c r="MB254" s="2252"/>
      <c r="MC254" s="1858"/>
      <c r="MF254" s="2252"/>
      <c r="MG254" s="1858"/>
      <c r="MJ254" s="2252"/>
      <c r="MK254" s="1858"/>
      <c r="MN254" s="2252"/>
      <c r="MO254" s="1858"/>
      <c r="MR254" s="2252"/>
      <c r="MS254" s="1858"/>
      <c r="MV254" s="2252"/>
      <c r="MW254" s="1858"/>
      <c r="MZ254" s="2252"/>
      <c r="NA254" s="1858"/>
      <c r="ND254" s="2252"/>
    </row>
    <row r="255" spans="1:368" s="78" customFormat="1" thickBot="1">
      <c r="A255" s="899"/>
      <c r="B255" s="1754"/>
      <c r="C255" s="1790"/>
      <c r="D255" s="2331"/>
      <c r="E255" s="1790"/>
      <c r="F255" s="1828"/>
      <c r="G255" s="1836" t="s">
        <v>283</v>
      </c>
      <c r="H255" s="1778">
        <f t="shared" si="214"/>
        <v>4.4214178954512198</v>
      </c>
      <c r="I255" s="1412">
        <f t="shared" si="214"/>
        <v>4.2843588696017658</v>
      </c>
      <c r="J255" s="1413">
        <f t="shared" si="214"/>
        <v>5.7123741867528821</v>
      </c>
      <c r="K255" s="2301">
        <f t="shared" si="215"/>
        <v>14.418150951805867</v>
      </c>
      <c r="L255" s="1754"/>
      <c r="M255" s="472"/>
      <c r="N255" s="472"/>
      <c r="O255" s="472"/>
      <c r="P255" s="471"/>
      <c r="Q255" s="2521"/>
      <c r="R255" s="572"/>
      <c r="S255" s="573"/>
      <c r="T255" s="2520"/>
      <c r="U255" s="739"/>
      <c r="V255" s="739"/>
      <c r="W255" s="739"/>
      <c r="X255" s="740"/>
      <c r="Y255" s="482"/>
      <c r="Z255" s="482"/>
      <c r="AA255" s="482"/>
      <c r="AB255" s="525"/>
      <c r="AC255" s="355"/>
      <c r="AD255" s="355"/>
      <c r="AE255" s="355"/>
      <c r="AF255" s="356"/>
      <c r="AG255" s="1176"/>
      <c r="AH255" s="1177"/>
      <c r="AI255" s="1178"/>
      <c r="AJ255" s="1177"/>
      <c r="AK255" s="351"/>
      <c r="AL255" s="463"/>
      <c r="AM255" s="463"/>
      <c r="AN255" s="464"/>
      <c r="AO255" s="1127"/>
      <c r="AP255" s="1127"/>
      <c r="AQ255" s="1127"/>
      <c r="AR255" s="1128"/>
      <c r="AS255" s="1406">
        <f t="shared" si="216"/>
        <v>4.7025524251234589</v>
      </c>
      <c r="AT255" s="1406">
        <f t="shared" si="216"/>
        <v>4.7025524251234589</v>
      </c>
      <c r="AU255" s="1406">
        <f t="shared" si="216"/>
        <v>6.2700699001646125</v>
      </c>
      <c r="AV255" s="1951">
        <f t="shared" si="217"/>
        <v>15.67517475041153</v>
      </c>
      <c r="AW255" s="1962"/>
      <c r="AX255" s="364"/>
      <c r="AY255" s="365"/>
      <c r="AZ255" s="1963"/>
      <c r="BA255" s="366"/>
      <c r="BB255" s="366"/>
      <c r="BC255" s="366"/>
      <c r="BD255" s="367"/>
      <c r="BE255" s="1406">
        <f t="shared" si="218"/>
        <v>4.5281185897775273</v>
      </c>
      <c r="BF255" s="1406">
        <f t="shared" si="218"/>
        <v>4.3792601007483558</v>
      </c>
      <c r="BG255" s="2469">
        <f t="shared" si="218"/>
        <v>5.3956345345415651</v>
      </c>
      <c r="BH255" s="2438">
        <f t="shared" si="219"/>
        <v>14.303013225067449</v>
      </c>
      <c r="BI255" s="371"/>
      <c r="BJ255" s="371"/>
      <c r="BK255" s="371"/>
      <c r="BL255" s="372"/>
      <c r="BM255" s="358"/>
      <c r="BN255" s="358"/>
      <c r="BO255" s="358"/>
      <c r="BP255" s="363"/>
      <c r="BQ255" s="373"/>
      <c r="BR255" s="373"/>
      <c r="BS255" s="373"/>
      <c r="BT255" s="704"/>
      <c r="BU255" s="1916"/>
      <c r="BV255" s="1415"/>
      <c r="BW255" s="1415"/>
      <c r="BX255" s="1917"/>
      <c r="BY255" s="1424"/>
      <c r="BZ255" s="1424"/>
      <c r="CA255" s="1424"/>
      <c r="CB255" s="1425"/>
      <c r="CC255" s="355"/>
      <c r="CD255" s="355"/>
      <c r="CE255" s="355"/>
      <c r="CF255" s="356"/>
      <c r="CG255" s="358"/>
      <c r="CH255" s="358"/>
      <c r="CI255" s="358"/>
      <c r="CJ255" s="363"/>
      <c r="CK255" s="383"/>
      <c r="CL255" s="383"/>
      <c r="CM255" s="383"/>
      <c r="CN255" s="488"/>
      <c r="CO255" s="2014"/>
      <c r="CP255" s="467"/>
      <c r="CQ255" s="468"/>
      <c r="CR255" s="2015"/>
      <c r="CS255" s="467"/>
      <c r="CT255" s="467"/>
      <c r="CU255" s="467"/>
      <c r="CV255" s="575"/>
      <c r="CW255" s="466"/>
      <c r="CX255" s="467"/>
      <c r="CY255" s="468"/>
      <c r="CZ255" s="468"/>
      <c r="DA255" s="469"/>
      <c r="DB255" s="378"/>
      <c r="DC255" s="470"/>
      <c r="DD255" s="470"/>
      <c r="DE255" s="466"/>
      <c r="DF255" s="467"/>
      <c r="DG255" s="468"/>
      <c r="DH255" s="468"/>
      <c r="DI255" s="488"/>
      <c r="DJ255" s="383"/>
      <c r="DK255" s="489"/>
      <c r="DL255" s="489"/>
      <c r="DM255" s="374"/>
      <c r="DN255" s="374"/>
      <c r="DO255" s="374"/>
      <c r="DP255" s="574"/>
      <c r="DQ255" s="1406">
        <f t="shared" si="220"/>
        <v>4.1926979169733531</v>
      </c>
      <c r="DR255" s="1406">
        <f t="shared" si="220"/>
        <v>4.1926979169733531</v>
      </c>
      <c r="DS255" s="1406">
        <f t="shared" si="220"/>
        <v>5.5902638892978045</v>
      </c>
      <c r="DT255" s="1408">
        <f t="shared" si="221"/>
        <v>13.975659723244512</v>
      </c>
      <c r="DU255" s="1240">
        <f t="shared" si="222"/>
        <v>3.8517095255431215</v>
      </c>
      <c r="DV255" s="1240">
        <f t="shared" si="222"/>
        <v>3.8517095255431215</v>
      </c>
      <c r="DW255" s="1240">
        <f t="shared" si="222"/>
        <v>5.1356127007241623</v>
      </c>
      <c r="DX255" s="1314">
        <f t="shared" si="223"/>
        <v>12.839031751810406</v>
      </c>
      <c r="DY255" s="1240">
        <f>(DY248-AVERAGE(DY$244:DY$249))*$F$239*3/($DY$250*3/10)+AVERAGE(DY$244:DY$249)</f>
        <v>5.4414529186759042</v>
      </c>
      <c r="DZ255" s="1240">
        <f t="shared" si="224"/>
        <v>4.5221678148210041</v>
      </c>
      <c r="EA255" s="1240">
        <f t="shared" si="224"/>
        <v>6.4212166314018324</v>
      </c>
      <c r="EB255" s="1314">
        <f t="shared" si="225"/>
        <v>16.38483736489874</v>
      </c>
      <c r="EC255" s="351"/>
      <c r="ED255" s="463"/>
      <c r="EE255" s="687"/>
      <c r="EF255" s="464"/>
      <c r="EG255" s="577"/>
      <c r="EH255" s="578"/>
      <c r="EI255" s="579"/>
      <c r="EJ255" s="580"/>
      <c r="EK255" s="1240">
        <f t="shared" si="226"/>
        <v>3.8449136407580289</v>
      </c>
      <c r="EL255" s="1240">
        <f t="shared" si="226"/>
        <v>3.5450536827720351</v>
      </c>
      <c r="EM255" s="1240">
        <f t="shared" si="226"/>
        <v>4.8100326764699348</v>
      </c>
      <c r="EN255" s="1314">
        <f t="shared" si="227"/>
        <v>12.2</v>
      </c>
      <c r="EO255" s="1029"/>
      <c r="EP255" s="1030"/>
      <c r="EQ255" s="1031"/>
      <c r="ER255" s="1032"/>
      <c r="ES255" s="1088"/>
      <c r="ET255" s="1089"/>
      <c r="EU255" s="1090"/>
      <c r="EV255" s="1091"/>
      <c r="EW255" s="1240">
        <f t="shared" si="228"/>
        <v>4.3884802513071435</v>
      </c>
      <c r="EX255" s="1240">
        <f t="shared" si="228"/>
        <v>4.7970706212310317</v>
      </c>
      <c r="EY255" s="1240">
        <f t="shared" si="228"/>
        <v>6.3637889746702614</v>
      </c>
      <c r="EZ255" s="1475">
        <f t="shared" si="229"/>
        <v>15.549339847208437</v>
      </c>
      <c r="FA255" s="1510"/>
      <c r="FB255" s="1510"/>
      <c r="FC255" s="1510"/>
      <c r="FD255" s="1511"/>
      <c r="FE255" s="1662"/>
      <c r="FF255" s="1662"/>
      <c r="FG255" s="1662"/>
      <c r="FH255" s="1664"/>
      <c r="FL255" s="2252"/>
      <c r="FP255" s="2252"/>
      <c r="FQ255" s="1858"/>
      <c r="FT255" s="2252"/>
      <c r="FX255" s="2252"/>
      <c r="GB255" s="2252"/>
      <c r="GF255" s="2252"/>
      <c r="GG255" s="1858"/>
      <c r="GJ255" s="2252"/>
      <c r="GN255" s="2252"/>
      <c r="GR255" s="2252"/>
      <c r="GV255" s="1858"/>
      <c r="GW255" s="1858"/>
      <c r="GZ255" s="2252"/>
      <c r="HA255" s="1858"/>
      <c r="HD255" s="2252"/>
      <c r="HE255" s="1858"/>
      <c r="HH255" s="2252"/>
      <c r="HI255" s="1858"/>
      <c r="HL255" s="2252"/>
      <c r="HM255" s="1858"/>
      <c r="HP255" s="2252"/>
      <c r="HQ255" s="1858"/>
      <c r="HT255" s="2252"/>
      <c r="HU255" s="1858"/>
      <c r="HX255" s="2252"/>
      <c r="HY255" s="1858"/>
      <c r="IB255" s="2252"/>
      <c r="IC255" s="1858"/>
      <c r="IF255" s="2252"/>
      <c r="IG255" s="1858"/>
      <c r="IJ255" s="2252"/>
      <c r="IK255" s="1858"/>
      <c r="IN255" s="2252"/>
      <c r="IO255" s="1858"/>
      <c r="IR255" s="2252"/>
      <c r="IS255" s="1858"/>
      <c r="IV255" s="1858"/>
      <c r="IW255" s="1858"/>
      <c r="IZ255" s="2252"/>
      <c r="JA255" s="1858"/>
      <c r="JD255" s="2252"/>
      <c r="JE255" s="1858"/>
      <c r="JH255" s="2252"/>
      <c r="JI255" s="1858"/>
      <c r="JL255" s="2252"/>
      <c r="JM255" s="1858"/>
      <c r="JP255" s="2252"/>
      <c r="JQ255" s="1858"/>
      <c r="JT255" s="2252"/>
      <c r="JU255" s="1858"/>
      <c r="JX255" s="2252"/>
      <c r="JY255" s="1858"/>
      <c r="KB255" s="2252"/>
      <c r="KC255" s="1858"/>
      <c r="KF255" s="2252"/>
      <c r="KG255" s="1858"/>
      <c r="KJ255" s="2252"/>
      <c r="KK255" s="1858"/>
      <c r="KN255" s="2252"/>
      <c r="KO255" s="1858"/>
      <c r="KR255" s="2252"/>
      <c r="KS255" s="1858"/>
      <c r="KV255" s="2252"/>
      <c r="KW255" s="1858"/>
      <c r="KZ255" s="2252"/>
      <c r="LA255" s="1858"/>
      <c r="LD255" s="2252"/>
      <c r="LE255" s="1858"/>
      <c r="LH255" s="2252"/>
      <c r="LI255" s="1858"/>
      <c r="LL255" s="2252"/>
      <c r="LM255" s="1858"/>
      <c r="LP255" s="2252"/>
      <c r="LQ255" s="1858"/>
      <c r="LT255" s="2252"/>
      <c r="LU255" s="1858"/>
      <c r="LX255" s="2252"/>
      <c r="LY255" s="1858"/>
      <c r="MB255" s="2252"/>
      <c r="MC255" s="1858"/>
      <c r="MF255" s="2252"/>
      <c r="MG255" s="1858"/>
      <c r="MJ255" s="2252"/>
      <c r="MK255" s="1858"/>
      <c r="MN255" s="2252"/>
      <c r="MO255" s="1858"/>
      <c r="MR255" s="2252"/>
      <c r="MS255" s="1858"/>
      <c r="MV255" s="2252"/>
      <c r="MW255" s="1858"/>
      <c r="MZ255" s="2252"/>
      <c r="NA255" s="1858"/>
      <c r="ND255" s="2252"/>
    </row>
    <row r="256" spans="1:368" s="78" customFormat="1" thickBot="1">
      <c r="A256" s="899"/>
      <c r="B256" s="1754"/>
      <c r="C256" s="1790"/>
      <c r="D256" s="2331"/>
      <c r="E256" s="1790"/>
      <c r="F256" s="1828"/>
      <c r="G256" s="1836" t="s">
        <v>312</v>
      </c>
      <c r="H256" s="1779">
        <f t="shared" si="214"/>
        <v>4.7444323637757524</v>
      </c>
      <c r="I256" s="1413">
        <f t="shared" si="214"/>
        <v>4.2228649709637853</v>
      </c>
      <c r="J256" s="1412">
        <f t="shared" si="214"/>
        <v>5.9772305687550666</v>
      </c>
      <c r="K256" s="2303">
        <f t="shared" si="215"/>
        <v>14.944527903494604</v>
      </c>
      <c r="L256" s="1754"/>
      <c r="M256" s="472"/>
      <c r="N256" s="472"/>
      <c r="O256" s="472"/>
      <c r="P256" s="471"/>
      <c r="Q256" s="2521"/>
      <c r="R256" s="572"/>
      <c r="S256" s="573"/>
      <c r="T256" s="2520"/>
      <c r="U256" s="739"/>
      <c r="V256" s="739"/>
      <c r="W256" s="739"/>
      <c r="X256" s="740"/>
      <c r="Y256" s="482"/>
      <c r="Z256" s="482"/>
      <c r="AA256" s="482"/>
      <c r="AB256" s="525"/>
      <c r="AC256" s="355"/>
      <c r="AD256" s="355"/>
      <c r="AE256" s="355"/>
      <c r="AF256" s="356"/>
      <c r="AG256" s="1176"/>
      <c r="AH256" s="1177"/>
      <c r="AI256" s="1178"/>
      <c r="AJ256" s="1177"/>
      <c r="AK256" s="351"/>
      <c r="AL256" s="463"/>
      <c r="AM256" s="463"/>
      <c r="AN256" s="464"/>
      <c r="AO256" s="1127"/>
      <c r="AP256" s="1127"/>
      <c r="AQ256" s="1127"/>
      <c r="AR256" s="1128"/>
      <c r="AS256" s="1406">
        <f t="shared" si="216"/>
        <v>4.4333253435055244</v>
      </c>
      <c r="AT256" s="1406">
        <f t="shared" si="216"/>
        <v>4.4333253435055244</v>
      </c>
      <c r="AU256" s="1406">
        <f t="shared" si="216"/>
        <v>5.9111004580073665</v>
      </c>
      <c r="AV256" s="1951">
        <f t="shared" si="217"/>
        <v>14.777751145018415</v>
      </c>
      <c r="AW256" s="1962"/>
      <c r="AX256" s="364"/>
      <c r="AY256" s="365"/>
      <c r="AZ256" s="1963"/>
      <c r="BA256" s="366"/>
      <c r="BB256" s="366"/>
      <c r="BC256" s="366"/>
      <c r="BD256" s="367"/>
      <c r="BE256" s="1406">
        <f t="shared" si="218"/>
        <v>5.0815431226900136</v>
      </c>
      <c r="BF256" s="1406">
        <f t="shared" si="218"/>
        <v>3.8258355678358695</v>
      </c>
      <c r="BG256" s="2469">
        <f t="shared" si="218"/>
        <v>5.3956345345415651</v>
      </c>
      <c r="BH256" s="2438">
        <f t="shared" si="219"/>
        <v>14.303013225067449</v>
      </c>
      <c r="BI256" s="371"/>
      <c r="BJ256" s="371"/>
      <c r="BK256" s="371"/>
      <c r="BL256" s="372"/>
      <c r="BM256" s="358"/>
      <c r="BN256" s="358"/>
      <c r="BO256" s="358"/>
      <c r="BP256" s="363"/>
      <c r="BQ256" s="373"/>
      <c r="BR256" s="373"/>
      <c r="BS256" s="373"/>
      <c r="BT256" s="704"/>
      <c r="BU256" s="1916"/>
      <c r="BV256" s="1415"/>
      <c r="BW256" s="1415"/>
      <c r="BX256" s="1917"/>
      <c r="BY256" s="1424"/>
      <c r="BZ256" s="1424"/>
      <c r="CA256" s="1424"/>
      <c r="CB256" s="1425"/>
      <c r="CC256" s="355"/>
      <c r="CD256" s="355"/>
      <c r="CE256" s="355"/>
      <c r="CF256" s="356"/>
      <c r="CG256" s="358"/>
      <c r="CH256" s="358"/>
      <c r="CI256" s="358"/>
      <c r="CJ256" s="363"/>
      <c r="CK256" s="383"/>
      <c r="CL256" s="383"/>
      <c r="CM256" s="383"/>
      <c r="CN256" s="488"/>
      <c r="CO256" s="2014"/>
      <c r="CP256" s="467"/>
      <c r="CQ256" s="468"/>
      <c r="CR256" s="2015"/>
      <c r="CS256" s="467"/>
      <c r="CT256" s="467"/>
      <c r="CU256" s="467"/>
      <c r="CV256" s="575"/>
      <c r="CW256" s="466"/>
      <c r="CX256" s="467"/>
      <c r="CY256" s="468"/>
      <c r="CZ256" s="468"/>
      <c r="DA256" s="469"/>
      <c r="DB256" s="378"/>
      <c r="DC256" s="470"/>
      <c r="DD256" s="470"/>
      <c r="DE256" s="466"/>
      <c r="DF256" s="467"/>
      <c r="DG256" s="468"/>
      <c r="DH256" s="468"/>
      <c r="DI256" s="488"/>
      <c r="DJ256" s="383"/>
      <c r="DK256" s="489"/>
      <c r="DL256" s="489"/>
      <c r="DM256" s="374"/>
      <c r="DN256" s="374"/>
      <c r="DO256" s="374"/>
      <c r="DP256" s="574"/>
      <c r="DQ256" s="1406">
        <f t="shared" si="220"/>
        <v>4.5940005489396949</v>
      </c>
      <c r="DR256" s="1406">
        <f t="shared" si="220"/>
        <v>4.5940005489396949</v>
      </c>
      <c r="DS256" s="1406">
        <f t="shared" si="220"/>
        <v>6.1253340652529262</v>
      </c>
      <c r="DT256" s="1408">
        <f t="shared" si="221"/>
        <v>15.313335163132315</v>
      </c>
      <c r="DU256" s="1240">
        <f t="shared" si="222"/>
        <v>4.4619666788018506</v>
      </c>
      <c r="DV256" s="1240">
        <f t="shared" si="222"/>
        <v>4.4619666788018506</v>
      </c>
      <c r="DW256" s="1240">
        <f t="shared" si="222"/>
        <v>5.9492889050691353</v>
      </c>
      <c r="DX256" s="1314">
        <f t="shared" si="223"/>
        <v>14.873222262672837</v>
      </c>
      <c r="DY256" s="1240">
        <f>(DY249-AVERAGE(DY$244:DY$249))*$F$239*3/($DY$250*3/10)+AVERAGE(DY$244:DY$249)</f>
        <v>4.451288522267463</v>
      </c>
      <c r="DZ256" s="1240">
        <f t="shared" si="224"/>
        <v>4.0477140415419592</v>
      </c>
      <c r="EA256" s="1240">
        <f t="shared" si="224"/>
        <v>5.1009974361905774</v>
      </c>
      <c r="EB256" s="1314">
        <f t="shared" si="225"/>
        <v>13.600000000000001</v>
      </c>
      <c r="EC256" s="351"/>
      <c r="ED256" s="463"/>
      <c r="EE256" s="687"/>
      <c r="EF256" s="464"/>
      <c r="EG256" s="577"/>
      <c r="EH256" s="578"/>
      <c r="EI256" s="579"/>
      <c r="EJ256" s="580"/>
      <c r="EK256" s="1240">
        <f t="shared" si="226"/>
        <v>5.4832413390708039</v>
      </c>
      <c r="EL256" s="1240">
        <f t="shared" si="226"/>
        <v>3.0829612550427918</v>
      </c>
      <c r="EM256" s="1240">
        <f t="shared" si="226"/>
        <v>6.9944696075536346</v>
      </c>
      <c r="EN256" s="1314">
        <f t="shared" si="227"/>
        <v>15.560672201667231</v>
      </c>
      <c r="EO256" s="1029"/>
      <c r="EP256" s="1030"/>
      <c r="EQ256" s="1031"/>
      <c r="ER256" s="1032"/>
      <c r="ES256" s="1088"/>
      <c r="ET256" s="1089"/>
      <c r="EU256" s="1090"/>
      <c r="EV256" s="1091"/>
      <c r="EW256" s="1240">
        <f t="shared" si="228"/>
        <v>4.7056609911549199</v>
      </c>
      <c r="EX256" s="1240">
        <f t="shared" si="228"/>
        <v>5.1142513610788081</v>
      </c>
      <c r="EY256" s="1240">
        <f t="shared" si="228"/>
        <v>6.3637889746702614</v>
      </c>
      <c r="EZ256" s="1475">
        <f t="shared" si="229"/>
        <v>16.183701326903989</v>
      </c>
      <c r="FA256" s="1510"/>
      <c r="FB256" s="1510"/>
      <c r="FC256" s="1510"/>
      <c r="FD256" s="1511"/>
      <c r="FE256" s="1662"/>
      <c r="FF256" s="1662"/>
      <c r="FG256" s="1662"/>
      <c r="FH256" s="1664"/>
      <c r="FL256" s="2252"/>
      <c r="FP256" s="2252"/>
      <c r="FQ256" s="1858"/>
      <c r="FT256" s="2252"/>
      <c r="FX256" s="2252"/>
      <c r="GB256" s="2252"/>
      <c r="GF256" s="2252"/>
      <c r="GG256" s="1858"/>
      <c r="GJ256" s="2252"/>
      <c r="GN256" s="2252"/>
      <c r="GR256" s="2252"/>
      <c r="GV256" s="1858"/>
      <c r="GW256" s="1858"/>
      <c r="GZ256" s="2252"/>
      <c r="HA256" s="1858"/>
      <c r="HD256" s="2252"/>
      <c r="HE256" s="1858"/>
      <c r="HH256" s="2252"/>
      <c r="HI256" s="1858"/>
      <c r="HL256" s="2252"/>
      <c r="HM256" s="1858"/>
      <c r="HP256" s="2252"/>
      <c r="HQ256" s="1858"/>
      <c r="HT256" s="2252"/>
      <c r="HU256" s="1858"/>
      <c r="HX256" s="2252"/>
      <c r="HY256" s="1858"/>
      <c r="IB256" s="2252"/>
      <c r="IC256" s="1858"/>
      <c r="IF256" s="2252"/>
      <c r="IG256" s="1858"/>
      <c r="IJ256" s="2252"/>
      <c r="IK256" s="1858"/>
      <c r="IN256" s="2252"/>
      <c r="IO256" s="1858"/>
      <c r="IR256" s="2252"/>
      <c r="IS256" s="1858"/>
      <c r="IV256" s="1858"/>
      <c r="IW256" s="1858"/>
      <c r="IZ256" s="2252"/>
      <c r="JA256" s="1858"/>
      <c r="JD256" s="2252"/>
      <c r="JE256" s="1858"/>
      <c r="JH256" s="2252"/>
      <c r="JI256" s="1858"/>
      <c r="JL256" s="2252"/>
      <c r="JM256" s="1858"/>
      <c r="JP256" s="2252"/>
      <c r="JQ256" s="1858"/>
      <c r="JT256" s="2252"/>
      <c r="JU256" s="1858"/>
      <c r="JX256" s="2252"/>
      <c r="JY256" s="1858"/>
      <c r="KB256" s="2252"/>
      <c r="KC256" s="1858"/>
      <c r="KF256" s="2252"/>
      <c r="KG256" s="1858"/>
      <c r="KJ256" s="2252"/>
      <c r="KK256" s="1858"/>
      <c r="KN256" s="2252"/>
      <c r="KO256" s="1858"/>
      <c r="KR256" s="2252"/>
      <c r="KS256" s="1858"/>
      <c r="KV256" s="2252"/>
      <c r="KW256" s="1858"/>
      <c r="KZ256" s="2252"/>
      <c r="LA256" s="1858"/>
      <c r="LD256" s="2252"/>
      <c r="LE256" s="1858"/>
      <c r="LH256" s="2252"/>
      <c r="LI256" s="1858"/>
      <c r="LL256" s="2252"/>
      <c r="LM256" s="1858"/>
      <c r="LP256" s="2252"/>
      <c r="LQ256" s="1858"/>
      <c r="LT256" s="2252"/>
      <c r="LU256" s="1858"/>
      <c r="LX256" s="2252"/>
      <c r="LY256" s="1858"/>
      <c r="MB256" s="2252"/>
      <c r="MC256" s="1858"/>
      <c r="MF256" s="2252"/>
      <c r="MG256" s="1858"/>
      <c r="MJ256" s="2252"/>
      <c r="MK256" s="1858"/>
      <c r="MN256" s="2252"/>
      <c r="MO256" s="1858"/>
      <c r="MR256" s="2252"/>
      <c r="MS256" s="1858"/>
      <c r="MV256" s="2252"/>
      <c r="MW256" s="1858"/>
      <c r="MZ256" s="2252"/>
      <c r="NA256" s="1858"/>
      <c r="ND256" s="2252"/>
    </row>
    <row r="257" spans="1:368" s="933" customFormat="1" thickBot="1">
      <c r="A257" s="900"/>
      <c r="B257" s="1761"/>
      <c r="C257" s="1790"/>
      <c r="D257" s="2331"/>
      <c r="E257" s="1790"/>
      <c r="F257" s="1831" t="s">
        <v>317</v>
      </c>
      <c r="G257" s="1832"/>
      <c r="H257" s="2274"/>
      <c r="I257" s="2274"/>
      <c r="J257" s="2274"/>
      <c r="K257" s="2275"/>
      <c r="L257" s="1761"/>
      <c r="M257" s="1221"/>
      <c r="N257" s="1221"/>
      <c r="O257" s="1221"/>
      <c r="P257" s="2506"/>
      <c r="Q257" s="2534"/>
      <c r="R257" s="1222"/>
      <c r="S257" s="1223"/>
      <c r="T257" s="2535"/>
      <c r="U257" s="901"/>
      <c r="V257" s="901"/>
      <c r="W257" s="901"/>
      <c r="X257" s="902"/>
      <c r="Y257" s="1224"/>
      <c r="Z257" s="1224"/>
      <c r="AA257" s="1224"/>
      <c r="AB257" s="1225"/>
      <c r="AC257" s="903"/>
      <c r="AD257" s="903"/>
      <c r="AE257" s="903"/>
      <c r="AF257" s="904"/>
      <c r="AG257" s="1179"/>
      <c r="AH257" s="1180"/>
      <c r="AI257" s="1181"/>
      <c r="AJ257" s="1180"/>
      <c r="AK257" s="907"/>
      <c r="AL257" s="908"/>
      <c r="AM257" s="908"/>
      <c r="AN257" s="909"/>
      <c r="AO257" s="1226"/>
      <c r="AP257" s="1226"/>
      <c r="AQ257" s="1226"/>
      <c r="AR257" s="1227"/>
      <c r="AS257" s="2602">
        <f>STDEV(AV251:AV256)</f>
        <v>2.0000000000000058</v>
      </c>
      <c r="AT257" s="2603"/>
      <c r="AU257" s="2608">
        <f>AVERAGE(AV251:AV256)</f>
        <v>12.833333333333334</v>
      </c>
      <c r="AV257" s="2609"/>
      <c r="AW257" s="1978"/>
      <c r="AX257" s="912"/>
      <c r="AY257" s="913"/>
      <c r="AZ257" s="1979"/>
      <c r="BA257" s="914"/>
      <c r="BB257" s="914"/>
      <c r="BC257" s="914"/>
      <c r="BD257" s="1847"/>
      <c r="BE257" s="2602">
        <f>STDEV(BH251:BH256)</f>
        <v>2</v>
      </c>
      <c r="BF257" s="2603"/>
      <c r="BG257" s="2608">
        <f>AVERAGE(BH251:BH256)</f>
        <v>12.200000000000001</v>
      </c>
      <c r="BH257" s="2609"/>
      <c r="BI257" s="916"/>
      <c r="BJ257" s="916"/>
      <c r="BK257" s="916"/>
      <c r="BL257" s="917"/>
      <c r="BM257" s="918"/>
      <c r="BN257" s="918"/>
      <c r="BO257" s="918"/>
      <c r="BP257" s="919"/>
      <c r="BQ257" s="910"/>
      <c r="BR257" s="910"/>
      <c r="BS257" s="910"/>
      <c r="BT257" s="1598"/>
      <c r="BU257" s="1929"/>
      <c r="BV257" s="1420"/>
      <c r="BW257" s="1420"/>
      <c r="BX257" s="1930"/>
      <c r="BY257" s="1437"/>
      <c r="BZ257" s="1437"/>
      <c r="CA257" s="1437"/>
      <c r="CB257" s="1438"/>
      <c r="CC257" s="903"/>
      <c r="CD257" s="903"/>
      <c r="CE257" s="903"/>
      <c r="CF257" s="904"/>
      <c r="CG257" s="918"/>
      <c r="CH257" s="918"/>
      <c r="CI257" s="918"/>
      <c r="CJ257" s="919"/>
      <c r="CK257" s="920"/>
      <c r="CL257" s="920"/>
      <c r="CM257" s="920"/>
      <c r="CN257" s="927"/>
      <c r="CO257" s="2024"/>
      <c r="CP257" s="921"/>
      <c r="CQ257" s="922"/>
      <c r="CR257" s="2025"/>
      <c r="CS257" s="921"/>
      <c r="CT257" s="921"/>
      <c r="CU257" s="921"/>
      <c r="CV257" s="923"/>
      <c r="CW257" s="924"/>
      <c r="CX257" s="921"/>
      <c r="CY257" s="922"/>
      <c r="CZ257" s="922"/>
      <c r="DA257" s="925"/>
      <c r="DB257" s="915"/>
      <c r="DC257" s="926"/>
      <c r="DD257" s="926"/>
      <c r="DE257" s="924"/>
      <c r="DF257" s="921"/>
      <c r="DG257" s="922"/>
      <c r="DH257" s="922"/>
      <c r="DI257" s="927"/>
      <c r="DJ257" s="920"/>
      <c r="DK257" s="928"/>
      <c r="DL257" s="928"/>
      <c r="DM257" s="906"/>
      <c r="DN257" s="906"/>
      <c r="DO257" s="906"/>
      <c r="DP257" s="905"/>
      <c r="DQ257" s="2602">
        <f>STDEV(DT251:DT256)</f>
        <v>2</v>
      </c>
      <c r="DR257" s="2603"/>
      <c r="DS257" s="2608">
        <f>AVERAGE(DT251:DT256)</f>
        <v>12.916666666666666</v>
      </c>
      <c r="DT257" s="2609"/>
      <c r="DU257" s="2602">
        <f>STDEV(DX251:DX256)</f>
        <v>1.9999999999999829</v>
      </c>
      <c r="DV257" s="2603"/>
      <c r="DW257" s="2608">
        <f>AVERAGE(DX251:DX256)</f>
        <v>12.500000000000002</v>
      </c>
      <c r="DX257" s="2609"/>
      <c r="DY257" s="2602">
        <f>STDEV(EB251:EB256)</f>
        <v>2</v>
      </c>
      <c r="DZ257" s="2603"/>
      <c r="EA257" s="2608">
        <f>AVERAGE(EB251:EB256)</f>
        <v>13.6</v>
      </c>
      <c r="EB257" s="2609"/>
      <c r="EC257" s="907"/>
      <c r="ED257" s="908"/>
      <c r="EE257" s="1228"/>
      <c r="EF257" s="909"/>
      <c r="EG257" s="929"/>
      <c r="EH257" s="930"/>
      <c r="EI257" s="931"/>
      <c r="EJ257" s="932"/>
      <c r="EK257" s="2602">
        <f>STDEV(EN251:EN256)</f>
        <v>2.0000000000000058</v>
      </c>
      <c r="EL257" s="2603"/>
      <c r="EM257" s="2608">
        <f>AVERAGE(EN251:EN256)</f>
        <v>12.200000000000001</v>
      </c>
      <c r="EN257" s="2609"/>
      <c r="EO257" s="1232"/>
      <c r="EP257" s="1233"/>
      <c r="EQ257" s="1234"/>
      <c r="ER257" s="1339"/>
      <c r="ES257" s="1340"/>
      <c r="ET257" s="1341"/>
      <c r="EU257" s="1342"/>
      <c r="EV257" s="1343"/>
      <c r="EW257" s="2602">
        <f>STDEV(EZ251:EZ256)</f>
        <v>1.9999999999999887</v>
      </c>
      <c r="EX257" s="2603"/>
      <c r="EY257" s="2608">
        <f>AVERAGE(EZ251:EZ256)</f>
        <v>13.9</v>
      </c>
      <c r="EZ257" s="2652"/>
      <c r="FA257" s="2659"/>
      <c r="FB257" s="2659"/>
      <c r="FC257" s="2659"/>
      <c r="FD257" s="2659"/>
      <c r="FE257" s="2665"/>
      <c r="FF257" s="2666"/>
      <c r="FG257" s="2667"/>
      <c r="FH257" s="2668"/>
      <c r="FL257" s="2261"/>
      <c r="FP257" s="2261"/>
      <c r="FQ257" s="1868"/>
      <c r="FT257" s="2261"/>
      <c r="FX257" s="2261"/>
      <c r="GB257" s="2261"/>
      <c r="GF257" s="2261"/>
      <c r="GG257" s="1868"/>
      <c r="GJ257" s="2261"/>
      <c r="GN257" s="2261"/>
      <c r="GR257" s="2261"/>
      <c r="GV257" s="1868"/>
      <c r="GW257" s="1868"/>
      <c r="GZ257" s="2261"/>
      <c r="HA257" s="1868"/>
      <c r="HD257" s="2261"/>
      <c r="HE257" s="1868"/>
      <c r="HH257" s="2261"/>
      <c r="HI257" s="1868"/>
      <c r="HL257" s="2261"/>
      <c r="HM257" s="1868"/>
      <c r="HP257" s="2261"/>
      <c r="HQ257" s="1868"/>
      <c r="HT257" s="2261"/>
      <c r="HU257" s="1868"/>
      <c r="HX257" s="2261"/>
      <c r="HY257" s="1868"/>
      <c r="IB257" s="2261"/>
      <c r="IC257" s="1868"/>
      <c r="IF257" s="2261"/>
      <c r="IG257" s="1868"/>
      <c r="IJ257" s="2261"/>
      <c r="IK257" s="1868"/>
      <c r="IN257" s="2261"/>
      <c r="IO257" s="1868"/>
      <c r="IR257" s="2261"/>
      <c r="IS257" s="1868"/>
      <c r="IV257" s="1868"/>
      <c r="IW257" s="1868"/>
      <c r="IZ257" s="2261"/>
      <c r="JA257" s="1868"/>
      <c r="JD257" s="2261"/>
      <c r="JE257" s="1868"/>
      <c r="JH257" s="2261"/>
      <c r="JI257" s="1868"/>
      <c r="JL257" s="2261"/>
      <c r="JM257" s="1868"/>
      <c r="JP257" s="2261"/>
      <c r="JQ257" s="1868"/>
      <c r="JT257" s="2261"/>
      <c r="JU257" s="1868"/>
      <c r="JX257" s="2261"/>
      <c r="JY257" s="1868"/>
      <c r="KB257" s="2261"/>
      <c r="KC257" s="1868"/>
      <c r="KF257" s="2261"/>
      <c r="KG257" s="1868"/>
      <c r="KJ257" s="2261"/>
      <c r="KK257" s="1868"/>
      <c r="KN257" s="2261"/>
      <c r="KO257" s="1868"/>
      <c r="KR257" s="2261"/>
      <c r="KS257" s="1868"/>
      <c r="KV257" s="2261"/>
      <c r="KW257" s="1868"/>
      <c r="KZ257" s="2261"/>
      <c r="LA257" s="1868"/>
      <c r="LD257" s="2261"/>
      <c r="LE257" s="1868"/>
      <c r="LH257" s="2261"/>
      <c r="LI257" s="1868"/>
      <c r="LL257" s="2261"/>
      <c r="LM257" s="1868"/>
      <c r="LP257" s="2261"/>
      <c r="LQ257" s="1868"/>
      <c r="LT257" s="2261"/>
      <c r="LU257" s="1868"/>
      <c r="LX257" s="2261"/>
      <c r="LY257" s="1868"/>
      <c r="MB257" s="2261"/>
      <c r="MC257" s="1868"/>
      <c r="MF257" s="2261"/>
      <c r="MG257" s="1868"/>
      <c r="MJ257" s="2261"/>
      <c r="MK257" s="1868"/>
      <c r="MN257" s="2261"/>
      <c r="MO257" s="1868"/>
      <c r="MR257" s="2261"/>
      <c r="MS257" s="1868"/>
      <c r="MV257" s="2261"/>
      <c r="MW257" s="1868"/>
      <c r="MZ257" s="2261"/>
      <c r="NA257" s="1868"/>
      <c r="ND257" s="2261"/>
    </row>
    <row r="258" spans="1:368" s="78" customFormat="1" thickBot="1">
      <c r="A258" s="899"/>
      <c r="B258" s="1754"/>
      <c r="C258" s="1790"/>
      <c r="D258" s="2331"/>
      <c r="E258" s="1790"/>
      <c r="F258" s="1837" t="s">
        <v>322</v>
      </c>
      <c r="G258" s="1838" t="s">
        <v>260</v>
      </c>
      <c r="H258" s="1783">
        <f t="shared" ref="H258:J264" si="230">AVERAGE(AS258,BE258,DQ258,DU258,EW258,DY258,EK258)</f>
        <v>4.8</v>
      </c>
      <c r="I258" s="1522">
        <f t="shared" si="230"/>
        <v>4.8</v>
      </c>
      <c r="J258" s="1524">
        <f t="shared" si="230"/>
        <v>4.6500000000000004</v>
      </c>
      <c r="K258" s="2306">
        <f>SUM(H258:J258)</f>
        <v>14.25</v>
      </c>
      <c r="L258" s="1754"/>
      <c r="M258" s="472"/>
      <c r="N258" s="472"/>
      <c r="O258" s="472"/>
      <c r="P258" s="471"/>
      <c r="Q258" s="2521"/>
      <c r="R258" s="572"/>
      <c r="S258" s="573"/>
      <c r="T258" s="2520"/>
      <c r="U258" s="739"/>
      <c r="V258" s="739"/>
      <c r="W258" s="739"/>
      <c r="X258" s="740"/>
      <c r="Y258" s="482">
        <f>AB258*6/20</f>
        <v>5.0999999999999996</v>
      </c>
      <c r="Z258" s="482">
        <f>AB258*6/20</f>
        <v>5.0999999999999996</v>
      </c>
      <c r="AA258" s="482">
        <f>AB258*8/20</f>
        <v>6.8</v>
      </c>
      <c r="AB258" s="483">
        <v>17</v>
      </c>
      <c r="AC258" s="355"/>
      <c r="AD258" s="355"/>
      <c r="AE258" s="355"/>
      <c r="AF258" s="356"/>
      <c r="AG258" s="1176"/>
      <c r="AH258" s="1177"/>
      <c r="AI258" s="1178"/>
      <c r="AJ258" s="1177"/>
      <c r="AK258" s="683">
        <f>AN258*6/20</f>
        <v>4.3740000000000006</v>
      </c>
      <c r="AL258" s="683">
        <f>AN258*6/20</f>
        <v>4.3740000000000006</v>
      </c>
      <c r="AM258" s="683">
        <f>AN258*8/20</f>
        <v>5.8319999999999999</v>
      </c>
      <c r="AN258" s="684">
        <v>14.58</v>
      </c>
      <c r="AO258" s="1127"/>
      <c r="AP258" s="1127"/>
      <c r="AQ258" s="1127"/>
      <c r="AR258" s="1128"/>
      <c r="AS258" s="373"/>
      <c r="AT258" s="373"/>
      <c r="AU258" s="705"/>
      <c r="AV258" s="704"/>
      <c r="AW258" s="1962"/>
      <c r="AX258" s="364"/>
      <c r="AY258" s="365"/>
      <c r="AZ258" s="1963"/>
      <c r="BA258" s="366"/>
      <c r="BB258" s="366"/>
      <c r="BC258" s="366"/>
      <c r="BD258" s="367"/>
      <c r="BE258" s="2401">
        <v>4.5</v>
      </c>
      <c r="BF258" s="368">
        <v>5</v>
      </c>
      <c r="BG258" s="2451">
        <v>5</v>
      </c>
      <c r="BH258" s="470">
        <f>BG258+BF258+BE258</f>
        <v>14.5</v>
      </c>
      <c r="BI258" s="371"/>
      <c r="BJ258" s="371"/>
      <c r="BK258" s="371"/>
      <c r="BL258" s="372"/>
      <c r="BM258" s="358"/>
      <c r="BN258" s="358"/>
      <c r="BO258" s="358"/>
      <c r="BP258" s="363"/>
      <c r="BQ258" s="373"/>
      <c r="BR258" s="373"/>
      <c r="BS258" s="373"/>
      <c r="BT258" s="704"/>
      <c r="BU258" s="1916"/>
      <c r="BV258" s="1415"/>
      <c r="BW258" s="1415"/>
      <c r="BX258" s="1917"/>
      <c r="BY258" s="1424"/>
      <c r="BZ258" s="1424"/>
      <c r="CA258" s="1424"/>
      <c r="CB258" s="1425"/>
      <c r="CC258" s="355"/>
      <c r="CD258" s="355"/>
      <c r="CE258" s="355"/>
      <c r="CF258" s="356"/>
      <c r="CG258" s="358"/>
      <c r="CH258" s="358"/>
      <c r="CI258" s="358"/>
      <c r="CJ258" s="363"/>
      <c r="CK258" s="383"/>
      <c r="CL258" s="383"/>
      <c r="CM258" s="383"/>
      <c r="CN258" s="488"/>
      <c r="CO258" s="2014"/>
      <c r="CP258" s="467"/>
      <c r="CQ258" s="468"/>
      <c r="CR258" s="2015"/>
      <c r="CS258" s="467"/>
      <c r="CT258" s="467"/>
      <c r="CU258" s="467"/>
      <c r="CV258" s="575"/>
      <c r="CW258" s="466"/>
      <c r="CX258" s="467"/>
      <c r="CY258" s="468"/>
      <c r="CZ258" s="468"/>
      <c r="DA258" s="469"/>
      <c r="DB258" s="378"/>
      <c r="DC258" s="470"/>
      <c r="DD258" s="470"/>
      <c r="DE258" s="466"/>
      <c r="DF258" s="467"/>
      <c r="DG258" s="468"/>
      <c r="DH258" s="468"/>
      <c r="DI258" s="488"/>
      <c r="DJ258" s="383"/>
      <c r="DK258" s="489"/>
      <c r="DL258" s="489"/>
      <c r="DM258" s="374"/>
      <c r="DN258" s="374"/>
      <c r="DO258" s="374"/>
      <c r="DP258" s="574"/>
      <c r="DQ258" s="351"/>
      <c r="DR258" s="463"/>
      <c r="DS258" s="687"/>
      <c r="DT258" s="464"/>
      <c r="DU258" s="491">
        <f>DX258*6/20</f>
        <v>4.2</v>
      </c>
      <c r="DV258" s="492">
        <f>DX258*6/20</f>
        <v>4.2</v>
      </c>
      <c r="DW258" s="492">
        <f>DX258*8/20</f>
        <v>5.6</v>
      </c>
      <c r="DX258" s="725">
        <v>14</v>
      </c>
      <c r="DY258" s="353">
        <v>5.5</v>
      </c>
      <c r="DZ258" s="353">
        <v>5</v>
      </c>
      <c r="EA258" s="353">
        <v>4</v>
      </c>
      <c r="EB258" s="525">
        <f>EA258+DZ258+DY258</f>
        <v>14.5</v>
      </c>
      <c r="EC258" s="351"/>
      <c r="ED258" s="463"/>
      <c r="EE258" s="687"/>
      <c r="EF258" s="464"/>
      <c r="EG258" s="577"/>
      <c r="EH258" s="578"/>
      <c r="EI258" s="579"/>
      <c r="EJ258" s="580"/>
      <c r="EK258" s="353">
        <v>5</v>
      </c>
      <c r="EL258" s="353">
        <v>5</v>
      </c>
      <c r="EM258" s="353">
        <v>4</v>
      </c>
      <c r="EN258" s="525">
        <f>EM258+EL258+EK258</f>
        <v>14</v>
      </c>
      <c r="EO258" s="1029"/>
      <c r="EP258" s="1030"/>
      <c r="EQ258" s="1031"/>
      <c r="ER258" s="1032"/>
      <c r="ES258" s="1088"/>
      <c r="ET258" s="1089"/>
      <c r="EU258" s="1090"/>
      <c r="EV258" s="1091"/>
      <c r="EW258" s="1347"/>
      <c r="EX258" s="1348"/>
      <c r="EY258" s="1349"/>
      <c r="EZ258" s="1347"/>
      <c r="FA258" s="353">
        <v>5</v>
      </c>
      <c r="FB258" s="353">
        <v>4</v>
      </c>
      <c r="FC258" s="353">
        <v>3</v>
      </c>
      <c r="FD258" s="525">
        <f>FC258+FB258+FA258</f>
        <v>12</v>
      </c>
      <c r="FE258" s="1632"/>
      <c r="FF258" s="1633"/>
      <c r="FG258" s="1634"/>
      <c r="FH258" s="1632"/>
      <c r="FL258" s="2252"/>
      <c r="FP258" s="2252"/>
      <c r="FQ258" s="1858"/>
      <c r="FT258" s="2252"/>
      <c r="FX258" s="2252"/>
      <c r="GB258" s="2252"/>
      <c r="GF258" s="2252"/>
      <c r="GG258" s="1858"/>
      <c r="GJ258" s="2252"/>
      <c r="GN258" s="2252"/>
      <c r="GR258" s="2252"/>
      <c r="GV258" s="1858"/>
      <c r="GW258" s="1858"/>
      <c r="GZ258" s="2252"/>
      <c r="HA258" s="1858"/>
      <c r="HD258" s="2252"/>
      <c r="HE258" s="1858"/>
      <c r="HH258" s="2252"/>
      <c r="HI258" s="1858"/>
      <c r="HL258" s="2252"/>
      <c r="HM258" s="1858"/>
      <c r="HP258" s="2252"/>
      <c r="HQ258" s="1858"/>
      <c r="HT258" s="2252"/>
      <c r="HU258" s="1858"/>
      <c r="HX258" s="2252"/>
      <c r="HY258" s="1858"/>
      <c r="IB258" s="2252"/>
      <c r="IC258" s="1858"/>
      <c r="IF258" s="2252"/>
      <c r="IG258" s="1858"/>
      <c r="IJ258" s="2252"/>
      <c r="IK258" s="1858"/>
      <c r="IN258" s="2252"/>
      <c r="IO258" s="1858"/>
      <c r="IR258" s="2252"/>
      <c r="IS258" s="1858"/>
      <c r="IV258" s="1858"/>
      <c r="IW258" s="1858"/>
      <c r="IZ258" s="2252"/>
      <c r="JA258" s="1858"/>
      <c r="JD258" s="2252"/>
      <c r="JE258" s="1858"/>
      <c r="JH258" s="2252"/>
      <c r="JI258" s="1858"/>
      <c r="JL258" s="2252"/>
      <c r="JM258" s="1858"/>
      <c r="JP258" s="2252"/>
      <c r="JQ258" s="1858"/>
      <c r="JT258" s="2252"/>
      <c r="JU258" s="1858"/>
      <c r="JX258" s="2252"/>
      <c r="JY258" s="1858"/>
      <c r="KB258" s="2252"/>
      <c r="KC258" s="1858"/>
      <c r="KF258" s="2252"/>
      <c r="KG258" s="1858"/>
      <c r="KJ258" s="2252"/>
      <c r="KK258" s="1858"/>
      <c r="KN258" s="2252"/>
      <c r="KO258" s="1858"/>
      <c r="KR258" s="2252"/>
      <c r="KS258" s="1858"/>
      <c r="KV258" s="2252"/>
      <c r="KW258" s="1858"/>
      <c r="KZ258" s="2252"/>
      <c r="LA258" s="1858"/>
      <c r="LD258" s="2252"/>
      <c r="LE258" s="1858"/>
      <c r="LH258" s="2252"/>
      <c r="LI258" s="1858"/>
      <c r="LL258" s="2252"/>
      <c r="LM258" s="1858"/>
      <c r="LP258" s="2252"/>
      <c r="LQ258" s="1858"/>
      <c r="LT258" s="2252"/>
      <c r="LU258" s="1858"/>
      <c r="LX258" s="2252"/>
      <c r="LY258" s="1858"/>
      <c r="MB258" s="2252"/>
      <c r="MC258" s="1858"/>
      <c r="MF258" s="2252"/>
      <c r="MG258" s="1858"/>
      <c r="MJ258" s="2252"/>
      <c r="MK258" s="1858"/>
      <c r="MN258" s="2252"/>
      <c r="MO258" s="1858"/>
      <c r="MR258" s="2252"/>
      <c r="MS258" s="1858"/>
      <c r="MV258" s="2252"/>
      <c r="MW258" s="1858"/>
      <c r="MZ258" s="2252"/>
      <c r="NA258" s="1858"/>
      <c r="ND258" s="2252"/>
    </row>
    <row r="259" spans="1:368" s="78" customFormat="1" thickBot="1">
      <c r="A259" s="899"/>
      <c r="B259" s="1754"/>
      <c r="C259" s="1790"/>
      <c r="D259" s="2331"/>
      <c r="E259" s="1790"/>
      <c r="F259" s="1837" t="s">
        <v>339</v>
      </c>
      <c r="G259" s="1838" t="s">
        <v>329</v>
      </c>
      <c r="H259" s="1784">
        <f t="shared" si="230"/>
        <v>5.4</v>
      </c>
      <c r="I259" s="1523">
        <f t="shared" si="230"/>
        <v>4.6500000000000004</v>
      </c>
      <c r="J259" s="1520">
        <f t="shared" si="230"/>
        <v>4.7</v>
      </c>
      <c r="K259" s="2307">
        <f t="shared" ref="K259:K264" si="231">SUM(H259:J259)</f>
        <v>14.75</v>
      </c>
      <c r="L259" s="1754"/>
      <c r="M259" s="472"/>
      <c r="N259" s="472"/>
      <c r="O259" s="472"/>
      <c r="P259" s="471"/>
      <c r="Q259" s="2521"/>
      <c r="R259" s="572"/>
      <c r="S259" s="573"/>
      <c r="T259" s="2520"/>
      <c r="U259" s="355"/>
      <c r="V259" s="355"/>
      <c r="W259" s="355"/>
      <c r="X259" s="356"/>
      <c r="Y259" s="482">
        <f t="shared" ref="Y259:Y264" si="232">AB259*6/20</f>
        <v>4.95</v>
      </c>
      <c r="Z259" s="482">
        <f t="shared" ref="Z259:Z264" si="233">AB259*6/20</f>
        <v>4.95</v>
      </c>
      <c r="AA259" s="482">
        <f t="shared" ref="AA259:AA264" si="234">AB259*8/20</f>
        <v>6.6</v>
      </c>
      <c r="AB259" s="483">
        <v>16.5</v>
      </c>
      <c r="AC259" s="355"/>
      <c r="AD259" s="355"/>
      <c r="AE259" s="355"/>
      <c r="AF259" s="356"/>
      <c r="AG259" s="1176"/>
      <c r="AH259" s="1177"/>
      <c r="AI259" s="1178"/>
      <c r="AJ259" s="1177"/>
      <c r="AK259" s="486">
        <v>5.5</v>
      </c>
      <c r="AL259" s="486">
        <v>5</v>
      </c>
      <c r="AM259" s="486">
        <v>6</v>
      </c>
      <c r="AN259" s="362">
        <f t="shared" ref="AN259:AN264" si="235">AM259+AL259+AK259</f>
        <v>16.5</v>
      </c>
      <c r="AO259" s="1127"/>
      <c r="AP259" s="1127"/>
      <c r="AQ259" s="1127"/>
      <c r="AR259" s="1128"/>
      <c r="AS259" s="373"/>
      <c r="AT259" s="373"/>
      <c r="AU259" s="705"/>
      <c r="AV259" s="704"/>
      <c r="AW259" s="1962"/>
      <c r="AX259" s="364"/>
      <c r="AY259" s="365"/>
      <c r="AZ259" s="1963"/>
      <c r="BA259" s="366"/>
      <c r="BB259" s="366"/>
      <c r="BC259" s="366"/>
      <c r="BD259" s="367"/>
      <c r="BE259" s="2401">
        <v>6</v>
      </c>
      <c r="BF259" s="368">
        <v>5</v>
      </c>
      <c r="BG259" s="2451">
        <v>6</v>
      </c>
      <c r="BH259" s="470">
        <f t="shared" ref="BH259:BH264" si="236">BG259+BF259+BE259</f>
        <v>17</v>
      </c>
      <c r="BI259" s="371"/>
      <c r="BJ259" s="371"/>
      <c r="BK259" s="371"/>
      <c r="BL259" s="372"/>
      <c r="BM259" s="358"/>
      <c r="BN259" s="358"/>
      <c r="BO259" s="358"/>
      <c r="BP259" s="363"/>
      <c r="BQ259" s="373"/>
      <c r="BR259" s="373"/>
      <c r="BS259" s="373"/>
      <c r="BT259" s="704"/>
      <c r="BU259" s="1916"/>
      <c r="BV259" s="1415"/>
      <c r="BW259" s="1415"/>
      <c r="BX259" s="1917"/>
      <c r="BY259" s="1424"/>
      <c r="BZ259" s="1424"/>
      <c r="CA259" s="1424"/>
      <c r="CB259" s="1425"/>
      <c r="CC259" s="355"/>
      <c r="CD259" s="355"/>
      <c r="CE259" s="355"/>
      <c r="CF259" s="356"/>
      <c r="CG259" s="358"/>
      <c r="CH259" s="358"/>
      <c r="CI259" s="358"/>
      <c r="CJ259" s="363"/>
      <c r="CK259" s="383"/>
      <c r="CL259" s="383"/>
      <c r="CM259" s="383"/>
      <c r="CN259" s="488"/>
      <c r="CO259" s="2014"/>
      <c r="CP259" s="467"/>
      <c r="CQ259" s="468"/>
      <c r="CR259" s="2015"/>
      <c r="CS259" s="467"/>
      <c r="CT259" s="467"/>
      <c r="CU259" s="467"/>
      <c r="CV259" s="575"/>
      <c r="CW259" s="466"/>
      <c r="CX259" s="467"/>
      <c r="CY259" s="468"/>
      <c r="CZ259" s="468"/>
      <c r="DA259" s="469"/>
      <c r="DB259" s="378"/>
      <c r="DC259" s="470"/>
      <c r="DD259" s="470"/>
      <c r="DE259" s="466"/>
      <c r="DF259" s="467"/>
      <c r="DG259" s="468"/>
      <c r="DH259" s="468"/>
      <c r="DI259" s="488"/>
      <c r="DJ259" s="383"/>
      <c r="DK259" s="489"/>
      <c r="DL259" s="489"/>
      <c r="DM259" s="374"/>
      <c r="DN259" s="374"/>
      <c r="DO259" s="374"/>
      <c r="DP259" s="574"/>
      <c r="DQ259" s="351"/>
      <c r="DR259" s="463"/>
      <c r="DS259" s="687"/>
      <c r="DT259" s="464"/>
      <c r="DU259" s="491">
        <f t="shared" ref="DU259:DU264" si="237">DX259*6/20</f>
        <v>3.6</v>
      </c>
      <c r="DV259" s="492">
        <f t="shared" ref="DV259:DV264" si="238">DX259*6/20</f>
        <v>3.6</v>
      </c>
      <c r="DW259" s="492">
        <f t="shared" ref="DW259:DW264" si="239">DX259*8/20</f>
        <v>4.8</v>
      </c>
      <c r="DX259" s="725">
        <v>12</v>
      </c>
      <c r="DY259" s="353">
        <v>6</v>
      </c>
      <c r="DZ259" s="353">
        <v>5</v>
      </c>
      <c r="EA259" s="353">
        <v>4</v>
      </c>
      <c r="EB259" s="525">
        <f t="shared" ref="EB259:EB264" si="240">EA259+DZ259+DY259</f>
        <v>15</v>
      </c>
      <c r="EC259" s="351"/>
      <c r="ED259" s="463"/>
      <c r="EE259" s="687"/>
      <c r="EF259" s="464"/>
      <c r="EG259" s="577"/>
      <c r="EH259" s="578"/>
      <c r="EI259" s="579"/>
      <c r="EJ259" s="580"/>
      <c r="EK259" s="353">
        <v>6</v>
      </c>
      <c r="EL259" s="353">
        <v>5</v>
      </c>
      <c r="EM259" s="353">
        <v>4</v>
      </c>
      <c r="EN259" s="525">
        <f>EM259+EL259+EK259</f>
        <v>15</v>
      </c>
      <c r="EO259" s="1029"/>
      <c r="EP259" s="1030"/>
      <c r="EQ259" s="1031"/>
      <c r="ER259" s="1032"/>
      <c r="ES259" s="1088"/>
      <c r="ET259" s="1089"/>
      <c r="EU259" s="1090"/>
      <c r="EV259" s="1091"/>
      <c r="EW259" s="1347"/>
      <c r="EX259" s="1348"/>
      <c r="EY259" s="1349"/>
      <c r="EZ259" s="1347"/>
      <c r="FA259" s="353">
        <v>6</v>
      </c>
      <c r="FB259" s="353">
        <v>4</v>
      </c>
      <c r="FC259" s="353">
        <v>4.5</v>
      </c>
      <c r="FD259" s="525">
        <f t="shared" ref="FD259:FD264" si="241">FC259+FB259+FA259</f>
        <v>14.5</v>
      </c>
      <c r="FE259" s="1632"/>
      <c r="FF259" s="1633"/>
      <c r="FG259" s="1634"/>
      <c r="FH259" s="1632"/>
      <c r="FL259" s="2252"/>
      <c r="FP259" s="2252"/>
      <c r="FQ259" s="1858"/>
      <c r="FT259" s="2252"/>
      <c r="FX259" s="2252"/>
      <c r="GB259" s="2252"/>
      <c r="GF259" s="2252"/>
      <c r="GG259" s="1858"/>
      <c r="GJ259" s="2252"/>
      <c r="GN259" s="2252"/>
      <c r="GR259" s="2252"/>
      <c r="GV259" s="1858"/>
      <c r="GW259" s="1858"/>
      <c r="GZ259" s="2252"/>
      <c r="HA259" s="1858"/>
      <c r="HD259" s="2252"/>
      <c r="HE259" s="1858"/>
      <c r="HH259" s="2252"/>
      <c r="HI259" s="1858"/>
      <c r="HL259" s="2252"/>
      <c r="HM259" s="1858"/>
      <c r="HP259" s="2252"/>
      <c r="HQ259" s="1858"/>
      <c r="HT259" s="2252"/>
      <c r="HU259" s="1858"/>
      <c r="HX259" s="2252"/>
      <c r="HY259" s="1858"/>
      <c r="IB259" s="2252"/>
      <c r="IC259" s="1858"/>
      <c r="IF259" s="2252"/>
      <c r="IG259" s="1858"/>
      <c r="IJ259" s="2252"/>
      <c r="IK259" s="1858"/>
      <c r="IN259" s="2252"/>
      <c r="IO259" s="1858"/>
      <c r="IR259" s="2252"/>
      <c r="IS259" s="1858"/>
      <c r="IV259" s="1858"/>
      <c r="IW259" s="1858"/>
      <c r="IZ259" s="2252"/>
      <c r="JA259" s="1858"/>
      <c r="JD259" s="2252"/>
      <c r="JE259" s="1858"/>
      <c r="JH259" s="2252"/>
      <c r="JI259" s="1858"/>
      <c r="JL259" s="2252"/>
      <c r="JM259" s="1858"/>
      <c r="JP259" s="2252"/>
      <c r="JQ259" s="1858"/>
      <c r="JT259" s="2252"/>
      <c r="JU259" s="1858"/>
      <c r="JX259" s="2252"/>
      <c r="JY259" s="1858"/>
      <c r="KB259" s="2252"/>
      <c r="KC259" s="1858"/>
      <c r="KF259" s="2252"/>
      <c r="KG259" s="1858"/>
      <c r="KJ259" s="2252"/>
      <c r="KK259" s="1858"/>
      <c r="KN259" s="2252"/>
      <c r="KO259" s="1858"/>
      <c r="KR259" s="2252"/>
      <c r="KS259" s="1858"/>
      <c r="KV259" s="2252"/>
      <c r="KW259" s="1858"/>
      <c r="KZ259" s="2252"/>
      <c r="LA259" s="1858"/>
      <c r="LD259" s="2252"/>
      <c r="LE259" s="1858"/>
      <c r="LH259" s="2252"/>
      <c r="LI259" s="1858"/>
      <c r="LL259" s="2252"/>
      <c r="LM259" s="1858"/>
      <c r="LP259" s="2252"/>
      <c r="LQ259" s="1858"/>
      <c r="LT259" s="2252"/>
      <c r="LU259" s="1858"/>
      <c r="LX259" s="2252"/>
      <c r="LY259" s="1858"/>
      <c r="MB259" s="2252"/>
      <c r="MC259" s="1858"/>
      <c r="MF259" s="2252"/>
      <c r="MG259" s="1858"/>
      <c r="MJ259" s="2252"/>
      <c r="MK259" s="1858"/>
      <c r="MN259" s="2252"/>
      <c r="MO259" s="1858"/>
      <c r="MR259" s="2252"/>
      <c r="MS259" s="1858"/>
      <c r="MV259" s="2252"/>
      <c r="MW259" s="1858"/>
      <c r="MZ259" s="2252"/>
      <c r="NA259" s="1858"/>
      <c r="ND259" s="2252"/>
    </row>
    <row r="260" spans="1:368" s="78" customFormat="1" thickBot="1">
      <c r="A260" s="899"/>
      <c r="B260" s="1754"/>
      <c r="C260" s="1790"/>
      <c r="D260" s="2331"/>
      <c r="E260" s="1790"/>
      <c r="F260" s="1837"/>
      <c r="G260" s="1838" t="s">
        <v>303</v>
      </c>
      <c r="H260" s="1785">
        <f t="shared" si="230"/>
        <v>4.3747500000000006</v>
      </c>
      <c r="I260" s="1520">
        <f t="shared" si="230"/>
        <v>3.3747500000000001</v>
      </c>
      <c r="J260" s="1520">
        <f t="shared" si="230"/>
        <v>3.4580000000000002</v>
      </c>
      <c r="K260" s="2308">
        <f t="shared" si="231"/>
        <v>11.207500000000001</v>
      </c>
      <c r="L260" s="1754"/>
      <c r="M260" s="472"/>
      <c r="N260" s="472"/>
      <c r="O260" s="472"/>
      <c r="P260" s="471"/>
      <c r="Q260" s="2521"/>
      <c r="R260" s="572"/>
      <c r="S260" s="573"/>
      <c r="T260" s="2520"/>
      <c r="U260" s="355"/>
      <c r="V260" s="355"/>
      <c r="W260" s="355"/>
      <c r="X260" s="356"/>
      <c r="Y260" s="482">
        <f t="shared" si="232"/>
        <v>3.3</v>
      </c>
      <c r="Z260" s="482">
        <f t="shared" si="233"/>
        <v>3.3</v>
      </c>
      <c r="AA260" s="482">
        <f t="shared" si="234"/>
        <v>4.4000000000000004</v>
      </c>
      <c r="AB260" s="483">
        <v>11</v>
      </c>
      <c r="AC260" s="355"/>
      <c r="AD260" s="355"/>
      <c r="AE260" s="355"/>
      <c r="AF260" s="356"/>
      <c r="AG260" s="1176"/>
      <c r="AH260" s="1177"/>
      <c r="AI260" s="1178"/>
      <c r="AJ260" s="1177"/>
      <c r="AK260" s="486">
        <v>4.5</v>
      </c>
      <c r="AL260" s="486">
        <v>4</v>
      </c>
      <c r="AM260" s="486">
        <v>3</v>
      </c>
      <c r="AN260" s="362">
        <f t="shared" si="235"/>
        <v>11.5</v>
      </c>
      <c r="AO260" s="1127"/>
      <c r="AP260" s="1127"/>
      <c r="AQ260" s="1127"/>
      <c r="AR260" s="1128"/>
      <c r="AS260" s="373"/>
      <c r="AT260" s="373"/>
      <c r="AU260" s="705"/>
      <c r="AV260" s="704"/>
      <c r="AW260" s="1962"/>
      <c r="AX260" s="364"/>
      <c r="AY260" s="365"/>
      <c r="AZ260" s="1963"/>
      <c r="BA260" s="366"/>
      <c r="BB260" s="366"/>
      <c r="BC260" s="366"/>
      <c r="BD260" s="367"/>
      <c r="BE260" s="2401">
        <v>4</v>
      </c>
      <c r="BF260" s="368">
        <v>3.5</v>
      </c>
      <c r="BG260" s="2451">
        <v>5.5</v>
      </c>
      <c r="BH260" s="470">
        <f t="shared" si="236"/>
        <v>13</v>
      </c>
      <c r="BI260" s="371"/>
      <c r="BJ260" s="371"/>
      <c r="BK260" s="371"/>
      <c r="BL260" s="372"/>
      <c r="BM260" s="358"/>
      <c r="BN260" s="358"/>
      <c r="BO260" s="358"/>
      <c r="BP260" s="363"/>
      <c r="BQ260" s="373"/>
      <c r="BR260" s="373"/>
      <c r="BS260" s="373"/>
      <c r="BT260" s="704"/>
      <c r="BU260" s="1916"/>
      <c r="BV260" s="1415"/>
      <c r="BW260" s="1415"/>
      <c r="BX260" s="1917"/>
      <c r="BY260" s="1424"/>
      <c r="BZ260" s="1424"/>
      <c r="CA260" s="1424"/>
      <c r="CB260" s="1425"/>
      <c r="CC260" s="355"/>
      <c r="CD260" s="355"/>
      <c r="CE260" s="355"/>
      <c r="CF260" s="356"/>
      <c r="CG260" s="358"/>
      <c r="CH260" s="358"/>
      <c r="CI260" s="358"/>
      <c r="CJ260" s="363"/>
      <c r="CK260" s="383"/>
      <c r="CL260" s="383"/>
      <c r="CM260" s="383"/>
      <c r="CN260" s="488"/>
      <c r="CO260" s="2014"/>
      <c r="CP260" s="467"/>
      <c r="CQ260" s="468"/>
      <c r="CR260" s="2015"/>
      <c r="CS260" s="467"/>
      <c r="CT260" s="467"/>
      <c r="CU260" s="467"/>
      <c r="CV260" s="575"/>
      <c r="CW260" s="466"/>
      <c r="CX260" s="467"/>
      <c r="CY260" s="468"/>
      <c r="CZ260" s="468"/>
      <c r="DA260" s="469"/>
      <c r="DB260" s="378"/>
      <c r="DC260" s="470"/>
      <c r="DD260" s="470"/>
      <c r="DE260" s="466"/>
      <c r="DF260" s="467"/>
      <c r="DG260" s="468"/>
      <c r="DH260" s="468"/>
      <c r="DI260" s="488"/>
      <c r="DJ260" s="383"/>
      <c r="DK260" s="489"/>
      <c r="DL260" s="489"/>
      <c r="DM260" s="374"/>
      <c r="DN260" s="374"/>
      <c r="DO260" s="374"/>
      <c r="DP260" s="574"/>
      <c r="DQ260" s="351"/>
      <c r="DR260" s="463"/>
      <c r="DS260" s="687"/>
      <c r="DT260" s="464"/>
      <c r="DU260" s="683">
        <f>DX260*6/20</f>
        <v>3.9990000000000001</v>
      </c>
      <c r="DV260" s="683">
        <f>DX260*6/20</f>
        <v>3.9990000000000001</v>
      </c>
      <c r="DW260" s="683">
        <f>DX260*8/20</f>
        <v>5.3319999999999999</v>
      </c>
      <c r="DX260" s="684">
        <v>13.33</v>
      </c>
      <c r="DY260" s="353">
        <v>3.5</v>
      </c>
      <c r="DZ260" s="353">
        <v>2</v>
      </c>
      <c r="EA260" s="353">
        <v>2</v>
      </c>
      <c r="EB260" s="525">
        <f t="shared" si="240"/>
        <v>7.5</v>
      </c>
      <c r="EC260" s="351"/>
      <c r="ED260" s="463"/>
      <c r="EE260" s="687"/>
      <c r="EF260" s="464"/>
      <c r="EG260" s="577"/>
      <c r="EH260" s="578"/>
      <c r="EI260" s="579"/>
      <c r="EJ260" s="580"/>
      <c r="EK260" s="353">
        <v>6</v>
      </c>
      <c r="EL260" s="353">
        <v>4</v>
      </c>
      <c r="EM260" s="353">
        <v>1</v>
      </c>
      <c r="EN260" s="525">
        <f>EM260+EL260+EK260</f>
        <v>11</v>
      </c>
      <c r="EO260" s="1029"/>
      <c r="EP260" s="1030"/>
      <c r="EQ260" s="1031"/>
      <c r="ER260" s="1032"/>
      <c r="ES260" s="1088"/>
      <c r="ET260" s="1089"/>
      <c r="EU260" s="1090"/>
      <c r="EV260" s="1091"/>
      <c r="EW260" s="1347"/>
      <c r="EX260" s="1348"/>
      <c r="EY260" s="1349"/>
      <c r="EZ260" s="1347"/>
      <c r="FA260" s="353">
        <v>2</v>
      </c>
      <c r="FB260" s="353">
        <v>2</v>
      </c>
      <c r="FC260" s="353">
        <v>2</v>
      </c>
      <c r="FD260" s="525">
        <f t="shared" si="241"/>
        <v>6</v>
      </c>
      <c r="FE260" s="1632"/>
      <c r="FF260" s="1633"/>
      <c r="FG260" s="1634"/>
      <c r="FH260" s="1632"/>
      <c r="FL260" s="2252"/>
      <c r="FP260" s="2252"/>
      <c r="FQ260" s="1858"/>
      <c r="FT260" s="2252"/>
      <c r="FX260" s="2252"/>
      <c r="GB260" s="2252"/>
      <c r="GF260" s="2252"/>
      <c r="GG260" s="1858"/>
      <c r="GJ260" s="2252"/>
      <c r="GN260" s="2252"/>
      <c r="GR260" s="2252"/>
      <c r="GV260" s="1858"/>
      <c r="GW260" s="1858"/>
      <c r="GZ260" s="2252"/>
      <c r="HA260" s="1858"/>
      <c r="HD260" s="2252"/>
      <c r="HE260" s="1858"/>
      <c r="HH260" s="2252"/>
      <c r="HI260" s="1858"/>
      <c r="HL260" s="2252"/>
      <c r="HM260" s="1858"/>
      <c r="HP260" s="2252"/>
      <c r="HQ260" s="1858"/>
      <c r="HT260" s="2252"/>
      <c r="HU260" s="1858"/>
      <c r="HX260" s="2252"/>
      <c r="HY260" s="1858"/>
      <c r="IB260" s="2252"/>
      <c r="IC260" s="1858"/>
      <c r="IF260" s="2252"/>
      <c r="IG260" s="1858"/>
      <c r="IJ260" s="2252"/>
      <c r="IK260" s="1858"/>
      <c r="IN260" s="2252"/>
      <c r="IO260" s="1858"/>
      <c r="IR260" s="2252"/>
      <c r="IS260" s="1858"/>
      <c r="IV260" s="1858"/>
      <c r="IW260" s="1858"/>
      <c r="IZ260" s="2252"/>
      <c r="JA260" s="1858"/>
      <c r="JD260" s="2252"/>
      <c r="JE260" s="1858"/>
      <c r="JH260" s="2252"/>
      <c r="JI260" s="1858"/>
      <c r="JL260" s="2252"/>
      <c r="JM260" s="1858"/>
      <c r="JP260" s="2252"/>
      <c r="JQ260" s="1858"/>
      <c r="JT260" s="2252"/>
      <c r="JU260" s="1858"/>
      <c r="JX260" s="2252"/>
      <c r="JY260" s="1858"/>
      <c r="KB260" s="2252"/>
      <c r="KC260" s="1858"/>
      <c r="KF260" s="2252"/>
      <c r="KG260" s="1858"/>
      <c r="KJ260" s="2252"/>
      <c r="KK260" s="1858"/>
      <c r="KN260" s="2252"/>
      <c r="KO260" s="1858"/>
      <c r="KR260" s="2252"/>
      <c r="KS260" s="1858"/>
      <c r="KV260" s="2252"/>
      <c r="KW260" s="1858"/>
      <c r="KZ260" s="2252"/>
      <c r="LA260" s="1858"/>
      <c r="LD260" s="2252"/>
      <c r="LE260" s="1858"/>
      <c r="LH260" s="2252"/>
      <c r="LI260" s="1858"/>
      <c r="LL260" s="2252"/>
      <c r="LM260" s="1858"/>
      <c r="LP260" s="2252"/>
      <c r="LQ260" s="1858"/>
      <c r="LT260" s="2252"/>
      <c r="LU260" s="1858"/>
      <c r="LX260" s="2252"/>
      <c r="LY260" s="1858"/>
      <c r="MB260" s="2252"/>
      <c r="MC260" s="1858"/>
      <c r="MF260" s="2252"/>
      <c r="MG260" s="1858"/>
      <c r="MJ260" s="2252"/>
      <c r="MK260" s="1858"/>
      <c r="MN260" s="2252"/>
      <c r="MO260" s="1858"/>
      <c r="MR260" s="2252"/>
      <c r="MS260" s="1858"/>
      <c r="MV260" s="2252"/>
      <c r="MW260" s="1858"/>
      <c r="MZ260" s="2252"/>
      <c r="NA260" s="1858"/>
      <c r="ND260" s="2252"/>
    </row>
    <row r="261" spans="1:368" s="78" customFormat="1" thickBot="1">
      <c r="A261" s="899"/>
      <c r="B261" s="1754"/>
      <c r="C261" s="1790"/>
      <c r="D261" s="2331"/>
      <c r="E261" s="1790"/>
      <c r="F261" s="1837"/>
      <c r="G261" s="1838" t="s">
        <v>325</v>
      </c>
      <c r="H261" s="1785">
        <f t="shared" si="230"/>
        <v>4.1310000000000002</v>
      </c>
      <c r="I261" s="1520">
        <f t="shared" si="230"/>
        <v>4.2560000000000002</v>
      </c>
      <c r="J261" s="1521">
        <f t="shared" si="230"/>
        <v>5.383</v>
      </c>
      <c r="K261" s="2308">
        <f t="shared" si="231"/>
        <v>13.77</v>
      </c>
      <c r="L261" s="1754"/>
      <c r="M261" s="472"/>
      <c r="N261" s="472"/>
      <c r="O261" s="472"/>
      <c r="P261" s="471"/>
      <c r="Q261" s="2521"/>
      <c r="R261" s="572"/>
      <c r="S261" s="573"/>
      <c r="T261" s="2520"/>
      <c r="U261" s="355"/>
      <c r="V261" s="355"/>
      <c r="W261" s="355"/>
      <c r="X261" s="356"/>
      <c r="Y261" s="482">
        <f t="shared" si="232"/>
        <v>4.8</v>
      </c>
      <c r="Z261" s="482">
        <f t="shared" si="233"/>
        <v>4.8</v>
      </c>
      <c r="AA261" s="482">
        <f t="shared" si="234"/>
        <v>6.4</v>
      </c>
      <c r="AB261" s="483">
        <v>16</v>
      </c>
      <c r="AC261" s="355"/>
      <c r="AD261" s="355"/>
      <c r="AE261" s="355"/>
      <c r="AF261" s="356"/>
      <c r="AG261" s="1176"/>
      <c r="AH261" s="1177"/>
      <c r="AI261" s="1178"/>
      <c r="AJ261" s="1177"/>
      <c r="AK261" s="486">
        <v>5</v>
      </c>
      <c r="AL261" s="486">
        <v>4.5</v>
      </c>
      <c r="AM261" s="486">
        <v>6</v>
      </c>
      <c r="AN261" s="362">
        <f t="shared" si="235"/>
        <v>15.5</v>
      </c>
      <c r="AO261" s="1127"/>
      <c r="AP261" s="1127"/>
      <c r="AQ261" s="1127"/>
      <c r="AR261" s="1128"/>
      <c r="AS261" s="373"/>
      <c r="AT261" s="373"/>
      <c r="AU261" s="705"/>
      <c r="AV261" s="704"/>
      <c r="AW261" s="1962"/>
      <c r="AX261" s="364"/>
      <c r="AY261" s="365"/>
      <c r="AZ261" s="1963"/>
      <c r="BA261" s="366"/>
      <c r="BB261" s="366"/>
      <c r="BC261" s="366"/>
      <c r="BD261" s="367"/>
      <c r="BE261" s="2401">
        <v>4</v>
      </c>
      <c r="BF261" s="368">
        <v>4.5</v>
      </c>
      <c r="BG261" s="2451">
        <v>5.5</v>
      </c>
      <c r="BH261" s="470">
        <f t="shared" si="236"/>
        <v>14</v>
      </c>
      <c r="BI261" s="371"/>
      <c r="BJ261" s="371"/>
      <c r="BK261" s="371"/>
      <c r="BL261" s="372"/>
      <c r="BM261" s="358"/>
      <c r="BN261" s="358"/>
      <c r="BO261" s="358"/>
      <c r="BP261" s="363"/>
      <c r="BQ261" s="373"/>
      <c r="BR261" s="373"/>
      <c r="BS261" s="373"/>
      <c r="BT261" s="704"/>
      <c r="BU261" s="1916"/>
      <c r="BV261" s="1415"/>
      <c r="BW261" s="1415"/>
      <c r="BX261" s="1917"/>
      <c r="BY261" s="1424"/>
      <c r="BZ261" s="1424"/>
      <c r="CA261" s="1424"/>
      <c r="CB261" s="1425"/>
      <c r="CC261" s="355"/>
      <c r="CD261" s="355"/>
      <c r="CE261" s="355"/>
      <c r="CF261" s="356"/>
      <c r="CG261" s="358"/>
      <c r="CH261" s="358"/>
      <c r="CI261" s="358"/>
      <c r="CJ261" s="363"/>
      <c r="CK261" s="383"/>
      <c r="CL261" s="383"/>
      <c r="CM261" s="383"/>
      <c r="CN261" s="488"/>
      <c r="CO261" s="2014"/>
      <c r="CP261" s="467"/>
      <c r="CQ261" s="468"/>
      <c r="CR261" s="2015"/>
      <c r="CS261" s="467"/>
      <c r="CT261" s="467"/>
      <c r="CU261" s="467"/>
      <c r="CV261" s="575"/>
      <c r="CW261" s="466"/>
      <c r="CX261" s="467"/>
      <c r="CY261" s="468"/>
      <c r="CZ261" s="468"/>
      <c r="DA261" s="469"/>
      <c r="DB261" s="378"/>
      <c r="DC261" s="470"/>
      <c r="DD261" s="470"/>
      <c r="DE261" s="466"/>
      <c r="DF261" s="467"/>
      <c r="DG261" s="468"/>
      <c r="DH261" s="468"/>
      <c r="DI261" s="488"/>
      <c r="DJ261" s="383"/>
      <c r="DK261" s="489"/>
      <c r="DL261" s="489"/>
      <c r="DM261" s="374"/>
      <c r="DN261" s="374"/>
      <c r="DO261" s="374"/>
      <c r="DP261" s="574"/>
      <c r="DQ261" s="351"/>
      <c r="DR261" s="463"/>
      <c r="DS261" s="687"/>
      <c r="DT261" s="464"/>
      <c r="DU261" s="491">
        <f t="shared" si="237"/>
        <v>3.3</v>
      </c>
      <c r="DV261" s="492">
        <f t="shared" si="238"/>
        <v>3.3</v>
      </c>
      <c r="DW261" s="492">
        <f t="shared" si="239"/>
        <v>4.4000000000000004</v>
      </c>
      <c r="DX261" s="725">
        <v>11</v>
      </c>
      <c r="DY261" s="683">
        <f>EB261*6/20</f>
        <v>4.2240000000000002</v>
      </c>
      <c r="DZ261" s="683">
        <f>EB261*6/20</f>
        <v>4.2240000000000002</v>
      </c>
      <c r="EA261" s="683">
        <f>EB261*8/20</f>
        <v>5.6319999999999997</v>
      </c>
      <c r="EB261" s="684">
        <v>14.08</v>
      </c>
      <c r="EC261" s="351"/>
      <c r="ED261" s="463"/>
      <c r="EE261" s="687"/>
      <c r="EF261" s="464"/>
      <c r="EG261" s="577"/>
      <c r="EH261" s="578"/>
      <c r="EI261" s="579"/>
      <c r="EJ261" s="580"/>
      <c r="EK261" s="353">
        <v>5</v>
      </c>
      <c r="EL261" s="353">
        <v>5</v>
      </c>
      <c r="EM261" s="353">
        <v>6</v>
      </c>
      <c r="EN261" s="525">
        <f>EM261+EL261+EK261</f>
        <v>16</v>
      </c>
      <c r="EO261" s="1029"/>
      <c r="EP261" s="1030"/>
      <c r="EQ261" s="1031"/>
      <c r="ER261" s="1032"/>
      <c r="ES261" s="1088"/>
      <c r="ET261" s="1089"/>
      <c r="EU261" s="1090"/>
      <c r="EV261" s="1091"/>
      <c r="EW261" s="1347"/>
      <c r="EX261" s="1348"/>
      <c r="EY261" s="1349"/>
      <c r="EZ261" s="1347"/>
      <c r="FA261" s="353">
        <v>6</v>
      </c>
      <c r="FB261" s="353">
        <v>4</v>
      </c>
      <c r="FC261" s="353">
        <v>6</v>
      </c>
      <c r="FD261" s="525">
        <f t="shared" si="241"/>
        <v>16</v>
      </c>
      <c r="FE261" s="1632"/>
      <c r="FF261" s="1633"/>
      <c r="FG261" s="1634"/>
      <c r="FH261" s="1632"/>
      <c r="FL261" s="2252"/>
      <c r="FP261" s="2252"/>
      <c r="FQ261" s="1858"/>
      <c r="FT261" s="2252"/>
      <c r="FX261" s="2252"/>
      <c r="GB261" s="2252"/>
      <c r="GF261" s="2252"/>
      <c r="GG261" s="1858"/>
      <c r="GJ261" s="2252"/>
      <c r="GN261" s="2252"/>
      <c r="GR261" s="2252"/>
      <c r="GV261" s="1858"/>
      <c r="GW261" s="1858"/>
      <c r="GZ261" s="2252"/>
      <c r="HA261" s="1858"/>
      <c r="HD261" s="2252"/>
      <c r="HE261" s="1858"/>
      <c r="HH261" s="2252"/>
      <c r="HI261" s="1858"/>
      <c r="HL261" s="2252"/>
      <c r="HM261" s="1858"/>
      <c r="HP261" s="2252"/>
      <c r="HQ261" s="1858"/>
      <c r="HT261" s="2252"/>
      <c r="HU261" s="1858"/>
      <c r="HX261" s="2252"/>
      <c r="HY261" s="1858"/>
      <c r="IB261" s="2252"/>
      <c r="IC261" s="1858"/>
      <c r="IF261" s="2252"/>
      <c r="IG261" s="1858"/>
      <c r="IJ261" s="2252"/>
      <c r="IK261" s="1858"/>
      <c r="IN261" s="2252"/>
      <c r="IO261" s="1858"/>
      <c r="IR261" s="2252"/>
      <c r="IS261" s="1858"/>
      <c r="IV261" s="1858"/>
      <c r="IW261" s="1858"/>
      <c r="IZ261" s="2252"/>
      <c r="JA261" s="1858"/>
      <c r="JD261" s="2252"/>
      <c r="JE261" s="1858"/>
      <c r="JH261" s="2252"/>
      <c r="JI261" s="1858"/>
      <c r="JL261" s="2252"/>
      <c r="JM261" s="1858"/>
      <c r="JP261" s="2252"/>
      <c r="JQ261" s="1858"/>
      <c r="JT261" s="2252"/>
      <c r="JU261" s="1858"/>
      <c r="JX261" s="2252"/>
      <c r="JY261" s="1858"/>
      <c r="KB261" s="2252"/>
      <c r="KC261" s="1858"/>
      <c r="KF261" s="2252"/>
      <c r="KG261" s="1858"/>
      <c r="KJ261" s="2252"/>
      <c r="KK261" s="1858"/>
      <c r="KN261" s="2252"/>
      <c r="KO261" s="1858"/>
      <c r="KR261" s="2252"/>
      <c r="KS261" s="1858"/>
      <c r="KV261" s="2252"/>
      <c r="KW261" s="1858"/>
      <c r="KZ261" s="2252"/>
      <c r="LA261" s="1858"/>
      <c r="LD261" s="2252"/>
      <c r="LE261" s="1858"/>
      <c r="LH261" s="2252"/>
      <c r="LI261" s="1858"/>
      <c r="LL261" s="2252"/>
      <c r="LM261" s="1858"/>
      <c r="LP261" s="2252"/>
      <c r="LQ261" s="1858"/>
      <c r="LT261" s="2252"/>
      <c r="LU261" s="1858"/>
      <c r="LX261" s="2252"/>
      <c r="LY261" s="1858"/>
      <c r="MB261" s="2252"/>
      <c r="MC261" s="1858"/>
      <c r="MF261" s="2252"/>
      <c r="MG261" s="1858"/>
      <c r="MJ261" s="2252"/>
      <c r="MK261" s="1858"/>
      <c r="MN261" s="2252"/>
      <c r="MO261" s="1858"/>
      <c r="MR261" s="2252"/>
      <c r="MS261" s="1858"/>
      <c r="MV261" s="2252"/>
      <c r="MW261" s="1858"/>
      <c r="MZ261" s="2252"/>
      <c r="NA261" s="1858"/>
      <c r="ND261" s="2252"/>
    </row>
    <row r="262" spans="1:368" s="78" customFormat="1" thickBot="1">
      <c r="A262" s="899"/>
      <c r="B262" s="1754"/>
      <c r="C262" s="1790"/>
      <c r="D262" s="2331"/>
      <c r="E262" s="1790"/>
      <c r="F262" s="1837"/>
      <c r="G262" s="1838" t="s">
        <v>327</v>
      </c>
      <c r="H262" s="1786">
        <f t="shared" si="230"/>
        <v>5.3250000000000002</v>
      </c>
      <c r="I262" s="1519">
        <f t="shared" si="230"/>
        <v>4.8250000000000002</v>
      </c>
      <c r="J262" s="1519">
        <f t="shared" si="230"/>
        <v>6.2249999999999996</v>
      </c>
      <c r="K262" s="2309">
        <f t="shared" si="231"/>
        <v>16.375</v>
      </c>
      <c r="L262" s="1754"/>
      <c r="M262" s="472"/>
      <c r="N262" s="472"/>
      <c r="O262" s="472"/>
      <c r="P262" s="471"/>
      <c r="Q262" s="2521"/>
      <c r="R262" s="572"/>
      <c r="S262" s="573"/>
      <c r="T262" s="2520"/>
      <c r="U262" s="355"/>
      <c r="V262" s="355"/>
      <c r="W262" s="355"/>
      <c r="X262" s="356"/>
      <c r="Y262" s="482">
        <f t="shared" si="232"/>
        <v>4.8</v>
      </c>
      <c r="Z262" s="482">
        <f t="shared" si="233"/>
        <v>4.8</v>
      </c>
      <c r="AA262" s="482">
        <f t="shared" si="234"/>
        <v>6.4</v>
      </c>
      <c r="AB262" s="483">
        <v>16</v>
      </c>
      <c r="AC262" s="355"/>
      <c r="AD262" s="355"/>
      <c r="AE262" s="355"/>
      <c r="AF262" s="356"/>
      <c r="AG262" s="1176"/>
      <c r="AH262" s="1177"/>
      <c r="AI262" s="1178"/>
      <c r="AJ262" s="1177"/>
      <c r="AK262" s="486">
        <v>6</v>
      </c>
      <c r="AL262" s="486">
        <v>6</v>
      </c>
      <c r="AM262" s="486">
        <v>4.5</v>
      </c>
      <c r="AN262" s="362">
        <f t="shared" si="235"/>
        <v>16.5</v>
      </c>
      <c r="AO262" s="1127"/>
      <c r="AP262" s="1127"/>
      <c r="AQ262" s="1127"/>
      <c r="AR262" s="1128"/>
      <c r="AS262" s="373"/>
      <c r="AT262" s="373"/>
      <c r="AU262" s="705"/>
      <c r="AV262" s="704"/>
      <c r="AW262" s="1962"/>
      <c r="AX262" s="364"/>
      <c r="AY262" s="365"/>
      <c r="AZ262" s="1963"/>
      <c r="BA262" s="366"/>
      <c r="BB262" s="366"/>
      <c r="BC262" s="366"/>
      <c r="BD262" s="367"/>
      <c r="BE262" s="2401">
        <v>4.5</v>
      </c>
      <c r="BF262" s="368">
        <v>4.5</v>
      </c>
      <c r="BG262" s="2451">
        <v>4.5</v>
      </c>
      <c r="BH262" s="470">
        <f t="shared" si="236"/>
        <v>13.5</v>
      </c>
      <c r="BI262" s="371"/>
      <c r="BJ262" s="371"/>
      <c r="BK262" s="371"/>
      <c r="BL262" s="372"/>
      <c r="BM262" s="358"/>
      <c r="BN262" s="358"/>
      <c r="BO262" s="358"/>
      <c r="BP262" s="363"/>
      <c r="BQ262" s="373"/>
      <c r="BR262" s="373"/>
      <c r="BS262" s="373"/>
      <c r="BT262" s="704"/>
      <c r="BU262" s="1916"/>
      <c r="BV262" s="1415"/>
      <c r="BW262" s="1415"/>
      <c r="BX262" s="1917"/>
      <c r="BY262" s="1424"/>
      <c r="BZ262" s="1424"/>
      <c r="CA262" s="1424"/>
      <c r="CB262" s="1425"/>
      <c r="CC262" s="355"/>
      <c r="CD262" s="355"/>
      <c r="CE262" s="355"/>
      <c r="CF262" s="356"/>
      <c r="CG262" s="358"/>
      <c r="CH262" s="358"/>
      <c r="CI262" s="358"/>
      <c r="CJ262" s="363"/>
      <c r="CK262" s="383"/>
      <c r="CL262" s="383"/>
      <c r="CM262" s="383"/>
      <c r="CN262" s="488"/>
      <c r="CO262" s="2014"/>
      <c r="CP262" s="467"/>
      <c r="CQ262" s="468"/>
      <c r="CR262" s="2015"/>
      <c r="CS262" s="467"/>
      <c r="CT262" s="467"/>
      <c r="CU262" s="467"/>
      <c r="CV262" s="575"/>
      <c r="CW262" s="466"/>
      <c r="CX262" s="467"/>
      <c r="CY262" s="468"/>
      <c r="CZ262" s="468"/>
      <c r="DA262" s="469"/>
      <c r="DB262" s="378"/>
      <c r="DC262" s="470"/>
      <c r="DD262" s="470"/>
      <c r="DE262" s="466"/>
      <c r="DF262" s="467"/>
      <c r="DG262" s="468"/>
      <c r="DH262" s="468"/>
      <c r="DI262" s="488"/>
      <c r="DJ262" s="383"/>
      <c r="DK262" s="489"/>
      <c r="DL262" s="489"/>
      <c r="DM262" s="374"/>
      <c r="DN262" s="374"/>
      <c r="DO262" s="374"/>
      <c r="DP262" s="574"/>
      <c r="DQ262" s="351"/>
      <c r="DR262" s="463"/>
      <c r="DS262" s="687"/>
      <c r="DT262" s="464"/>
      <c r="DU262" s="491">
        <f t="shared" si="237"/>
        <v>4.8</v>
      </c>
      <c r="DV262" s="492">
        <f t="shared" si="238"/>
        <v>4.8</v>
      </c>
      <c r="DW262" s="492">
        <f t="shared" si="239"/>
        <v>6.4</v>
      </c>
      <c r="DX262" s="725">
        <v>16</v>
      </c>
      <c r="DY262" s="353">
        <v>6</v>
      </c>
      <c r="DZ262" s="353">
        <v>5</v>
      </c>
      <c r="EA262" s="353">
        <v>6</v>
      </c>
      <c r="EB262" s="525">
        <f t="shared" si="240"/>
        <v>17</v>
      </c>
      <c r="EC262" s="351"/>
      <c r="ED262" s="463"/>
      <c r="EE262" s="687"/>
      <c r="EF262" s="464"/>
      <c r="EG262" s="577"/>
      <c r="EH262" s="578"/>
      <c r="EI262" s="579"/>
      <c r="EJ262" s="580"/>
      <c r="EK262" s="353">
        <v>6</v>
      </c>
      <c r="EL262" s="353">
        <v>5</v>
      </c>
      <c r="EM262" s="353">
        <v>8</v>
      </c>
      <c r="EN262" s="525">
        <f>EM262+EL262+EK262</f>
        <v>19</v>
      </c>
      <c r="EO262" s="1029"/>
      <c r="EP262" s="1030"/>
      <c r="EQ262" s="1031"/>
      <c r="ER262" s="1032"/>
      <c r="ES262" s="1088"/>
      <c r="ET262" s="1089"/>
      <c r="EU262" s="1090"/>
      <c r="EV262" s="1091"/>
      <c r="EW262" s="1347"/>
      <c r="EX262" s="1348"/>
      <c r="EY262" s="1349"/>
      <c r="EZ262" s="1347"/>
      <c r="FA262" s="683">
        <f>FD262*6/20</f>
        <v>3.774</v>
      </c>
      <c r="FB262" s="683">
        <f>FD262*6/20</f>
        <v>3.774</v>
      </c>
      <c r="FC262" s="683">
        <f>FD262*8/20</f>
        <v>5.032</v>
      </c>
      <c r="FD262" s="684">
        <v>12.58</v>
      </c>
      <c r="FE262" s="1632"/>
      <c r="FF262" s="1633"/>
      <c r="FG262" s="1634"/>
      <c r="FH262" s="1632"/>
      <c r="FL262" s="2252"/>
      <c r="FP262" s="2252"/>
      <c r="FQ262" s="1858"/>
      <c r="FT262" s="2252"/>
      <c r="FX262" s="2252"/>
      <c r="GB262" s="2252"/>
      <c r="GF262" s="2252"/>
      <c r="GG262" s="1858"/>
      <c r="GJ262" s="2252"/>
      <c r="GN262" s="2252"/>
      <c r="GR262" s="2252"/>
      <c r="GV262" s="1858"/>
      <c r="GW262" s="1858"/>
      <c r="GZ262" s="2252"/>
      <c r="HA262" s="1858"/>
      <c r="HD262" s="2252"/>
      <c r="HE262" s="1858"/>
      <c r="HH262" s="2252"/>
      <c r="HI262" s="1858"/>
      <c r="HL262" s="2252"/>
      <c r="HM262" s="1858"/>
      <c r="HP262" s="2252"/>
      <c r="HQ262" s="1858"/>
      <c r="HT262" s="2252"/>
      <c r="HU262" s="1858"/>
      <c r="HX262" s="2252"/>
      <c r="HY262" s="1858"/>
      <c r="IB262" s="2252"/>
      <c r="IC262" s="1858"/>
      <c r="IF262" s="2252"/>
      <c r="IG262" s="1858"/>
      <c r="IJ262" s="2252"/>
      <c r="IK262" s="1858"/>
      <c r="IN262" s="2252"/>
      <c r="IO262" s="1858"/>
      <c r="IR262" s="2252"/>
      <c r="IS262" s="1858"/>
      <c r="IV262" s="1858"/>
      <c r="IW262" s="1858"/>
      <c r="IZ262" s="2252"/>
      <c r="JA262" s="1858"/>
      <c r="JD262" s="2252"/>
      <c r="JE262" s="1858"/>
      <c r="JH262" s="2252"/>
      <c r="JI262" s="1858"/>
      <c r="JL262" s="2252"/>
      <c r="JM262" s="1858"/>
      <c r="JP262" s="2252"/>
      <c r="JQ262" s="1858"/>
      <c r="JT262" s="2252"/>
      <c r="JU262" s="1858"/>
      <c r="JX262" s="2252"/>
      <c r="JY262" s="1858"/>
      <c r="KB262" s="2252"/>
      <c r="KC262" s="1858"/>
      <c r="KF262" s="2252"/>
      <c r="KG262" s="1858"/>
      <c r="KJ262" s="2252"/>
      <c r="KK262" s="1858"/>
      <c r="KN262" s="2252"/>
      <c r="KO262" s="1858"/>
      <c r="KR262" s="2252"/>
      <c r="KS262" s="1858"/>
      <c r="KV262" s="2252"/>
      <c r="KW262" s="1858"/>
      <c r="KZ262" s="2252"/>
      <c r="LA262" s="1858"/>
      <c r="LD262" s="2252"/>
      <c r="LE262" s="1858"/>
      <c r="LH262" s="2252"/>
      <c r="LI262" s="1858"/>
      <c r="LL262" s="2252"/>
      <c r="LM262" s="1858"/>
      <c r="LP262" s="2252"/>
      <c r="LQ262" s="1858"/>
      <c r="LT262" s="2252"/>
      <c r="LU262" s="1858"/>
      <c r="LX262" s="2252"/>
      <c r="LY262" s="1858"/>
      <c r="MB262" s="2252"/>
      <c r="MC262" s="1858"/>
      <c r="MF262" s="2252"/>
      <c r="MG262" s="1858"/>
      <c r="MJ262" s="2252"/>
      <c r="MK262" s="1858"/>
      <c r="MN262" s="2252"/>
      <c r="MO262" s="1858"/>
      <c r="MR262" s="2252"/>
      <c r="MS262" s="1858"/>
      <c r="MV262" s="2252"/>
      <c r="MW262" s="1858"/>
      <c r="MZ262" s="2252"/>
      <c r="NA262" s="1858"/>
      <c r="ND262" s="2252"/>
    </row>
    <row r="263" spans="1:368" s="78" customFormat="1" thickBot="1">
      <c r="A263" s="899"/>
      <c r="B263" s="1754"/>
      <c r="C263" s="1790"/>
      <c r="D263" s="2331"/>
      <c r="E263" s="1790"/>
      <c r="F263" s="1837"/>
      <c r="G263" s="1838" t="s">
        <v>326</v>
      </c>
      <c r="H263" s="1787">
        <f t="shared" si="230"/>
        <v>4.9122500000000002</v>
      </c>
      <c r="I263" s="1520">
        <f t="shared" si="230"/>
        <v>4.1622500000000002</v>
      </c>
      <c r="J263" s="1523">
        <f t="shared" si="230"/>
        <v>5.133</v>
      </c>
      <c r="K263" s="2308">
        <f t="shared" si="231"/>
        <v>14.2075</v>
      </c>
      <c r="L263" s="1754"/>
      <c r="M263" s="472"/>
      <c r="N263" s="472"/>
      <c r="O263" s="472"/>
      <c r="P263" s="471"/>
      <c r="Q263" s="2521"/>
      <c r="R263" s="572"/>
      <c r="S263" s="573"/>
      <c r="T263" s="2520"/>
      <c r="U263" s="355"/>
      <c r="V263" s="355"/>
      <c r="W263" s="355"/>
      <c r="X263" s="356"/>
      <c r="Y263" s="482">
        <f t="shared" si="232"/>
        <v>3.9</v>
      </c>
      <c r="Z263" s="482">
        <f t="shared" si="233"/>
        <v>3.9</v>
      </c>
      <c r="AA263" s="482">
        <f t="shared" si="234"/>
        <v>5.2</v>
      </c>
      <c r="AB263" s="483">
        <v>13</v>
      </c>
      <c r="AC263" s="355"/>
      <c r="AD263" s="355"/>
      <c r="AE263" s="355"/>
      <c r="AF263" s="356"/>
      <c r="AG263" s="1176"/>
      <c r="AH263" s="1177"/>
      <c r="AI263" s="1178"/>
      <c r="AJ263" s="1177"/>
      <c r="AK263" s="486">
        <v>4</v>
      </c>
      <c r="AL263" s="486">
        <v>4</v>
      </c>
      <c r="AM263" s="486">
        <v>5</v>
      </c>
      <c r="AN263" s="362">
        <f t="shared" si="235"/>
        <v>13</v>
      </c>
      <c r="AO263" s="1127"/>
      <c r="AP263" s="1127"/>
      <c r="AQ263" s="1127"/>
      <c r="AR263" s="1128"/>
      <c r="AS263" s="373"/>
      <c r="AT263" s="373"/>
      <c r="AU263" s="705"/>
      <c r="AV263" s="704"/>
      <c r="AW263" s="1962"/>
      <c r="AX263" s="364"/>
      <c r="AY263" s="365"/>
      <c r="AZ263" s="1963"/>
      <c r="BA263" s="366"/>
      <c r="BB263" s="366"/>
      <c r="BC263" s="366"/>
      <c r="BD263" s="367"/>
      <c r="BE263" s="2401">
        <v>5</v>
      </c>
      <c r="BF263" s="368">
        <v>3</v>
      </c>
      <c r="BG263" s="2451">
        <v>4</v>
      </c>
      <c r="BH263" s="470">
        <f t="shared" si="236"/>
        <v>12</v>
      </c>
      <c r="BI263" s="371"/>
      <c r="BJ263" s="371"/>
      <c r="BK263" s="371"/>
      <c r="BL263" s="372"/>
      <c r="BM263" s="358"/>
      <c r="BN263" s="358"/>
      <c r="BO263" s="358"/>
      <c r="BP263" s="363"/>
      <c r="BQ263" s="373"/>
      <c r="BR263" s="373"/>
      <c r="BS263" s="373"/>
      <c r="BT263" s="704"/>
      <c r="BU263" s="1916"/>
      <c r="BV263" s="1415"/>
      <c r="BW263" s="1415"/>
      <c r="BX263" s="1917"/>
      <c r="BY263" s="1424"/>
      <c r="BZ263" s="1424"/>
      <c r="CA263" s="1424"/>
      <c r="CB263" s="1425"/>
      <c r="CC263" s="355"/>
      <c r="CD263" s="355"/>
      <c r="CE263" s="355"/>
      <c r="CF263" s="356"/>
      <c r="CG263" s="358"/>
      <c r="CH263" s="358"/>
      <c r="CI263" s="358"/>
      <c r="CJ263" s="363"/>
      <c r="CK263" s="383"/>
      <c r="CL263" s="383"/>
      <c r="CM263" s="383"/>
      <c r="CN263" s="488"/>
      <c r="CO263" s="2014"/>
      <c r="CP263" s="467"/>
      <c r="CQ263" s="468"/>
      <c r="CR263" s="2015"/>
      <c r="CS263" s="467"/>
      <c r="CT263" s="467"/>
      <c r="CU263" s="467"/>
      <c r="CV263" s="575"/>
      <c r="CW263" s="466"/>
      <c r="CX263" s="467"/>
      <c r="CY263" s="468"/>
      <c r="CZ263" s="468"/>
      <c r="DA263" s="469"/>
      <c r="DB263" s="378"/>
      <c r="DC263" s="470"/>
      <c r="DD263" s="470"/>
      <c r="DE263" s="466"/>
      <c r="DF263" s="467"/>
      <c r="DG263" s="468"/>
      <c r="DH263" s="468"/>
      <c r="DI263" s="488"/>
      <c r="DJ263" s="383"/>
      <c r="DK263" s="489"/>
      <c r="DL263" s="489"/>
      <c r="DM263" s="374"/>
      <c r="DN263" s="374"/>
      <c r="DO263" s="374"/>
      <c r="DP263" s="574"/>
      <c r="DQ263" s="351"/>
      <c r="DR263" s="463"/>
      <c r="DS263" s="687"/>
      <c r="DT263" s="464"/>
      <c r="DU263" s="491">
        <f t="shared" si="237"/>
        <v>4.2</v>
      </c>
      <c r="DV263" s="492">
        <f t="shared" si="238"/>
        <v>4.2</v>
      </c>
      <c r="DW263" s="492">
        <f t="shared" si="239"/>
        <v>5.6</v>
      </c>
      <c r="DX263" s="725">
        <v>14</v>
      </c>
      <c r="DY263" s="353">
        <v>6</v>
      </c>
      <c r="DZ263" s="353">
        <v>5</v>
      </c>
      <c r="EA263" s="353">
        <v>5</v>
      </c>
      <c r="EB263" s="525">
        <f t="shared" si="240"/>
        <v>16</v>
      </c>
      <c r="EC263" s="351"/>
      <c r="ED263" s="463"/>
      <c r="EE263" s="687"/>
      <c r="EF263" s="464"/>
      <c r="EG263" s="577"/>
      <c r="EH263" s="578"/>
      <c r="EI263" s="579"/>
      <c r="EJ263" s="580"/>
      <c r="EK263" s="683">
        <f>EN263*6/20</f>
        <v>4.4489999999999998</v>
      </c>
      <c r="EL263" s="683">
        <f>EN263*6/20</f>
        <v>4.4489999999999998</v>
      </c>
      <c r="EM263" s="683">
        <f>EN263*8/20</f>
        <v>5.9320000000000004</v>
      </c>
      <c r="EN263" s="684">
        <v>14.83</v>
      </c>
      <c r="EO263" s="1029"/>
      <c r="EP263" s="1030"/>
      <c r="EQ263" s="1031"/>
      <c r="ER263" s="1032"/>
      <c r="ES263" s="1088"/>
      <c r="ET263" s="1089"/>
      <c r="EU263" s="1090"/>
      <c r="EV263" s="1091"/>
      <c r="EW263" s="1347"/>
      <c r="EX263" s="1348"/>
      <c r="EY263" s="1349"/>
      <c r="EZ263" s="1347"/>
      <c r="FA263" s="353">
        <v>5</v>
      </c>
      <c r="FB263" s="353">
        <v>4</v>
      </c>
      <c r="FC263" s="353">
        <v>5</v>
      </c>
      <c r="FD263" s="525">
        <f t="shared" si="241"/>
        <v>14</v>
      </c>
      <c r="FE263" s="1632"/>
      <c r="FF263" s="1633"/>
      <c r="FG263" s="1634"/>
      <c r="FH263" s="1632"/>
      <c r="FL263" s="2252"/>
      <c r="FP263" s="2252"/>
      <c r="FQ263" s="1858"/>
      <c r="FT263" s="2252"/>
      <c r="FX263" s="2252"/>
      <c r="GB263" s="2252"/>
      <c r="GF263" s="2252"/>
      <c r="GG263" s="1858"/>
      <c r="GJ263" s="2252"/>
      <c r="GN263" s="2252"/>
      <c r="GR263" s="2252"/>
      <c r="GV263" s="1858"/>
      <c r="GW263" s="1858"/>
      <c r="GZ263" s="2252"/>
      <c r="HA263" s="1858"/>
      <c r="HD263" s="2252"/>
      <c r="HE263" s="1858"/>
      <c r="HH263" s="2252"/>
      <c r="HI263" s="1858"/>
      <c r="HL263" s="2252"/>
      <c r="HM263" s="1858"/>
      <c r="HP263" s="2252"/>
      <c r="HQ263" s="1858"/>
      <c r="HT263" s="2252"/>
      <c r="HU263" s="1858"/>
      <c r="HX263" s="2252"/>
      <c r="HY263" s="1858"/>
      <c r="IB263" s="2252"/>
      <c r="IC263" s="1858"/>
      <c r="IF263" s="2252"/>
      <c r="IG263" s="1858"/>
      <c r="IJ263" s="2252"/>
      <c r="IK263" s="1858"/>
      <c r="IN263" s="2252"/>
      <c r="IO263" s="1858"/>
      <c r="IR263" s="2252"/>
      <c r="IS263" s="1858"/>
      <c r="IV263" s="1858"/>
      <c r="IW263" s="1858"/>
      <c r="IZ263" s="2252"/>
      <c r="JA263" s="1858"/>
      <c r="JD263" s="2252"/>
      <c r="JE263" s="1858"/>
      <c r="JH263" s="2252"/>
      <c r="JI263" s="1858"/>
      <c r="JL263" s="2252"/>
      <c r="JM263" s="1858"/>
      <c r="JP263" s="2252"/>
      <c r="JQ263" s="1858"/>
      <c r="JT263" s="2252"/>
      <c r="JU263" s="1858"/>
      <c r="JX263" s="2252"/>
      <c r="JY263" s="1858"/>
      <c r="KB263" s="2252"/>
      <c r="KC263" s="1858"/>
      <c r="KF263" s="2252"/>
      <c r="KG263" s="1858"/>
      <c r="KJ263" s="2252"/>
      <c r="KK263" s="1858"/>
      <c r="KN263" s="2252"/>
      <c r="KO263" s="1858"/>
      <c r="KR263" s="2252"/>
      <c r="KS263" s="1858"/>
      <c r="KV263" s="2252"/>
      <c r="KW263" s="1858"/>
      <c r="KZ263" s="2252"/>
      <c r="LA263" s="1858"/>
      <c r="LD263" s="2252"/>
      <c r="LE263" s="1858"/>
      <c r="LH263" s="2252"/>
      <c r="LI263" s="1858"/>
      <c r="LL263" s="2252"/>
      <c r="LM263" s="1858"/>
      <c r="LP263" s="2252"/>
      <c r="LQ263" s="1858"/>
      <c r="LT263" s="2252"/>
      <c r="LU263" s="1858"/>
      <c r="LX263" s="2252"/>
      <c r="LY263" s="1858"/>
      <c r="MB263" s="2252"/>
      <c r="MC263" s="1858"/>
      <c r="MF263" s="2252"/>
      <c r="MG263" s="1858"/>
      <c r="MJ263" s="2252"/>
      <c r="MK263" s="1858"/>
      <c r="MN263" s="2252"/>
      <c r="MO263" s="1858"/>
      <c r="MR263" s="2252"/>
      <c r="MS263" s="1858"/>
      <c r="MV263" s="2252"/>
      <c r="MW263" s="1858"/>
      <c r="MZ263" s="2252"/>
      <c r="NA263" s="1858"/>
      <c r="ND263" s="2252"/>
    </row>
    <row r="264" spans="1:368" s="78" customFormat="1" thickBot="1">
      <c r="A264" s="899"/>
      <c r="B264" s="1754"/>
      <c r="C264" s="1790"/>
      <c r="D264" s="2331"/>
      <c r="E264" s="1790"/>
      <c r="F264" s="1837"/>
      <c r="G264" s="1838" t="s">
        <v>328</v>
      </c>
      <c r="H264" s="1785">
        <f t="shared" si="230"/>
        <v>4.7249999999999996</v>
      </c>
      <c r="I264" s="1520">
        <f t="shared" si="230"/>
        <v>3.9750000000000001</v>
      </c>
      <c r="J264" s="1520">
        <f t="shared" si="230"/>
        <v>5.05</v>
      </c>
      <c r="K264" s="2308">
        <f t="shared" si="231"/>
        <v>13.75</v>
      </c>
      <c r="L264" s="1754"/>
      <c r="M264" s="472"/>
      <c r="N264" s="472"/>
      <c r="O264" s="472"/>
      <c r="P264" s="471"/>
      <c r="Q264" s="2521"/>
      <c r="R264" s="572"/>
      <c r="S264" s="573"/>
      <c r="T264" s="2520"/>
      <c r="U264" s="355"/>
      <c r="V264" s="355"/>
      <c r="W264" s="355"/>
      <c r="X264" s="356"/>
      <c r="Y264" s="482">
        <f t="shared" si="232"/>
        <v>4.2</v>
      </c>
      <c r="Z264" s="482">
        <f t="shared" si="233"/>
        <v>4.2</v>
      </c>
      <c r="AA264" s="482">
        <f t="shared" si="234"/>
        <v>5.6</v>
      </c>
      <c r="AB264" s="483">
        <v>14</v>
      </c>
      <c r="AC264" s="355"/>
      <c r="AD264" s="355"/>
      <c r="AE264" s="355"/>
      <c r="AF264" s="356"/>
      <c r="AG264" s="1176"/>
      <c r="AH264" s="1177"/>
      <c r="AI264" s="1178"/>
      <c r="AJ264" s="1177"/>
      <c r="AK264" s="486">
        <v>4.5</v>
      </c>
      <c r="AL264" s="486">
        <v>4</v>
      </c>
      <c r="AM264" s="486">
        <v>6</v>
      </c>
      <c r="AN264" s="362">
        <f t="shared" si="235"/>
        <v>14.5</v>
      </c>
      <c r="AO264" s="1127"/>
      <c r="AP264" s="1127"/>
      <c r="AQ264" s="1127"/>
      <c r="AR264" s="1128"/>
      <c r="AS264" s="373"/>
      <c r="AT264" s="373"/>
      <c r="AU264" s="705"/>
      <c r="AV264" s="704"/>
      <c r="AW264" s="1962"/>
      <c r="AX264" s="364"/>
      <c r="AY264" s="365"/>
      <c r="AZ264" s="1963"/>
      <c r="BA264" s="366"/>
      <c r="BB264" s="366"/>
      <c r="BC264" s="366"/>
      <c r="BD264" s="367"/>
      <c r="BE264" s="2401">
        <v>4.5</v>
      </c>
      <c r="BF264" s="368">
        <v>4</v>
      </c>
      <c r="BG264" s="2451">
        <v>5</v>
      </c>
      <c r="BH264" s="470">
        <f t="shared" si="236"/>
        <v>13.5</v>
      </c>
      <c r="BI264" s="371"/>
      <c r="BJ264" s="371"/>
      <c r="BK264" s="371"/>
      <c r="BL264" s="372"/>
      <c r="BM264" s="358"/>
      <c r="BN264" s="358"/>
      <c r="BO264" s="358"/>
      <c r="BP264" s="363"/>
      <c r="BQ264" s="373"/>
      <c r="BR264" s="373"/>
      <c r="BS264" s="373"/>
      <c r="BT264" s="704"/>
      <c r="BU264" s="1916"/>
      <c r="BV264" s="1415"/>
      <c r="BW264" s="1415"/>
      <c r="BX264" s="1917"/>
      <c r="BY264" s="1424"/>
      <c r="BZ264" s="1424"/>
      <c r="CA264" s="1424"/>
      <c r="CB264" s="1425"/>
      <c r="CC264" s="355"/>
      <c r="CD264" s="355"/>
      <c r="CE264" s="355"/>
      <c r="CF264" s="356"/>
      <c r="CG264" s="358"/>
      <c r="CH264" s="358"/>
      <c r="CI264" s="358"/>
      <c r="CJ264" s="363"/>
      <c r="CK264" s="383"/>
      <c r="CL264" s="383"/>
      <c r="CM264" s="383"/>
      <c r="CN264" s="488"/>
      <c r="CO264" s="2014"/>
      <c r="CP264" s="467"/>
      <c r="CQ264" s="468"/>
      <c r="CR264" s="2015"/>
      <c r="CS264" s="467"/>
      <c r="CT264" s="467"/>
      <c r="CU264" s="467"/>
      <c r="CV264" s="575"/>
      <c r="CW264" s="466"/>
      <c r="CX264" s="467"/>
      <c r="CY264" s="468"/>
      <c r="CZ264" s="468"/>
      <c r="DA264" s="469"/>
      <c r="DB264" s="378"/>
      <c r="DC264" s="470"/>
      <c r="DD264" s="470"/>
      <c r="DE264" s="466"/>
      <c r="DF264" s="467"/>
      <c r="DG264" s="468"/>
      <c r="DH264" s="468"/>
      <c r="DI264" s="488"/>
      <c r="DJ264" s="383"/>
      <c r="DK264" s="489"/>
      <c r="DL264" s="489"/>
      <c r="DM264" s="374"/>
      <c r="DN264" s="374"/>
      <c r="DO264" s="374"/>
      <c r="DP264" s="574"/>
      <c r="DQ264" s="351"/>
      <c r="DR264" s="463"/>
      <c r="DS264" s="687"/>
      <c r="DT264" s="464"/>
      <c r="DU264" s="491">
        <f t="shared" si="237"/>
        <v>3.9</v>
      </c>
      <c r="DV264" s="492">
        <f t="shared" si="238"/>
        <v>3.9</v>
      </c>
      <c r="DW264" s="492">
        <f t="shared" si="239"/>
        <v>5.2</v>
      </c>
      <c r="DX264" s="725">
        <v>13</v>
      </c>
      <c r="DY264" s="353">
        <v>5.5</v>
      </c>
      <c r="DZ264" s="353">
        <v>4</v>
      </c>
      <c r="EA264" s="353">
        <v>5</v>
      </c>
      <c r="EB264" s="525">
        <f t="shared" si="240"/>
        <v>14.5</v>
      </c>
      <c r="EC264" s="351"/>
      <c r="ED264" s="463"/>
      <c r="EE264" s="687"/>
      <c r="EF264" s="464"/>
      <c r="EG264" s="577"/>
      <c r="EH264" s="578"/>
      <c r="EI264" s="579"/>
      <c r="EJ264" s="580"/>
      <c r="EK264" s="353">
        <v>5</v>
      </c>
      <c r="EL264" s="353">
        <v>4</v>
      </c>
      <c r="EM264" s="353">
        <v>5</v>
      </c>
      <c r="EN264" s="525">
        <f>EM264+EL264+EK264</f>
        <v>14</v>
      </c>
      <c r="EO264" s="1029"/>
      <c r="EP264" s="1030"/>
      <c r="EQ264" s="1031"/>
      <c r="ER264" s="1032"/>
      <c r="ES264" s="1088"/>
      <c r="ET264" s="1089"/>
      <c r="EU264" s="1090"/>
      <c r="EV264" s="1091"/>
      <c r="EW264" s="1347"/>
      <c r="EX264" s="1348"/>
      <c r="EY264" s="1349"/>
      <c r="EZ264" s="1350"/>
      <c r="FA264" s="353">
        <v>3</v>
      </c>
      <c r="FB264" s="353">
        <v>4</v>
      </c>
      <c r="FC264" s="353">
        <v>6</v>
      </c>
      <c r="FD264" s="525">
        <f t="shared" si="241"/>
        <v>13</v>
      </c>
      <c r="FE264" s="1632"/>
      <c r="FF264" s="1633"/>
      <c r="FG264" s="1634"/>
      <c r="FH264" s="1635"/>
      <c r="FL264" s="2252"/>
      <c r="FP264" s="2252"/>
      <c r="FQ264" s="1858"/>
      <c r="FT264" s="2252"/>
      <c r="FX264" s="2252"/>
      <c r="GB264" s="2252"/>
      <c r="GF264" s="2252"/>
      <c r="GG264" s="1858"/>
      <c r="GJ264" s="2252"/>
      <c r="GN264" s="2252"/>
      <c r="GR264" s="2252"/>
      <c r="GV264" s="1858"/>
      <c r="GW264" s="1858"/>
      <c r="GZ264" s="2252"/>
      <c r="HA264" s="1858"/>
      <c r="HD264" s="2252"/>
      <c r="HE264" s="1858"/>
      <c r="HH264" s="2252"/>
      <c r="HI264" s="1858"/>
      <c r="HL264" s="2252"/>
      <c r="HM264" s="1858"/>
      <c r="HP264" s="2252"/>
      <c r="HQ264" s="1858"/>
      <c r="HT264" s="2252"/>
      <c r="HU264" s="1858"/>
      <c r="HX264" s="2252"/>
      <c r="HY264" s="1858"/>
      <c r="IB264" s="2252"/>
      <c r="IC264" s="1858"/>
      <c r="IF264" s="2252"/>
      <c r="IG264" s="1858"/>
      <c r="IJ264" s="2252"/>
      <c r="IK264" s="1858"/>
      <c r="IN264" s="2252"/>
      <c r="IO264" s="1858"/>
      <c r="IR264" s="2252"/>
      <c r="IS264" s="1858"/>
      <c r="IV264" s="1858"/>
      <c r="IW264" s="1858"/>
      <c r="IZ264" s="2252"/>
      <c r="JA264" s="1858"/>
      <c r="JD264" s="2252"/>
      <c r="JE264" s="1858"/>
      <c r="JH264" s="2252"/>
      <c r="JI264" s="1858"/>
      <c r="JL264" s="2252"/>
      <c r="JM264" s="1858"/>
      <c r="JP264" s="2252"/>
      <c r="JQ264" s="1858"/>
      <c r="JT264" s="2252"/>
      <c r="JU264" s="1858"/>
      <c r="JX264" s="2252"/>
      <c r="JY264" s="1858"/>
      <c r="KB264" s="2252"/>
      <c r="KC264" s="1858"/>
      <c r="KF264" s="2252"/>
      <c r="KG264" s="1858"/>
      <c r="KJ264" s="2252"/>
      <c r="KK264" s="1858"/>
      <c r="KN264" s="2252"/>
      <c r="KO264" s="1858"/>
      <c r="KR264" s="2252"/>
      <c r="KS264" s="1858"/>
      <c r="KV264" s="2252"/>
      <c r="KW264" s="1858"/>
      <c r="KZ264" s="2252"/>
      <c r="LA264" s="1858"/>
      <c r="LD264" s="2252"/>
      <c r="LE264" s="1858"/>
      <c r="LH264" s="2252"/>
      <c r="LI264" s="1858"/>
      <c r="LL264" s="2252"/>
      <c r="LM264" s="1858"/>
      <c r="LP264" s="2252"/>
      <c r="LQ264" s="1858"/>
      <c r="LT264" s="2252"/>
      <c r="LU264" s="1858"/>
      <c r="LX264" s="2252"/>
      <c r="LY264" s="1858"/>
      <c r="MB264" s="2252"/>
      <c r="MC264" s="1858"/>
      <c r="MF264" s="2252"/>
      <c r="MG264" s="1858"/>
      <c r="MJ264" s="2252"/>
      <c r="MK264" s="1858"/>
      <c r="MN264" s="2252"/>
      <c r="MO264" s="1858"/>
      <c r="MR264" s="2252"/>
      <c r="MS264" s="1858"/>
      <c r="MV264" s="2252"/>
      <c r="MW264" s="1858"/>
      <c r="MZ264" s="2252"/>
      <c r="NA264" s="1858"/>
      <c r="ND264" s="2252"/>
    </row>
    <row r="265" spans="1:368" s="933" customFormat="1" thickBot="1">
      <c r="A265" s="900"/>
      <c r="B265" s="1761"/>
      <c r="C265" s="1790">
        <v>2008</v>
      </c>
      <c r="D265" s="2331" t="s">
        <v>501</v>
      </c>
      <c r="E265" s="1790">
        <v>7</v>
      </c>
      <c r="F265" s="1839" t="s">
        <v>323</v>
      </c>
      <c r="G265" s="1744"/>
      <c r="H265" s="2274"/>
      <c r="I265" s="2274"/>
      <c r="J265" s="2274"/>
      <c r="K265" s="2275"/>
      <c r="L265" s="1761"/>
      <c r="M265" s="1221"/>
      <c r="N265" s="1221"/>
      <c r="O265" s="1221"/>
      <c r="P265" s="2506"/>
      <c r="Q265" s="2534"/>
      <c r="R265" s="1222"/>
      <c r="S265" s="1223"/>
      <c r="T265" s="2535"/>
      <c r="U265" s="903"/>
      <c r="V265" s="903"/>
      <c r="W265" s="903"/>
      <c r="X265" s="904"/>
      <c r="Y265" s="2610">
        <f>STDEV(AB258:AB264)</f>
        <v>2.1957751641341958</v>
      </c>
      <c r="Z265" s="2610"/>
      <c r="AA265" s="2611">
        <f>AVERAGE(AB258:AB264)</f>
        <v>14.785714285714286</v>
      </c>
      <c r="AB265" s="2588"/>
      <c r="AC265" s="903"/>
      <c r="AD265" s="903"/>
      <c r="AE265" s="903"/>
      <c r="AF265" s="904"/>
      <c r="AG265" s="1179"/>
      <c r="AH265" s="1180"/>
      <c r="AI265" s="1181"/>
      <c r="AJ265" s="1180"/>
      <c r="AK265" s="2610">
        <f>STDEV(AN258:AN264)</f>
        <v>1.83522672791596</v>
      </c>
      <c r="AL265" s="2610"/>
      <c r="AM265" s="2611">
        <f>AVERAGE(AN258:AN264)</f>
        <v>14.582857142857142</v>
      </c>
      <c r="AN265" s="2588"/>
      <c r="AO265" s="1226"/>
      <c r="AP265" s="1226"/>
      <c r="AQ265" s="1226"/>
      <c r="AR265" s="1227"/>
      <c r="AS265" s="910"/>
      <c r="AT265" s="910"/>
      <c r="AU265" s="911"/>
      <c r="AV265" s="1598"/>
      <c r="AW265" s="1978"/>
      <c r="AX265" s="912"/>
      <c r="AY265" s="913"/>
      <c r="AZ265" s="1979"/>
      <c r="BA265" s="914"/>
      <c r="BB265" s="914"/>
      <c r="BC265" s="914"/>
      <c r="BD265" s="1847"/>
      <c r="BE265" s="2612">
        <f>STDEV(BH258:BH264)</f>
        <v>1.5660079668957509</v>
      </c>
      <c r="BF265" s="2610"/>
      <c r="BG265" s="2611">
        <f>AVERAGE(BH258:BH264)</f>
        <v>13.928571428571429</v>
      </c>
      <c r="BH265" s="2588"/>
      <c r="BI265" s="916"/>
      <c r="BJ265" s="916"/>
      <c r="BK265" s="916"/>
      <c r="BL265" s="917"/>
      <c r="BM265" s="918"/>
      <c r="BN265" s="918"/>
      <c r="BO265" s="918"/>
      <c r="BP265" s="919"/>
      <c r="BQ265" s="910"/>
      <c r="BR265" s="910"/>
      <c r="BS265" s="910"/>
      <c r="BT265" s="1598"/>
      <c r="BU265" s="1929"/>
      <c r="BV265" s="1420"/>
      <c r="BW265" s="1420"/>
      <c r="BX265" s="1930"/>
      <c r="BY265" s="1437"/>
      <c r="BZ265" s="1437"/>
      <c r="CA265" s="1437"/>
      <c r="CB265" s="1438"/>
      <c r="CC265" s="903"/>
      <c r="CD265" s="903"/>
      <c r="CE265" s="903"/>
      <c r="CF265" s="904"/>
      <c r="CG265" s="918"/>
      <c r="CH265" s="918"/>
      <c r="CI265" s="918"/>
      <c r="CJ265" s="919"/>
      <c r="CK265" s="920"/>
      <c r="CL265" s="920"/>
      <c r="CM265" s="920"/>
      <c r="CN265" s="927"/>
      <c r="CO265" s="2024"/>
      <c r="CP265" s="921"/>
      <c r="CQ265" s="922"/>
      <c r="CR265" s="2025"/>
      <c r="CS265" s="921"/>
      <c r="CT265" s="921"/>
      <c r="CU265" s="921"/>
      <c r="CV265" s="923"/>
      <c r="CW265" s="924"/>
      <c r="CX265" s="921"/>
      <c r="CY265" s="922"/>
      <c r="CZ265" s="922"/>
      <c r="DA265" s="925"/>
      <c r="DB265" s="915"/>
      <c r="DC265" s="926"/>
      <c r="DD265" s="926"/>
      <c r="DE265" s="924"/>
      <c r="DF265" s="921"/>
      <c r="DG265" s="922"/>
      <c r="DH265" s="922"/>
      <c r="DI265" s="927"/>
      <c r="DJ265" s="920"/>
      <c r="DK265" s="928"/>
      <c r="DL265" s="928"/>
      <c r="DM265" s="906"/>
      <c r="DN265" s="906"/>
      <c r="DO265" s="906"/>
      <c r="DP265" s="905"/>
      <c r="DQ265" s="907"/>
      <c r="DR265" s="908"/>
      <c r="DS265" s="1228"/>
      <c r="DT265" s="909"/>
      <c r="DU265" s="2610">
        <f>STDEV(DX258:DX264)</f>
        <v>1.5986110042337249</v>
      </c>
      <c r="DV265" s="2610"/>
      <c r="DW265" s="2611">
        <f>AVERAGE(DX258:DX264)</f>
        <v>13.332857142857142</v>
      </c>
      <c r="DX265" s="2588"/>
      <c r="DY265" s="2610">
        <f>STDEV(EB258:EB264)</f>
        <v>3.0743113824384243</v>
      </c>
      <c r="DZ265" s="2610"/>
      <c r="EA265" s="2611">
        <f>AVERAGE(EB258:EB264)</f>
        <v>14.082857142857142</v>
      </c>
      <c r="EB265" s="2588"/>
      <c r="EC265" s="907"/>
      <c r="ED265" s="908"/>
      <c r="EE265" s="1228"/>
      <c r="EF265" s="909"/>
      <c r="EG265" s="929"/>
      <c r="EH265" s="930"/>
      <c r="EI265" s="931"/>
      <c r="EJ265" s="932"/>
      <c r="EK265" s="2610">
        <f>STDEV(EN258:EN264)</f>
        <v>2.4094723785213139</v>
      </c>
      <c r="EL265" s="2610"/>
      <c r="EM265" s="2611">
        <f>AVERAGE(EN258:EN264)</f>
        <v>14.832857142857142</v>
      </c>
      <c r="EN265" s="2588"/>
      <c r="EO265" s="1232"/>
      <c r="EP265" s="1233"/>
      <c r="EQ265" s="1234"/>
      <c r="ER265" s="1339"/>
      <c r="ES265" s="1340"/>
      <c r="ET265" s="1341"/>
      <c r="EU265" s="1342"/>
      <c r="EV265" s="1343"/>
      <c r="EW265" s="1442"/>
      <c r="EX265" s="1443"/>
      <c r="EY265" s="1444"/>
      <c r="EZ265" s="1445"/>
      <c r="FA265" s="2610">
        <f>STDEV(FD258:FD264)</f>
        <v>3.193961564607573</v>
      </c>
      <c r="FB265" s="2610"/>
      <c r="FC265" s="2611">
        <f>AVERAGE(FD258:FD264)</f>
        <v>12.582857142857142</v>
      </c>
      <c r="FD265" s="2588"/>
      <c r="FE265" s="1665"/>
      <c r="FF265" s="1666"/>
      <c r="FG265" s="1667"/>
      <c r="FH265" s="1668"/>
      <c r="FL265" s="2261"/>
      <c r="FP265" s="2261"/>
      <c r="FQ265" s="1868"/>
      <c r="FT265" s="2261"/>
      <c r="FX265" s="2261"/>
      <c r="GB265" s="2261"/>
      <c r="GF265" s="2261"/>
      <c r="GG265" s="1868"/>
      <c r="GJ265" s="2261"/>
      <c r="GN265" s="2261"/>
      <c r="GR265" s="2261"/>
      <c r="GV265" s="1868"/>
      <c r="GW265" s="1868"/>
      <c r="GZ265" s="2261"/>
      <c r="HA265" s="1868"/>
      <c r="HD265" s="2261"/>
      <c r="HE265" s="1868"/>
      <c r="HH265" s="2261"/>
      <c r="HI265" s="1868"/>
      <c r="HL265" s="2261"/>
      <c r="HM265" s="1868"/>
      <c r="HP265" s="2261"/>
      <c r="HQ265" s="1868"/>
      <c r="HT265" s="2261"/>
      <c r="HU265" s="1868"/>
      <c r="HX265" s="2261"/>
      <c r="HY265" s="1868"/>
      <c r="IB265" s="2261"/>
      <c r="IC265" s="1868"/>
      <c r="IF265" s="2261"/>
      <c r="IG265" s="1868"/>
      <c r="IJ265" s="2261"/>
      <c r="IK265" s="1868"/>
      <c r="IN265" s="2261"/>
      <c r="IO265" s="1868"/>
      <c r="IR265" s="2261"/>
      <c r="IS265" s="1868"/>
      <c r="IV265" s="1868"/>
      <c r="IW265" s="1868"/>
      <c r="IZ265" s="2261"/>
      <c r="JA265" s="1868"/>
      <c r="JD265" s="2261"/>
      <c r="JE265" s="1868"/>
      <c r="JH265" s="2261"/>
      <c r="JI265" s="1868"/>
      <c r="JL265" s="2261"/>
      <c r="JM265" s="1868"/>
      <c r="JP265" s="2261"/>
      <c r="JQ265" s="1868"/>
      <c r="JT265" s="2261"/>
      <c r="JU265" s="1868"/>
      <c r="JX265" s="2261"/>
      <c r="JY265" s="1868"/>
      <c r="KB265" s="2261"/>
      <c r="KC265" s="1868"/>
      <c r="KF265" s="2261"/>
      <c r="KG265" s="1868"/>
      <c r="KJ265" s="2261"/>
      <c r="KK265" s="1868"/>
      <c r="KN265" s="2261"/>
      <c r="KO265" s="1868"/>
      <c r="KR265" s="2261"/>
      <c r="KS265" s="1868"/>
      <c r="KV265" s="2261"/>
      <c r="KW265" s="1868"/>
      <c r="KZ265" s="2261"/>
      <c r="LA265" s="1868"/>
      <c r="LD265" s="2261"/>
      <c r="LE265" s="1868"/>
      <c r="LH265" s="2261"/>
      <c r="LI265" s="1868"/>
      <c r="LL265" s="2261"/>
      <c r="LM265" s="1868"/>
      <c r="LP265" s="2261"/>
      <c r="LQ265" s="1868"/>
      <c r="LT265" s="2261"/>
      <c r="LU265" s="1868"/>
      <c r="LX265" s="2261"/>
      <c r="LY265" s="1868"/>
      <c r="MB265" s="2261"/>
      <c r="MC265" s="1868"/>
      <c r="MF265" s="2261"/>
      <c r="MG265" s="1868"/>
      <c r="MJ265" s="2261"/>
      <c r="MK265" s="1868"/>
      <c r="MN265" s="2261"/>
      <c r="MO265" s="1868"/>
      <c r="MR265" s="2261"/>
      <c r="MS265" s="1868"/>
      <c r="MV265" s="2261"/>
      <c r="MW265" s="1868"/>
      <c r="MZ265" s="2261"/>
      <c r="NA265" s="1868"/>
      <c r="ND265" s="2261"/>
    </row>
    <row r="266" spans="1:368" s="898" customFormat="1" thickBot="1">
      <c r="A266" s="861"/>
      <c r="B266" s="1760"/>
      <c r="C266" s="1790"/>
      <c r="D266" s="2331"/>
      <c r="E266" s="1790"/>
      <c r="F266" s="1840" t="s">
        <v>334</v>
      </c>
      <c r="G266" s="1841" t="s">
        <v>331</v>
      </c>
      <c r="H266" s="1786">
        <f t="shared" ref="H266:J269" si="242">AVERAGE(AC266,AK266,BE266,DQ266,DU266,EW266,DY266,ES266)</f>
        <v>4.4400000000000004</v>
      </c>
      <c r="I266" s="1521">
        <f t="shared" si="242"/>
        <v>4.4400000000000004</v>
      </c>
      <c r="J266" s="1519">
        <f t="shared" si="242"/>
        <v>6.3199999999999994</v>
      </c>
      <c r="K266" s="2307">
        <f>SUM(H266:J266)</f>
        <v>15.2</v>
      </c>
      <c r="L266" s="1760"/>
      <c r="M266" s="1205"/>
      <c r="N266" s="1205"/>
      <c r="O266" s="1205"/>
      <c r="P266" s="2504"/>
      <c r="Q266" s="2530"/>
      <c r="R266" s="1206"/>
      <c r="S266" s="1207"/>
      <c r="T266" s="2531"/>
      <c r="U266" s="864"/>
      <c r="V266" s="864"/>
      <c r="W266" s="864"/>
      <c r="X266" s="865"/>
      <c r="Y266" s="1208"/>
      <c r="Z266" s="1208"/>
      <c r="AA266" s="1208"/>
      <c r="AB266" s="1209"/>
      <c r="AC266" s="484">
        <v>4</v>
      </c>
      <c r="AD266" s="484">
        <v>4</v>
      </c>
      <c r="AE266" s="484">
        <v>7</v>
      </c>
      <c r="AF266" s="356">
        <f>AE266+AD266+AC266</f>
        <v>15</v>
      </c>
      <c r="AG266" s="1332"/>
      <c r="AH266" s="1333"/>
      <c r="AI266" s="1334"/>
      <c r="AJ266" s="1333"/>
      <c r="AK266" s="1555">
        <v>5</v>
      </c>
      <c r="AL266" s="1556">
        <v>5</v>
      </c>
      <c r="AM266" s="1556">
        <v>7</v>
      </c>
      <c r="AN266" s="1557">
        <f>AM266+AL266+AK266</f>
        <v>17</v>
      </c>
      <c r="AO266" s="1210"/>
      <c r="AP266" s="1210"/>
      <c r="AQ266" s="1210"/>
      <c r="AR266" s="1211"/>
      <c r="AS266" s="867"/>
      <c r="AT266" s="867"/>
      <c r="AU266" s="868"/>
      <c r="AV266" s="866"/>
      <c r="AW266" s="1976"/>
      <c r="AX266" s="872"/>
      <c r="AY266" s="873"/>
      <c r="AZ266" s="1977"/>
      <c r="BA266" s="874"/>
      <c r="BB266" s="874"/>
      <c r="BC266" s="874"/>
      <c r="BD266" s="2434"/>
      <c r="BE266" s="2418">
        <f>BH266*6/20</f>
        <v>4.8</v>
      </c>
      <c r="BF266" s="378">
        <f>BH266*6/20</f>
        <v>4.8</v>
      </c>
      <c r="BG266" s="2448">
        <f>BH266*8/20</f>
        <v>6.4</v>
      </c>
      <c r="BH266" s="369">
        <v>16</v>
      </c>
      <c r="BI266" s="877"/>
      <c r="BJ266" s="877"/>
      <c r="BK266" s="877"/>
      <c r="BL266" s="878"/>
      <c r="BM266" s="879"/>
      <c r="BN266" s="879"/>
      <c r="BO266" s="879"/>
      <c r="BP266" s="880"/>
      <c r="BQ266" s="867"/>
      <c r="BR266" s="867"/>
      <c r="BS266" s="867"/>
      <c r="BT266" s="866"/>
      <c r="BU266" s="1927"/>
      <c r="BV266" s="1419"/>
      <c r="BW266" s="1419"/>
      <c r="BX266" s="1928"/>
      <c r="BY266" s="1435"/>
      <c r="BZ266" s="1435"/>
      <c r="CA266" s="1435"/>
      <c r="CB266" s="1436"/>
      <c r="CC266" s="864"/>
      <c r="CD266" s="864"/>
      <c r="CE266" s="864"/>
      <c r="CF266" s="865"/>
      <c r="CG266" s="879"/>
      <c r="CH266" s="879"/>
      <c r="CI266" s="879"/>
      <c r="CJ266" s="880"/>
      <c r="CK266" s="882"/>
      <c r="CL266" s="882"/>
      <c r="CM266" s="882"/>
      <c r="CN266" s="889"/>
      <c r="CO266" s="2022"/>
      <c r="CP266" s="883"/>
      <c r="CQ266" s="884"/>
      <c r="CR266" s="2023"/>
      <c r="CS266" s="883"/>
      <c r="CT266" s="883"/>
      <c r="CU266" s="883"/>
      <c r="CV266" s="885"/>
      <c r="CW266" s="886"/>
      <c r="CX266" s="883"/>
      <c r="CY266" s="884"/>
      <c r="CZ266" s="884"/>
      <c r="DA266" s="887"/>
      <c r="DB266" s="875"/>
      <c r="DC266" s="888"/>
      <c r="DD266" s="888"/>
      <c r="DE266" s="886"/>
      <c r="DF266" s="883"/>
      <c r="DG266" s="884"/>
      <c r="DH266" s="884"/>
      <c r="DI266" s="889"/>
      <c r="DJ266" s="882"/>
      <c r="DK266" s="890"/>
      <c r="DL266" s="890"/>
      <c r="DM266" s="881"/>
      <c r="DN266" s="881"/>
      <c r="DO266" s="881"/>
      <c r="DP266" s="891"/>
      <c r="DQ266" s="869"/>
      <c r="DR266" s="870"/>
      <c r="DS266" s="1212"/>
      <c r="DT266" s="871"/>
      <c r="DU266" s="491">
        <f>DX266*6/20</f>
        <v>4.8</v>
      </c>
      <c r="DV266" s="492">
        <f>DX266*6/20</f>
        <v>4.8</v>
      </c>
      <c r="DW266" s="492">
        <f>DX266*8/20</f>
        <v>6.4</v>
      </c>
      <c r="DX266" s="725">
        <v>16</v>
      </c>
      <c r="DY266" s="892"/>
      <c r="DZ266" s="893"/>
      <c r="EA266" s="1539"/>
      <c r="EB266" s="1540"/>
      <c r="EC266" s="869"/>
      <c r="ED266" s="870"/>
      <c r="EE266" s="1212"/>
      <c r="EF266" s="871"/>
      <c r="EG266" s="894"/>
      <c r="EH266" s="895"/>
      <c r="EI266" s="896"/>
      <c r="EJ266" s="897"/>
      <c r="EK266" s="983"/>
      <c r="EL266" s="984"/>
      <c r="EM266" s="985"/>
      <c r="EN266" s="1527"/>
      <c r="EO266" s="1217"/>
      <c r="EP266" s="1218"/>
      <c r="EQ266" s="1219"/>
      <c r="ER266" s="1220"/>
      <c r="ES266" s="683">
        <f>EV266*6/20</f>
        <v>3.6</v>
      </c>
      <c r="ET266" s="683">
        <f>EV266*6/20</f>
        <v>3.6</v>
      </c>
      <c r="EU266" s="683">
        <f>EV266*8/20</f>
        <v>4.8</v>
      </c>
      <c r="EV266" s="684">
        <v>12</v>
      </c>
      <c r="EW266" s="1386"/>
      <c r="EX266" s="1387"/>
      <c r="EY266" s="1388"/>
      <c r="EZ266" s="1528"/>
      <c r="FA266" s="1454"/>
      <c r="FB266" s="1455"/>
      <c r="FC266" s="1456"/>
      <c r="FD266" s="1529"/>
      <c r="FE266" s="1651"/>
      <c r="FF266" s="1652"/>
      <c r="FG266" s="1653"/>
      <c r="FH266" s="1669"/>
      <c r="FL266" s="2260"/>
      <c r="FP266" s="2260"/>
      <c r="FQ266" s="1867"/>
      <c r="FT266" s="2260"/>
      <c r="FX266" s="2260"/>
      <c r="GB266" s="2260"/>
      <c r="GF266" s="2260"/>
      <c r="GG266" s="1867"/>
      <c r="GJ266" s="2260"/>
      <c r="GN266" s="2260"/>
      <c r="GR266" s="2260"/>
      <c r="GV266" s="1867"/>
      <c r="GW266" s="1867"/>
      <c r="GZ266" s="2260"/>
      <c r="HA266" s="1867"/>
      <c r="HD266" s="2260"/>
      <c r="HE266" s="1867"/>
      <c r="HH266" s="2260"/>
      <c r="HI266" s="1867"/>
      <c r="HL266" s="2260"/>
      <c r="HM266" s="1867"/>
      <c r="HP266" s="2260"/>
      <c r="HQ266" s="1867"/>
      <c r="HT266" s="2260"/>
      <c r="HU266" s="1867"/>
      <c r="HX266" s="2260"/>
      <c r="HY266" s="1867"/>
      <c r="IB266" s="2260"/>
      <c r="IC266" s="1867"/>
      <c r="IF266" s="2260"/>
      <c r="IG266" s="1867"/>
      <c r="IJ266" s="2260"/>
      <c r="IK266" s="1867"/>
      <c r="IN266" s="2260"/>
      <c r="IO266" s="1867"/>
      <c r="IR266" s="2260"/>
      <c r="IS266" s="1867"/>
      <c r="IV266" s="1867"/>
      <c r="IW266" s="1867"/>
      <c r="IZ266" s="2260"/>
      <c r="JA266" s="1867"/>
      <c r="JD266" s="2260"/>
      <c r="JE266" s="1867"/>
      <c r="JH266" s="2260"/>
      <c r="JI266" s="1867"/>
      <c r="JL266" s="2260"/>
      <c r="JM266" s="1867"/>
      <c r="JP266" s="2260"/>
      <c r="JQ266" s="1867"/>
      <c r="JT266" s="2260"/>
      <c r="JU266" s="1867"/>
      <c r="JX266" s="2260"/>
      <c r="JY266" s="1867"/>
      <c r="KB266" s="2260"/>
      <c r="KC266" s="1867"/>
      <c r="KF266" s="2260"/>
      <c r="KG266" s="1867"/>
      <c r="KJ266" s="2260"/>
      <c r="KK266" s="1867"/>
      <c r="KN266" s="2260"/>
      <c r="KO266" s="1867"/>
      <c r="KR266" s="2260"/>
      <c r="KS266" s="1867"/>
      <c r="KV266" s="2260"/>
      <c r="KW266" s="1867"/>
      <c r="KZ266" s="2260"/>
      <c r="LA266" s="1867"/>
      <c r="LD266" s="2260"/>
      <c r="LE266" s="1867"/>
      <c r="LH266" s="2260"/>
      <c r="LI266" s="1867"/>
      <c r="LL266" s="2260"/>
      <c r="LM266" s="1867"/>
      <c r="LP266" s="2260"/>
      <c r="LQ266" s="1867"/>
      <c r="LT266" s="2260"/>
      <c r="LU266" s="1867"/>
      <c r="LX266" s="2260"/>
      <c r="LY266" s="1867"/>
      <c r="MB266" s="2260"/>
      <c r="MC266" s="1867"/>
      <c r="MF266" s="2260"/>
      <c r="MG266" s="1867"/>
      <c r="MJ266" s="2260"/>
      <c r="MK266" s="1867"/>
      <c r="MN266" s="2260"/>
      <c r="MO266" s="1867"/>
      <c r="MR266" s="2260"/>
      <c r="MS266" s="1867"/>
      <c r="MV266" s="2260"/>
      <c r="MW266" s="1867"/>
      <c r="MZ266" s="2260"/>
      <c r="NA266" s="1867"/>
      <c r="ND266" s="2260"/>
    </row>
    <row r="267" spans="1:368" s="78" customFormat="1" thickBot="1">
      <c r="A267" s="899"/>
      <c r="B267" s="1754"/>
      <c r="C267" s="1790"/>
      <c r="D267" s="2331"/>
      <c r="E267" s="1790"/>
      <c r="F267" s="1837" t="s">
        <v>340</v>
      </c>
      <c r="G267" s="1838" t="s">
        <v>153</v>
      </c>
      <c r="H267" s="1789">
        <f t="shared" si="242"/>
        <v>3.84</v>
      </c>
      <c r="I267" s="1520">
        <f t="shared" si="242"/>
        <v>3.94</v>
      </c>
      <c r="J267" s="1520">
        <f t="shared" si="242"/>
        <v>4.12</v>
      </c>
      <c r="K267" s="2308">
        <f>SUM(H267:J267)</f>
        <v>11.899999999999999</v>
      </c>
      <c r="L267" s="1754"/>
      <c r="M267" s="472"/>
      <c r="N267" s="472"/>
      <c r="O267" s="472"/>
      <c r="P267" s="471"/>
      <c r="Q267" s="2521"/>
      <c r="R267" s="572"/>
      <c r="S267" s="573"/>
      <c r="T267" s="2520"/>
      <c r="U267" s="355"/>
      <c r="V267" s="355"/>
      <c r="W267" s="355"/>
      <c r="X267" s="356"/>
      <c r="Y267" s="482"/>
      <c r="Z267" s="482"/>
      <c r="AA267" s="482"/>
      <c r="AB267" s="525"/>
      <c r="AC267" s="484">
        <v>4.5</v>
      </c>
      <c r="AD267" s="484">
        <v>4</v>
      </c>
      <c r="AE267" s="484">
        <v>2</v>
      </c>
      <c r="AF267" s="356">
        <f>AE267+AD267+AC267</f>
        <v>10.5</v>
      </c>
      <c r="AG267" s="1176"/>
      <c r="AH267" s="1177"/>
      <c r="AI267" s="1178"/>
      <c r="AJ267" s="1177"/>
      <c r="AK267" s="1558">
        <v>4.5</v>
      </c>
      <c r="AL267" s="486">
        <v>5.5</v>
      </c>
      <c r="AM267" s="486">
        <v>5</v>
      </c>
      <c r="AN267" s="1559">
        <f>AM267+AL267+AK267</f>
        <v>15</v>
      </c>
      <c r="AO267" s="1127"/>
      <c r="AP267" s="1127"/>
      <c r="AQ267" s="1127"/>
      <c r="AR267" s="1128"/>
      <c r="AS267" s="373"/>
      <c r="AT267" s="373"/>
      <c r="AU267" s="705"/>
      <c r="AV267" s="704"/>
      <c r="AW267" s="1962"/>
      <c r="AX267" s="364"/>
      <c r="AY267" s="365"/>
      <c r="AZ267" s="1963"/>
      <c r="BA267" s="366"/>
      <c r="BB267" s="366"/>
      <c r="BC267" s="366"/>
      <c r="BD267" s="367"/>
      <c r="BE267" s="2418">
        <f>BH267*6/20</f>
        <v>3.9</v>
      </c>
      <c r="BF267" s="378">
        <f>BH267*6/20</f>
        <v>3.9</v>
      </c>
      <c r="BG267" s="2448">
        <f>BH267*8/20</f>
        <v>5.2</v>
      </c>
      <c r="BH267" s="369">
        <v>13</v>
      </c>
      <c r="BI267" s="371"/>
      <c r="BJ267" s="371"/>
      <c r="BK267" s="371"/>
      <c r="BL267" s="372"/>
      <c r="BM267" s="358"/>
      <c r="BN267" s="358"/>
      <c r="BO267" s="358"/>
      <c r="BP267" s="363"/>
      <c r="BQ267" s="373"/>
      <c r="BR267" s="373"/>
      <c r="BS267" s="373"/>
      <c r="BT267" s="704"/>
      <c r="BU267" s="1916"/>
      <c r="BV267" s="1415"/>
      <c r="BW267" s="1415"/>
      <c r="BX267" s="1917"/>
      <c r="BY267" s="1424"/>
      <c r="BZ267" s="1424"/>
      <c r="CA267" s="1424"/>
      <c r="CB267" s="1425"/>
      <c r="CC267" s="355"/>
      <c r="CD267" s="355"/>
      <c r="CE267" s="355"/>
      <c r="CF267" s="356"/>
      <c r="CG267" s="358"/>
      <c r="CH267" s="358"/>
      <c r="CI267" s="358"/>
      <c r="CJ267" s="363"/>
      <c r="CK267" s="383"/>
      <c r="CL267" s="383"/>
      <c r="CM267" s="383"/>
      <c r="CN267" s="488"/>
      <c r="CO267" s="2014"/>
      <c r="CP267" s="467"/>
      <c r="CQ267" s="468"/>
      <c r="CR267" s="2015"/>
      <c r="CS267" s="467"/>
      <c r="CT267" s="467"/>
      <c r="CU267" s="467"/>
      <c r="CV267" s="575"/>
      <c r="CW267" s="466"/>
      <c r="CX267" s="467"/>
      <c r="CY267" s="468"/>
      <c r="CZ267" s="468"/>
      <c r="DA267" s="469"/>
      <c r="DB267" s="378"/>
      <c r="DC267" s="470"/>
      <c r="DD267" s="470"/>
      <c r="DE267" s="466"/>
      <c r="DF267" s="467"/>
      <c r="DG267" s="468"/>
      <c r="DH267" s="468"/>
      <c r="DI267" s="488"/>
      <c r="DJ267" s="383"/>
      <c r="DK267" s="489"/>
      <c r="DL267" s="489"/>
      <c r="DM267" s="374"/>
      <c r="DN267" s="374"/>
      <c r="DO267" s="374"/>
      <c r="DP267" s="574"/>
      <c r="DQ267" s="351"/>
      <c r="DR267" s="463"/>
      <c r="DS267" s="687"/>
      <c r="DT267" s="464"/>
      <c r="DU267" s="491">
        <f>DX267*6/20</f>
        <v>3.6</v>
      </c>
      <c r="DV267" s="492">
        <f>DX267*6/20</f>
        <v>3.6</v>
      </c>
      <c r="DW267" s="492">
        <f>DX267*8/20</f>
        <v>4.8</v>
      </c>
      <c r="DX267" s="725">
        <v>12</v>
      </c>
      <c r="DY267" s="495"/>
      <c r="DZ267" s="496"/>
      <c r="EA267" s="497"/>
      <c r="EB267" s="576"/>
      <c r="EC267" s="351"/>
      <c r="ED267" s="463"/>
      <c r="EE267" s="687"/>
      <c r="EF267" s="464"/>
      <c r="EG267" s="577"/>
      <c r="EH267" s="578"/>
      <c r="EI267" s="579"/>
      <c r="EJ267" s="580"/>
      <c r="EK267" s="964"/>
      <c r="EL267" s="965"/>
      <c r="EM267" s="966"/>
      <c r="EN267" s="967"/>
      <c r="EO267" s="1029"/>
      <c r="EP267" s="1030"/>
      <c r="EQ267" s="1031"/>
      <c r="ER267" s="1032"/>
      <c r="ES267" s="1553">
        <f>EV267*6/20</f>
        <v>2.7</v>
      </c>
      <c r="ET267" s="1553">
        <f>EV267*6/20</f>
        <v>2.7</v>
      </c>
      <c r="EU267" s="1553">
        <f>EV267*8/20</f>
        <v>3.6</v>
      </c>
      <c r="EV267" s="1554">
        <v>9</v>
      </c>
      <c r="EW267" s="1347"/>
      <c r="EX267" s="1348"/>
      <c r="EY267" s="1349"/>
      <c r="EZ267" s="1350"/>
      <c r="FA267" s="1457"/>
      <c r="FB267" s="1458"/>
      <c r="FC267" s="1459"/>
      <c r="FD267" s="1460"/>
      <c r="FE267" s="1632"/>
      <c r="FF267" s="1633"/>
      <c r="FG267" s="1634"/>
      <c r="FH267" s="1635"/>
      <c r="FL267" s="2252"/>
      <c r="FP267" s="2252"/>
      <c r="FQ267" s="1858"/>
      <c r="FT267" s="2252"/>
      <c r="FX267" s="2252"/>
      <c r="GB267" s="2252"/>
      <c r="GF267" s="2252"/>
      <c r="GG267" s="1858"/>
      <c r="GJ267" s="2252"/>
      <c r="GN267" s="2252"/>
      <c r="GR267" s="2252"/>
      <c r="GV267" s="1858"/>
      <c r="GW267" s="1858"/>
      <c r="GZ267" s="2252"/>
      <c r="HA267" s="1858"/>
      <c r="HD267" s="2252"/>
      <c r="HE267" s="1858"/>
      <c r="HH267" s="2252"/>
      <c r="HI267" s="1858"/>
      <c r="HL267" s="2252"/>
      <c r="HM267" s="1858"/>
      <c r="HP267" s="2252"/>
      <c r="HQ267" s="1858"/>
      <c r="HT267" s="2252"/>
      <c r="HU267" s="1858"/>
      <c r="HX267" s="2252"/>
      <c r="HY267" s="1858"/>
      <c r="IB267" s="2252"/>
      <c r="IC267" s="1858"/>
      <c r="IF267" s="2252"/>
      <c r="IG267" s="1858"/>
      <c r="IJ267" s="2252"/>
      <c r="IK267" s="1858"/>
      <c r="IN267" s="2252"/>
      <c r="IO267" s="1858"/>
      <c r="IR267" s="2252"/>
      <c r="IS267" s="1858"/>
      <c r="IV267" s="1858"/>
      <c r="IW267" s="1858"/>
      <c r="IZ267" s="2252"/>
      <c r="JA267" s="1858"/>
      <c r="JD267" s="2252"/>
      <c r="JE267" s="1858"/>
      <c r="JH267" s="2252"/>
      <c r="JI267" s="1858"/>
      <c r="JL267" s="2252"/>
      <c r="JM267" s="1858"/>
      <c r="JP267" s="2252"/>
      <c r="JQ267" s="1858"/>
      <c r="JT267" s="2252"/>
      <c r="JU267" s="1858"/>
      <c r="JX267" s="2252"/>
      <c r="JY267" s="1858"/>
      <c r="KB267" s="2252"/>
      <c r="KC267" s="1858"/>
      <c r="KF267" s="2252"/>
      <c r="KG267" s="1858"/>
      <c r="KJ267" s="2252"/>
      <c r="KK267" s="1858"/>
      <c r="KN267" s="2252"/>
      <c r="KO267" s="1858"/>
      <c r="KR267" s="2252"/>
      <c r="KS267" s="1858"/>
      <c r="KV267" s="2252"/>
      <c r="KW267" s="1858"/>
      <c r="KZ267" s="2252"/>
      <c r="LA267" s="1858"/>
      <c r="LD267" s="2252"/>
      <c r="LE267" s="1858"/>
      <c r="LH267" s="2252"/>
      <c r="LI267" s="1858"/>
      <c r="LL267" s="2252"/>
      <c r="LM267" s="1858"/>
      <c r="LP267" s="2252"/>
      <c r="LQ267" s="1858"/>
      <c r="LT267" s="2252"/>
      <c r="LU267" s="1858"/>
      <c r="LX267" s="2252"/>
      <c r="LY267" s="1858"/>
      <c r="MB267" s="2252"/>
      <c r="MC267" s="1858"/>
      <c r="MF267" s="2252"/>
      <c r="MG267" s="1858"/>
      <c r="MJ267" s="2252"/>
      <c r="MK267" s="1858"/>
      <c r="MN267" s="2252"/>
      <c r="MO267" s="1858"/>
      <c r="MR267" s="2252"/>
      <c r="MS267" s="1858"/>
      <c r="MV267" s="2252"/>
      <c r="MW267" s="1858"/>
      <c r="MZ267" s="2252"/>
      <c r="NA267" s="1858"/>
      <c r="ND267" s="2252"/>
    </row>
    <row r="268" spans="1:368" s="78" customFormat="1" thickBot="1">
      <c r="A268" s="899"/>
      <c r="B268" s="1754"/>
      <c r="C268" s="1790"/>
      <c r="D268" s="2331"/>
      <c r="E268" s="1790"/>
      <c r="F268" s="1837"/>
      <c r="G268" s="1838" t="s">
        <v>303</v>
      </c>
      <c r="H268" s="1785">
        <f t="shared" si="242"/>
        <v>3.8199999999999994</v>
      </c>
      <c r="I268" s="1560">
        <f t="shared" si="242"/>
        <v>4.0199999999999996</v>
      </c>
      <c r="J268" s="1560">
        <f t="shared" si="242"/>
        <v>5.5600000000000005</v>
      </c>
      <c r="K268" s="2311">
        <f>SUM(H268:J268)</f>
        <v>13.399999999999999</v>
      </c>
      <c r="L268" s="1754"/>
      <c r="M268" s="472"/>
      <c r="N268" s="472"/>
      <c r="O268" s="472"/>
      <c r="P268" s="471"/>
      <c r="Q268" s="2521"/>
      <c r="R268" s="572"/>
      <c r="S268" s="573"/>
      <c r="T268" s="2520"/>
      <c r="U268" s="355"/>
      <c r="V268" s="355"/>
      <c r="W268" s="355"/>
      <c r="X268" s="356"/>
      <c r="Y268" s="482"/>
      <c r="Z268" s="482"/>
      <c r="AA268" s="482"/>
      <c r="AB268" s="525"/>
      <c r="AC268" s="484">
        <v>2.5</v>
      </c>
      <c r="AD268" s="484">
        <v>3</v>
      </c>
      <c r="AE268" s="484">
        <v>5.5</v>
      </c>
      <c r="AF268" s="356">
        <f>AE268+AD268+AC268</f>
        <v>11</v>
      </c>
      <c r="AG268" s="1176"/>
      <c r="AH268" s="1177"/>
      <c r="AI268" s="1178"/>
      <c r="AJ268" s="1177"/>
      <c r="AK268" s="1558">
        <v>4</v>
      </c>
      <c r="AL268" s="486">
        <v>4.5</v>
      </c>
      <c r="AM268" s="486">
        <v>5.5</v>
      </c>
      <c r="AN268" s="1559">
        <f>AM268+AL268+AK268</f>
        <v>14</v>
      </c>
      <c r="AO268" s="1127"/>
      <c r="AP268" s="1127"/>
      <c r="AQ268" s="1127"/>
      <c r="AR268" s="1128"/>
      <c r="AS268" s="373"/>
      <c r="AT268" s="373"/>
      <c r="AU268" s="705"/>
      <c r="AV268" s="704"/>
      <c r="AW268" s="1962"/>
      <c r="AX268" s="364"/>
      <c r="AY268" s="365"/>
      <c r="AZ268" s="1963"/>
      <c r="BA268" s="366"/>
      <c r="BB268" s="366"/>
      <c r="BC268" s="366"/>
      <c r="BD268" s="367"/>
      <c r="BE268" s="2418">
        <f>BH268*6/20</f>
        <v>4.5</v>
      </c>
      <c r="BF268" s="378">
        <f>BH268*6/20</f>
        <v>4.5</v>
      </c>
      <c r="BG268" s="2448">
        <f>BH268*8/20</f>
        <v>6</v>
      </c>
      <c r="BH268" s="369">
        <v>15</v>
      </c>
      <c r="BI268" s="371"/>
      <c r="BJ268" s="371"/>
      <c r="BK268" s="371"/>
      <c r="BL268" s="372"/>
      <c r="BM268" s="358"/>
      <c r="BN268" s="358"/>
      <c r="BO268" s="358"/>
      <c r="BP268" s="363"/>
      <c r="BQ268" s="373"/>
      <c r="BR268" s="373"/>
      <c r="BS268" s="373"/>
      <c r="BT268" s="704"/>
      <c r="BU268" s="1916"/>
      <c r="BV268" s="1415"/>
      <c r="BW268" s="1415"/>
      <c r="BX268" s="1917"/>
      <c r="BY268" s="1424"/>
      <c r="BZ268" s="1424"/>
      <c r="CA268" s="1424"/>
      <c r="CB268" s="1425"/>
      <c r="CC268" s="355"/>
      <c r="CD268" s="355"/>
      <c r="CE268" s="355"/>
      <c r="CF268" s="356"/>
      <c r="CG268" s="358"/>
      <c r="CH268" s="358"/>
      <c r="CI268" s="358"/>
      <c r="CJ268" s="363"/>
      <c r="CK268" s="383"/>
      <c r="CL268" s="383"/>
      <c r="CM268" s="383"/>
      <c r="CN268" s="488"/>
      <c r="CO268" s="2014"/>
      <c r="CP268" s="467"/>
      <c r="CQ268" s="468"/>
      <c r="CR268" s="2015"/>
      <c r="CS268" s="467"/>
      <c r="CT268" s="467"/>
      <c r="CU268" s="467"/>
      <c r="CV268" s="575"/>
      <c r="CW268" s="466"/>
      <c r="CX268" s="467"/>
      <c r="CY268" s="468"/>
      <c r="CZ268" s="468"/>
      <c r="DA268" s="469"/>
      <c r="DB268" s="378"/>
      <c r="DC268" s="470"/>
      <c r="DD268" s="470"/>
      <c r="DE268" s="466"/>
      <c r="DF268" s="467"/>
      <c r="DG268" s="468"/>
      <c r="DH268" s="468"/>
      <c r="DI268" s="488"/>
      <c r="DJ268" s="383"/>
      <c r="DK268" s="489"/>
      <c r="DL268" s="489"/>
      <c r="DM268" s="374"/>
      <c r="DN268" s="374"/>
      <c r="DO268" s="374"/>
      <c r="DP268" s="574"/>
      <c r="DQ268" s="351"/>
      <c r="DR268" s="463"/>
      <c r="DS268" s="687"/>
      <c r="DT268" s="464"/>
      <c r="DU268" s="683">
        <f>DX268*6/20</f>
        <v>4.2</v>
      </c>
      <c r="DV268" s="683">
        <f>DX268*6/20</f>
        <v>4.2</v>
      </c>
      <c r="DW268" s="683">
        <f>DX268*8/20</f>
        <v>5.6</v>
      </c>
      <c r="DX268" s="684">
        <v>14</v>
      </c>
      <c r="DY268" s="495"/>
      <c r="DZ268" s="496"/>
      <c r="EA268" s="497"/>
      <c r="EB268" s="576"/>
      <c r="EC268" s="351"/>
      <c r="ED268" s="463"/>
      <c r="EE268" s="687"/>
      <c r="EF268" s="464"/>
      <c r="EG268" s="577"/>
      <c r="EH268" s="578"/>
      <c r="EI268" s="579"/>
      <c r="EJ268" s="580"/>
      <c r="EK268" s="964"/>
      <c r="EL268" s="965"/>
      <c r="EM268" s="966"/>
      <c r="EN268" s="967"/>
      <c r="EO268" s="1029"/>
      <c r="EP268" s="1030"/>
      <c r="EQ268" s="1031"/>
      <c r="ER268" s="1032"/>
      <c r="ES268" s="1553">
        <f>EV268*6/20</f>
        <v>3.9</v>
      </c>
      <c r="ET268" s="1553">
        <f>EV268*6/20</f>
        <v>3.9</v>
      </c>
      <c r="EU268" s="1553">
        <f>EV268*8/20</f>
        <v>5.2</v>
      </c>
      <c r="EV268" s="1554">
        <v>13</v>
      </c>
      <c r="EW268" s="1347"/>
      <c r="EX268" s="1348"/>
      <c r="EY268" s="1349"/>
      <c r="EZ268" s="1350"/>
      <c r="FA268" s="1457"/>
      <c r="FB268" s="1458"/>
      <c r="FC268" s="1459"/>
      <c r="FD268" s="1460"/>
      <c r="FE268" s="1632"/>
      <c r="FF268" s="1633"/>
      <c r="FG268" s="1634"/>
      <c r="FH268" s="1635"/>
      <c r="FL268" s="2252"/>
      <c r="FP268" s="2252"/>
      <c r="FQ268" s="1858"/>
      <c r="FT268" s="2252"/>
      <c r="FX268" s="2252"/>
      <c r="GB268" s="2252"/>
      <c r="GF268" s="2252"/>
      <c r="GG268" s="1858"/>
      <c r="GJ268" s="2252"/>
      <c r="GN268" s="2252"/>
      <c r="GR268" s="2252"/>
      <c r="GV268" s="1858"/>
      <c r="GW268" s="1858"/>
      <c r="GZ268" s="2252"/>
      <c r="HA268" s="1858"/>
      <c r="HD268" s="2252"/>
      <c r="HE268" s="1858"/>
      <c r="HH268" s="2252"/>
      <c r="HI268" s="1858"/>
      <c r="HL268" s="2252"/>
      <c r="HM268" s="1858"/>
      <c r="HP268" s="2252"/>
      <c r="HQ268" s="1858"/>
      <c r="HT268" s="2252"/>
      <c r="HU268" s="1858"/>
      <c r="HX268" s="2252"/>
      <c r="HY268" s="1858"/>
      <c r="IB268" s="2252"/>
      <c r="IC268" s="1858"/>
      <c r="IF268" s="2252"/>
      <c r="IG268" s="1858"/>
      <c r="IJ268" s="2252"/>
      <c r="IK268" s="1858"/>
      <c r="IN268" s="2252"/>
      <c r="IO268" s="1858"/>
      <c r="IR268" s="2252"/>
      <c r="IS268" s="1858"/>
      <c r="IV268" s="1858"/>
      <c r="IW268" s="1858"/>
      <c r="IZ268" s="2252"/>
      <c r="JA268" s="1858"/>
      <c r="JD268" s="2252"/>
      <c r="JE268" s="1858"/>
      <c r="JH268" s="2252"/>
      <c r="JI268" s="1858"/>
      <c r="JL268" s="2252"/>
      <c r="JM268" s="1858"/>
      <c r="JP268" s="2252"/>
      <c r="JQ268" s="1858"/>
      <c r="JT268" s="2252"/>
      <c r="JU268" s="1858"/>
      <c r="JX268" s="2252"/>
      <c r="JY268" s="1858"/>
      <c r="KB268" s="2252"/>
      <c r="KC268" s="1858"/>
      <c r="KF268" s="2252"/>
      <c r="KG268" s="1858"/>
      <c r="KJ268" s="2252"/>
      <c r="KK268" s="1858"/>
      <c r="KN268" s="2252"/>
      <c r="KO268" s="1858"/>
      <c r="KR268" s="2252"/>
      <c r="KS268" s="1858"/>
      <c r="KV268" s="2252"/>
      <c r="KW268" s="1858"/>
      <c r="KZ268" s="2252"/>
      <c r="LA268" s="1858"/>
      <c r="LD268" s="2252"/>
      <c r="LE268" s="1858"/>
      <c r="LH268" s="2252"/>
      <c r="LI268" s="1858"/>
      <c r="LL268" s="2252"/>
      <c r="LM268" s="1858"/>
      <c r="LP268" s="2252"/>
      <c r="LQ268" s="1858"/>
      <c r="LT268" s="2252"/>
      <c r="LU268" s="1858"/>
      <c r="LX268" s="2252"/>
      <c r="LY268" s="1858"/>
      <c r="MB268" s="2252"/>
      <c r="MC268" s="1858"/>
      <c r="MF268" s="2252"/>
      <c r="MG268" s="1858"/>
      <c r="MJ268" s="2252"/>
      <c r="MK268" s="1858"/>
      <c r="MN268" s="2252"/>
      <c r="MO268" s="1858"/>
      <c r="MR268" s="2252"/>
      <c r="MS268" s="1858"/>
      <c r="MV268" s="2252"/>
      <c r="MW268" s="1858"/>
      <c r="MZ268" s="2252"/>
      <c r="NA268" s="1858"/>
      <c r="ND268" s="2252"/>
    </row>
    <row r="269" spans="1:368" s="78" customFormat="1" thickBot="1">
      <c r="A269" s="899"/>
      <c r="B269" s="1754"/>
      <c r="C269" s="1790"/>
      <c r="D269" s="2331"/>
      <c r="E269" s="1790"/>
      <c r="F269" s="1837"/>
      <c r="G269" s="1838" t="s">
        <v>332</v>
      </c>
      <c r="H269" s="1784">
        <f t="shared" si="242"/>
        <v>4.66</v>
      </c>
      <c r="I269" s="1519">
        <f t="shared" si="242"/>
        <v>4.66</v>
      </c>
      <c r="J269" s="1521">
        <f t="shared" si="242"/>
        <v>6.2799999999999994</v>
      </c>
      <c r="K269" s="2309">
        <f>SUM(H269:J269)</f>
        <v>15.6</v>
      </c>
      <c r="L269" s="1754"/>
      <c r="M269" s="472"/>
      <c r="N269" s="472"/>
      <c r="O269" s="472"/>
      <c r="P269" s="471"/>
      <c r="Q269" s="2521"/>
      <c r="R269" s="572"/>
      <c r="S269" s="573"/>
      <c r="T269" s="2520"/>
      <c r="U269" s="355"/>
      <c r="V269" s="355"/>
      <c r="W269" s="355"/>
      <c r="X269" s="356"/>
      <c r="Y269" s="482"/>
      <c r="Z269" s="482"/>
      <c r="AA269" s="482"/>
      <c r="AB269" s="525"/>
      <c r="AC269" s="484">
        <v>4.5</v>
      </c>
      <c r="AD269" s="484">
        <v>5</v>
      </c>
      <c r="AE269" s="484">
        <v>6</v>
      </c>
      <c r="AF269" s="356">
        <f>AE269+AD269+AC269</f>
        <v>15.5</v>
      </c>
      <c r="AG269" s="1176"/>
      <c r="AH269" s="1177"/>
      <c r="AI269" s="1178"/>
      <c r="AJ269" s="1177"/>
      <c r="AK269" s="1558">
        <v>5</v>
      </c>
      <c r="AL269" s="486">
        <v>4.5</v>
      </c>
      <c r="AM269" s="486">
        <v>7</v>
      </c>
      <c r="AN269" s="1559">
        <f>AM269+AL269+AK269</f>
        <v>16.5</v>
      </c>
      <c r="AO269" s="1127"/>
      <c r="AP269" s="1127"/>
      <c r="AQ269" s="1127"/>
      <c r="AR269" s="1128"/>
      <c r="AS269" s="373"/>
      <c r="AT269" s="373"/>
      <c r="AU269" s="705"/>
      <c r="AV269" s="704"/>
      <c r="AW269" s="1962"/>
      <c r="AX269" s="364"/>
      <c r="AY269" s="365"/>
      <c r="AZ269" s="1963"/>
      <c r="BA269" s="366"/>
      <c r="BB269" s="366"/>
      <c r="BC269" s="366"/>
      <c r="BD269" s="367"/>
      <c r="BE269" s="2418">
        <f>BH269*6/20</f>
        <v>5.4</v>
      </c>
      <c r="BF269" s="378">
        <f>BH269*6/20</f>
        <v>5.4</v>
      </c>
      <c r="BG269" s="2448">
        <f>BH269*8/20</f>
        <v>7.2</v>
      </c>
      <c r="BH269" s="369">
        <v>18</v>
      </c>
      <c r="BI269" s="371"/>
      <c r="BJ269" s="371"/>
      <c r="BK269" s="371"/>
      <c r="BL269" s="372"/>
      <c r="BM269" s="358"/>
      <c r="BN269" s="358"/>
      <c r="BO269" s="358"/>
      <c r="BP269" s="363"/>
      <c r="BQ269" s="373"/>
      <c r="BR269" s="373"/>
      <c r="BS269" s="373"/>
      <c r="BT269" s="704"/>
      <c r="BU269" s="1916"/>
      <c r="BV269" s="1415"/>
      <c r="BW269" s="1415"/>
      <c r="BX269" s="1917"/>
      <c r="BY269" s="1424"/>
      <c r="BZ269" s="1424"/>
      <c r="CA269" s="1424"/>
      <c r="CB269" s="1425"/>
      <c r="CC269" s="355"/>
      <c r="CD269" s="355"/>
      <c r="CE269" s="355"/>
      <c r="CF269" s="356"/>
      <c r="CG269" s="358"/>
      <c r="CH269" s="358"/>
      <c r="CI269" s="358"/>
      <c r="CJ269" s="363"/>
      <c r="CK269" s="383"/>
      <c r="CL269" s="383"/>
      <c r="CM269" s="383"/>
      <c r="CN269" s="488"/>
      <c r="CO269" s="2014"/>
      <c r="CP269" s="467"/>
      <c r="CQ269" s="468"/>
      <c r="CR269" s="2015"/>
      <c r="CS269" s="467"/>
      <c r="CT269" s="467"/>
      <c r="CU269" s="467"/>
      <c r="CV269" s="575"/>
      <c r="CW269" s="466"/>
      <c r="CX269" s="467"/>
      <c r="CY269" s="468"/>
      <c r="CZ269" s="468"/>
      <c r="DA269" s="469"/>
      <c r="DB269" s="378"/>
      <c r="DC269" s="470"/>
      <c r="DD269" s="470"/>
      <c r="DE269" s="466"/>
      <c r="DF269" s="467"/>
      <c r="DG269" s="468"/>
      <c r="DH269" s="468"/>
      <c r="DI269" s="488"/>
      <c r="DJ269" s="383"/>
      <c r="DK269" s="489"/>
      <c r="DL269" s="489"/>
      <c r="DM269" s="374"/>
      <c r="DN269" s="374"/>
      <c r="DO269" s="374"/>
      <c r="DP269" s="574"/>
      <c r="DQ269" s="351"/>
      <c r="DR269" s="463"/>
      <c r="DS269" s="687"/>
      <c r="DT269" s="464"/>
      <c r="DU269" s="491">
        <f>DX269*6/20</f>
        <v>4.2</v>
      </c>
      <c r="DV269" s="492">
        <f>DX269*6/20</f>
        <v>4.2</v>
      </c>
      <c r="DW269" s="492">
        <f>DX269*8/20</f>
        <v>5.6</v>
      </c>
      <c r="DX269" s="725">
        <v>14</v>
      </c>
      <c r="DY269" s="495"/>
      <c r="DZ269" s="496"/>
      <c r="EA269" s="497"/>
      <c r="EB269" s="576"/>
      <c r="EC269" s="351"/>
      <c r="ED269" s="463"/>
      <c r="EE269" s="687"/>
      <c r="EF269" s="464"/>
      <c r="EG269" s="577"/>
      <c r="EH269" s="578"/>
      <c r="EI269" s="579"/>
      <c r="EJ269" s="580"/>
      <c r="EK269" s="964"/>
      <c r="EL269" s="965"/>
      <c r="EM269" s="966"/>
      <c r="EN269" s="967"/>
      <c r="EO269" s="1029"/>
      <c r="EP269" s="1030"/>
      <c r="EQ269" s="1031"/>
      <c r="ER269" s="1032"/>
      <c r="ES269" s="1553">
        <f>EV269*6/20</f>
        <v>4.2</v>
      </c>
      <c r="ET269" s="1553">
        <f>EV269*6/20</f>
        <v>4.2</v>
      </c>
      <c r="EU269" s="1553">
        <f>EV269*8/20</f>
        <v>5.6</v>
      </c>
      <c r="EV269" s="1554">
        <v>14</v>
      </c>
      <c r="EW269" s="1347"/>
      <c r="EX269" s="1348"/>
      <c r="EY269" s="1349"/>
      <c r="EZ269" s="1350"/>
      <c r="FA269" s="1457"/>
      <c r="FB269" s="1458"/>
      <c r="FC269" s="1459"/>
      <c r="FD269" s="1460"/>
      <c r="FE269" s="1632"/>
      <c r="FF269" s="1633"/>
      <c r="FG269" s="1634"/>
      <c r="FH269" s="1635"/>
      <c r="FL269" s="2252"/>
      <c r="FP269" s="2252"/>
      <c r="FQ269" s="1858"/>
      <c r="FT269" s="2252"/>
      <c r="FX269" s="2252"/>
      <c r="GB269" s="2252"/>
      <c r="GF269" s="2252"/>
      <c r="GG269" s="1858"/>
      <c r="GJ269" s="2252"/>
      <c r="GN269" s="2252"/>
      <c r="GR269" s="2252"/>
      <c r="GV269" s="1858"/>
      <c r="GW269" s="1858"/>
      <c r="GZ269" s="2252"/>
      <c r="HA269" s="1858"/>
      <c r="HD269" s="2252"/>
      <c r="HE269" s="1858"/>
      <c r="HH269" s="2252"/>
      <c r="HI269" s="1858"/>
      <c r="HL269" s="2252"/>
      <c r="HM269" s="1858"/>
      <c r="HP269" s="2252"/>
      <c r="HQ269" s="1858"/>
      <c r="HT269" s="2252"/>
      <c r="HU269" s="1858"/>
      <c r="HX269" s="2252"/>
      <c r="HY269" s="1858"/>
      <c r="IB269" s="2252"/>
      <c r="IC269" s="1858"/>
      <c r="IF269" s="2252"/>
      <c r="IG269" s="1858"/>
      <c r="IJ269" s="2252"/>
      <c r="IK269" s="1858"/>
      <c r="IN269" s="2252"/>
      <c r="IO269" s="1858"/>
      <c r="IR269" s="2252"/>
      <c r="IS269" s="1858"/>
      <c r="IV269" s="1858"/>
      <c r="IW269" s="1858"/>
      <c r="IZ269" s="2252"/>
      <c r="JA269" s="1858"/>
      <c r="JD269" s="2252"/>
      <c r="JE269" s="1858"/>
      <c r="JH269" s="2252"/>
      <c r="JI269" s="1858"/>
      <c r="JL269" s="2252"/>
      <c r="JM269" s="1858"/>
      <c r="JP269" s="2252"/>
      <c r="JQ269" s="1858"/>
      <c r="JT269" s="2252"/>
      <c r="JU269" s="1858"/>
      <c r="JX269" s="2252"/>
      <c r="JY269" s="1858"/>
      <c r="KB269" s="2252"/>
      <c r="KC269" s="1858"/>
      <c r="KF269" s="2252"/>
      <c r="KG269" s="1858"/>
      <c r="KJ269" s="2252"/>
      <c r="KK269" s="1858"/>
      <c r="KN269" s="2252"/>
      <c r="KO269" s="1858"/>
      <c r="KR269" s="2252"/>
      <c r="KS269" s="1858"/>
      <c r="KV269" s="2252"/>
      <c r="KW269" s="1858"/>
      <c r="KZ269" s="2252"/>
      <c r="LA269" s="1858"/>
      <c r="LD269" s="2252"/>
      <c r="LE269" s="1858"/>
      <c r="LH269" s="2252"/>
      <c r="LI269" s="1858"/>
      <c r="LL269" s="2252"/>
      <c r="LM269" s="1858"/>
      <c r="LP269" s="2252"/>
      <c r="LQ269" s="1858"/>
      <c r="LT269" s="2252"/>
      <c r="LU269" s="1858"/>
      <c r="LX269" s="2252"/>
      <c r="LY269" s="1858"/>
      <c r="MB269" s="2252"/>
      <c r="MC269" s="1858"/>
      <c r="MF269" s="2252"/>
      <c r="MG269" s="1858"/>
      <c r="MJ269" s="2252"/>
      <c r="MK269" s="1858"/>
      <c r="MN269" s="2252"/>
      <c r="MO269" s="1858"/>
      <c r="MR269" s="2252"/>
      <c r="MS269" s="1858"/>
      <c r="MV269" s="2252"/>
      <c r="MW269" s="1858"/>
      <c r="MZ269" s="2252"/>
      <c r="NA269" s="1858"/>
      <c r="ND269" s="2252"/>
    </row>
    <row r="270" spans="1:368" s="78" customFormat="1" thickBot="1">
      <c r="A270" s="899"/>
      <c r="B270" s="1754"/>
      <c r="C270" s="1790">
        <v>2008</v>
      </c>
      <c r="D270" s="2331" t="s">
        <v>501</v>
      </c>
      <c r="E270" s="1790">
        <v>21</v>
      </c>
      <c r="F270" s="1842" t="s">
        <v>333</v>
      </c>
      <c r="G270" s="1743"/>
      <c r="H270" s="2274"/>
      <c r="I270" s="2274"/>
      <c r="J270" s="2274"/>
      <c r="K270" s="2275"/>
      <c r="L270" s="1754"/>
      <c r="M270" s="472"/>
      <c r="N270" s="472"/>
      <c r="O270" s="472"/>
      <c r="P270" s="471"/>
      <c r="Q270" s="2521"/>
      <c r="R270" s="572"/>
      <c r="S270" s="573"/>
      <c r="T270" s="2520"/>
      <c r="U270" s="355"/>
      <c r="V270" s="355"/>
      <c r="W270" s="355"/>
      <c r="X270" s="356"/>
      <c r="Y270" s="482"/>
      <c r="Z270" s="482"/>
      <c r="AA270" s="482"/>
      <c r="AB270" s="525"/>
      <c r="AC270" s="2589">
        <f>STDEV(AF266:AF269)</f>
        <v>2.6140645235596871</v>
      </c>
      <c r="AD270" s="2587"/>
      <c r="AE270" s="2588">
        <f>AVERAGE(AF266:AF269)</f>
        <v>13</v>
      </c>
      <c r="AF270" s="2605"/>
      <c r="AG270" s="1176"/>
      <c r="AH270" s="1177"/>
      <c r="AI270" s="1178"/>
      <c r="AJ270" s="1177"/>
      <c r="AK270" s="2589">
        <f>STDEV(AN266:AN269)</f>
        <v>1.3768926368215255</v>
      </c>
      <c r="AL270" s="2587"/>
      <c r="AM270" s="2588">
        <f>AVERAGE(AN266:AN269)</f>
        <v>15.625</v>
      </c>
      <c r="AN270" s="2605"/>
      <c r="AO270" s="1127"/>
      <c r="AP270" s="1127"/>
      <c r="AQ270" s="1127"/>
      <c r="AR270" s="1128"/>
      <c r="AS270" s="373"/>
      <c r="AT270" s="373"/>
      <c r="AU270" s="705"/>
      <c r="AV270" s="704"/>
      <c r="AW270" s="1962"/>
      <c r="AX270" s="364"/>
      <c r="AY270" s="365"/>
      <c r="AZ270" s="1963"/>
      <c r="BA270" s="366"/>
      <c r="BB270" s="366"/>
      <c r="BC270" s="366"/>
      <c r="BD270" s="367"/>
      <c r="BE270" s="2589">
        <f>STDEV(BH266:BH269)</f>
        <v>2.0816659994661326</v>
      </c>
      <c r="BF270" s="2587"/>
      <c r="BG270" s="2588">
        <f>AVERAGE(BH266:BH269)</f>
        <v>15.5</v>
      </c>
      <c r="BH270" s="2588"/>
      <c r="BI270" s="371"/>
      <c r="BJ270" s="371"/>
      <c r="BK270" s="371"/>
      <c r="BL270" s="372"/>
      <c r="BM270" s="358"/>
      <c r="BN270" s="358"/>
      <c r="BO270" s="358"/>
      <c r="BP270" s="363"/>
      <c r="BQ270" s="373"/>
      <c r="BR270" s="373"/>
      <c r="BS270" s="373"/>
      <c r="BT270" s="704"/>
      <c r="BU270" s="1916"/>
      <c r="BV270" s="1415"/>
      <c r="BW270" s="1415"/>
      <c r="BX270" s="1917"/>
      <c r="BY270" s="1424"/>
      <c r="BZ270" s="1424"/>
      <c r="CA270" s="1424"/>
      <c r="CB270" s="1425"/>
      <c r="CC270" s="355"/>
      <c r="CD270" s="355"/>
      <c r="CE270" s="355"/>
      <c r="CF270" s="356"/>
      <c r="CG270" s="358"/>
      <c r="CH270" s="358"/>
      <c r="CI270" s="358"/>
      <c r="CJ270" s="363"/>
      <c r="CK270" s="383"/>
      <c r="CL270" s="383"/>
      <c r="CM270" s="383"/>
      <c r="CN270" s="488"/>
      <c r="CO270" s="2014"/>
      <c r="CP270" s="467"/>
      <c r="CQ270" s="468"/>
      <c r="CR270" s="2015"/>
      <c r="CS270" s="467"/>
      <c r="CT270" s="467"/>
      <c r="CU270" s="467"/>
      <c r="CV270" s="575"/>
      <c r="CW270" s="466"/>
      <c r="CX270" s="467"/>
      <c r="CY270" s="468"/>
      <c r="CZ270" s="468"/>
      <c r="DA270" s="469"/>
      <c r="DB270" s="378"/>
      <c r="DC270" s="470"/>
      <c r="DD270" s="470"/>
      <c r="DE270" s="466"/>
      <c r="DF270" s="467"/>
      <c r="DG270" s="468"/>
      <c r="DH270" s="468"/>
      <c r="DI270" s="488"/>
      <c r="DJ270" s="383"/>
      <c r="DK270" s="489"/>
      <c r="DL270" s="489"/>
      <c r="DM270" s="374"/>
      <c r="DN270" s="374"/>
      <c r="DO270" s="374"/>
      <c r="DP270" s="574"/>
      <c r="DQ270" s="351"/>
      <c r="DR270" s="463"/>
      <c r="DS270" s="687"/>
      <c r="DT270" s="464"/>
      <c r="DU270" s="2587">
        <f>STDEV(DX266:DX269)</f>
        <v>1.6329931618554521</v>
      </c>
      <c r="DV270" s="2587"/>
      <c r="DW270" s="2588">
        <f>AVERAGE(DX266:DX269)</f>
        <v>14</v>
      </c>
      <c r="DX270" s="2588"/>
      <c r="DY270" s="495"/>
      <c r="DZ270" s="496"/>
      <c r="EA270" s="497"/>
      <c r="EB270" s="576"/>
      <c r="EC270" s="351"/>
      <c r="ED270" s="463"/>
      <c r="EE270" s="687"/>
      <c r="EF270" s="464"/>
      <c r="EG270" s="577"/>
      <c r="EH270" s="578"/>
      <c r="EI270" s="579"/>
      <c r="EJ270" s="580"/>
      <c r="EK270" s="964"/>
      <c r="EL270" s="965"/>
      <c r="EM270" s="966"/>
      <c r="EN270" s="967"/>
      <c r="EO270" s="1029"/>
      <c r="EP270" s="1030"/>
      <c r="EQ270" s="1031"/>
      <c r="ER270" s="1032"/>
      <c r="ES270" s="2587">
        <f>STDEV(EV266:EV269)</f>
        <v>2.1602468994692869</v>
      </c>
      <c r="ET270" s="2587"/>
      <c r="EU270" s="2588">
        <f>AVERAGE(EV266:EV269)</f>
        <v>12</v>
      </c>
      <c r="EV270" s="2588"/>
      <c r="EW270" s="1347"/>
      <c r="EX270" s="1348"/>
      <c r="EY270" s="1349"/>
      <c r="EZ270" s="1350"/>
      <c r="FA270" s="1457"/>
      <c r="FB270" s="1458"/>
      <c r="FC270" s="1459"/>
      <c r="FD270" s="1460"/>
      <c r="FE270" s="1632"/>
      <c r="FF270" s="1633"/>
      <c r="FG270" s="1634"/>
      <c r="FH270" s="1635"/>
      <c r="FL270" s="2252"/>
      <c r="FP270" s="2252"/>
      <c r="FQ270" s="1858"/>
      <c r="FT270" s="2252"/>
      <c r="FX270" s="2252"/>
      <c r="GB270" s="2252"/>
      <c r="GF270" s="2252"/>
      <c r="GG270" s="1858"/>
      <c r="GJ270" s="2252"/>
      <c r="GN270" s="2252"/>
      <c r="GR270" s="2252"/>
      <c r="GV270" s="1858"/>
      <c r="GW270" s="1858"/>
      <c r="GZ270" s="2252"/>
      <c r="HA270" s="1858"/>
      <c r="HD270" s="2252"/>
      <c r="HE270" s="1858"/>
      <c r="HH270" s="2252"/>
      <c r="HI270" s="1858"/>
      <c r="HL270" s="2252"/>
      <c r="HM270" s="1858"/>
      <c r="HP270" s="2252"/>
      <c r="HQ270" s="1858"/>
      <c r="HT270" s="2252"/>
      <c r="HU270" s="1858"/>
      <c r="HX270" s="2252"/>
      <c r="HY270" s="1858"/>
      <c r="IB270" s="2252"/>
      <c r="IC270" s="1858"/>
      <c r="IF270" s="2252"/>
      <c r="IG270" s="1858"/>
      <c r="IJ270" s="2252"/>
      <c r="IK270" s="1858"/>
      <c r="IN270" s="2252"/>
      <c r="IO270" s="1858"/>
      <c r="IR270" s="2252"/>
      <c r="IS270" s="1858"/>
      <c r="IV270" s="1858"/>
      <c r="IW270" s="1858"/>
      <c r="IZ270" s="2252"/>
      <c r="JA270" s="1858"/>
      <c r="JD270" s="2252"/>
      <c r="JE270" s="1858"/>
      <c r="JH270" s="2252"/>
      <c r="JI270" s="1858"/>
      <c r="JL270" s="2252"/>
      <c r="JM270" s="1858"/>
      <c r="JP270" s="2252"/>
      <c r="JQ270" s="1858"/>
      <c r="JT270" s="2252"/>
      <c r="JU270" s="1858"/>
      <c r="JX270" s="2252"/>
      <c r="JY270" s="1858"/>
      <c r="KB270" s="2252"/>
      <c r="KC270" s="1858"/>
      <c r="KF270" s="2252"/>
      <c r="KG270" s="1858"/>
      <c r="KJ270" s="2252"/>
      <c r="KK270" s="1858"/>
      <c r="KN270" s="2252"/>
      <c r="KO270" s="1858"/>
      <c r="KR270" s="2252"/>
      <c r="KS270" s="1858"/>
      <c r="KV270" s="2252"/>
      <c r="KW270" s="1858"/>
      <c r="KZ270" s="2252"/>
      <c r="LA270" s="1858"/>
      <c r="LD270" s="2252"/>
      <c r="LE270" s="1858"/>
      <c r="LH270" s="2252"/>
      <c r="LI270" s="1858"/>
      <c r="LL270" s="2252"/>
      <c r="LM270" s="1858"/>
      <c r="LP270" s="2252"/>
      <c r="LQ270" s="1858"/>
      <c r="LT270" s="2252"/>
      <c r="LU270" s="1858"/>
      <c r="LX270" s="2252"/>
      <c r="LY270" s="1858"/>
      <c r="MB270" s="2252"/>
      <c r="MC270" s="1858"/>
      <c r="MF270" s="2252"/>
      <c r="MG270" s="1858"/>
      <c r="MJ270" s="2252"/>
      <c r="MK270" s="1858"/>
      <c r="MN270" s="2252"/>
      <c r="MO270" s="1858"/>
      <c r="MR270" s="2252"/>
      <c r="MS270" s="1858"/>
      <c r="MV270" s="2252"/>
      <c r="MW270" s="1858"/>
      <c r="MZ270" s="2252"/>
      <c r="NA270" s="1858"/>
      <c r="ND270" s="2252"/>
    </row>
    <row r="271" spans="1:368" s="898" customFormat="1" thickBot="1">
      <c r="A271" s="861"/>
      <c r="B271" s="1760"/>
      <c r="C271" s="1790"/>
      <c r="D271" s="2331"/>
      <c r="E271" s="1790"/>
      <c r="F271" s="1840" t="s">
        <v>330</v>
      </c>
      <c r="G271" s="1742" t="s">
        <v>99</v>
      </c>
      <c r="H271" s="1784">
        <f>AVERAGE(AC271,AO271,BE271,BM271,Y271,DU271,EW271,DY271,EK271)</f>
        <v>4.9142857142857137</v>
      </c>
      <c r="I271" s="1519">
        <f>AVERAGE(AD271,AP271,BF271,BN271,Z271,DV271,EX271,DZ271,EL271)</f>
        <v>5.0571428571428569</v>
      </c>
      <c r="J271" s="1519">
        <f>AVERAGE(AE271,AQ271,BG271,BO271,AA271,DW271,EY271,EA271,EM271)</f>
        <v>7.1714285714285708</v>
      </c>
      <c r="K271" s="2309">
        <f>SUM(H271:J271)</f>
        <v>17.142857142857142</v>
      </c>
      <c r="L271" s="1760"/>
      <c r="M271" s="1205"/>
      <c r="N271" s="1205"/>
      <c r="O271" s="1205"/>
      <c r="P271" s="2504"/>
      <c r="Q271" s="2530"/>
      <c r="R271" s="1206"/>
      <c r="S271" s="1207"/>
      <c r="T271" s="2531"/>
      <c r="U271" s="864"/>
      <c r="V271" s="864"/>
      <c r="W271" s="864"/>
      <c r="X271" s="865"/>
      <c r="Y271" s="482">
        <f>AB271*6/20</f>
        <v>5.7</v>
      </c>
      <c r="Z271" s="482">
        <f>AB271*6/20</f>
        <v>5.7</v>
      </c>
      <c r="AA271" s="482">
        <f>AB271*8/20</f>
        <v>7.6</v>
      </c>
      <c r="AB271" s="483">
        <v>19</v>
      </c>
      <c r="AC271" s="1199">
        <v>3</v>
      </c>
      <c r="AD271" s="1199">
        <v>5</v>
      </c>
      <c r="AE271" s="1199">
        <v>8</v>
      </c>
      <c r="AF271" s="865">
        <f>AE271+AD271+AC271</f>
        <v>16</v>
      </c>
      <c r="AG271" s="1332"/>
      <c r="AH271" s="1333"/>
      <c r="AI271" s="1334"/>
      <c r="AJ271" s="1333"/>
      <c r="AK271" s="869"/>
      <c r="AL271" s="870"/>
      <c r="AM271" s="870"/>
      <c r="AN271" s="871"/>
      <c r="AO271" s="1163">
        <v>6</v>
      </c>
      <c r="AP271" s="1163">
        <v>5</v>
      </c>
      <c r="AQ271" s="1163">
        <v>8</v>
      </c>
      <c r="AR271" s="1157">
        <f>AQ271+AP271+AO271</f>
        <v>19</v>
      </c>
      <c r="AS271" s="867"/>
      <c r="AT271" s="867"/>
      <c r="AU271" s="868"/>
      <c r="AV271" s="866"/>
      <c r="AW271" s="1976"/>
      <c r="AX271" s="872"/>
      <c r="AY271" s="873"/>
      <c r="AZ271" s="1977"/>
      <c r="BA271" s="874"/>
      <c r="BB271" s="874"/>
      <c r="BC271" s="874"/>
      <c r="BD271" s="2434"/>
      <c r="BE271" s="2400">
        <v>5</v>
      </c>
      <c r="BF271" s="1526">
        <v>5</v>
      </c>
      <c r="BG271" s="2450">
        <v>7</v>
      </c>
      <c r="BH271" s="888">
        <f>BG271+BF271+BE271</f>
        <v>17</v>
      </c>
      <c r="BI271" s="877"/>
      <c r="BJ271" s="877"/>
      <c r="BK271" s="877"/>
      <c r="BL271" s="878"/>
      <c r="BM271" s="879">
        <f>BP271*6/20</f>
        <v>4.5</v>
      </c>
      <c r="BN271" s="879">
        <f>BP271*6/20</f>
        <v>4.5</v>
      </c>
      <c r="BO271" s="879">
        <f>BP271*8/20</f>
        <v>6</v>
      </c>
      <c r="BP271" s="1164">
        <v>15</v>
      </c>
      <c r="BQ271" s="867"/>
      <c r="BR271" s="867"/>
      <c r="BS271" s="867"/>
      <c r="BT271" s="866"/>
      <c r="BU271" s="1927"/>
      <c r="BV271" s="1419"/>
      <c r="BW271" s="1419"/>
      <c r="BX271" s="1928"/>
      <c r="BY271" s="1435"/>
      <c r="BZ271" s="1435"/>
      <c r="CA271" s="1435"/>
      <c r="CB271" s="1436"/>
      <c r="CC271" s="864"/>
      <c r="CD271" s="864"/>
      <c r="CE271" s="864"/>
      <c r="CF271" s="865"/>
      <c r="CG271" s="879"/>
      <c r="CH271" s="879"/>
      <c r="CI271" s="879"/>
      <c r="CJ271" s="880"/>
      <c r="CK271" s="882"/>
      <c r="CL271" s="882"/>
      <c r="CM271" s="882"/>
      <c r="CN271" s="889"/>
      <c r="CO271" s="2022"/>
      <c r="CP271" s="883"/>
      <c r="CQ271" s="884"/>
      <c r="CR271" s="2023"/>
      <c r="CS271" s="883"/>
      <c r="CT271" s="883"/>
      <c r="CU271" s="883"/>
      <c r="CV271" s="885"/>
      <c r="CW271" s="886"/>
      <c r="CX271" s="883"/>
      <c r="CY271" s="884"/>
      <c r="CZ271" s="884"/>
      <c r="DA271" s="887"/>
      <c r="DB271" s="875"/>
      <c r="DC271" s="888"/>
      <c r="DD271" s="888"/>
      <c r="DE271" s="886"/>
      <c r="DF271" s="883"/>
      <c r="DG271" s="884"/>
      <c r="DH271" s="884"/>
      <c r="DI271" s="889"/>
      <c r="DJ271" s="882"/>
      <c r="DK271" s="890"/>
      <c r="DL271" s="890"/>
      <c r="DM271" s="881"/>
      <c r="DN271" s="881"/>
      <c r="DO271" s="881"/>
      <c r="DP271" s="891"/>
      <c r="DQ271" s="869"/>
      <c r="DR271" s="870"/>
      <c r="DS271" s="1212"/>
      <c r="DT271" s="871"/>
      <c r="DU271" s="491">
        <f>DX271*6/20</f>
        <v>5.0999999999999996</v>
      </c>
      <c r="DV271" s="492">
        <f>DX271*6/20</f>
        <v>5.0999999999999996</v>
      </c>
      <c r="DW271" s="492">
        <f>DX271*8/20</f>
        <v>6.8</v>
      </c>
      <c r="DX271" s="725">
        <v>17</v>
      </c>
      <c r="DY271" s="892">
        <f>EB271*6/20</f>
        <v>5.0999999999999996</v>
      </c>
      <c r="DZ271" s="893">
        <f>EB271*6/20</f>
        <v>5.0999999999999996</v>
      </c>
      <c r="EA271" s="893">
        <f>EB271*8/20</f>
        <v>6.8</v>
      </c>
      <c r="EB271" s="1165">
        <v>17</v>
      </c>
      <c r="EC271" s="869"/>
      <c r="ED271" s="870"/>
      <c r="EE271" s="1212"/>
      <c r="EF271" s="871"/>
      <c r="EG271" s="894"/>
      <c r="EH271" s="895"/>
      <c r="EI271" s="896"/>
      <c r="EJ271" s="897"/>
      <c r="EK271" s="983"/>
      <c r="EL271" s="984"/>
      <c r="EM271" s="985"/>
      <c r="EN271" s="1527"/>
      <c r="EO271" s="1217"/>
      <c r="EP271" s="1218"/>
      <c r="EQ271" s="1219"/>
      <c r="ER271" s="1220"/>
      <c r="ES271" s="1335"/>
      <c r="ET271" s="1336"/>
      <c r="EU271" s="1337"/>
      <c r="EV271" s="1338"/>
      <c r="EW271" s="1386"/>
      <c r="EX271" s="1387"/>
      <c r="EY271" s="1388"/>
      <c r="EZ271" s="1528"/>
      <c r="FA271" s="1454"/>
      <c r="FB271" s="1455"/>
      <c r="FC271" s="1456"/>
      <c r="FD271" s="1529"/>
      <c r="FE271" s="1651"/>
      <c r="FF271" s="1652"/>
      <c r="FG271" s="1653"/>
      <c r="FH271" s="1669"/>
      <c r="FL271" s="2260"/>
      <c r="FP271" s="2260"/>
      <c r="FQ271" s="1867"/>
      <c r="FT271" s="2260"/>
      <c r="FX271" s="2260"/>
      <c r="GB271" s="2260"/>
      <c r="GF271" s="2260"/>
      <c r="GG271" s="1867"/>
      <c r="GJ271" s="2260"/>
      <c r="GN271" s="2260"/>
      <c r="GR271" s="2260"/>
      <c r="GV271" s="1867"/>
      <c r="GW271" s="1867"/>
      <c r="GZ271" s="2260"/>
      <c r="HA271" s="1867"/>
      <c r="HD271" s="2260"/>
      <c r="HE271" s="1867"/>
      <c r="HH271" s="2260"/>
      <c r="HI271" s="1867"/>
      <c r="HL271" s="2260"/>
      <c r="HM271" s="1867"/>
      <c r="HP271" s="2260"/>
      <c r="HQ271" s="1867"/>
      <c r="HT271" s="2260"/>
      <c r="HU271" s="1867"/>
      <c r="HX271" s="2260"/>
      <c r="HY271" s="1867"/>
      <c r="IB271" s="2260"/>
      <c r="IC271" s="1867"/>
      <c r="IF271" s="2260"/>
      <c r="IG271" s="1867"/>
      <c r="IJ271" s="2260"/>
      <c r="IK271" s="1867"/>
      <c r="IN271" s="2260"/>
      <c r="IO271" s="1867"/>
      <c r="IR271" s="2260"/>
      <c r="IS271" s="1867"/>
      <c r="IV271" s="1867"/>
      <c r="IW271" s="1867"/>
      <c r="IZ271" s="2260"/>
      <c r="JA271" s="1867"/>
      <c r="JD271" s="2260"/>
      <c r="JE271" s="1867"/>
      <c r="JH271" s="2260"/>
      <c r="JI271" s="1867"/>
      <c r="JL271" s="2260"/>
      <c r="JM271" s="1867"/>
      <c r="JP271" s="2260"/>
      <c r="JQ271" s="1867"/>
      <c r="JT271" s="2260"/>
      <c r="JU271" s="1867"/>
      <c r="JX271" s="2260"/>
      <c r="JY271" s="1867"/>
      <c r="KB271" s="2260"/>
      <c r="KC271" s="1867"/>
      <c r="KF271" s="2260"/>
      <c r="KG271" s="1867"/>
      <c r="KJ271" s="2260"/>
      <c r="KK271" s="1867"/>
      <c r="KN271" s="2260"/>
      <c r="KO271" s="1867"/>
      <c r="KR271" s="2260"/>
      <c r="KS271" s="1867"/>
      <c r="KV271" s="2260"/>
      <c r="KW271" s="1867"/>
      <c r="KZ271" s="2260"/>
      <c r="LA271" s="1867"/>
      <c r="LD271" s="2260"/>
      <c r="LE271" s="1867"/>
      <c r="LH271" s="2260"/>
      <c r="LI271" s="1867"/>
      <c r="LL271" s="2260"/>
      <c r="LM271" s="1867"/>
      <c r="LP271" s="2260"/>
      <c r="LQ271" s="1867"/>
      <c r="LT271" s="2260"/>
      <c r="LU271" s="1867"/>
      <c r="LX271" s="2260"/>
      <c r="LY271" s="1867"/>
      <c r="MB271" s="2260"/>
      <c r="MC271" s="1867"/>
      <c r="MF271" s="2260"/>
      <c r="MG271" s="1867"/>
      <c r="MJ271" s="2260"/>
      <c r="MK271" s="1867"/>
      <c r="MN271" s="2260"/>
      <c r="MO271" s="1867"/>
      <c r="MR271" s="2260"/>
      <c r="MS271" s="1867"/>
      <c r="MV271" s="2260"/>
      <c r="MW271" s="1867"/>
      <c r="MZ271" s="2260"/>
      <c r="NA271" s="1867"/>
      <c r="ND271" s="2260"/>
    </row>
    <row r="272" spans="1:368" s="78" customFormat="1" thickBot="1">
      <c r="A272" s="899"/>
      <c r="B272" s="1754"/>
      <c r="C272" s="1790"/>
      <c r="D272" s="2331"/>
      <c r="E272" s="1790"/>
      <c r="F272" s="1837"/>
      <c r="G272" s="1743" t="s">
        <v>236</v>
      </c>
      <c r="H272" s="2333">
        <f>AVERAGE(AC272,AO272,BE272,BM272,DQ272,DU272,EW272,DY272,Y272)</f>
        <v>4.1357142857142861</v>
      </c>
      <c r="I272" s="1538">
        <f>AVERAGE(AD272,AP272,BF272,BN272,DR272,DV272,EX272,DZ272,Z272)</f>
        <v>3.7785714285714285</v>
      </c>
      <c r="J272" s="1538">
        <f>AVERAGE(AE272,AQ272,BG272,BO272,DS272,DW272,EY272,EA272,AA272)</f>
        <v>5.5857142857142863</v>
      </c>
      <c r="K272" s="2310">
        <f>SUM(H272:J272)</f>
        <v>13.5</v>
      </c>
      <c r="L272" s="1754"/>
      <c r="M272" s="472"/>
      <c r="N272" s="472"/>
      <c r="O272" s="472"/>
      <c r="P272" s="471"/>
      <c r="Q272" s="2521"/>
      <c r="R272" s="572"/>
      <c r="S272" s="573"/>
      <c r="T272" s="2520"/>
      <c r="U272" s="355"/>
      <c r="V272" s="355"/>
      <c r="W272" s="355"/>
      <c r="X272" s="356"/>
      <c r="Y272" s="482">
        <f>AB272*6/20</f>
        <v>4.05</v>
      </c>
      <c r="Z272" s="482">
        <f>AB272*6/20</f>
        <v>4.05</v>
      </c>
      <c r="AA272" s="482">
        <f>AB272*8/20</f>
        <v>5.4</v>
      </c>
      <c r="AB272" s="483">
        <v>13.5</v>
      </c>
      <c r="AC272" s="484">
        <v>4.5</v>
      </c>
      <c r="AD272" s="484">
        <v>4</v>
      </c>
      <c r="AE272" s="484">
        <v>6</v>
      </c>
      <c r="AF272" s="356">
        <f>AE272+AD272+AC272</f>
        <v>14.5</v>
      </c>
      <c r="AG272" s="1176"/>
      <c r="AH272" s="1177"/>
      <c r="AI272" s="1178"/>
      <c r="AJ272" s="1177"/>
      <c r="AK272" s="351"/>
      <c r="AL272" s="463"/>
      <c r="AM272" s="463"/>
      <c r="AN272" s="464"/>
      <c r="AO272" s="1133">
        <v>4</v>
      </c>
      <c r="AP272" s="1133">
        <v>4</v>
      </c>
      <c r="AQ272" s="1133">
        <v>7</v>
      </c>
      <c r="AR272" s="1158">
        <f>AQ272+AP272+AO272</f>
        <v>15</v>
      </c>
      <c r="AS272" s="373"/>
      <c r="AT272" s="373"/>
      <c r="AU272" s="705"/>
      <c r="AV272" s="704"/>
      <c r="AW272" s="1962"/>
      <c r="AX272" s="364"/>
      <c r="AY272" s="365"/>
      <c r="AZ272" s="1963"/>
      <c r="BA272" s="366"/>
      <c r="BB272" s="366"/>
      <c r="BC272" s="366"/>
      <c r="BD272" s="367"/>
      <c r="BE272" s="2401">
        <v>5</v>
      </c>
      <c r="BF272" s="368">
        <v>3</v>
      </c>
      <c r="BG272" s="2451">
        <v>5.5</v>
      </c>
      <c r="BH272" s="470">
        <f>BG272+BF272+BE272</f>
        <v>13.5</v>
      </c>
      <c r="BI272" s="371"/>
      <c r="BJ272" s="371"/>
      <c r="BK272" s="371"/>
      <c r="BL272" s="372"/>
      <c r="BM272" s="358">
        <f>BP272*6/20</f>
        <v>3.6</v>
      </c>
      <c r="BN272" s="358">
        <f>BP272*6/20</f>
        <v>3.6</v>
      </c>
      <c r="BO272" s="358">
        <f>BP272*8/20</f>
        <v>4.8</v>
      </c>
      <c r="BP272" s="500">
        <v>12</v>
      </c>
      <c r="BQ272" s="373"/>
      <c r="BR272" s="373"/>
      <c r="BS272" s="373"/>
      <c r="BT272" s="704"/>
      <c r="BU272" s="1916"/>
      <c r="BV272" s="1415"/>
      <c r="BW272" s="1415"/>
      <c r="BX272" s="1917"/>
      <c r="BY272" s="1424"/>
      <c r="BZ272" s="1424"/>
      <c r="CA272" s="1424"/>
      <c r="CB272" s="1425"/>
      <c r="CC272" s="355"/>
      <c r="CD272" s="355"/>
      <c r="CE272" s="355"/>
      <c r="CF272" s="356"/>
      <c r="CG272" s="358"/>
      <c r="CH272" s="358"/>
      <c r="CI272" s="358"/>
      <c r="CJ272" s="363"/>
      <c r="CK272" s="383"/>
      <c r="CL272" s="383"/>
      <c r="CM272" s="383"/>
      <c r="CN272" s="488"/>
      <c r="CO272" s="2014"/>
      <c r="CP272" s="467"/>
      <c r="CQ272" s="468"/>
      <c r="CR272" s="2015"/>
      <c r="CS272" s="467"/>
      <c r="CT272" s="467"/>
      <c r="CU272" s="467"/>
      <c r="CV272" s="575"/>
      <c r="CW272" s="466"/>
      <c r="CX272" s="467"/>
      <c r="CY272" s="468"/>
      <c r="CZ272" s="468"/>
      <c r="DA272" s="469"/>
      <c r="DB272" s="378"/>
      <c r="DC272" s="470"/>
      <c r="DD272" s="470"/>
      <c r="DE272" s="466"/>
      <c r="DF272" s="467"/>
      <c r="DG272" s="468"/>
      <c r="DH272" s="468"/>
      <c r="DI272" s="488"/>
      <c r="DJ272" s="383"/>
      <c r="DK272" s="489"/>
      <c r="DL272" s="489"/>
      <c r="DM272" s="374"/>
      <c r="DN272" s="374"/>
      <c r="DO272" s="374"/>
      <c r="DP272" s="574"/>
      <c r="DQ272" s="351"/>
      <c r="DR272" s="463"/>
      <c r="DS272" s="687"/>
      <c r="DT272" s="464"/>
      <c r="DU272" s="491">
        <f>DX272*6/20</f>
        <v>3.6</v>
      </c>
      <c r="DV272" s="492">
        <f>DX272*6/20</f>
        <v>3.6</v>
      </c>
      <c r="DW272" s="492">
        <f>DX272*8/20</f>
        <v>4.8</v>
      </c>
      <c r="DX272" s="725">
        <v>12</v>
      </c>
      <c r="DY272" s="495">
        <f>EB272*6/20</f>
        <v>4.2</v>
      </c>
      <c r="DZ272" s="496">
        <f>EB272*6/20</f>
        <v>4.2</v>
      </c>
      <c r="EA272" s="496">
        <f>EB272*8/20</f>
        <v>5.6</v>
      </c>
      <c r="EB272" s="726">
        <v>14</v>
      </c>
      <c r="EC272" s="351"/>
      <c r="ED272" s="463"/>
      <c r="EE272" s="687"/>
      <c r="EF272" s="464"/>
      <c r="EG272" s="577"/>
      <c r="EH272" s="578"/>
      <c r="EI272" s="579"/>
      <c r="EJ272" s="580"/>
      <c r="EK272" s="964"/>
      <c r="EL272" s="965"/>
      <c r="EM272" s="966"/>
      <c r="EN272" s="967"/>
      <c r="EO272" s="1029"/>
      <c r="EP272" s="1030"/>
      <c r="EQ272" s="1031"/>
      <c r="ER272" s="1032"/>
      <c r="ES272" s="1545"/>
      <c r="ET272" s="1546"/>
      <c r="EU272" s="1547"/>
      <c r="EV272" s="1548"/>
      <c r="EW272" s="1347"/>
      <c r="EX272" s="1348"/>
      <c r="EY272" s="1349"/>
      <c r="EZ272" s="1350"/>
      <c r="FA272" s="1457"/>
      <c r="FB272" s="1458"/>
      <c r="FC272" s="1459"/>
      <c r="FD272" s="1460"/>
      <c r="FE272" s="1632"/>
      <c r="FF272" s="1633"/>
      <c r="FG272" s="1634"/>
      <c r="FH272" s="1635"/>
      <c r="FL272" s="2252"/>
      <c r="FP272" s="2252"/>
      <c r="FQ272" s="1858"/>
      <c r="FT272" s="2252"/>
      <c r="FX272" s="2252"/>
      <c r="GB272" s="2252"/>
      <c r="GF272" s="2252"/>
      <c r="GG272" s="1858"/>
      <c r="GJ272" s="2252"/>
      <c r="GN272" s="2252"/>
      <c r="GR272" s="2252"/>
      <c r="GV272" s="1858"/>
      <c r="GW272" s="1858"/>
      <c r="GZ272" s="2252"/>
      <c r="HA272" s="1858"/>
      <c r="HD272" s="2252"/>
      <c r="HE272" s="1858"/>
      <c r="HH272" s="2252"/>
      <c r="HI272" s="1858"/>
      <c r="HL272" s="2252"/>
      <c r="HM272" s="1858"/>
      <c r="HP272" s="2252"/>
      <c r="HQ272" s="1858"/>
      <c r="HT272" s="2252"/>
      <c r="HU272" s="1858"/>
      <c r="HX272" s="2252"/>
      <c r="HY272" s="1858"/>
      <c r="IB272" s="2252"/>
      <c r="IC272" s="1858"/>
      <c r="IF272" s="2252"/>
      <c r="IG272" s="1858"/>
      <c r="IJ272" s="2252"/>
      <c r="IK272" s="1858"/>
      <c r="IN272" s="2252"/>
      <c r="IO272" s="1858"/>
      <c r="IR272" s="2252"/>
      <c r="IS272" s="1858"/>
      <c r="IV272" s="1858"/>
      <c r="IW272" s="1858"/>
      <c r="IZ272" s="2252"/>
      <c r="JA272" s="1858"/>
      <c r="JD272" s="2252"/>
      <c r="JE272" s="1858"/>
      <c r="JH272" s="2252"/>
      <c r="JI272" s="1858"/>
      <c r="JL272" s="2252"/>
      <c r="JM272" s="1858"/>
      <c r="JP272" s="2252"/>
      <c r="JQ272" s="1858"/>
      <c r="JT272" s="2252"/>
      <c r="JU272" s="1858"/>
      <c r="JX272" s="2252"/>
      <c r="JY272" s="1858"/>
      <c r="KB272" s="2252"/>
      <c r="KC272" s="1858"/>
      <c r="KF272" s="2252"/>
      <c r="KG272" s="1858"/>
      <c r="KJ272" s="2252"/>
      <c r="KK272" s="1858"/>
      <c r="KN272" s="2252"/>
      <c r="KO272" s="1858"/>
      <c r="KR272" s="2252"/>
      <c r="KS272" s="1858"/>
      <c r="KV272" s="2252"/>
      <c r="KW272" s="1858"/>
      <c r="KZ272" s="2252"/>
      <c r="LA272" s="1858"/>
      <c r="LD272" s="2252"/>
      <c r="LE272" s="1858"/>
      <c r="LH272" s="2252"/>
      <c r="LI272" s="1858"/>
      <c r="LL272" s="2252"/>
      <c r="LM272" s="1858"/>
      <c r="LP272" s="2252"/>
      <c r="LQ272" s="1858"/>
      <c r="LT272" s="2252"/>
      <c r="LU272" s="1858"/>
      <c r="LX272" s="2252"/>
      <c r="LY272" s="1858"/>
      <c r="MB272" s="2252"/>
      <c r="MC272" s="1858"/>
      <c r="MF272" s="2252"/>
      <c r="MG272" s="1858"/>
      <c r="MJ272" s="2252"/>
      <c r="MK272" s="1858"/>
      <c r="MN272" s="2252"/>
      <c r="MO272" s="1858"/>
      <c r="MR272" s="2252"/>
      <c r="MS272" s="1858"/>
      <c r="MV272" s="2252"/>
      <c r="MW272" s="1858"/>
      <c r="MZ272" s="2252"/>
      <c r="NA272" s="1858"/>
      <c r="ND272" s="2252"/>
    </row>
    <row r="273" spans="1:368" s="933" customFormat="1" thickBot="1">
      <c r="A273" s="900"/>
      <c r="B273" s="1761"/>
      <c r="C273" s="1790">
        <v>2008</v>
      </c>
      <c r="D273" s="2331" t="s">
        <v>501</v>
      </c>
      <c r="E273" s="1790">
        <v>22</v>
      </c>
      <c r="F273" s="1839" t="s">
        <v>487</v>
      </c>
      <c r="G273" s="2270"/>
      <c r="H273" s="2274"/>
      <c r="I273" s="2274"/>
      <c r="J273" s="2274"/>
      <c r="K273" s="2275"/>
      <c r="L273" s="1761"/>
      <c r="M273" s="1221"/>
      <c r="N273" s="1221"/>
      <c r="O273" s="1221"/>
      <c r="P273" s="2506"/>
      <c r="Q273" s="2534"/>
      <c r="R273" s="1222"/>
      <c r="S273" s="1223"/>
      <c r="T273" s="2535"/>
      <c r="U273" s="903"/>
      <c r="V273" s="903"/>
      <c r="W273" s="903"/>
      <c r="X273" s="904"/>
      <c r="Y273" s="2581">
        <f>STDEV(AB271:AB272)</f>
        <v>3.8890872965260113</v>
      </c>
      <c r="Z273" s="2581"/>
      <c r="AA273" s="2580">
        <f>AVERAGE(AB271:AB272)</f>
        <v>16.25</v>
      </c>
      <c r="AB273" s="2580"/>
      <c r="AC273" s="2581">
        <f>STDEV(AF271:AF272)</f>
        <v>1.0606601717798212</v>
      </c>
      <c r="AD273" s="2581"/>
      <c r="AE273" s="2580">
        <f>AVERAGE(AF271:AF272)</f>
        <v>15.25</v>
      </c>
      <c r="AF273" s="2580"/>
      <c r="AG273" s="1179"/>
      <c r="AH273" s="1180"/>
      <c r="AI273" s="1181"/>
      <c r="AJ273" s="1180"/>
      <c r="AK273" s="907"/>
      <c r="AL273" s="908"/>
      <c r="AM273" s="908"/>
      <c r="AN273" s="909"/>
      <c r="AO273" s="2581">
        <f>STDEV(AR271:AR272)</f>
        <v>2.8284271247461903</v>
      </c>
      <c r="AP273" s="2581"/>
      <c r="AQ273" s="2580">
        <f>AVERAGE(AR271:AR272)</f>
        <v>17</v>
      </c>
      <c r="AR273" s="2580"/>
      <c r="AS273" s="910"/>
      <c r="AT273" s="910"/>
      <c r="AU273" s="911"/>
      <c r="AV273" s="1598"/>
      <c r="AW273" s="1978"/>
      <c r="AX273" s="912"/>
      <c r="AY273" s="913"/>
      <c r="AZ273" s="1979"/>
      <c r="BA273" s="914"/>
      <c r="BB273" s="914"/>
      <c r="BC273" s="914"/>
      <c r="BD273" s="1847"/>
      <c r="BE273" s="2582">
        <f>STDEV(BH271:BH272)</f>
        <v>2.4748737341529163</v>
      </c>
      <c r="BF273" s="2581"/>
      <c r="BG273" s="2580">
        <f>AVERAGE(BH271:BH272)</f>
        <v>15.25</v>
      </c>
      <c r="BH273" s="2580"/>
      <c r="BI273" s="916"/>
      <c r="BJ273" s="916"/>
      <c r="BK273" s="916"/>
      <c r="BL273" s="917"/>
      <c r="BM273" s="2581">
        <f>STDEV(BP271:BP272)</f>
        <v>2.1213203435596424</v>
      </c>
      <c r="BN273" s="2581"/>
      <c r="BO273" s="2580">
        <f>AVERAGE(BP271:BP272)</f>
        <v>13.5</v>
      </c>
      <c r="BP273" s="2580"/>
      <c r="BQ273" s="910"/>
      <c r="BR273" s="910"/>
      <c r="BS273" s="910"/>
      <c r="BT273" s="1598"/>
      <c r="BU273" s="1929"/>
      <c r="BV273" s="1420"/>
      <c r="BW273" s="1420"/>
      <c r="BX273" s="1930"/>
      <c r="BY273" s="1437"/>
      <c r="BZ273" s="1437"/>
      <c r="CA273" s="1437"/>
      <c r="CB273" s="1438"/>
      <c r="CC273" s="903"/>
      <c r="CD273" s="903"/>
      <c r="CE273" s="903"/>
      <c r="CF273" s="904"/>
      <c r="CG273" s="918"/>
      <c r="CH273" s="918"/>
      <c r="CI273" s="918"/>
      <c r="CJ273" s="919"/>
      <c r="CK273" s="920"/>
      <c r="CL273" s="920"/>
      <c r="CM273" s="920"/>
      <c r="CN273" s="927"/>
      <c r="CO273" s="2024"/>
      <c r="CP273" s="921"/>
      <c r="CQ273" s="922"/>
      <c r="CR273" s="2025"/>
      <c r="CS273" s="921"/>
      <c r="CT273" s="921"/>
      <c r="CU273" s="921"/>
      <c r="CV273" s="923"/>
      <c r="CW273" s="924"/>
      <c r="CX273" s="921"/>
      <c r="CY273" s="922"/>
      <c r="CZ273" s="922"/>
      <c r="DA273" s="925"/>
      <c r="DB273" s="915"/>
      <c r="DC273" s="926"/>
      <c r="DD273" s="926"/>
      <c r="DE273" s="924"/>
      <c r="DF273" s="921"/>
      <c r="DG273" s="922"/>
      <c r="DH273" s="922"/>
      <c r="DI273" s="927"/>
      <c r="DJ273" s="920"/>
      <c r="DK273" s="928"/>
      <c r="DL273" s="928"/>
      <c r="DM273" s="906"/>
      <c r="DN273" s="906"/>
      <c r="DO273" s="906"/>
      <c r="DP273" s="905"/>
      <c r="DQ273" s="907"/>
      <c r="DR273" s="908"/>
      <c r="DS273" s="1228"/>
      <c r="DT273" s="909"/>
      <c r="DU273" s="2581">
        <f>STDEV(DX271:DX272)</f>
        <v>3.5355339059327378</v>
      </c>
      <c r="DV273" s="2581"/>
      <c r="DW273" s="2580">
        <f>AVERAGE(DX271:DX272)</f>
        <v>14.5</v>
      </c>
      <c r="DX273" s="2580"/>
      <c r="DY273" s="2581">
        <f>STDEV(EB271:EB272)</f>
        <v>2.1213203435596424</v>
      </c>
      <c r="DZ273" s="2581"/>
      <c r="EA273" s="2580">
        <f>AVERAGE(EB271:EB272)</f>
        <v>15.5</v>
      </c>
      <c r="EB273" s="2580"/>
      <c r="EC273" s="907"/>
      <c r="ED273" s="908"/>
      <c r="EE273" s="1228"/>
      <c r="EF273" s="909"/>
      <c r="EG273" s="929"/>
      <c r="EH273" s="930"/>
      <c r="EI273" s="931"/>
      <c r="EJ273" s="932"/>
      <c r="EK273" s="1530"/>
      <c r="EL273" s="1531"/>
      <c r="EM273" s="1532"/>
      <c r="EN273" s="1533"/>
      <c r="EO273" s="1232"/>
      <c r="EP273" s="1233"/>
      <c r="EQ273" s="1234"/>
      <c r="ER273" s="1339"/>
      <c r="ES273" s="1549"/>
      <c r="ET273" s="1550"/>
      <c r="EU273" s="1551"/>
      <c r="EV273" s="1552"/>
      <c r="EW273" s="1442"/>
      <c r="EX273" s="1443"/>
      <c r="EY273" s="1444"/>
      <c r="EZ273" s="1445"/>
      <c r="FA273" s="1534"/>
      <c r="FB273" s="1535"/>
      <c r="FC273" s="1536"/>
      <c r="FD273" s="1537"/>
      <c r="FE273" s="1665"/>
      <c r="FF273" s="1666"/>
      <c r="FG273" s="1667"/>
      <c r="FH273" s="1668"/>
      <c r="FL273" s="2261"/>
      <c r="FP273" s="2261"/>
      <c r="FQ273" s="1868"/>
      <c r="FT273" s="2261"/>
      <c r="FX273" s="2261"/>
      <c r="GB273" s="2261"/>
      <c r="GF273" s="2261"/>
      <c r="GG273" s="1868"/>
      <c r="GJ273" s="2261"/>
      <c r="GN273" s="2261"/>
      <c r="GR273" s="2261"/>
      <c r="GV273" s="1868"/>
      <c r="GW273" s="1868"/>
      <c r="GZ273" s="2261"/>
      <c r="HA273" s="1868"/>
      <c r="HD273" s="2261"/>
      <c r="HE273" s="1868"/>
      <c r="HH273" s="2261"/>
      <c r="HI273" s="1868"/>
      <c r="HL273" s="2261"/>
      <c r="HM273" s="1868"/>
      <c r="HP273" s="2261"/>
      <c r="HQ273" s="1868"/>
      <c r="HT273" s="2261"/>
      <c r="HU273" s="1868"/>
      <c r="HX273" s="2261"/>
      <c r="HY273" s="1868"/>
      <c r="IB273" s="2261"/>
      <c r="IC273" s="1868"/>
      <c r="IF273" s="2261"/>
      <c r="IG273" s="1868"/>
      <c r="IJ273" s="2261"/>
      <c r="IK273" s="1868"/>
      <c r="IN273" s="2261"/>
      <c r="IO273" s="1868"/>
      <c r="IR273" s="2261"/>
      <c r="IS273" s="1868"/>
      <c r="IV273" s="1868"/>
      <c r="IW273" s="1868"/>
      <c r="IZ273" s="2261"/>
      <c r="JA273" s="1868"/>
      <c r="JD273" s="2261"/>
      <c r="JE273" s="1868"/>
      <c r="JH273" s="2261"/>
      <c r="JI273" s="1868"/>
      <c r="JL273" s="2261"/>
      <c r="JM273" s="1868"/>
      <c r="JP273" s="2261"/>
      <c r="JQ273" s="1868"/>
      <c r="JT273" s="2261"/>
      <c r="JU273" s="1868"/>
      <c r="JX273" s="2261"/>
      <c r="JY273" s="1868"/>
      <c r="KB273" s="2261"/>
      <c r="KC273" s="1868"/>
      <c r="KF273" s="2261"/>
      <c r="KG273" s="1868"/>
      <c r="KJ273" s="2261"/>
      <c r="KK273" s="1868"/>
      <c r="KN273" s="2261"/>
      <c r="KO273" s="1868"/>
      <c r="KR273" s="2261"/>
      <c r="KS273" s="1868"/>
      <c r="KV273" s="2261"/>
      <c r="KW273" s="1868"/>
      <c r="KZ273" s="2261"/>
      <c r="LA273" s="1868"/>
      <c r="LD273" s="2261"/>
      <c r="LE273" s="1868"/>
      <c r="LH273" s="2261"/>
      <c r="LI273" s="1868"/>
      <c r="LL273" s="2261"/>
      <c r="LM273" s="1868"/>
      <c r="LP273" s="2261"/>
      <c r="LQ273" s="1868"/>
      <c r="LT273" s="2261"/>
      <c r="LU273" s="1868"/>
      <c r="LX273" s="2261"/>
      <c r="LY273" s="1868"/>
      <c r="MB273" s="2261"/>
      <c r="MC273" s="1868"/>
      <c r="MF273" s="2261"/>
      <c r="MG273" s="1868"/>
      <c r="MJ273" s="2261"/>
      <c r="MK273" s="1868"/>
      <c r="MN273" s="2261"/>
      <c r="MO273" s="1868"/>
      <c r="MR273" s="2261"/>
      <c r="MS273" s="1868"/>
      <c r="MV273" s="2261"/>
      <c r="MW273" s="1868"/>
      <c r="MZ273" s="2261"/>
      <c r="NA273" s="1868"/>
      <c r="ND273" s="2261"/>
    </row>
    <row r="274" spans="1:368" s="898" customFormat="1" thickBot="1">
      <c r="A274" s="861"/>
      <c r="B274" s="1760"/>
      <c r="C274" s="1790"/>
      <c r="D274" s="2331"/>
      <c r="E274" s="1790"/>
      <c r="F274" s="1840" t="s">
        <v>335</v>
      </c>
      <c r="G274" s="1841" t="s">
        <v>238</v>
      </c>
      <c r="H274" s="2334">
        <f t="shared" ref="H274:J276" si="243">AVERAGE(AC274,AK274,BE274,BU274,CO274,DU274,EW274,DY274,Y274)</f>
        <v>3.3687499999999999</v>
      </c>
      <c r="I274" s="1538">
        <f t="shared" si="243"/>
        <v>3.6187499999999999</v>
      </c>
      <c r="J274" s="1538">
        <f t="shared" si="243"/>
        <v>4.8250000000000002</v>
      </c>
      <c r="K274" s="2310">
        <f>SUM(H274:J274)</f>
        <v>11.8125</v>
      </c>
      <c r="L274" s="1760"/>
      <c r="M274" s="1205"/>
      <c r="N274" s="1205"/>
      <c r="O274" s="1205"/>
      <c r="P274" s="2504"/>
      <c r="Q274" s="2530"/>
      <c r="R274" s="1206"/>
      <c r="S274" s="1207"/>
      <c r="T274" s="2531"/>
      <c r="U274" s="864"/>
      <c r="V274" s="864"/>
      <c r="W274" s="864"/>
      <c r="X274" s="865"/>
      <c r="Y274" s="1208"/>
      <c r="Z274" s="1208"/>
      <c r="AA274" s="1208"/>
      <c r="AB274" s="1209"/>
      <c r="AC274" s="1199">
        <v>3.5</v>
      </c>
      <c r="AD274" s="1199">
        <v>4</v>
      </c>
      <c r="AE274" s="1199">
        <v>4</v>
      </c>
      <c r="AF274" s="865">
        <f>AE274+AD274+AC274</f>
        <v>11.5</v>
      </c>
      <c r="AG274" s="1332"/>
      <c r="AH274" s="1333"/>
      <c r="AI274" s="1334"/>
      <c r="AJ274" s="1333"/>
      <c r="AK274" s="1555">
        <v>4</v>
      </c>
      <c r="AL274" s="1556">
        <v>4</v>
      </c>
      <c r="AM274" s="1556">
        <v>5</v>
      </c>
      <c r="AN274" s="1557">
        <f>AM274+AL274+AK274</f>
        <v>13</v>
      </c>
      <c r="AO274" s="1210"/>
      <c r="AP274" s="1210"/>
      <c r="AQ274" s="1210"/>
      <c r="AR274" s="1211"/>
      <c r="AS274" s="867"/>
      <c r="AT274" s="867"/>
      <c r="AU274" s="868"/>
      <c r="AV274" s="866"/>
      <c r="AW274" s="1976"/>
      <c r="AX274" s="872"/>
      <c r="AY274" s="873"/>
      <c r="AZ274" s="1977"/>
      <c r="BA274" s="874"/>
      <c r="BB274" s="874"/>
      <c r="BC274" s="874"/>
      <c r="BD274" s="2434"/>
      <c r="BE274" s="2417"/>
      <c r="BF274" s="875"/>
      <c r="BG274" s="2447"/>
      <c r="BH274" s="888"/>
      <c r="BI274" s="877"/>
      <c r="BJ274" s="877"/>
      <c r="BK274" s="877"/>
      <c r="BL274" s="878"/>
      <c r="BM274" s="879"/>
      <c r="BN274" s="879"/>
      <c r="BO274" s="879"/>
      <c r="BP274" s="880"/>
      <c r="BQ274" s="867"/>
      <c r="BR274" s="867"/>
      <c r="BS274" s="867"/>
      <c r="BT274" s="866"/>
      <c r="BU274" s="1933">
        <f>BX274*6/20</f>
        <v>2.4750000000000001</v>
      </c>
      <c r="BV274" s="1197">
        <f>BX274*6/20</f>
        <v>2.4750000000000001</v>
      </c>
      <c r="BW274" s="1197">
        <f>BX274*8/20</f>
        <v>3.3</v>
      </c>
      <c r="BX274" s="1934">
        <v>8.25</v>
      </c>
      <c r="BY274" s="1435"/>
      <c r="BZ274" s="1435"/>
      <c r="CA274" s="1435"/>
      <c r="CB274" s="1436"/>
      <c r="CC274" s="864"/>
      <c r="CD274" s="864"/>
      <c r="CE274" s="864"/>
      <c r="CF274" s="865"/>
      <c r="CG274" s="879"/>
      <c r="CH274" s="879"/>
      <c r="CI274" s="879"/>
      <c r="CJ274" s="880"/>
      <c r="CK274" s="882"/>
      <c r="CL274" s="882"/>
      <c r="CM274" s="882"/>
      <c r="CN274" s="889"/>
      <c r="CO274" s="2032">
        <v>3.5</v>
      </c>
      <c r="CP274" s="1763">
        <v>4</v>
      </c>
      <c r="CQ274" s="1763">
        <v>7</v>
      </c>
      <c r="CR274" s="2033">
        <f>CQ274+CP274+CO274</f>
        <v>14.5</v>
      </c>
      <c r="CS274" s="883"/>
      <c r="CT274" s="883"/>
      <c r="CU274" s="883"/>
      <c r="CV274" s="885"/>
      <c r="CW274" s="886"/>
      <c r="CX274" s="883"/>
      <c r="CY274" s="884"/>
      <c r="CZ274" s="884"/>
      <c r="DA274" s="887"/>
      <c r="DB274" s="875"/>
      <c r="DC274" s="888"/>
      <c r="DD274" s="888"/>
      <c r="DE274" s="886"/>
      <c r="DF274" s="883"/>
      <c r="DG274" s="884"/>
      <c r="DH274" s="884"/>
      <c r="DI274" s="889"/>
      <c r="DJ274" s="882"/>
      <c r="DK274" s="890"/>
      <c r="DL274" s="890"/>
      <c r="DM274" s="881"/>
      <c r="DN274" s="881"/>
      <c r="DO274" s="881"/>
      <c r="DP274" s="891"/>
      <c r="DQ274" s="869"/>
      <c r="DR274" s="870"/>
      <c r="DS274" s="1212"/>
      <c r="DT274" s="871"/>
      <c r="DU274" s="1213"/>
      <c r="DV274" s="1214"/>
      <c r="DW274" s="1215"/>
      <c r="DX274" s="1216"/>
      <c r="DY274" s="892"/>
      <c r="DZ274" s="893"/>
      <c r="EA274" s="1539"/>
      <c r="EB274" s="1540"/>
      <c r="EC274" s="869"/>
      <c r="ED274" s="870"/>
      <c r="EE274" s="1212"/>
      <c r="EF274" s="871"/>
      <c r="EG274" s="894"/>
      <c r="EH274" s="895"/>
      <c r="EI274" s="896"/>
      <c r="EJ274" s="897"/>
      <c r="EK274" s="983"/>
      <c r="EL274" s="984"/>
      <c r="EM274" s="985"/>
      <c r="EN274" s="1527"/>
      <c r="EO274" s="1217"/>
      <c r="EP274" s="1218"/>
      <c r="EQ274" s="1219"/>
      <c r="ER274" s="1220"/>
      <c r="ES274" s="1335"/>
      <c r="ET274" s="1336"/>
      <c r="EU274" s="1337"/>
      <c r="EV274" s="1338"/>
      <c r="EW274" s="1386"/>
      <c r="EX274" s="1387"/>
      <c r="EY274" s="1388"/>
      <c r="EZ274" s="1528"/>
      <c r="FA274" s="1454"/>
      <c r="FB274" s="1455"/>
      <c r="FC274" s="1456"/>
      <c r="FD274" s="1529"/>
      <c r="FE274" s="1651"/>
      <c r="FF274" s="1652"/>
      <c r="FG274" s="1653"/>
      <c r="FH274" s="1669"/>
      <c r="FL274" s="2260"/>
      <c r="FP274" s="2260"/>
      <c r="FQ274" s="1867"/>
      <c r="FT274" s="2260"/>
      <c r="FX274" s="2260"/>
      <c r="GB274" s="2260"/>
      <c r="GF274" s="2260"/>
      <c r="GG274" s="1867"/>
      <c r="GJ274" s="2260"/>
      <c r="GN274" s="2260"/>
      <c r="GR274" s="2260"/>
      <c r="GV274" s="1867"/>
      <c r="GW274" s="1867"/>
      <c r="GZ274" s="2260"/>
      <c r="HA274" s="1867"/>
      <c r="HD274" s="2260"/>
      <c r="HE274" s="1867"/>
      <c r="HH274" s="2260"/>
      <c r="HI274" s="1867"/>
      <c r="HL274" s="2260"/>
      <c r="HM274" s="1867"/>
      <c r="HP274" s="2260"/>
      <c r="HQ274" s="1867"/>
      <c r="HT274" s="2260"/>
      <c r="HU274" s="1867"/>
      <c r="HX274" s="2260"/>
      <c r="HY274" s="1867"/>
      <c r="IB274" s="2260"/>
      <c r="IC274" s="1867"/>
      <c r="IF274" s="2260"/>
      <c r="IG274" s="1867"/>
      <c r="IJ274" s="2260"/>
      <c r="IK274" s="1867"/>
      <c r="IN274" s="2260"/>
      <c r="IO274" s="1867"/>
      <c r="IR274" s="2260"/>
      <c r="IS274" s="1867"/>
      <c r="IV274" s="1867"/>
      <c r="IW274" s="1867"/>
      <c r="IZ274" s="2260"/>
      <c r="JA274" s="1867"/>
      <c r="JD274" s="2260"/>
      <c r="JE274" s="1867"/>
      <c r="JH274" s="2260"/>
      <c r="JI274" s="1867"/>
      <c r="JL274" s="2260"/>
      <c r="JM274" s="1867"/>
      <c r="JP274" s="2260"/>
      <c r="JQ274" s="1867"/>
      <c r="JT274" s="2260"/>
      <c r="JU274" s="1867"/>
      <c r="JX274" s="2260"/>
      <c r="JY274" s="1867"/>
      <c r="KB274" s="2260"/>
      <c r="KC274" s="1867"/>
      <c r="KF274" s="2260"/>
      <c r="KG274" s="1867"/>
      <c r="KJ274" s="2260"/>
      <c r="KK274" s="1867"/>
      <c r="KN274" s="2260"/>
      <c r="KO274" s="1867"/>
      <c r="KR274" s="2260"/>
      <c r="KS274" s="1867"/>
      <c r="KV274" s="2260"/>
      <c r="KW274" s="1867"/>
      <c r="KZ274" s="2260"/>
      <c r="LA274" s="1867"/>
      <c r="LD274" s="2260"/>
      <c r="LE274" s="1867"/>
      <c r="LH274" s="2260"/>
      <c r="LI274" s="1867"/>
      <c r="LL274" s="2260"/>
      <c r="LM274" s="1867"/>
      <c r="LP274" s="2260"/>
      <c r="LQ274" s="1867"/>
      <c r="LT274" s="2260"/>
      <c r="LU274" s="1867"/>
      <c r="LX274" s="2260"/>
      <c r="LY274" s="1867"/>
      <c r="MB274" s="2260"/>
      <c r="MC274" s="1867"/>
      <c r="MF274" s="2260"/>
      <c r="MG274" s="1867"/>
      <c r="MJ274" s="2260"/>
      <c r="MK274" s="1867"/>
      <c r="MN274" s="2260"/>
      <c r="MO274" s="1867"/>
      <c r="MR274" s="2260"/>
      <c r="MS274" s="1867"/>
      <c r="MV274" s="2260"/>
      <c r="MW274" s="1867"/>
      <c r="MZ274" s="2260"/>
      <c r="NA274" s="1867"/>
      <c r="ND274" s="2260"/>
    </row>
    <row r="275" spans="1:368" s="78" customFormat="1" thickBot="1">
      <c r="A275" s="899"/>
      <c r="B275" s="1754"/>
      <c r="C275" s="1790"/>
      <c r="D275" s="2331"/>
      <c r="E275" s="1790"/>
      <c r="F275" s="1837" t="s">
        <v>341</v>
      </c>
      <c r="G275" s="1838" t="s">
        <v>337</v>
      </c>
      <c r="H275" s="1784">
        <f t="shared" si="243"/>
        <v>4.0875000000000004</v>
      </c>
      <c r="I275" s="1538">
        <f t="shared" si="243"/>
        <v>3.7124999999999999</v>
      </c>
      <c r="J275" s="1538">
        <f t="shared" si="243"/>
        <v>3.95</v>
      </c>
      <c r="K275" s="2310">
        <f>SUM(H275:J275)</f>
        <v>11.75</v>
      </c>
      <c r="L275" s="1754"/>
      <c r="M275" s="472"/>
      <c r="N275" s="472"/>
      <c r="O275" s="472"/>
      <c r="P275" s="471"/>
      <c r="Q275" s="2521"/>
      <c r="R275" s="572"/>
      <c r="S275" s="573"/>
      <c r="T275" s="2520"/>
      <c r="U275" s="355"/>
      <c r="V275" s="355"/>
      <c r="W275" s="355"/>
      <c r="X275" s="356"/>
      <c r="Y275" s="482"/>
      <c r="Z275" s="482"/>
      <c r="AA275" s="482"/>
      <c r="AB275" s="525"/>
      <c r="AC275" s="484">
        <v>4</v>
      </c>
      <c r="AD275" s="484">
        <v>3.5</v>
      </c>
      <c r="AE275" s="484">
        <v>2</v>
      </c>
      <c r="AF275" s="356">
        <f>AE275+AD275+AC275</f>
        <v>9.5</v>
      </c>
      <c r="AG275" s="1176"/>
      <c r="AH275" s="1177"/>
      <c r="AI275" s="1178"/>
      <c r="AJ275" s="1177"/>
      <c r="AK275" s="1197">
        <f>AN275*6/20</f>
        <v>4.3499999999999996</v>
      </c>
      <c r="AL275" s="1197">
        <f>AN275*6/20</f>
        <v>4.3499999999999996</v>
      </c>
      <c r="AM275" s="1197">
        <f>AN275*8/20</f>
        <v>5.8</v>
      </c>
      <c r="AN275" s="1198">
        <v>14.5</v>
      </c>
      <c r="AO275" s="1127"/>
      <c r="AP275" s="1127"/>
      <c r="AQ275" s="1127"/>
      <c r="AR275" s="1128"/>
      <c r="AS275" s="373"/>
      <c r="AT275" s="373"/>
      <c r="AU275" s="705"/>
      <c r="AV275" s="704"/>
      <c r="AW275" s="1962"/>
      <c r="AX275" s="364"/>
      <c r="AY275" s="365"/>
      <c r="AZ275" s="1963"/>
      <c r="BA275" s="366"/>
      <c r="BB275" s="366"/>
      <c r="BC275" s="366"/>
      <c r="BD275" s="367"/>
      <c r="BE275" s="2418"/>
      <c r="BF275" s="378"/>
      <c r="BG275" s="2448"/>
      <c r="BH275" s="470"/>
      <c r="BI275" s="371"/>
      <c r="BJ275" s="371"/>
      <c r="BK275" s="371"/>
      <c r="BL275" s="372"/>
      <c r="BM275" s="358"/>
      <c r="BN275" s="358"/>
      <c r="BO275" s="358"/>
      <c r="BP275" s="363"/>
      <c r="BQ275" s="373"/>
      <c r="BR275" s="373"/>
      <c r="BS275" s="373"/>
      <c r="BT275" s="704"/>
      <c r="BU275" s="1870">
        <v>3</v>
      </c>
      <c r="BV275" s="462">
        <v>2</v>
      </c>
      <c r="BW275" s="462">
        <v>3</v>
      </c>
      <c r="BX275" s="1871">
        <f>BW275+BV275+BU275</f>
        <v>8</v>
      </c>
      <c r="BY275" s="1424"/>
      <c r="BZ275" s="1424"/>
      <c r="CA275" s="1424"/>
      <c r="CB275" s="1425"/>
      <c r="CC275" s="355"/>
      <c r="CD275" s="355"/>
      <c r="CE275" s="355"/>
      <c r="CF275" s="356"/>
      <c r="CG275" s="358"/>
      <c r="CH275" s="358"/>
      <c r="CI275" s="358"/>
      <c r="CJ275" s="363"/>
      <c r="CK275" s="383"/>
      <c r="CL275" s="383"/>
      <c r="CM275" s="383"/>
      <c r="CN275" s="488"/>
      <c r="CO275" s="2011">
        <v>5</v>
      </c>
      <c r="CP275" s="537">
        <v>5</v>
      </c>
      <c r="CQ275" s="537">
        <v>5</v>
      </c>
      <c r="CR275" s="2006">
        <f>CQ275+CP275+CO275</f>
        <v>15</v>
      </c>
      <c r="CS275" s="467"/>
      <c r="CT275" s="467"/>
      <c r="CU275" s="467"/>
      <c r="CV275" s="575"/>
      <c r="CW275" s="466"/>
      <c r="CX275" s="467"/>
      <c r="CY275" s="468"/>
      <c r="CZ275" s="468"/>
      <c r="DA275" s="469"/>
      <c r="DB275" s="378"/>
      <c r="DC275" s="470"/>
      <c r="DD275" s="470"/>
      <c r="DE275" s="466"/>
      <c r="DF275" s="467"/>
      <c r="DG275" s="468"/>
      <c r="DH275" s="468"/>
      <c r="DI275" s="488"/>
      <c r="DJ275" s="383"/>
      <c r="DK275" s="489"/>
      <c r="DL275" s="489"/>
      <c r="DM275" s="374"/>
      <c r="DN275" s="374"/>
      <c r="DO275" s="374"/>
      <c r="DP275" s="574"/>
      <c r="DQ275" s="351"/>
      <c r="DR275" s="463"/>
      <c r="DS275" s="687"/>
      <c r="DT275" s="464"/>
      <c r="DU275" s="491"/>
      <c r="DV275" s="492"/>
      <c r="DW275" s="493"/>
      <c r="DX275" s="494"/>
      <c r="DY275" s="495"/>
      <c r="DZ275" s="496"/>
      <c r="EA275" s="497"/>
      <c r="EB275" s="576"/>
      <c r="EC275" s="351"/>
      <c r="ED275" s="463"/>
      <c r="EE275" s="687"/>
      <c r="EF275" s="464"/>
      <c r="EG275" s="577"/>
      <c r="EH275" s="578"/>
      <c r="EI275" s="579"/>
      <c r="EJ275" s="580"/>
      <c r="EK275" s="964"/>
      <c r="EL275" s="965"/>
      <c r="EM275" s="966"/>
      <c r="EN275" s="967"/>
      <c r="EO275" s="1029"/>
      <c r="EP275" s="1030"/>
      <c r="EQ275" s="1031"/>
      <c r="ER275" s="1032"/>
      <c r="ES275" s="1088"/>
      <c r="ET275" s="1089"/>
      <c r="EU275" s="1090"/>
      <c r="EV275" s="1091"/>
      <c r="EW275" s="1347"/>
      <c r="EX275" s="1348"/>
      <c r="EY275" s="1349"/>
      <c r="EZ275" s="1350"/>
      <c r="FA275" s="1457"/>
      <c r="FB275" s="1458"/>
      <c r="FC275" s="1459"/>
      <c r="FD275" s="1460"/>
      <c r="FE275" s="1632"/>
      <c r="FF275" s="1633"/>
      <c r="FG275" s="1634"/>
      <c r="FH275" s="1635"/>
      <c r="FL275" s="2252"/>
      <c r="FP275" s="2252"/>
      <c r="FQ275" s="1858"/>
      <c r="FT275" s="2252"/>
      <c r="FX275" s="2252"/>
      <c r="GB275" s="2252"/>
      <c r="GF275" s="2252"/>
      <c r="GG275" s="1858"/>
      <c r="GJ275" s="2252"/>
      <c r="GN275" s="2252"/>
      <c r="GR275" s="2252"/>
      <c r="GV275" s="1858"/>
      <c r="GW275" s="1858"/>
      <c r="GZ275" s="2252"/>
      <c r="HA275" s="1858"/>
      <c r="HD275" s="2252"/>
      <c r="HE275" s="1858"/>
      <c r="HH275" s="2252"/>
      <c r="HI275" s="1858"/>
      <c r="HL275" s="2252"/>
      <c r="HM275" s="1858"/>
      <c r="HP275" s="2252"/>
      <c r="HQ275" s="1858"/>
      <c r="HT275" s="2252"/>
      <c r="HU275" s="1858"/>
      <c r="HX275" s="2252"/>
      <c r="HY275" s="1858"/>
      <c r="IB275" s="2252"/>
      <c r="IC275" s="1858"/>
      <c r="IF275" s="2252"/>
      <c r="IG275" s="1858"/>
      <c r="IJ275" s="2252"/>
      <c r="IK275" s="1858"/>
      <c r="IN275" s="2252"/>
      <c r="IO275" s="1858"/>
      <c r="IR275" s="2252"/>
      <c r="IS275" s="1858"/>
      <c r="IV275" s="1858"/>
      <c r="IW275" s="1858"/>
      <c r="IZ275" s="2252"/>
      <c r="JA275" s="1858"/>
      <c r="JD275" s="2252"/>
      <c r="JE275" s="1858"/>
      <c r="JH275" s="2252"/>
      <c r="JI275" s="1858"/>
      <c r="JL275" s="2252"/>
      <c r="JM275" s="1858"/>
      <c r="JP275" s="2252"/>
      <c r="JQ275" s="1858"/>
      <c r="JT275" s="2252"/>
      <c r="JU275" s="1858"/>
      <c r="JX275" s="2252"/>
      <c r="JY275" s="1858"/>
      <c r="KB275" s="2252"/>
      <c r="KC275" s="1858"/>
      <c r="KF275" s="2252"/>
      <c r="KG275" s="1858"/>
      <c r="KJ275" s="2252"/>
      <c r="KK275" s="1858"/>
      <c r="KN275" s="2252"/>
      <c r="KO275" s="1858"/>
      <c r="KR275" s="2252"/>
      <c r="KS275" s="1858"/>
      <c r="KV275" s="2252"/>
      <c r="KW275" s="1858"/>
      <c r="KZ275" s="2252"/>
      <c r="LA275" s="1858"/>
      <c r="LD275" s="2252"/>
      <c r="LE275" s="1858"/>
      <c r="LH275" s="2252"/>
      <c r="LI275" s="1858"/>
      <c r="LL275" s="2252"/>
      <c r="LM275" s="1858"/>
      <c r="LP275" s="2252"/>
      <c r="LQ275" s="1858"/>
      <c r="LT275" s="2252"/>
      <c r="LU275" s="1858"/>
      <c r="LX275" s="2252"/>
      <c r="LY275" s="1858"/>
      <c r="MB275" s="2252"/>
      <c r="MC275" s="1858"/>
      <c r="MF275" s="2252"/>
      <c r="MG275" s="1858"/>
      <c r="MJ275" s="2252"/>
      <c r="MK275" s="1858"/>
      <c r="MN275" s="2252"/>
      <c r="MO275" s="1858"/>
      <c r="MR275" s="2252"/>
      <c r="MS275" s="1858"/>
      <c r="MV275" s="2252"/>
      <c r="MW275" s="1858"/>
      <c r="MZ275" s="2252"/>
      <c r="NA275" s="1858"/>
      <c r="ND275" s="2252"/>
    </row>
    <row r="276" spans="1:368" s="78" customFormat="1" thickBot="1">
      <c r="A276" s="899"/>
      <c r="B276" s="1754"/>
      <c r="C276" s="1790"/>
      <c r="D276" s="2331"/>
      <c r="E276" s="1790"/>
      <c r="F276" s="1837"/>
      <c r="G276" s="1743" t="s">
        <v>224</v>
      </c>
      <c r="H276" s="1788">
        <f t="shared" si="243"/>
        <v>3.6437499999999998</v>
      </c>
      <c r="I276" s="1519">
        <f t="shared" si="243"/>
        <v>3.7687499999999998</v>
      </c>
      <c r="J276" s="1519">
        <f t="shared" si="243"/>
        <v>5.0250000000000004</v>
      </c>
      <c r="K276" s="2309">
        <f>SUM(H276:J276)</f>
        <v>12.4375</v>
      </c>
      <c r="L276" s="1754"/>
      <c r="M276" s="472"/>
      <c r="N276" s="472"/>
      <c r="O276" s="472"/>
      <c r="P276" s="471"/>
      <c r="Q276" s="2521"/>
      <c r="R276" s="572"/>
      <c r="S276" s="573"/>
      <c r="T276" s="2520"/>
      <c r="U276" s="355"/>
      <c r="V276" s="355"/>
      <c r="W276" s="355"/>
      <c r="X276" s="356"/>
      <c r="Y276" s="482"/>
      <c r="Z276" s="482"/>
      <c r="AA276" s="482"/>
      <c r="AB276" s="525"/>
      <c r="AC276" s="1197">
        <f>AF276*6/20</f>
        <v>3.15</v>
      </c>
      <c r="AD276" s="1197">
        <f>AF276*6/20</f>
        <v>3.15</v>
      </c>
      <c r="AE276" s="1197">
        <f>AF276*8/20</f>
        <v>4.2</v>
      </c>
      <c r="AF276" s="1198">
        <v>10.5</v>
      </c>
      <c r="AG276" s="1176"/>
      <c r="AH276" s="1177"/>
      <c r="AI276" s="1178"/>
      <c r="AJ276" s="1177"/>
      <c r="AK276" s="1558">
        <v>5</v>
      </c>
      <c r="AL276" s="486">
        <v>5</v>
      </c>
      <c r="AM276" s="486">
        <v>6</v>
      </c>
      <c r="AN276" s="1559">
        <f>AM276+AL276+AK276</f>
        <v>16</v>
      </c>
      <c r="AO276" s="1127"/>
      <c r="AP276" s="1127"/>
      <c r="AQ276" s="1127"/>
      <c r="AR276" s="1128"/>
      <c r="AS276" s="373"/>
      <c r="AT276" s="373"/>
      <c r="AU276" s="705"/>
      <c r="AV276" s="704"/>
      <c r="AW276" s="1962"/>
      <c r="AX276" s="364"/>
      <c r="AY276" s="365"/>
      <c r="AZ276" s="1963"/>
      <c r="BA276" s="366"/>
      <c r="BB276" s="366"/>
      <c r="BC276" s="366"/>
      <c r="BD276" s="367"/>
      <c r="BE276" s="2418"/>
      <c r="BF276" s="378"/>
      <c r="BG276" s="2448"/>
      <c r="BH276" s="470"/>
      <c r="BI276" s="371"/>
      <c r="BJ276" s="371"/>
      <c r="BK276" s="371"/>
      <c r="BL276" s="372"/>
      <c r="BM276" s="358"/>
      <c r="BN276" s="358"/>
      <c r="BO276" s="358"/>
      <c r="BP276" s="363"/>
      <c r="BQ276" s="373"/>
      <c r="BR276" s="373"/>
      <c r="BS276" s="373"/>
      <c r="BT276" s="704"/>
      <c r="BU276" s="1870">
        <v>2</v>
      </c>
      <c r="BV276" s="462">
        <v>2.5</v>
      </c>
      <c r="BW276" s="462">
        <v>4</v>
      </c>
      <c r="BX276" s="1871">
        <f>BW276+BV276+BU276</f>
        <v>8.5</v>
      </c>
      <c r="BY276" s="1424"/>
      <c r="BZ276" s="1424"/>
      <c r="CA276" s="1424"/>
      <c r="CB276" s="1425"/>
      <c r="CC276" s="355"/>
      <c r="CD276" s="355"/>
      <c r="CE276" s="355"/>
      <c r="CF276" s="356"/>
      <c r="CG276" s="358"/>
      <c r="CH276" s="358"/>
      <c r="CI276" s="358"/>
      <c r="CJ276" s="363"/>
      <c r="CK276" s="383"/>
      <c r="CL276" s="383"/>
      <c r="CM276" s="383"/>
      <c r="CN276" s="488"/>
      <c r="CO276" s="1933">
        <f>CR276*6/20</f>
        <v>4.4249999999999998</v>
      </c>
      <c r="CP276" s="1197">
        <f>CR276*6/20</f>
        <v>4.4249999999999998</v>
      </c>
      <c r="CQ276" s="1197">
        <f>CR276*8/20</f>
        <v>5.9</v>
      </c>
      <c r="CR276" s="1934">
        <v>14.75</v>
      </c>
      <c r="CS276" s="467"/>
      <c r="CT276" s="467"/>
      <c r="CU276" s="467"/>
      <c r="CV276" s="575"/>
      <c r="CW276" s="466"/>
      <c r="CX276" s="467"/>
      <c r="CY276" s="468"/>
      <c r="CZ276" s="468"/>
      <c r="DA276" s="469"/>
      <c r="DB276" s="378"/>
      <c r="DC276" s="470"/>
      <c r="DD276" s="470"/>
      <c r="DE276" s="466"/>
      <c r="DF276" s="467"/>
      <c r="DG276" s="468"/>
      <c r="DH276" s="468"/>
      <c r="DI276" s="488"/>
      <c r="DJ276" s="383"/>
      <c r="DK276" s="489"/>
      <c r="DL276" s="489"/>
      <c r="DM276" s="374"/>
      <c r="DN276" s="374"/>
      <c r="DO276" s="374"/>
      <c r="DP276" s="574"/>
      <c r="DQ276" s="351"/>
      <c r="DR276" s="463"/>
      <c r="DS276" s="687"/>
      <c r="DT276" s="464"/>
      <c r="DU276" s="491"/>
      <c r="DV276" s="492"/>
      <c r="DW276" s="493"/>
      <c r="DX276" s="494"/>
      <c r="DY276" s="495"/>
      <c r="DZ276" s="496"/>
      <c r="EA276" s="497"/>
      <c r="EB276" s="576"/>
      <c r="EC276" s="351"/>
      <c r="ED276" s="463"/>
      <c r="EE276" s="687"/>
      <c r="EF276" s="464"/>
      <c r="EG276" s="577"/>
      <c r="EH276" s="578"/>
      <c r="EI276" s="579"/>
      <c r="EJ276" s="580"/>
      <c r="EK276" s="964"/>
      <c r="EL276" s="965"/>
      <c r="EM276" s="966"/>
      <c r="EN276" s="967"/>
      <c r="EO276" s="1029"/>
      <c r="EP276" s="1030"/>
      <c r="EQ276" s="1031"/>
      <c r="ER276" s="1032"/>
      <c r="ES276" s="1088"/>
      <c r="ET276" s="1089"/>
      <c r="EU276" s="1090"/>
      <c r="EV276" s="1091"/>
      <c r="EW276" s="1347"/>
      <c r="EX276" s="1348"/>
      <c r="EY276" s="1349"/>
      <c r="EZ276" s="1350"/>
      <c r="FA276" s="1457"/>
      <c r="FB276" s="1458"/>
      <c r="FC276" s="1459"/>
      <c r="FD276" s="1460"/>
      <c r="FE276" s="1632"/>
      <c r="FF276" s="1633"/>
      <c r="FG276" s="1634"/>
      <c r="FH276" s="1635"/>
      <c r="FL276" s="2252"/>
      <c r="FP276" s="2252"/>
      <c r="FQ276" s="1858"/>
      <c r="FT276" s="2252"/>
      <c r="FX276" s="2252"/>
      <c r="GB276" s="2252"/>
      <c r="GF276" s="2252"/>
      <c r="GG276" s="1858"/>
      <c r="GJ276" s="2252"/>
      <c r="GN276" s="2252"/>
      <c r="GR276" s="2252"/>
      <c r="GV276" s="1858"/>
      <c r="GW276" s="1858"/>
      <c r="GZ276" s="2252"/>
      <c r="HA276" s="1858"/>
      <c r="HD276" s="2252"/>
      <c r="HE276" s="1858"/>
      <c r="HH276" s="2252"/>
      <c r="HI276" s="1858"/>
      <c r="HL276" s="2252"/>
      <c r="HM276" s="1858"/>
      <c r="HP276" s="2252"/>
      <c r="HQ276" s="1858"/>
      <c r="HT276" s="2252"/>
      <c r="HU276" s="1858"/>
      <c r="HX276" s="2252"/>
      <c r="HY276" s="1858"/>
      <c r="IB276" s="2252"/>
      <c r="IC276" s="1858"/>
      <c r="IF276" s="2252"/>
      <c r="IG276" s="1858"/>
      <c r="IJ276" s="2252"/>
      <c r="IK276" s="1858"/>
      <c r="IN276" s="2252"/>
      <c r="IO276" s="1858"/>
      <c r="IR276" s="2252"/>
      <c r="IS276" s="1858"/>
      <c r="IV276" s="1858"/>
      <c r="IW276" s="1858"/>
      <c r="IZ276" s="2252"/>
      <c r="JA276" s="1858"/>
      <c r="JD276" s="2252"/>
      <c r="JE276" s="1858"/>
      <c r="JH276" s="2252"/>
      <c r="JI276" s="1858"/>
      <c r="JL276" s="2252"/>
      <c r="JM276" s="1858"/>
      <c r="JP276" s="2252"/>
      <c r="JQ276" s="1858"/>
      <c r="JT276" s="2252"/>
      <c r="JU276" s="1858"/>
      <c r="JX276" s="2252"/>
      <c r="JY276" s="1858"/>
      <c r="KB276" s="2252"/>
      <c r="KC276" s="1858"/>
      <c r="KF276" s="2252"/>
      <c r="KG276" s="1858"/>
      <c r="KJ276" s="2252"/>
      <c r="KK276" s="1858"/>
      <c r="KN276" s="2252"/>
      <c r="KO276" s="1858"/>
      <c r="KR276" s="2252"/>
      <c r="KS276" s="1858"/>
      <c r="KV276" s="2252"/>
      <c r="KW276" s="1858"/>
      <c r="KZ276" s="2252"/>
      <c r="LA276" s="1858"/>
      <c r="LD276" s="2252"/>
      <c r="LE276" s="1858"/>
      <c r="LH276" s="2252"/>
      <c r="LI276" s="1858"/>
      <c r="LL276" s="2252"/>
      <c r="LM276" s="1858"/>
      <c r="LP276" s="2252"/>
      <c r="LQ276" s="1858"/>
      <c r="LT276" s="2252"/>
      <c r="LU276" s="1858"/>
      <c r="LX276" s="2252"/>
      <c r="LY276" s="1858"/>
      <c r="MB276" s="2252"/>
      <c r="MC276" s="1858"/>
      <c r="MF276" s="2252"/>
      <c r="MG276" s="1858"/>
      <c r="MJ276" s="2252"/>
      <c r="MK276" s="1858"/>
      <c r="MN276" s="2252"/>
      <c r="MO276" s="1858"/>
      <c r="MR276" s="2252"/>
      <c r="MS276" s="1858"/>
      <c r="MV276" s="2252"/>
      <c r="MW276" s="1858"/>
      <c r="MZ276" s="2252"/>
      <c r="NA276" s="1858"/>
      <c r="ND276" s="2252"/>
    </row>
    <row r="277" spans="1:368" s="933" customFormat="1" thickBot="1">
      <c r="A277" s="900"/>
      <c r="B277" s="1761"/>
      <c r="C277" s="1790">
        <v>2008</v>
      </c>
      <c r="D277" s="2331" t="s">
        <v>502</v>
      </c>
      <c r="E277" s="1790">
        <v>5</v>
      </c>
      <c r="F277" s="1839" t="s">
        <v>336</v>
      </c>
      <c r="G277" s="1744"/>
      <c r="H277" s="2274"/>
      <c r="I277" s="2274"/>
      <c r="J277" s="2274"/>
      <c r="K277" s="2275"/>
      <c r="L277" s="1761"/>
      <c r="M277" s="1221"/>
      <c r="N277" s="1221"/>
      <c r="O277" s="1221"/>
      <c r="P277" s="2506"/>
      <c r="Q277" s="2534"/>
      <c r="R277" s="1222"/>
      <c r="S277" s="1223"/>
      <c r="T277" s="2535"/>
      <c r="U277" s="903"/>
      <c r="V277" s="903"/>
      <c r="W277" s="903"/>
      <c r="X277" s="904"/>
      <c r="Y277" s="1224"/>
      <c r="Z277" s="1224"/>
      <c r="AA277" s="1224"/>
      <c r="AB277" s="1225"/>
      <c r="AC277" s="2581">
        <f>STDEV(AF274:AF276)</f>
        <v>1</v>
      </c>
      <c r="AD277" s="2581"/>
      <c r="AE277" s="2580">
        <f>AVERAGE(AF274:AF276)</f>
        <v>10.5</v>
      </c>
      <c r="AF277" s="2580"/>
      <c r="AG277" s="1179"/>
      <c r="AH277" s="1180"/>
      <c r="AI277" s="1181"/>
      <c r="AJ277" s="1180"/>
      <c r="AK277" s="2581">
        <f>STDEV(AN274:AN276)</f>
        <v>1.5</v>
      </c>
      <c r="AL277" s="2581"/>
      <c r="AM277" s="2580">
        <f>AVERAGE(AN274:AN276)</f>
        <v>14.5</v>
      </c>
      <c r="AN277" s="2580"/>
      <c r="AO277" s="1226"/>
      <c r="AP277" s="1226"/>
      <c r="AQ277" s="1226"/>
      <c r="AR277" s="1227"/>
      <c r="AS277" s="910"/>
      <c r="AT277" s="910"/>
      <c r="AU277" s="911"/>
      <c r="AV277" s="1598"/>
      <c r="AW277" s="1978"/>
      <c r="AX277" s="912"/>
      <c r="AY277" s="913"/>
      <c r="AZ277" s="1979"/>
      <c r="BA277" s="914"/>
      <c r="BB277" s="914"/>
      <c r="BC277" s="914"/>
      <c r="BD277" s="1847"/>
      <c r="BE277" s="2419"/>
      <c r="BF277" s="915"/>
      <c r="BG277" s="2449"/>
      <c r="BH277" s="926"/>
      <c r="BI277" s="916"/>
      <c r="BJ277" s="916"/>
      <c r="BK277" s="916"/>
      <c r="BL277" s="917"/>
      <c r="BM277" s="918"/>
      <c r="BN277" s="918"/>
      <c r="BO277" s="918"/>
      <c r="BP277" s="919"/>
      <c r="BQ277" s="910"/>
      <c r="BR277" s="910"/>
      <c r="BS277" s="910"/>
      <c r="BT277" s="1598"/>
      <c r="BU277" s="2582">
        <f>STDEV(BX274:BX276)</f>
        <v>0.25</v>
      </c>
      <c r="BV277" s="2581"/>
      <c r="BW277" s="2580">
        <f>AVERAGE(BX274:BX276)</f>
        <v>8.25</v>
      </c>
      <c r="BX277" s="2585"/>
      <c r="BY277" s="1437"/>
      <c r="BZ277" s="1437"/>
      <c r="CA277" s="1437"/>
      <c r="CB277" s="1438"/>
      <c r="CC277" s="903"/>
      <c r="CD277" s="903"/>
      <c r="CE277" s="903"/>
      <c r="CF277" s="904"/>
      <c r="CG277" s="918"/>
      <c r="CH277" s="918"/>
      <c r="CI277" s="918"/>
      <c r="CJ277" s="919"/>
      <c r="CK277" s="920"/>
      <c r="CL277" s="920"/>
      <c r="CM277" s="920"/>
      <c r="CN277" s="927"/>
      <c r="CO277" s="2582">
        <f>STDEV(CR274:CR276)</f>
        <v>0.25</v>
      </c>
      <c r="CP277" s="2581"/>
      <c r="CQ277" s="2580">
        <f>AVERAGE(CR274:CR276)</f>
        <v>14.75</v>
      </c>
      <c r="CR277" s="2585"/>
      <c r="CS277" s="921"/>
      <c r="CT277" s="921"/>
      <c r="CU277" s="921"/>
      <c r="CV277" s="923"/>
      <c r="CW277" s="924"/>
      <c r="CX277" s="921"/>
      <c r="CY277" s="922"/>
      <c r="CZ277" s="922"/>
      <c r="DA277" s="925"/>
      <c r="DB277" s="915"/>
      <c r="DC277" s="926"/>
      <c r="DD277" s="926"/>
      <c r="DE277" s="924"/>
      <c r="DF277" s="921"/>
      <c r="DG277" s="922"/>
      <c r="DH277" s="922"/>
      <c r="DI277" s="927"/>
      <c r="DJ277" s="920"/>
      <c r="DK277" s="928"/>
      <c r="DL277" s="928"/>
      <c r="DM277" s="906"/>
      <c r="DN277" s="906"/>
      <c r="DO277" s="906"/>
      <c r="DP277" s="905"/>
      <c r="DQ277" s="907"/>
      <c r="DR277" s="908"/>
      <c r="DS277" s="1228"/>
      <c r="DT277" s="909"/>
      <c r="DU277" s="1229"/>
      <c r="DV277" s="1230"/>
      <c r="DW277" s="1231"/>
      <c r="DX277" s="1561"/>
      <c r="DY277" s="1541"/>
      <c r="DZ277" s="1542"/>
      <c r="EA277" s="1543"/>
      <c r="EB277" s="1544"/>
      <c r="EC277" s="907"/>
      <c r="ED277" s="908"/>
      <c r="EE277" s="1228"/>
      <c r="EF277" s="909"/>
      <c r="EG277" s="929"/>
      <c r="EH277" s="930"/>
      <c r="EI277" s="931"/>
      <c r="EJ277" s="932"/>
      <c r="EK277" s="1530"/>
      <c r="EL277" s="1531"/>
      <c r="EM277" s="1532"/>
      <c r="EN277" s="1533"/>
      <c r="EO277" s="1232"/>
      <c r="EP277" s="1233"/>
      <c r="EQ277" s="1234"/>
      <c r="ER277" s="1339"/>
      <c r="ES277" s="1340"/>
      <c r="ET277" s="1341"/>
      <c r="EU277" s="1342"/>
      <c r="EV277" s="1343"/>
      <c r="EW277" s="1442"/>
      <c r="EX277" s="1443"/>
      <c r="EY277" s="1444"/>
      <c r="EZ277" s="1445"/>
      <c r="FA277" s="1534"/>
      <c r="FB277" s="1535"/>
      <c r="FC277" s="1536"/>
      <c r="FD277" s="1537"/>
      <c r="FE277" s="1665"/>
      <c r="FF277" s="1666"/>
      <c r="FG277" s="1667"/>
      <c r="FH277" s="1668"/>
      <c r="FL277" s="2261"/>
      <c r="FP277" s="2261"/>
      <c r="FQ277" s="1868"/>
      <c r="FT277" s="2261"/>
      <c r="FX277" s="2261"/>
      <c r="GB277" s="2261"/>
      <c r="GF277" s="2261"/>
      <c r="GG277" s="1868"/>
      <c r="GJ277" s="2261"/>
      <c r="GN277" s="2261"/>
      <c r="GR277" s="2261"/>
      <c r="GV277" s="1868"/>
      <c r="GW277" s="1868"/>
      <c r="GZ277" s="2261"/>
      <c r="HA277" s="1868"/>
      <c r="HD277" s="2261"/>
      <c r="HE277" s="1868"/>
      <c r="HH277" s="2261"/>
      <c r="HI277" s="1868"/>
      <c r="HL277" s="2261"/>
      <c r="HM277" s="1868"/>
      <c r="HP277" s="2261"/>
      <c r="HQ277" s="1868"/>
      <c r="HT277" s="2261"/>
      <c r="HU277" s="1868"/>
      <c r="HX277" s="2261"/>
      <c r="HY277" s="1868"/>
      <c r="IB277" s="2261"/>
      <c r="IC277" s="1868"/>
      <c r="IF277" s="2261"/>
      <c r="IG277" s="1868"/>
      <c r="IJ277" s="2261"/>
      <c r="IK277" s="1868"/>
      <c r="IN277" s="2261"/>
      <c r="IO277" s="1868"/>
      <c r="IR277" s="2261"/>
      <c r="IS277" s="1868"/>
      <c r="IV277" s="1868"/>
      <c r="IW277" s="1868"/>
      <c r="IZ277" s="2261"/>
      <c r="JA277" s="1868"/>
      <c r="JD277" s="2261"/>
      <c r="JE277" s="1868"/>
      <c r="JH277" s="2261"/>
      <c r="JI277" s="1868"/>
      <c r="JL277" s="2261"/>
      <c r="JM277" s="1868"/>
      <c r="JP277" s="2261"/>
      <c r="JQ277" s="1868"/>
      <c r="JT277" s="2261"/>
      <c r="JU277" s="1868"/>
      <c r="JX277" s="2261"/>
      <c r="JY277" s="1868"/>
      <c r="KB277" s="2261"/>
      <c r="KC277" s="1868"/>
      <c r="KF277" s="2261"/>
      <c r="KG277" s="1868"/>
      <c r="KJ277" s="2261"/>
      <c r="KK277" s="1868"/>
      <c r="KN277" s="2261"/>
      <c r="KO277" s="1868"/>
      <c r="KR277" s="2261"/>
      <c r="KS277" s="1868"/>
      <c r="KV277" s="2261"/>
      <c r="KW277" s="1868"/>
      <c r="KZ277" s="2261"/>
      <c r="LA277" s="1868"/>
      <c r="LD277" s="2261"/>
      <c r="LE277" s="1868"/>
      <c r="LH277" s="2261"/>
      <c r="LI277" s="1868"/>
      <c r="LL277" s="2261"/>
      <c r="LM277" s="1868"/>
      <c r="LP277" s="2261"/>
      <c r="LQ277" s="1868"/>
      <c r="LT277" s="2261"/>
      <c r="LU277" s="1868"/>
      <c r="LX277" s="2261"/>
      <c r="LY277" s="1868"/>
      <c r="MB277" s="2261"/>
      <c r="MC277" s="1868"/>
      <c r="MF277" s="2261"/>
      <c r="MG277" s="1868"/>
      <c r="MJ277" s="2261"/>
      <c r="MK277" s="1868"/>
      <c r="MN277" s="2261"/>
      <c r="MO277" s="1868"/>
      <c r="MR277" s="2261"/>
      <c r="MS277" s="1868"/>
      <c r="MV277" s="2261"/>
      <c r="MW277" s="1868"/>
      <c r="MZ277" s="2261"/>
      <c r="NA277" s="1868"/>
      <c r="ND277" s="2261"/>
    </row>
    <row r="278" spans="1:368" s="898" customFormat="1" thickBot="1">
      <c r="A278" s="861"/>
      <c r="B278" s="1760"/>
      <c r="C278" s="1790"/>
      <c r="D278" s="2331"/>
      <c r="E278" s="1790"/>
      <c r="F278" s="1840" t="s">
        <v>338</v>
      </c>
      <c r="G278" s="1742" t="s">
        <v>215</v>
      </c>
      <c r="H278" s="1784">
        <f t="shared" ref="H278:J280" si="244">AVERAGE(AC278,AK278,BE278,BU278,CO278,DU278,EO278,DY278,AG278)</f>
        <v>4.25</v>
      </c>
      <c r="I278" s="1519">
        <f t="shared" si="244"/>
        <v>3.75</v>
      </c>
      <c r="J278" s="1519">
        <f t="shared" si="244"/>
        <v>4.875</v>
      </c>
      <c r="K278" s="2309">
        <f>SUM(H278:J278)</f>
        <v>12.875</v>
      </c>
      <c r="L278" s="1760"/>
      <c r="M278" s="1205"/>
      <c r="N278" s="1205"/>
      <c r="O278" s="1205"/>
      <c r="P278" s="2504"/>
      <c r="Q278" s="2530"/>
      <c r="R278" s="1206"/>
      <c r="S278" s="1207"/>
      <c r="T278" s="2531"/>
      <c r="U278" s="864"/>
      <c r="V278" s="864"/>
      <c r="W278" s="864"/>
      <c r="X278" s="865"/>
      <c r="Y278" s="1208"/>
      <c r="Z278" s="1208"/>
      <c r="AA278" s="1208"/>
      <c r="AB278" s="1209"/>
      <c r="AC278" s="1199">
        <v>3.5</v>
      </c>
      <c r="AD278" s="1199">
        <v>4</v>
      </c>
      <c r="AE278" s="1199">
        <v>2.5</v>
      </c>
      <c r="AF278" s="865">
        <f>AE278+AD278+AC278</f>
        <v>10</v>
      </c>
      <c r="AG278" s="1250">
        <v>3</v>
      </c>
      <c r="AH278" s="1250">
        <v>2</v>
      </c>
      <c r="AI278" s="1250">
        <v>4</v>
      </c>
      <c r="AJ278" s="1247">
        <f>AI278+AH278+AG278</f>
        <v>9</v>
      </c>
      <c r="AK278" s="1558">
        <v>4.5</v>
      </c>
      <c r="AL278" s="486">
        <v>4</v>
      </c>
      <c r="AM278" s="486">
        <v>5</v>
      </c>
      <c r="AN278" s="1559">
        <f>AM278+AL278+AK278</f>
        <v>13.5</v>
      </c>
      <c r="AO278" s="1210"/>
      <c r="AP278" s="1210"/>
      <c r="AQ278" s="1210"/>
      <c r="AR278" s="1211"/>
      <c r="AS278" s="867"/>
      <c r="AT278" s="867"/>
      <c r="AU278" s="868"/>
      <c r="AV278" s="866"/>
      <c r="AW278" s="1976"/>
      <c r="AX278" s="872"/>
      <c r="AY278" s="873"/>
      <c r="AZ278" s="1977"/>
      <c r="BA278" s="874"/>
      <c r="BB278" s="874"/>
      <c r="BC278" s="874"/>
      <c r="BD278" s="2434"/>
      <c r="BE278" s="2417"/>
      <c r="BF278" s="875"/>
      <c r="BG278" s="2447"/>
      <c r="BH278" s="888"/>
      <c r="BI278" s="877"/>
      <c r="BJ278" s="877"/>
      <c r="BK278" s="877"/>
      <c r="BL278" s="878"/>
      <c r="BM278" s="879"/>
      <c r="BN278" s="879"/>
      <c r="BO278" s="879"/>
      <c r="BP278" s="880"/>
      <c r="BQ278" s="867"/>
      <c r="BR278" s="867"/>
      <c r="BS278" s="867"/>
      <c r="BT278" s="866"/>
      <c r="BU278" s="1927"/>
      <c r="BV278" s="1419"/>
      <c r="BW278" s="1419"/>
      <c r="BX278" s="1928"/>
      <c r="BY278" s="1435"/>
      <c r="BZ278" s="1435"/>
      <c r="CA278" s="1435"/>
      <c r="CB278" s="1436"/>
      <c r="CC278" s="864"/>
      <c r="CD278" s="864"/>
      <c r="CE278" s="864"/>
      <c r="CF278" s="865"/>
      <c r="CG278" s="879"/>
      <c r="CH278" s="879"/>
      <c r="CI278" s="879"/>
      <c r="CJ278" s="880"/>
      <c r="CK278" s="882"/>
      <c r="CL278" s="882"/>
      <c r="CM278" s="882"/>
      <c r="CN278" s="889"/>
      <c r="CO278" s="2022"/>
      <c r="CP278" s="883"/>
      <c r="CQ278" s="884"/>
      <c r="CR278" s="2023"/>
      <c r="CS278" s="883"/>
      <c r="CT278" s="883"/>
      <c r="CU278" s="883"/>
      <c r="CV278" s="885"/>
      <c r="CW278" s="886"/>
      <c r="CX278" s="883"/>
      <c r="CY278" s="884"/>
      <c r="CZ278" s="884"/>
      <c r="DA278" s="887"/>
      <c r="DB278" s="875"/>
      <c r="DC278" s="888"/>
      <c r="DD278" s="888"/>
      <c r="DE278" s="886"/>
      <c r="DF278" s="883"/>
      <c r="DG278" s="884"/>
      <c r="DH278" s="884"/>
      <c r="DI278" s="889"/>
      <c r="DJ278" s="882"/>
      <c r="DK278" s="890"/>
      <c r="DL278" s="890"/>
      <c r="DM278" s="881"/>
      <c r="DN278" s="881"/>
      <c r="DO278" s="881"/>
      <c r="DP278" s="891"/>
      <c r="DQ278" s="869"/>
      <c r="DR278" s="870"/>
      <c r="DS278" s="1212"/>
      <c r="DT278" s="871"/>
      <c r="DU278" s="1213"/>
      <c r="DV278" s="1214"/>
      <c r="DW278" s="1215"/>
      <c r="DX278" s="1216"/>
      <c r="DY278" s="892"/>
      <c r="DZ278" s="893"/>
      <c r="EA278" s="1539"/>
      <c r="EB278" s="1540"/>
      <c r="EC278" s="869"/>
      <c r="ED278" s="870"/>
      <c r="EE278" s="1212"/>
      <c r="EF278" s="871"/>
      <c r="EG278" s="894"/>
      <c r="EH278" s="895"/>
      <c r="EI278" s="896"/>
      <c r="EJ278" s="897"/>
      <c r="EK278" s="983"/>
      <c r="EL278" s="984"/>
      <c r="EM278" s="985"/>
      <c r="EN278" s="1527"/>
      <c r="EO278" s="1064">
        <v>6</v>
      </c>
      <c r="EP278" s="1064">
        <v>5</v>
      </c>
      <c r="EQ278" s="1064">
        <v>8</v>
      </c>
      <c r="ER278" s="1065">
        <f>EQ278+EP278+EO278</f>
        <v>19</v>
      </c>
      <c r="ES278" s="1335"/>
      <c r="ET278" s="1336"/>
      <c r="EU278" s="1337"/>
      <c r="EV278" s="1338"/>
      <c r="EW278" s="1386"/>
      <c r="EX278" s="1387"/>
      <c r="EY278" s="1388"/>
      <c r="EZ278" s="1528"/>
      <c r="FA278" s="1454"/>
      <c r="FB278" s="1455"/>
      <c r="FC278" s="1456"/>
      <c r="FD278" s="1529"/>
      <c r="FE278" s="1651"/>
      <c r="FF278" s="1652"/>
      <c r="FG278" s="1653"/>
      <c r="FH278" s="1669"/>
      <c r="FL278" s="2260"/>
      <c r="FP278" s="2260"/>
      <c r="FQ278" s="1867"/>
      <c r="FT278" s="2260"/>
      <c r="FX278" s="2260"/>
      <c r="GB278" s="2260"/>
      <c r="GF278" s="2260"/>
      <c r="GG278" s="1867"/>
      <c r="GJ278" s="2260"/>
      <c r="GN278" s="2260"/>
      <c r="GR278" s="2260"/>
      <c r="GV278" s="1867"/>
      <c r="GW278" s="1867"/>
      <c r="GZ278" s="2260"/>
      <c r="HA278" s="1867"/>
      <c r="HD278" s="2260"/>
      <c r="HE278" s="1867"/>
      <c r="HH278" s="2260"/>
      <c r="HI278" s="1867"/>
      <c r="HL278" s="2260"/>
      <c r="HM278" s="1867"/>
      <c r="HP278" s="2260"/>
      <c r="HQ278" s="1867"/>
      <c r="HT278" s="2260"/>
      <c r="HU278" s="1867"/>
      <c r="HX278" s="2260"/>
      <c r="HY278" s="1867"/>
      <c r="IB278" s="2260"/>
      <c r="IC278" s="1867"/>
      <c r="IF278" s="2260"/>
      <c r="IG278" s="1867"/>
      <c r="IJ278" s="2260"/>
      <c r="IK278" s="1867"/>
      <c r="IN278" s="2260"/>
      <c r="IO278" s="1867"/>
      <c r="IR278" s="2260"/>
      <c r="IS278" s="1867"/>
      <c r="IV278" s="1867"/>
      <c r="IW278" s="1867"/>
      <c r="IZ278" s="2260"/>
      <c r="JA278" s="1867"/>
      <c r="JD278" s="2260"/>
      <c r="JE278" s="1867"/>
      <c r="JH278" s="2260"/>
      <c r="JI278" s="1867"/>
      <c r="JL278" s="2260"/>
      <c r="JM278" s="1867"/>
      <c r="JP278" s="2260"/>
      <c r="JQ278" s="1867"/>
      <c r="JT278" s="2260"/>
      <c r="JU278" s="1867"/>
      <c r="JX278" s="2260"/>
      <c r="JY278" s="1867"/>
      <c r="KB278" s="2260"/>
      <c r="KC278" s="1867"/>
      <c r="KF278" s="2260"/>
      <c r="KG278" s="1867"/>
      <c r="KJ278" s="2260"/>
      <c r="KK278" s="1867"/>
      <c r="KN278" s="2260"/>
      <c r="KO278" s="1867"/>
      <c r="KR278" s="2260"/>
      <c r="KS278" s="1867"/>
      <c r="KV278" s="2260"/>
      <c r="KW278" s="1867"/>
      <c r="KZ278" s="2260"/>
      <c r="LA278" s="1867"/>
      <c r="LD278" s="2260"/>
      <c r="LE278" s="1867"/>
      <c r="LH278" s="2260"/>
      <c r="LI278" s="1867"/>
      <c r="LL278" s="2260"/>
      <c r="LM278" s="1867"/>
      <c r="LP278" s="2260"/>
      <c r="LQ278" s="1867"/>
      <c r="LT278" s="2260"/>
      <c r="LU278" s="1867"/>
      <c r="LX278" s="2260"/>
      <c r="LY278" s="1867"/>
      <c r="MB278" s="2260"/>
      <c r="MC278" s="1867"/>
      <c r="MF278" s="2260"/>
      <c r="MG278" s="1867"/>
      <c r="MJ278" s="2260"/>
      <c r="MK278" s="1867"/>
      <c r="MN278" s="2260"/>
      <c r="MO278" s="1867"/>
      <c r="MR278" s="2260"/>
      <c r="MS278" s="1867"/>
      <c r="MV278" s="2260"/>
      <c r="MW278" s="1867"/>
      <c r="MZ278" s="2260"/>
      <c r="NA278" s="1867"/>
      <c r="ND278" s="2260"/>
    </row>
    <row r="279" spans="1:368" s="78" customFormat="1" thickBot="1">
      <c r="A279" s="899"/>
      <c r="B279" s="1754"/>
      <c r="C279" s="1790"/>
      <c r="D279" s="2331"/>
      <c r="E279" s="1790"/>
      <c r="F279" s="1837" t="s">
        <v>342</v>
      </c>
      <c r="G279" s="1743" t="s">
        <v>343</v>
      </c>
      <c r="H279" s="1788">
        <f t="shared" si="244"/>
        <v>3.55</v>
      </c>
      <c r="I279" s="1538">
        <f t="shared" si="244"/>
        <v>2.6749999999999998</v>
      </c>
      <c r="J279" s="1538">
        <f t="shared" si="244"/>
        <v>4.4000000000000004</v>
      </c>
      <c r="K279" s="2310">
        <f>SUM(H279:J279)</f>
        <v>10.625</v>
      </c>
      <c r="L279" s="1754"/>
      <c r="M279" s="472"/>
      <c r="N279" s="472"/>
      <c r="O279" s="472"/>
      <c r="P279" s="471"/>
      <c r="Q279" s="2521"/>
      <c r="R279" s="572"/>
      <c r="S279" s="573"/>
      <c r="T279" s="2520"/>
      <c r="U279" s="355"/>
      <c r="V279" s="355"/>
      <c r="W279" s="355"/>
      <c r="X279" s="356"/>
      <c r="Y279" s="482"/>
      <c r="Z279" s="482"/>
      <c r="AA279" s="482"/>
      <c r="AB279" s="525"/>
      <c r="AC279" s="484">
        <v>4</v>
      </c>
      <c r="AD279" s="484">
        <v>4</v>
      </c>
      <c r="AE279" s="484">
        <v>5</v>
      </c>
      <c r="AF279" s="356">
        <f>AE279+AD279+AC279</f>
        <v>13</v>
      </c>
      <c r="AG279" s="1197">
        <f>AJ279*6/20</f>
        <v>2.7</v>
      </c>
      <c r="AH279" s="1197">
        <f>AJ279*6/20</f>
        <v>2.7</v>
      </c>
      <c r="AI279" s="1197">
        <f>AJ279*8/20</f>
        <v>3.6</v>
      </c>
      <c r="AJ279" s="1198">
        <v>9</v>
      </c>
      <c r="AK279" s="1558">
        <v>4.5</v>
      </c>
      <c r="AL279" s="486">
        <v>4</v>
      </c>
      <c r="AM279" s="486">
        <v>5</v>
      </c>
      <c r="AN279" s="1559">
        <f>AM279+AL279+AK279</f>
        <v>13.5</v>
      </c>
      <c r="AO279" s="1127"/>
      <c r="AP279" s="1127"/>
      <c r="AQ279" s="1127"/>
      <c r="AR279" s="1128"/>
      <c r="AS279" s="373"/>
      <c r="AT279" s="373"/>
      <c r="AU279" s="705"/>
      <c r="AV279" s="704"/>
      <c r="AW279" s="1962"/>
      <c r="AX279" s="364"/>
      <c r="AY279" s="365"/>
      <c r="AZ279" s="1963"/>
      <c r="BA279" s="366"/>
      <c r="BB279" s="366"/>
      <c r="BC279" s="366"/>
      <c r="BD279" s="367"/>
      <c r="BE279" s="2418"/>
      <c r="BF279" s="378"/>
      <c r="BG279" s="2448"/>
      <c r="BH279" s="470"/>
      <c r="BI279" s="371"/>
      <c r="BJ279" s="371"/>
      <c r="BK279" s="371"/>
      <c r="BL279" s="372"/>
      <c r="BM279" s="358"/>
      <c r="BN279" s="358"/>
      <c r="BO279" s="358"/>
      <c r="BP279" s="363"/>
      <c r="BQ279" s="373"/>
      <c r="BR279" s="373"/>
      <c r="BS279" s="373"/>
      <c r="BT279" s="704"/>
      <c r="BU279" s="1916"/>
      <c r="BV279" s="1415"/>
      <c r="BW279" s="1415"/>
      <c r="BX279" s="1917"/>
      <c r="BY279" s="1424"/>
      <c r="BZ279" s="1424"/>
      <c r="CA279" s="1424"/>
      <c r="CB279" s="1425"/>
      <c r="CC279" s="355"/>
      <c r="CD279" s="355"/>
      <c r="CE279" s="355"/>
      <c r="CF279" s="356"/>
      <c r="CG279" s="358"/>
      <c r="CH279" s="358"/>
      <c r="CI279" s="358"/>
      <c r="CJ279" s="363"/>
      <c r="CK279" s="383"/>
      <c r="CL279" s="383"/>
      <c r="CM279" s="383"/>
      <c r="CN279" s="488"/>
      <c r="CO279" s="2014"/>
      <c r="CP279" s="467"/>
      <c r="CQ279" s="468"/>
      <c r="CR279" s="2015"/>
      <c r="CS279" s="467"/>
      <c r="CT279" s="467"/>
      <c r="CU279" s="467"/>
      <c r="CV279" s="575"/>
      <c r="CW279" s="466"/>
      <c r="CX279" s="467"/>
      <c r="CY279" s="468"/>
      <c r="CZ279" s="468"/>
      <c r="DA279" s="469"/>
      <c r="DB279" s="378"/>
      <c r="DC279" s="470"/>
      <c r="DD279" s="470"/>
      <c r="DE279" s="466"/>
      <c r="DF279" s="467"/>
      <c r="DG279" s="468"/>
      <c r="DH279" s="468"/>
      <c r="DI279" s="488"/>
      <c r="DJ279" s="383"/>
      <c r="DK279" s="489"/>
      <c r="DL279" s="489"/>
      <c r="DM279" s="374"/>
      <c r="DN279" s="374"/>
      <c r="DO279" s="374"/>
      <c r="DP279" s="574"/>
      <c r="DQ279" s="351"/>
      <c r="DR279" s="463"/>
      <c r="DS279" s="687"/>
      <c r="DT279" s="464"/>
      <c r="DU279" s="491"/>
      <c r="DV279" s="492"/>
      <c r="DW279" s="493"/>
      <c r="DX279" s="494"/>
      <c r="DY279" s="495"/>
      <c r="DZ279" s="496"/>
      <c r="EA279" s="497"/>
      <c r="EB279" s="576"/>
      <c r="EC279" s="351"/>
      <c r="ED279" s="463"/>
      <c r="EE279" s="687"/>
      <c r="EF279" s="464"/>
      <c r="EG279" s="577"/>
      <c r="EH279" s="578"/>
      <c r="EI279" s="579"/>
      <c r="EJ279" s="580"/>
      <c r="EK279" s="964"/>
      <c r="EL279" s="965"/>
      <c r="EM279" s="966"/>
      <c r="EN279" s="967"/>
      <c r="EO279" s="1064">
        <v>3</v>
      </c>
      <c r="EP279" s="1064">
        <v>0</v>
      </c>
      <c r="EQ279" s="1064">
        <v>4</v>
      </c>
      <c r="ER279" s="1065">
        <f>EQ279+EP279+EO279</f>
        <v>7</v>
      </c>
      <c r="ES279" s="1088"/>
      <c r="ET279" s="1089"/>
      <c r="EU279" s="1090"/>
      <c r="EV279" s="1091"/>
      <c r="EW279" s="1347"/>
      <c r="EX279" s="1348"/>
      <c r="EY279" s="1349"/>
      <c r="EZ279" s="1350"/>
      <c r="FA279" s="1457"/>
      <c r="FB279" s="1458"/>
      <c r="FC279" s="1459"/>
      <c r="FD279" s="1460"/>
      <c r="FE279" s="1632"/>
      <c r="FF279" s="1633"/>
      <c r="FG279" s="1634"/>
      <c r="FH279" s="1635"/>
      <c r="FL279" s="2252"/>
      <c r="FP279" s="2252"/>
      <c r="FQ279" s="1858"/>
      <c r="FT279" s="2252"/>
      <c r="FX279" s="2252"/>
      <c r="GB279" s="2252"/>
      <c r="GF279" s="2252"/>
      <c r="GG279" s="1858"/>
      <c r="GJ279" s="2252"/>
      <c r="GN279" s="2252"/>
      <c r="GR279" s="2252"/>
      <c r="GV279" s="1858"/>
      <c r="GW279" s="1858"/>
      <c r="GZ279" s="2252"/>
      <c r="HA279" s="1858"/>
      <c r="HD279" s="2252"/>
      <c r="HE279" s="1858"/>
      <c r="HH279" s="2252"/>
      <c r="HI279" s="1858"/>
      <c r="HL279" s="2252"/>
      <c r="HM279" s="1858"/>
      <c r="HP279" s="2252"/>
      <c r="HQ279" s="1858"/>
      <c r="HT279" s="2252"/>
      <c r="HU279" s="1858"/>
      <c r="HX279" s="2252"/>
      <c r="HY279" s="1858"/>
      <c r="IB279" s="2252"/>
      <c r="IC279" s="1858"/>
      <c r="IF279" s="2252"/>
      <c r="IG279" s="1858"/>
      <c r="IJ279" s="2252"/>
      <c r="IK279" s="1858"/>
      <c r="IN279" s="2252"/>
      <c r="IO279" s="1858"/>
      <c r="IR279" s="2252"/>
      <c r="IS279" s="1858"/>
      <c r="IV279" s="1858"/>
      <c r="IW279" s="1858"/>
      <c r="IZ279" s="2252"/>
      <c r="JA279" s="1858"/>
      <c r="JD279" s="2252"/>
      <c r="JE279" s="1858"/>
      <c r="JH279" s="2252"/>
      <c r="JI279" s="1858"/>
      <c r="JL279" s="2252"/>
      <c r="JM279" s="1858"/>
      <c r="JP279" s="2252"/>
      <c r="JQ279" s="1858"/>
      <c r="JT279" s="2252"/>
      <c r="JU279" s="1858"/>
      <c r="JX279" s="2252"/>
      <c r="JY279" s="1858"/>
      <c r="KB279" s="2252"/>
      <c r="KC279" s="1858"/>
      <c r="KF279" s="2252"/>
      <c r="KG279" s="1858"/>
      <c r="KJ279" s="2252"/>
      <c r="KK279" s="1858"/>
      <c r="KN279" s="2252"/>
      <c r="KO279" s="1858"/>
      <c r="KR279" s="2252"/>
      <c r="KS279" s="1858"/>
      <c r="KV279" s="2252"/>
      <c r="KW279" s="1858"/>
      <c r="KZ279" s="2252"/>
      <c r="LA279" s="1858"/>
      <c r="LD279" s="2252"/>
      <c r="LE279" s="1858"/>
      <c r="LH279" s="2252"/>
      <c r="LI279" s="1858"/>
      <c r="LL279" s="2252"/>
      <c r="LM279" s="1858"/>
      <c r="LP279" s="2252"/>
      <c r="LQ279" s="1858"/>
      <c r="LT279" s="2252"/>
      <c r="LU279" s="1858"/>
      <c r="LX279" s="2252"/>
      <c r="LY279" s="1858"/>
      <c r="MB279" s="2252"/>
      <c r="MC279" s="1858"/>
      <c r="MF279" s="2252"/>
      <c r="MG279" s="1858"/>
      <c r="MJ279" s="2252"/>
      <c r="MK279" s="1858"/>
      <c r="MN279" s="2252"/>
      <c r="MO279" s="1858"/>
      <c r="MR279" s="2252"/>
      <c r="MS279" s="1858"/>
      <c r="MV279" s="2252"/>
      <c r="MW279" s="1858"/>
      <c r="MZ279" s="2252"/>
      <c r="NA279" s="1858"/>
      <c r="ND279" s="2252"/>
    </row>
    <row r="280" spans="1:368" s="78" customFormat="1" thickBot="1">
      <c r="A280" s="899"/>
      <c r="B280" s="1754"/>
      <c r="C280" s="1790"/>
      <c r="D280" s="2331"/>
      <c r="E280" s="1790"/>
      <c r="F280" s="1812" t="s">
        <v>206</v>
      </c>
      <c r="G280" s="1745" t="s">
        <v>344</v>
      </c>
      <c r="H280" s="1788">
        <f t="shared" si="244"/>
        <v>4.2750000000000004</v>
      </c>
      <c r="I280" s="1538">
        <f t="shared" si="244"/>
        <v>3.7750000000000004</v>
      </c>
      <c r="J280" s="1538">
        <f t="shared" si="244"/>
        <v>4.5750000000000002</v>
      </c>
      <c r="K280" s="2310">
        <f>SUM(H280:J280)</f>
        <v>12.625</v>
      </c>
      <c r="L280" s="1754"/>
      <c r="M280" s="472"/>
      <c r="N280" s="472"/>
      <c r="O280" s="472"/>
      <c r="P280" s="471"/>
      <c r="Q280" s="2521"/>
      <c r="R280" s="572"/>
      <c r="S280" s="573"/>
      <c r="T280" s="2520"/>
      <c r="U280" s="355"/>
      <c r="V280" s="355"/>
      <c r="W280" s="355"/>
      <c r="X280" s="356"/>
      <c r="Y280" s="482"/>
      <c r="Z280" s="482"/>
      <c r="AA280" s="482"/>
      <c r="AB280" s="525"/>
      <c r="AC280" s="484">
        <v>5.5</v>
      </c>
      <c r="AD280" s="484">
        <v>4</v>
      </c>
      <c r="AE280" s="484">
        <v>4.5</v>
      </c>
      <c r="AF280" s="356">
        <f>AE280+AD280+AC280</f>
        <v>14</v>
      </c>
      <c r="AG280" s="1197">
        <f>AJ280*6/20</f>
        <v>2.7</v>
      </c>
      <c r="AH280" s="1197">
        <f>AJ280*6/20</f>
        <v>2.7</v>
      </c>
      <c r="AI280" s="1197">
        <f>AJ280*8/20</f>
        <v>3.6</v>
      </c>
      <c r="AJ280" s="1198">
        <v>9</v>
      </c>
      <c r="AK280" s="1558">
        <v>5</v>
      </c>
      <c r="AL280" s="486">
        <v>4.5</v>
      </c>
      <c r="AM280" s="486">
        <v>5</v>
      </c>
      <c r="AN280" s="1559">
        <f>AM280+AL280+AK280</f>
        <v>14.5</v>
      </c>
      <c r="AO280" s="1127"/>
      <c r="AP280" s="1127"/>
      <c r="AQ280" s="1127"/>
      <c r="AR280" s="1128"/>
      <c r="AS280" s="373"/>
      <c r="AT280" s="373"/>
      <c r="AU280" s="705"/>
      <c r="AV280" s="704"/>
      <c r="AW280" s="1962"/>
      <c r="AX280" s="364"/>
      <c r="AY280" s="365"/>
      <c r="AZ280" s="1963"/>
      <c r="BA280" s="366"/>
      <c r="BB280" s="366"/>
      <c r="BC280" s="366"/>
      <c r="BD280" s="367"/>
      <c r="BE280" s="2418"/>
      <c r="BF280" s="378"/>
      <c r="BG280" s="2448"/>
      <c r="BH280" s="470"/>
      <c r="BI280" s="371"/>
      <c r="BJ280" s="371"/>
      <c r="BK280" s="371"/>
      <c r="BL280" s="372"/>
      <c r="BM280" s="358"/>
      <c r="BN280" s="358"/>
      <c r="BO280" s="358"/>
      <c r="BP280" s="363"/>
      <c r="BQ280" s="373"/>
      <c r="BR280" s="373"/>
      <c r="BS280" s="373"/>
      <c r="BT280" s="704"/>
      <c r="BU280" s="1916"/>
      <c r="BV280" s="1415"/>
      <c r="BW280" s="1415"/>
      <c r="BX280" s="1917"/>
      <c r="BY280" s="1424"/>
      <c r="BZ280" s="1424"/>
      <c r="CA280" s="1424"/>
      <c r="CB280" s="1425"/>
      <c r="CC280" s="355"/>
      <c r="CD280" s="355"/>
      <c r="CE280" s="355"/>
      <c r="CF280" s="356"/>
      <c r="CG280" s="358"/>
      <c r="CH280" s="358"/>
      <c r="CI280" s="358"/>
      <c r="CJ280" s="363"/>
      <c r="CK280" s="383"/>
      <c r="CL280" s="383"/>
      <c r="CM280" s="383"/>
      <c r="CN280" s="488"/>
      <c r="CO280" s="2014"/>
      <c r="CP280" s="467"/>
      <c r="CQ280" s="468"/>
      <c r="CR280" s="2015"/>
      <c r="CS280" s="467"/>
      <c r="CT280" s="467"/>
      <c r="CU280" s="467"/>
      <c r="CV280" s="575"/>
      <c r="CW280" s="466"/>
      <c r="CX280" s="467"/>
      <c r="CY280" s="468"/>
      <c r="CZ280" s="468"/>
      <c r="DA280" s="469"/>
      <c r="DB280" s="378"/>
      <c r="DC280" s="470"/>
      <c r="DD280" s="470"/>
      <c r="DE280" s="466"/>
      <c r="DF280" s="467"/>
      <c r="DG280" s="468"/>
      <c r="DH280" s="468"/>
      <c r="DI280" s="488"/>
      <c r="DJ280" s="383"/>
      <c r="DK280" s="489"/>
      <c r="DL280" s="489"/>
      <c r="DM280" s="374"/>
      <c r="DN280" s="374"/>
      <c r="DO280" s="374"/>
      <c r="DP280" s="574"/>
      <c r="DQ280" s="351"/>
      <c r="DR280" s="463"/>
      <c r="DS280" s="687"/>
      <c r="DT280" s="464"/>
      <c r="DU280" s="491"/>
      <c r="DV280" s="492"/>
      <c r="DW280" s="493"/>
      <c r="DX280" s="494"/>
      <c r="DY280" s="495"/>
      <c r="DZ280" s="496"/>
      <c r="EA280" s="497"/>
      <c r="EB280" s="576"/>
      <c r="EC280" s="351"/>
      <c r="ED280" s="463"/>
      <c r="EE280" s="687"/>
      <c r="EF280" s="464"/>
      <c r="EG280" s="351"/>
      <c r="EH280" s="463"/>
      <c r="EI280" s="687"/>
      <c r="EJ280" s="464"/>
      <c r="EK280" s="986"/>
      <c r="EL280" s="987"/>
      <c r="EM280" s="988"/>
      <c r="EN280" s="989"/>
      <c r="EO280" s="683">
        <f>ER280*6/20</f>
        <v>3.9</v>
      </c>
      <c r="EP280" s="683">
        <f>ER280*6/20</f>
        <v>3.9</v>
      </c>
      <c r="EQ280" s="683">
        <f>ER280*8/20</f>
        <v>5.2</v>
      </c>
      <c r="ER280" s="684">
        <v>13</v>
      </c>
      <c r="ES280" s="1109"/>
      <c r="ET280" s="1110"/>
      <c r="EU280" s="1111"/>
      <c r="EV280" s="1112"/>
      <c r="EW280" s="1392"/>
      <c r="EX280" s="1393"/>
      <c r="EY280" s="1394"/>
      <c r="EZ280" s="1395"/>
      <c r="FA280" s="1461"/>
      <c r="FB280" s="1462"/>
      <c r="FC280" s="1463"/>
      <c r="FD280" s="1464"/>
      <c r="FE280" s="1670"/>
      <c r="FF280" s="1671"/>
      <c r="FG280" s="1672"/>
      <c r="FH280" s="1673"/>
      <c r="FL280" s="2252"/>
      <c r="FP280" s="2252"/>
      <c r="FQ280" s="1858"/>
      <c r="FT280" s="2252"/>
      <c r="FX280" s="2252"/>
      <c r="GB280" s="2252"/>
      <c r="GF280" s="2252"/>
      <c r="GG280" s="1858"/>
      <c r="GJ280" s="2252"/>
      <c r="GN280" s="2252"/>
      <c r="GR280" s="2252"/>
      <c r="GV280" s="1858"/>
      <c r="GW280" s="1858"/>
      <c r="GZ280" s="2252"/>
      <c r="HA280" s="1858"/>
      <c r="HD280" s="2252"/>
      <c r="HE280" s="1858"/>
      <c r="HH280" s="2252"/>
      <c r="HI280" s="1858"/>
      <c r="HL280" s="2252"/>
      <c r="HM280" s="1858"/>
      <c r="HP280" s="2252"/>
      <c r="HQ280" s="1858"/>
      <c r="HT280" s="2252"/>
      <c r="HU280" s="1858"/>
      <c r="HX280" s="2252"/>
      <c r="HY280" s="1858"/>
      <c r="IB280" s="2252"/>
      <c r="IC280" s="1858"/>
      <c r="IF280" s="2252"/>
      <c r="IG280" s="1858"/>
      <c r="IJ280" s="2252"/>
      <c r="IK280" s="1858"/>
      <c r="IN280" s="2252"/>
      <c r="IO280" s="1858"/>
      <c r="IR280" s="2252"/>
      <c r="IS280" s="1858"/>
      <c r="IV280" s="1858"/>
      <c r="IW280" s="1858"/>
      <c r="IZ280" s="2252"/>
      <c r="JA280" s="1858"/>
      <c r="JD280" s="2252"/>
      <c r="JE280" s="1858"/>
      <c r="JH280" s="2252"/>
      <c r="JI280" s="1858"/>
      <c r="JL280" s="2252"/>
      <c r="JM280" s="1858"/>
      <c r="JP280" s="2252"/>
      <c r="JQ280" s="1858"/>
      <c r="JT280" s="2252"/>
      <c r="JU280" s="1858"/>
      <c r="JX280" s="2252"/>
      <c r="JY280" s="1858"/>
      <c r="KB280" s="2252"/>
      <c r="KC280" s="1858"/>
      <c r="KF280" s="2252"/>
      <c r="KG280" s="1858"/>
      <c r="KJ280" s="2252"/>
      <c r="KK280" s="1858"/>
      <c r="KN280" s="2252"/>
      <c r="KO280" s="1858"/>
      <c r="KR280" s="2252"/>
      <c r="KS280" s="1858"/>
      <c r="KV280" s="2252"/>
      <c r="KW280" s="1858"/>
      <c r="KZ280" s="2252"/>
      <c r="LA280" s="1858"/>
      <c r="LD280" s="2252"/>
      <c r="LE280" s="1858"/>
      <c r="LH280" s="2252"/>
      <c r="LI280" s="1858"/>
      <c r="LL280" s="2252"/>
      <c r="LM280" s="1858"/>
      <c r="LP280" s="2252"/>
      <c r="LQ280" s="1858"/>
      <c r="LT280" s="2252"/>
      <c r="LU280" s="1858"/>
      <c r="LX280" s="2252"/>
      <c r="LY280" s="1858"/>
      <c r="MB280" s="2252"/>
      <c r="MC280" s="1858"/>
      <c r="MF280" s="2252"/>
      <c r="MG280" s="1858"/>
      <c r="MJ280" s="2252"/>
      <c r="MK280" s="1858"/>
      <c r="MN280" s="2252"/>
      <c r="MO280" s="1858"/>
      <c r="MR280" s="2252"/>
      <c r="MS280" s="1858"/>
      <c r="MV280" s="2252"/>
      <c r="MW280" s="1858"/>
      <c r="MZ280" s="2252"/>
      <c r="NA280" s="1858"/>
      <c r="ND280" s="2252"/>
    </row>
    <row r="281" spans="1:368" s="933" customFormat="1" thickBot="1">
      <c r="A281" s="900"/>
      <c r="B281" s="1761"/>
      <c r="C281" s="1790">
        <v>2008</v>
      </c>
      <c r="D281" s="2331" t="s">
        <v>502</v>
      </c>
      <c r="E281" s="1790">
        <v>19</v>
      </c>
      <c r="F281" s="1839" t="s">
        <v>548</v>
      </c>
      <c r="G281" s="1744"/>
      <c r="H281" s="2274"/>
      <c r="I281" s="2274"/>
      <c r="J281" s="2274"/>
      <c r="K281" s="2275"/>
      <c r="L281" s="1761"/>
      <c r="M281" s="1221"/>
      <c r="N281" s="1221"/>
      <c r="O281" s="1221"/>
      <c r="P281" s="2506"/>
      <c r="Q281" s="2534"/>
      <c r="R281" s="1222"/>
      <c r="S281" s="1223"/>
      <c r="T281" s="2535"/>
      <c r="U281" s="903"/>
      <c r="V281" s="903"/>
      <c r="W281" s="903"/>
      <c r="X281" s="904"/>
      <c r="Y281" s="1224"/>
      <c r="Z281" s="1224"/>
      <c r="AA281" s="1224"/>
      <c r="AB281" s="1225"/>
      <c r="AC281" s="2581">
        <f>STDEV(AF278:AF280)</f>
        <v>2.0816659994661348</v>
      </c>
      <c r="AD281" s="2581"/>
      <c r="AE281" s="2580">
        <f>AVERAGE(AF278:AF280)</f>
        <v>12.333333333333334</v>
      </c>
      <c r="AF281" s="2580"/>
      <c r="AG281" s="2581">
        <f>STDEV(AJ278:AJ280)</f>
        <v>0</v>
      </c>
      <c r="AH281" s="2581"/>
      <c r="AI281" s="2580">
        <f>AVERAGE(AJ278:AJ280)</f>
        <v>9</v>
      </c>
      <c r="AJ281" s="2580"/>
      <c r="AK281" s="2581">
        <f>STDEV(AN278:AN280)</f>
        <v>0.5773502691896093</v>
      </c>
      <c r="AL281" s="2581"/>
      <c r="AM281" s="2580">
        <f>AVERAGE(AN278:AN280)</f>
        <v>13.833333333333334</v>
      </c>
      <c r="AN281" s="2580"/>
      <c r="AO281" s="1226"/>
      <c r="AP281" s="1226"/>
      <c r="AQ281" s="1226"/>
      <c r="AR281" s="1227"/>
      <c r="AS281" s="910"/>
      <c r="AT281" s="910"/>
      <c r="AU281" s="911"/>
      <c r="AV281" s="1598"/>
      <c r="AW281" s="1978"/>
      <c r="AX281" s="912"/>
      <c r="AY281" s="913"/>
      <c r="AZ281" s="1979"/>
      <c r="BA281" s="914"/>
      <c r="BB281" s="914"/>
      <c r="BC281" s="914"/>
      <c r="BD281" s="1847"/>
      <c r="BE281" s="2419"/>
      <c r="BF281" s="915"/>
      <c r="BG281" s="2449"/>
      <c r="BH281" s="926"/>
      <c r="BI281" s="916"/>
      <c r="BJ281" s="916"/>
      <c r="BK281" s="916"/>
      <c r="BL281" s="917"/>
      <c r="BM281" s="918"/>
      <c r="BN281" s="918"/>
      <c r="BO281" s="918"/>
      <c r="BP281" s="919"/>
      <c r="BQ281" s="910"/>
      <c r="BR281" s="910"/>
      <c r="BS281" s="910"/>
      <c r="BT281" s="1598"/>
      <c r="BU281" s="1929"/>
      <c r="BV281" s="1420"/>
      <c r="BW281" s="1420"/>
      <c r="BX281" s="1930"/>
      <c r="BY281" s="1437"/>
      <c r="BZ281" s="1437"/>
      <c r="CA281" s="1437"/>
      <c r="CB281" s="1438"/>
      <c r="CC281" s="903"/>
      <c r="CD281" s="903"/>
      <c r="CE281" s="903"/>
      <c r="CF281" s="904"/>
      <c r="CG281" s="918"/>
      <c r="CH281" s="918"/>
      <c r="CI281" s="918"/>
      <c r="CJ281" s="919"/>
      <c r="CK281" s="920"/>
      <c r="CL281" s="920"/>
      <c r="CM281" s="920"/>
      <c r="CN281" s="927"/>
      <c r="CO281" s="2024"/>
      <c r="CP281" s="921"/>
      <c r="CQ281" s="922"/>
      <c r="CR281" s="2025"/>
      <c r="CS281" s="921"/>
      <c r="CT281" s="921"/>
      <c r="CU281" s="921"/>
      <c r="CV281" s="923"/>
      <c r="CW281" s="924"/>
      <c r="CX281" s="921"/>
      <c r="CY281" s="922"/>
      <c r="CZ281" s="922"/>
      <c r="DA281" s="925"/>
      <c r="DB281" s="915"/>
      <c r="DC281" s="926"/>
      <c r="DD281" s="926"/>
      <c r="DE281" s="924"/>
      <c r="DF281" s="921"/>
      <c r="DG281" s="922"/>
      <c r="DH281" s="922"/>
      <c r="DI281" s="927"/>
      <c r="DJ281" s="920"/>
      <c r="DK281" s="928"/>
      <c r="DL281" s="928"/>
      <c r="DM281" s="906"/>
      <c r="DN281" s="906"/>
      <c r="DO281" s="906"/>
      <c r="DP281" s="905"/>
      <c r="DQ281" s="907"/>
      <c r="DR281" s="908"/>
      <c r="DS281" s="1228"/>
      <c r="DT281" s="909"/>
      <c r="DU281" s="1229"/>
      <c r="DV281" s="1230"/>
      <c r="DW281" s="1231"/>
      <c r="DX281" s="1561"/>
      <c r="DY281" s="1541"/>
      <c r="DZ281" s="1542"/>
      <c r="EA281" s="1543"/>
      <c r="EB281" s="1544"/>
      <c r="EC281" s="907"/>
      <c r="ED281" s="908"/>
      <c r="EE281" s="1228"/>
      <c r="EF281" s="909"/>
      <c r="EG281" s="907"/>
      <c r="EH281" s="908"/>
      <c r="EI281" s="1228"/>
      <c r="EJ281" s="909"/>
      <c r="EK281" s="1562"/>
      <c r="EL281" s="1563"/>
      <c r="EM281" s="1564"/>
      <c r="EN281" s="1565"/>
      <c r="EO281" s="2581">
        <f>STDEV(ER278:ER280)</f>
        <v>6</v>
      </c>
      <c r="EP281" s="2581"/>
      <c r="EQ281" s="2580">
        <f>AVERAGE(ER278:ER280)</f>
        <v>13</v>
      </c>
      <c r="ER281" s="2580"/>
      <c r="ES281" s="1566"/>
      <c r="ET281" s="1567"/>
      <c r="EU281" s="1568"/>
      <c r="EV281" s="1569"/>
      <c r="EW281" s="1570"/>
      <c r="EX281" s="1571"/>
      <c r="EY281" s="1572"/>
      <c r="EZ281" s="1573"/>
      <c r="FA281" s="1574"/>
      <c r="FB281" s="1575"/>
      <c r="FC281" s="1576"/>
      <c r="FD281" s="1577"/>
      <c r="FE281" s="1674"/>
      <c r="FF281" s="1675"/>
      <c r="FG281" s="1676"/>
      <c r="FH281" s="1677"/>
      <c r="FL281" s="2261"/>
      <c r="FP281" s="2261"/>
      <c r="FQ281" s="1868"/>
      <c r="FT281" s="2261"/>
      <c r="FX281" s="2261"/>
      <c r="GB281" s="2261"/>
      <c r="GF281" s="2261"/>
      <c r="GG281" s="1868"/>
      <c r="GJ281" s="2261"/>
      <c r="GN281" s="2261"/>
      <c r="GR281" s="2261"/>
      <c r="GV281" s="1868"/>
      <c r="GW281" s="1868"/>
      <c r="GZ281" s="2261"/>
      <c r="HA281" s="1868"/>
      <c r="HD281" s="2261"/>
      <c r="HE281" s="1868"/>
      <c r="HH281" s="2261"/>
      <c r="HI281" s="1868"/>
      <c r="HL281" s="2261"/>
      <c r="HM281" s="1868"/>
      <c r="HP281" s="2261"/>
      <c r="HQ281" s="1868"/>
      <c r="HT281" s="2261"/>
      <c r="HU281" s="1868"/>
      <c r="HX281" s="2261"/>
      <c r="HY281" s="1868"/>
      <c r="IB281" s="2261"/>
      <c r="IC281" s="1868"/>
      <c r="IF281" s="2261"/>
      <c r="IG281" s="1868"/>
      <c r="IJ281" s="2261"/>
      <c r="IK281" s="1868"/>
      <c r="IN281" s="2261"/>
      <c r="IO281" s="1868"/>
      <c r="IR281" s="2261"/>
      <c r="IS281" s="1868"/>
      <c r="IV281" s="1868"/>
      <c r="IW281" s="1868"/>
      <c r="IZ281" s="2261"/>
      <c r="JA281" s="1868"/>
      <c r="JD281" s="2261"/>
      <c r="JE281" s="1868"/>
      <c r="JH281" s="2261"/>
      <c r="JI281" s="1868"/>
      <c r="JL281" s="2261"/>
      <c r="JM281" s="1868"/>
      <c r="JP281" s="2261"/>
      <c r="JQ281" s="1868"/>
      <c r="JT281" s="2261"/>
      <c r="JU281" s="1868"/>
      <c r="JX281" s="2261"/>
      <c r="JY281" s="1868"/>
      <c r="KB281" s="2261"/>
      <c r="KC281" s="1868"/>
      <c r="KF281" s="2261"/>
      <c r="KG281" s="1868"/>
      <c r="KJ281" s="2261"/>
      <c r="KK281" s="1868"/>
      <c r="KN281" s="2261"/>
      <c r="KO281" s="1868"/>
      <c r="KR281" s="2261"/>
      <c r="KS281" s="1868"/>
      <c r="KV281" s="2261"/>
      <c r="KW281" s="1868"/>
      <c r="KZ281" s="2261"/>
      <c r="LA281" s="1868"/>
      <c r="LD281" s="2261"/>
      <c r="LE281" s="1868"/>
      <c r="LH281" s="2261"/>
      <c r="LI281" s="1868"/>
      <c r="LL281" s="2261"/>
      <c r="LM281" s="1868"/>
      <c r="LP281" s="2261"/>
      <c r="LQ281" s="1868"/>
      <c r="LT281" s="2261"/>
      <c r="LU281" s="1868"/>
      <c r="LX281" s="2261"/>
      <c r="LY281" s="1868"/>
      <c r="MB281" s="2261"/>
      <c r="MC281" s="1868"/>
      <c r="MF281" s="2261"/>
      <c r="MG281" s="1868"/>
      <c r="MJ281" s="2261"/>
      <c r="MK281" s="1868"/>
      <c r="MN281" s="2261"/>
      <c r="MO281" s="1868"/>
      <c r="MR281" s="2261"/>
      <c r="MS281" s="1868"/>
      <c r="MV281" s="2261"/>
      <c r="MW281" s="1868"/>
      <c r="MZ281" s="2261"/>
      <c r="NA281" s="1868"/>
      <c r="ND281" s="2261"/>
    </row>
    <row r="282" spans="1:368" s="898" customFormat="1" thickBot="1">
      <c r="A282" s="861"/>
      <c r="B282" s="1760"/>
      <c r="C282" s="1790"/>
      <c r="D282" s="2331"/>
      <c r="E282" s="1790"/>
      <c r="F282" s="1840" t="s">
        <v>366</v>
      </c>
      <c r="G282" s="1742" t="s">
        <v>357</v>
      </c>
      <c r="H282" s="1747">
        <f t="shared" ref="H282:J283" si="245">AVERAGE(AC282,AK282,BE282,BM282,Y282,CO282,EW282,DY282,EO282)</f>
        <v>4.9874999999999998</v>
      </c>
      <c r="I282" s="1747">
        <f t="shared" si="245"/>
        <v>4.9249999999999998</v>
      </c>
      <c r="J282" s="1747">
        <f t="shared" si="245"/>
        <v>6.75</v>
      </c>
      <c r="K282" s="2309">
        <f>SUM(H282:J282)</f>
        <v>16.662500000000001</v>
      </c>
      <c r="L282" s="1760"/>
      <c r="M282" s="1205"/>
      <c r="N282" s="1205"/>
      <c r="O282" s="1205"/>
      <c r="P282" s="2504"/>
      <c r="Q282" s="2530"/>
      <c r="R282" s="1206"/>
      <c r="S282" s="1207"/>
      <c r="T282" s="2531"/>
      <c r="U282" s="864"/>
      <c r="V282" s="864"/>
      <c r="W282" s="864"/>
      <c r="X282" s="865"/>
      <c r="Y282" s="1208"/>
      <c r="Z282" s="1208"/>
      <c r="AA282" s="1208"/>
      <c r="AB282" s="1209"/>
      <c r="AC282" s="484">
        <v>4.5</v>
      </c>
      <c r="AD282" s="484">
        <v>4</v>
      </c>
      <c r="AE282" s="484">
        <v>6.4</v>
      </c>
      <c r="AF282" s="356">
        <f>AE282+AD282+AC282</f>
        <v>14.9</v>
      </c>
      <c r="AG282" s="1332"/>
      <c r="AH282" s="1333"/>
      <c r="AI282" s="1334"/>
      <c r="AJ282" s="1333"/>
      <c r="AK282" s="1558">
        <v>5.5</v>
      </c>
      <c r="AL282" s="486">
        <v>5.75</v>
      </c>
      <c r="AM282" s="486">
        <v>7</v>
      </c>
      <c r="AN282" s="1559">
        <f>AM282+AL282+AK282</f>
        <v>18.25</v>
      </c>
      <c r="AO282" s="1210"/>
      <c r="AP282" s="1210"/>
      <c r="AQ282" s="1210"/>
      <c r="AR282" s="1211"/>
      <c r="AS282" s="867"/>
      <c r="AT282" s="867"/>
      <c r="AU282" s="868"/>
      <c r="AV282" s="866"/>
      <c r="AW282" s="1976"/>
      <c r="AX282" s="872"/>
      <c r="AY282" s="873"/>
      <c r="AZ282" s="1977"/>
      <c r="BA282" s="874"/>
      <c r="BB282" s="874"/>
      <c r="BC282" s="874"/>
      <c r="BD282" s="2434"/>
      <c r="BE282" s="2401">
        <v>5</v>
      </c>
      <c r="BF282" s="368">
        <v>5</v>
      </c>
      <c r="BG282" s="2451">
        <v>7</v>
      </c>
      <c r="BH282" s="470">
        <f>BG282+BF282+BE282</f>
        <v>17</v>
      </c>
      <c r="BI282" s="877"/>
      <c r="BJ282" s="877"/>
      <c r="BK282" s="877"/>
      <c r="BL282" s="878"/>
      <c r="BM282" s="879"/>
      <c r="BN282" s="879"/>
      <c r="BO282" s="879"/>
      <c r="BP282" s="880"/>
      <c r="BQ282" s="867"/>
      <c r="BR282" s="867"/>
      <c r="BS282" s="867"/>
      <c r="BT282" s="866"/>
      <c r="BU282" s="1935"/>
      <c r="BV282" s="867"/>
      <c r="BW282" s="867"/>
      <c r="BX282" s="1936"/>
      <c r="BY282" s="1435"/>
      <c r="BZ282" s="1435"/>
      <c r="CA282" s="1435"/>
      <c r="CB282" s="1436"/>
      <c r="CC282" s="864"/>
      <c r="CD282" s="864"/>
      <c r="CE282" s="864"/>
      <c r="CF282" s="865"/>
      <c r="CG282" s="879"/>
      <c r="CH282" s="879"/>
      <c r="CI282" s="879"/>
      <c r="CJ282" s="880"/>
      <c r="CK282" s="882"/>
      <c r="CL282" s="882"/>
      <c r="CM282" s="882"/>
      <c r="CN282" s="889"/>
      <c r="CO282" s="1906">
        <f>CR282*6/20</f>
        <v>4.95</v>
      </c>
      <c r="CP282" s="683">
        <f>CR282*6/20</f>
        <v>4.95</v>
      </c>
      <c r="CQ282" s="683">
        <f>CR282*8/20</f>
        <v>6.6</v>
      </c>
      <c r="CR282" s="1934">
        <v>16.5</v>
      </c>
      <c r="CS282" s="883"/>
      <c r="CT282" s="883"/>
      <c r="CU282" s="883"/>
      <c r="CV282" s="885"/>
      <c r="CW282" s="886"/>
      <c r="CX282" s="883"/>
      <c r="CY282" s="884"/>
      <c r="CZ282" s="884"/>
      <c r="DA282" s="887"/>
      <c r="DB282" s="875"/>
      <c r="DC282" s="888"/>
      <c r="DD282" s="888"/>
      <c r="DE282" s="886"/>
      <c r="DF282" s="883"/>
      <c r="DG282" s="884"/>
      <c r="DH282" s="884"/>
      <c r="DI282" s="886"/>
      <c r="DJ282" s="883"/>
      <c r="DK282" s="884"/>
      <c r="DL282" s="884"/>
      <c r="DM282" s="881"/>
      <c r="DN282" s="881"/>
      <c r="DO282" s="881"/>
      <c r="DP282" s="891"/>
      <c r="DQ282" s="886"/>
      <c r="DR282" s="883"/>
      <c r="DS282" s="884"/>
      <c r="DT282" s="885"/>
      <c r="DU282" s="1213"/>
      <c r="DV282" s="1214"/>
      <c r="DW282" s="1215"/>
      <c r="DX282" s="1216"/>
      <c r="DY282" s="892"/>
      <c r="DZ282" s="893"/>
      <c r="EA282" s="1539"/>
      <c r="EB282" s="1540"/>
      <c r="EC282" s="886"/>
      <c r="ED282" s="883"/>
      <c r="EE282" s="884"/>
      <c r="EF282" s="885"/>
      <c r="EG282" s="886"/>
      <c r="EH282" s="883"/>
      <c r="EI282" s="884"/>
      <c r="EJ282" s="885"/>
      <c r="EK282" s="1693"/>
      <c r="EL282" s="1694"/>
      <c r="EM282" s="1695"/>
      <c r="EN282" s="1696"/>
      <c r="EO282" s="1697"/>
      <c r="EP282" s="1698"/>
      <c r="EQ282" s="1699"/>
      <c r="ER282" s="1700"/>
      <c r="ES282" s="1701"/>
      <c r="ET282" s="1702"/>
      <c r="EU282" s="1703"/>
      <c r="EV282" s="1704"/>
      <c r="EW282" s="1705"/>
      <c r="EX282" s="1706"/>
      <c r="EY282" s="1707"/>
      <c r="EZ282" s="1708"/>
      <c r="FA282" s="1709"/>
      <c r="FB282" s="1710"/>
      <c r="FC282" s="1711"/>
      <c r="FD282" s="1712"/>
      <c r="FE282" s="1713"/>
      <c r="FF282" s="1714"/>
      <c r="FG282" s="1715"/>
      <c r="FH282" s="1716"/>
      <c r="FL282" s="2260"/>
      <c r="FP282" s="2260"/>
      <c r="FQ282" s="1867"/>
      <c r="FT282" s="2260"/>
      <c r="FX282" s="2260"/>
      <c r="GB282" s="2260"/>
      <c r="GF282" s="2260"/>
      <c r="GG282" s="1867"/>
      <c r="GJ282" s="2260"/>
      <c r="GN282" s="2260"/>
      <c r="GR282" s="2260"/>
      <c r="GV282" s="1867"/>
      <c r="GW282" s="1867"/>
      <c r="GZ282" s="2260"/>
      <c r="HA282" s="1867"/>
      <c r="HD282" s="2260"/>
      <c r="HE282" s="1867"/>
      <c r="HH282" s="2260"/>
      <c r="HI282" s="1867"/>
      <c r="HL282" s="2260"/>
      <c r="HM282" s="1867"/>
      <c r="HP282" s="2260"/>
      <c r="HQ282" s="1867"/>
      <c r="HT282" s="2260"/>
      <c r="HU282" s="1867"/>
      <c r="HX282" s="2260"/>
      <c r="HY282" s="1867"/>
      <c r="IB282" s="2260"/>
      <c r="IC282" s="1867"/>
      <c r="IF282" s="2260"/>
      <c r="IG282" s="1867"/>
      <c r="IJ282" s="2260"/>
      <c r="IK282" s="1867"/>
      <c r="IN282" s="2260"/>
      <c r="IO282" s="1867"/>
      <c r="IR282" s="2260"/>
      <c r="IS282" s="1867"/>
      <c r="IV282" s="1867"/>
      <c r="IW282" s="1867"/>
      <c r="IZ282" s="2260"/>
      <c r="JA282" s="1867"/>
      <c r="JD282" s="2260"/>
      <c r="JE282" s="1867"/>
      <c r="JH282" s="2260"/>
      <c r="JI282" s="1867"/>
      <c r="JL282" s="2260"/>
      <c r="JM282" s="1867"/>
      <c r="JP282" s="2260"/>
      <c r="JQ282" s="1867"/>
      <c r="JT282" s="2260"/>
      <c r="JU282" s="1867"/>
      <c r="JX282" s="2260"/>
      <c r="JY282" s="1867"/>
      <c r="KB282" s="2260"/>
      <c r="KC282" s="1867"/>
      <c r="KF282" s="2260"/>
      <c r="KG282" s="1867"/>
      <c r="KJ282" s="2260"/>
      <c r="KK282" s="1867"/>
      <c r="KN282" s="2260"/>
      <c r="KO282" s="1867"/>
      <c r="KR282" s="2260"/>
      <c r="KS282" s="1867"/>
      <c r="KV282" s="2260"/>
      <c r="KW282" s="1867"/>
      <c r="KZ282" s="2260"/>
      <c r="LA282" s="1867"/>
      <c r="LD282" s="2260"/>
      <c r="LE282" s="1867"/>
      <c r="LH282" s="2260"/>
      <c r="LI282" s="1867"/>
      <c r="LL282" s="2260"/>
      <c r="LM282" s="1867"/>
      <c r="LP282" s="2260"/>
      <c r="LQ282" s="1867"/>
      <c r="LT282" s="2260"/>
      <c r="LU282" s="1867"/>
      <c r="LX282" s="2260"/>
      <c r="LY282" s="1867"/>
      <c r="MB282" s="2260"/>
      <c r="MC282" s="1867"/>
      <c r="MF282" s="2260"/>
      <c r="MG282" s="1867"/>
      <c r="MJ282" s="2260"/>
      <c r="MK282" s="1867"/>
      <c r="MN282" s="2260"/>
      <c r="MO282" s="1867"/>
      <c r="MR282" s="2260"/>
      <c r="MS282" s="1867"/>
      <c r="MV282" s="2260"/>
      <c r="MW282" s="1867"/>
      <c r="MZ282" s="2260"/>
      <c r="NA282" s="1867"/>
      <c r="ND282" s="2260"/>
    </row>
    <row r="283" spans="1:368" s="78" customFormat="1" thickBot="1">
      <c r="A283" s="899"/>
      <c r="B283" s="1754"/>
      <c r="C283" s="1790"/>
      <c r="D283" s="2331"/>
      <c r="E283" s="1790"/>
      <c r="F283" s="1837"/>
      <c r="G283" s="1743" t="s">
        <v>189</v>
      </c>
      <c r="H283" s="1741">
        <f t="shared" si="245"/>
        <v>4.9000000000000004</v>
      </c>
      <c r="I283" s="1741">
        <f t="shared" si="245"/>
        <v>4.3375000000000004</v>
      </c>
      <c r="J283" s="1741">
        <f t="shared" si="245"/>
        <v>5.5750000000000002</v>
      </c>
      <c r="K283" s="2310">
        <f>SUM(H283:J283)</f>
        <v>14.8125</v>
      </c>
      <c r="L283" s="1754"/>
      <c r="M283" s="472"/>
      <c r="N283" s="472"/>
      <c r="O283" s="472"/>
      <c r="P283" s="471"/>
      <c r="Q283" s="2521"/>
      <c r="R283" s="572"/>
      <c r="S283" s="573"/>
      <c r="T283" s="2520"/>
      <c r="U283" s="355"/>
      <c r="V283" s="355"/>
      <c r="W283" s="355"/>
      <c r="X283" s="356"/>
      <c r="Y283" s="482"/>
      <c r="Z283" s="482"/>
      <c r="AA283" s="482"/>
      <c r="AB283" s="525"/>
      <c r="AC283" s="484">
        <v>3.5</v>
      </c>
      <c r="AD283" s="484">
        <v>3</v>
      </c>
      <c r="AE283" s="484">
        <v>4.5</v>
      </c>
      <c r="AF283" s="356">
        <f>AE283+AD283+AC283</f>
        <v>11</v>
      </c>
      <c r="AG283" s="1176"/>
      <c r="AH283" s="1177"/>
      <c r="AI283" s="1178"/>
      <c r="AJ283" s="1177"/>
      <c r="AK283" s="1558">
        <v>5</v>
      </c>
      <c r="AL283" s="486">
        <v>4.75</v>
      </c>
      <c r="AM283" s="486">
        <v>5</v>
      </c>
      <c r="AN283" s="1559">
        <f>AM283+AL283+AK283</f>
        <v>14.75</v>
      </c>
      <c r="AO283" s="1127"/>
      <c r="AP283" s="1127"/>
      <c r="AQ283" s="1127"/>
      <c r="AR283" s="1128"/>
      <c r="AS283" s="373"/>
      <c r="AT283" s="373"/>
      <c r="AU283" s="705"/>
      <c r="AV283" s="704"/>
      <c r="AW283" s="1962"/>
      <c r="AX283" s="364"/>
      <c r="AY283" s="365"/>
      <c r="AZ283" s="1963"/>
      <c r="BA283" s="366"/>
      <c r="BB283" s="366"/>
      <c r="BC283" s="366"/>
      <c r="BD283" s="367"/>
      <c r="BE283" s="1906">
        <f>BH283*6/20</f>
        <v>5.0999999999999996</v>
      </c>
      <c r="BF283" s="683">
        <f>BH283*6/20</f>
        <v>5.0999999999999996</v>
      </c>
      <c r="BG283" s="2466">
        <f>BH283*8/20</f>
        <v>6.8</v>
      </c>
      <c r="BH283" s="2436">
        <v>17</v>
      </c>
      <c r="BI283" s="371"/>
      <c r="BJ283" s="371"/>
      <c r="BK283" s="371"/>
      <c r="BL283" s="372"/>
      <c r="BM283" s="358"/>
      <c r="BN283" s="358"/>
      <c r="BO283" s="358"/>
      <c r="BP283" s="363"/>
      <c r="BQ283" s="373"/>
      <c r="BR283" s="373"/>
      <c r="BS283" s="373"/>
      <c r="BT283" s="704"/>
      <c r="BU283" s="1910"/>
      <c r="BV283" s="373"/>
      <c r="BW283" s="373"/>
      <c r="BX283" s="1911"/>
      <c r="BY283" s="1424"/>
      <c r="BZ283" s="1424"/>
      <c r="CA283" s="1424"/>
      <c r="CB283" s="1425"/>
      <c r="CC283" s="355"/>
      <c r="CD283" s="355"/>
      <c r="CE283" s="355"/>
      <c r="CF283" s="356"/>
      <c r="CG283" s="358"/>
      <c r="CH283" s="358"/>
      <c r="CI283" s="358"/>
      <c r="CJ283" s="363"/>
      <c r="CK283" s="383"/>
      <c r="CL283" s="383"/>
      <c r="CM283" s="383"/>
      <c r="CN283" s="488"/>
      <c r="CO283" s="2011">
        <v>6</v>
      </c>
      <c r="CP283" s="537">
        <v>4.5</v>
      </c>
      <c r="CQ283" s="537">
        <v>6</v>
      </c>
      <c r="CR283" s="2006">
        <f>CQ283+CP283+CO283</f>
        <v>16.5</v>
      </c>
      <c r="CS283" s="467"/>
      <c r="CT283" s="467"/>
      <c r="CU283" s="467"/>
      <c r="CV283" s="575"/>
      <c r="CW283" s="466"/>
      <c r="CX283" s="467"/>
      <c r="CY283" s="468"/>
      <c r="CZ283" s="468"/>
      <c r="DA283" s="469"/>
      <c r="DB283" s="378"/>
      <c r="DC283" s="470"/>
      <c r="DD283" s="470"/>
      <c r="DE283" s="466"/>
      <c r="DF283" s="467"/>
      <c r="DG283" s="468"/>
      <c r="DH283" s="468"/>
      <c r="DI283" s="466"/>
      <c r="DJ283" s="467"/>
      <c r="DK283" s="468"/>
      <c r="DL283" s="468"/>
      <c r="DM283" s="374"/>
      <c r="DN283" s="374"/>
      <c r="DO283" s="374"/>
      <c r="DP283" s="574"/>
      <c r="DQ283" s="466"/>
      <c r="DR283" s="467"/>
      <c r="DS283" s="468"/>
      <c r="DT283" s="575"/>
      <c r="DU283" s="491"/>
      <c r="DV283" s="492"/>
      <c r="DW283" s="493"/>
      <c r="DX283" s="494"/>
      <c r="DY283" s="495"/>
      <c r="DZ283" s="496"/>
      <c r="EA283" s="497"/>
      <c r="EB283" s="576"/>
      <c r="EC283" s="466"/>
      <c r="ED283" s="467"/>
      <c r="EE283" s="468"/>
      <c r="EF283" s="575"/>
      <c r="EG283" s="466"/>
      <c r="EH283" s="467"/>
      <c r="EI283" s="468"/>
      <c r="EJ283" s="575"/>
      <c r="EK283" s="990"/>
      <c r="EL283" s="991"/>
      <c r="EM283" s="992"/>
      <c r="EN283" s="993"/>
      <c r="EO283" s="1052"/>
      <c r="EP283" s="1053"/>
      <c r="EQ283" s="1054"/>
      <c r="ER283" s="1055"/>
      <c r="ES283" s="1113"/>
      <c r="ET283" s="1114"/>
      <c r="EU283" s="1115"/>
      <c r="EV283" s="1116"/>
      <c r="EW283" s="1396"/>
      <c r="EX283" s="1397"/>
      <c r="EY283" s="1398"/>
      <c r="EZ283" s="1399"/>
      <c r="FA283" s="1465"/>
      <c r="FB283" s="1466"/>
      <c r="FC283" s="1467"/>
      <c r="FD283" s="1468"/>
      <c r="FE283" s="1678"/>
      <c r="FF283" s="1679"/>
      <c r="FG283" s="1680"/>
      <c r="FH283" s="1681"/>
      <c r="FL283" s="2252"/>
      <c r="FP283" s="2252"/>
      <c r="FQ283" s="1858"/>
      <c r="FT283" s="2252"/>
      <c r="FX283" s="2252"/>
      <c r="GB283" s="2252"/>
      <c r="GF283" s="2252"/>
      <c r="GG283" s="1858"/>
      <c r="GJ283" s="2252"/>
      <c r="GN283" s="2252"/>
      <c r="GR283" s="2252"/>
      <c r="GV283" s="1858"/>
      <c r="GW283" s="1858"/>
      <c r="GZ283" s="2252"/>
      <c r="HA283" s="1858"/>
      <c r="HD283" s="2252"/>
      <c r="HE283" s="1858"/>
      <c r="HH283" s="2252"/>
      <c r="HI283" s="1858"/>
      <c r="HL283" s="2252"/>
      <c r="HM283" s="1858"/>
      <c r="HP283" s="2252"/>
      <c r="HQ283" s="1858"/>
      <c r="HT283" s="2252"/>
      <c r="HU283" s="1858"/>
      <c r="HX283" s="2252"/>
      <c r="HY283" s="1858"/>
      <c r="IB283" s="2252"/>
      <c r="IC283" s="1858"/>
      <c r="IF283" s="2252"/>
      <c r="IG283" s="1858"/>
      <c r="IJ283" s="2252"/>
      <c r="IK283" s="1858"/>
      <c r="IN283" s="2252"/>
      <c r="IO283" s="1858"/>
      <c r="IR283" s="2252"/>
      <c r="IS283" s="1858"/>
      <c r="IV283" s="1858"/>
      <c r="IW283" s="1858"/>
      <c r="IZ283" s="2252"/>
      <c r="JA283" s="1858"/>
      <c r="JD283" s="2252"/>
      <c r="JE283" s="1858"/>
      <c r="JH283" s="2252"/>
      <c r="JI283" s="1858"/>
      <c r="JL283" s="2252"/>
      <c r="JM283" s="1858"/>
      <c r="JP283" s="2252"/>
      <c r="JQ283" s="1858"/>
      <c r="JT283" s="2252"/>
      <c r="JU283" s="1858"/>
      <c r="JX283" s="2252"/>
      <c r="JY283" s="1858"/>
      <c r="KB283" s="2252"/>
      <c r="KC283" s="1858"/>
      <c r="KF283" s="2252"/>
      <c r="KG283" s="1858"/>
      <c r="KJ283" s="2252"/>
      <c r="KK283" s="1858"/>
      <c r="KN283" s="2252"/>
      <c r="KO283" s="1858"/>
      <c r="KR283" s="2252"/>
      <c r="KS283" s="1858"/>
      <c r="KV283" s="2252"/>
      <c r="KW283" s="1858"/>
      <c r="KZ283" s="2252"/>
      <c r="LA283" s="1858"/>
      <c r="LD283" s="2252"/>
      <c r="LE283" s="1858"/>
      <c r="LH283" s="2252"/>
      <c r="LI283" s="1858"/>
      <c r="LL283" s="2252"/>
      <c r="LM283" s="1858"/>
      <c r="LP283" s="2252"/>
      <c r="LQ283" s="1858"/>
      <c r="LT283" s="2252"/>
      <c r="LU283" s="1858"/>
      <c r="LX283" s="2252"/>
      <c r="LY283" s="1858"/>
      <c r="MB283" s="2252"/>
      <c r="MC283" s="1858"/>
      <c r="MF283" s="2252"/>
      <c r="MG283" s="1858"/>
      <c r="MJ283" s="2252"/>
      <c r="MK283" s="1858"/>
      <c r="MN283" s="2252"/>
      <c r="MO283" s="1858"/>
      <c r="MR283" s="2252"/>
      <c r="MS283" s="1858"/>
      <c r="MV283" s="2252"/>
      <c r="MW283" s="1858"/>
      <c r="MZ283" s="2252"/>
      <c r="NA283" s="1858"/>
      <c r="ND283" s="2252"/>
    </row>
    <row r="284" spans="1:368" s="933" customFormat="1" thickBot="1">
      <c r="A284" s="900"/>
      <c r="B284" s="1761"/>
      <c r="C284" s="1790">
        <v>2008</v>
      </c>
      <c r="D284" s="2331" t="s">
        <v>502</v>
      </c>
      <c r="E284" s="1790">
        <v>27</v>
      </c>
      <c r="F284" s="1839" t="s">
        <v>541</v>
      </c>
      <c r="G284" s="1744"/>
      <c r="H284" s="2274"/>
      <c r="I284" s="2274"/>
      <c r="J284" s="2274"/>
      <c r="K284" s="2275"/>
      <c r="L284" s="1761"/>
      <c r="M284" s="1221"/>
      <c r="N284" s="1221"/>
      <c r="O284" s="1221"/>
      <c r="P284" s="2506"/>
      <c r="Q284" s="2534"/>
      <c r="R284" s="1222"/>
      <c r="S284" s="1223"/>
      <c r="T284" s="2535"/>
      <c r="U284" s="903"/>
      <c r="V284" s="903"/>
      <c r="W284" s="903"/>
      <c r="X284" s="904"/>
      <c r="Y284" s="1224"/>
      <c r="Z284" s="1224"/>
      <c r="AA284" s="1224"/>
      <c r="AB284" s="1225"/>
      <c r="AC284" s="2581">
        <f>STDEV(AF282:AF283)</f>
        <v>2.7577164466275388</v>
      </c>
      <c r="AD284" s="2581"/>
      <c r="AE284" s="2580">
        <f>AVERAGE(AF282:AF283)</f>
        <v>12.95</v>
      </c>
      <c r="AF284" s="2580"/>
      <c r="AG284" s="1179"/>
      <c r="AH284" s="1180"/>
      <c r="AI284" s="1181"/>
      <c r="AJ284" s="1180"/>
      <c r="AK284" s="2581">
        <f>STDEV(AN282:AN283)</f>
        <v>2.4748737341529163</v>
      </c>
      <c r="AL284" s="2581"/>
      <c r="AM284" s="2580">
        <f>AVERAGE(AN282:AN283)</f>
        <v>16.5</v>
      </c>
      <c r="AN284" s="2580"/>
      <c r="AO284" s="1226"/>
      <c r="AP284" s="1226"/>
      <c r="AQ284" s="1226"/>
      <c r="AR284" s="1227"/>
      <c r="AS284" s="910"/>
      <c r="AT284" s="910"/>
      <c r="AU284" s="911"/>
      <c r="AV284" s="1598"/>
      <c r="AW284" s="1978"/>
      <c r="AX284" s="912"/>
      <c r="AY284" s="913"/>
      <c r="AZ284" s="1979"/>
      <c r="BA284" s="914"/>
      <c r="BB284" s="914"/>
      <c r="BC284" s="914"/>
      <c r="BD284" s="1847"/>
      <c r="BE284" s="2582">
        <f>STDEV(BH282:BH283)</f>
        <v>0</v>
      </c>
      <c r="BF284" s="2581"/>
      <c r="BG284" s="2580">
        <f>AVERAGE(BH282:BH283)</f>
        <v>17</v>
      </c>
      <c r="BH284" s="2580"/>
      <c r="BI284" s="916"/>
      <c r="BJ284" s="916"/>
      <c r="BK284" s="916"/>
      <c r="BL284" s="917"/>
      <c r="BM284" s="918"/>
      <c r="BN284" s="918"/>
      <c r="BO284" s="918"/>
      <c r="BP284" s="919"/>
      <c r="BQ284" s="910"/>
      <c r="BR284" s="910"/>
      <c r="BS284" s="910"/>
      <c r="BT284" s="1598"/>
      <c r="BU284" s="1937"/>
      <c r="BV284" s="910"/>
      <c r="BW284" s="910"/>
      <c r="BX284" s="1938"/>
      <c r="BY284" s="1437"/>
      <c r="BZ284" s="1437"/>
      <c r="CA284" s="1437"/>
      <c r="CB284" s="1438"/>
      <c r="CC284" s="903"/>
      <c r="CD284" s="903"/>
      <c r="CE284" s="903"/>
      <c r="CF284" s="904"/>
      <c r="CG284" s="918"/>
      <c r="CH284" s="918"/>
      <c r="CI284" s="918"/>
      <c r="CJ284" s="919"/>
      <c r="CK284" s="920"/>
      <c r="CL284" s="920"/>
      <c r="CM284" s="920"/>
      <c r="CN284" s="927"/>
      <c r="CO284" s="2582">
        <f>STDEV(CR282:CR283)</f>
        <v>0</v>
      </c>
      <c r="CP284" s="2581"/>
      <c r="CQ284" s="2580">
        <f>AVERAGE(CR282:CR283)</f>
        <v>16.5</v>
      </c>
      <c r="CR284" s="2585"/>
      <c r="CS284" s="921"/>
      <c r="CT284" s="921"/>
      <c r="CU284" s="921"/>
      <c r="CV284" s="923"/>
      <c r="CW284" s="924"/>
      <c r="CX284" s="921"/>
      <c r="CY284" s="922"/>
      <c r="CZ284" s="922"/>
      <c r="DA284" s="925"/>
      <c r="DB284" s="915"/>
      <c r="DC284" s="926"/>
      <c r="DD284" s="926"/>
      <c r="DE284" s="924"/>
      <c r="DF284" s="921"/>
      <c r="DG284" s="922"/>
      <c r="DH284" s="922"/>
      <c r="DI284" s="924"/>
      <c r="DJ284" s="921"/>
      <c r="DK284" s="922"/>
      <c r="DL284" s="922"/>
      <c r="DM284" s="906"/>
      <c r="DN284" s="906"/>
      <c r="DO284" s="906"/>
      <c r="DP284" s="905"/>
      <c r="DQ284" s="924"/>
      <c r="DR284" s="921"/>
      <c r="DS284" s="922"/>
      <c r="DT284" s="923"/>
      <c r="DU284" s="1229"/>
      <c r="DV284" s="1230"/>
      <c r="DW284" s="1231"/>
      <c r="DX284" s="1561"/>
      <c r="DY284" s="1541"/>
      <c r="DZ284" s="1542"/>
      <c r="EA284" s="1543"/>
      <c r="EB284" s="1544"/>
      <c r="EC284" s="924"/>
      <c r="ED284" s="921"/>
      <c r="EE284" s="922"/>
      <c r="EF284" s="923"/>
      <c r="EG284" s="924"/>
      <c r="EH284" s="921"/>
      <c r="EI284" s="922"/>
      <c r="EJ284" s="923"/>
      <c r="EK284" s="1717"/>
      <c r="EL284" s="1718"/>
      <c r="EM284" s="1719"/>
      <c r="EN284" s="1720"/>
      <c r="EO284" s="1721"/>
      <c r="EP284" s="1722"/>
      <c r="EQ284" s="1723"/>
      <c r="ER284" s="1724"/>
      <c r="ES284" s="1725"/>
      <c r="ET284" s="1726"/>
      <c r="EU284" s="1727"/>
      <c r="EV284" s="1728"/>
      <c r="EW284" s="1729"/>
      <c r="EX284" s="1730"/>
      <c r="EY284" s="1731"/>
      <c r="EZ284" s="1732"/>
      <c r="FA284" s="1733"/>
      <c r="FB284" s="1734"/>
      <c r="FC284" s="1735"/>
      <c r="FD284" s="1736"/>
      <c r="FE284" s="1737"/>
      <c r="FF284" s="1738"/>
      <c r="FG284" s="1739"/>
      <c r="FH284" s="1740"/>
      <c r="FL284" s="2261"/>
      <c r="FP284" s="2261"/>
      <c r="FQ284" s="1868"/>
      <c r="FT284" s="2261"/>
      <c r="FX284" s="2261"/>
      <c r="GB284" s="2261"/>
      <c r="GF284" s="2261"/>
      <c r="GG284" s="1868"/>
      <c r="GJ284" s="2261"/>
      <c r="GN284" s="2261"/>
      <c r="GR284" s="2261"/>
      <c r="GV284" s="1868"/>
      <c r="GW284" s="1868"/>
      <c r="GZ284" s="2261"/>
      <c r="HA284" s="1868"/>
      <c r="HD284" s="2261"/>
      <c r="HE284" s="1868"/>
      <c r="HH284" s="2261"/>
      <c r="HI284" s="1868"/>
      <c r="HL284" s="2261"/>
      <c r="HM284" s="1868"/>
      <c r="HP284" s="2261"/>
      <c r="HQ284" s="1868"/>
      <c r="HT284" s="2261"/>
      <c r="HU284" s="1868"/>
      <c r="HX284" s="2261"/>
      <c r="HY284" s="1868"/>
      <c r="IB284" s="2261"/>
      <c r="IC284" s="1868"/>
      <c r="IF284" s="2261"/>
      <c r="IG284" s="1868"/>
      <c r="IJ284" s="2261"/>
      <c r="IK284" s="1868"/>
      <c r="IN284" s="2261"/>
      <c r="IO284" s="1868"/>
      <c r="IR284" s="2261"/>
      <c r="IS284" s="1868"/>
      <c r="IV284" s="1868"/>
      <c r="IW284" s="1868"/>
      <c r="IZ284" s="2261"/>
      <c r="JA284" s="1868"/>
      <c r="JD284" s="2261"/>
      <c r="JE284" s="1868"/>
      <c r="JH284" s="2261"/>
      <c r="JI284" s="1868"/>
      <c r="JL284" s="2261"/>
      <c r="JM284" s="1868"/>
      <c r="JP284" s="2261"/>
      <c r="JQ284" s="1868"/>
      <c r="JT284" s="2261"/>
      <c r="JU284" s="1868"/>
      <c r="JX284" s="2261"/>
      <c r="JY284" s="1868"/>
      <c r="KB284" s="2261"/>
      <c r="KC284" s="1868"/>
      <c r="KF284" s="2261"/>
      <c r="KG284" s="1868"/>
      <c r="KJ284" s="2261"/>
      <c r="KK284" s="1868"/>
      <c r="KN284" s="2261"/>
      <c r="KO284" s="1868"/>
      <c r="KR284" s="2261"/>
      <c r="KS284" s="1868"/>
      <c r="KV284" s="2261"/>
      <c r="KW284" s="1868"/>
      <c r="KZ284" s="2261"/>
      <c r="LA284" s="1868"/>
      <c r="LD284" s="2261"/>
      <c r="LE284" s="1868"/>
      <c r="LH284" s="2261"/>
      <c r="LI284" s="1868"/>
      <c r="LL284" s="2261"/>
      <c r="LM284" s="1868"/>
      <c r="LP284" s="2261"/>
      <c r="LQ284" s="1868"/>
      <c r="LT284" s="2261"/>
      <c r="LU284" s="1868"/>
      <c r="LX284" s="2261"/>
      <c r="LY284" s="1868"/>
      <c r="MB284" s="2261"/>
      <c r="MC284" s="1868"/>
      <c r="MF284" s="2261"/>
      <c r="MG284" s="1868"/>
      <c r="MJ284" s="2261"/>
      <c r="MK284" s="1868"/>
      <c r="MN284" s="2261"/>
      <c r="MO284" s="1868"/>
      <c r="MR284" s="2261"/>
      <c r="MS284" s="1868"/>
      <c r="MV284" s="2261"/>
      <c r="MW284" s="1868"/>
      <c r="MZ284" s="2261"/>
      <c r="NA284" s="1868"/>
      <c r="ND284" s="2261"/>
    </row>
    <row r="285" spans="1:368" s="898" customFormat="1" thickBot="1">
      <c r="A285" s="861"/>
      <c r="B285" s="1760"/>
      <c r="C285" s="1790"/>
      <c r="D285" s="2331"/>
      <c r="E285" s="1790"/>
      <c r="F285" s="1840" t="s">
        <v>345</v>
      </c>
      <c r="G285" s="1742" t="s">
        <v>347</v>
      </c>
      <c r="H285" s="1784">
        <f t="shared" ref="H285:J290" si="246">AVERAGE(AS285,AG285,BE285,BU285,CO285,DU285,EW285,FE285,AC285)</f>
        <v>4.3499999999999996</v>
      </c>
      <c r="I285" s="1523">
        <f t="shared" si="246"/>
        <v>3.8</v>
      </c>
      <c r="J285" s="1538">
        <f t="shared" si="246"/>
        <v>4.45</v>
      </c>
      <c r="K285" s="2312">
        <f t="shared" ref="K285:K290" si="247">SUM(H285:J285)</f>
        <v>12.599999999999998</v>
      </c>
      <c r="L285" s="1760"/>
      <c r="M285" s="1205"/>
      <c r="N285" s="1205"/>
      <c r="O285" s="1205"/>
      <c r="P285" s="2504"/>
      <c r="Q285" s="2530"/>
      <c r="R285" s="1206"/>
      <c r="S285" s="1207"/>
      <c r="T285" s="2531"/>
      <c r="U285" s="864"/>
      <c r="V285" s="864"/>
      <c r="W285" s="864"/>
      <c r="X285" s="865"/>
      <c r="Y285" s="1208"/>
      <c r="Z285" s="1208"/>
      <c r="AA285" s="1208"/>
      <c r="AB285" s="1209"/>
      <c r="AC285" s="484">
        <v>4</v>
      </c>
      <c r="AD285" s="484">
        <v>4.5</v>
      </c>
      <c r="AE285" s="484">
        <v>3</v>
      </c>
      <c r="AF285" s="356">
        <f t="shared" ref="AF285:AF290" si="248">AE285+AD285+AC285</f>
        <v>11.5</v>
      </c>
      <c r="AG285" s="546">
        <v>4</v>
      </c>
      <c r="AH285" s="546">
        <v>3</v>
      </c>
      <c r="AI285" s="546">
        <v>5</v>
      </c>
      <c r="AJ285" s="724">
        <f>AI285+AH285+AG285</f>
        <v>12</v>
      </c>
      <c r="AK285" s="869"/>
      <c r="AL285" s="870"/>
      <c r="AM285" s="870"/>
      <c r="AN285" s="871"/>
      <c r="AO285" s="1210"/>
      <c r="AP285" s="1210"/>
      <c r="AQ285" s="1210"/>
      <c r="AR285" s="1211"/>
      <c r="AS285" s="358">
        <f t="shared" ref="AS285:AS290" si="249">AV285*6/20</f>
        <v>4.5</v>
      </c>
      <c r="AT285" s="358">
        <f t="shared" ref="AT285:AT290" si="250">AV285*6/20</f>
        <v>4.5</v>
      </c>
      <c r="AU285" s="358">
        <f t="shared" ref="AU285:AU290" si="251">AV285*8/20</f>
        <v>6</v>
      </c>
      <c r="AV285" s="543">
        <v>15</v>
      </c>
      <c r="AW285" s="1976"/>
      <c r="AX285" s="872"/>
      <c r="AY285" s="873"/>
      <c r="AZ285" s="1977"/>
      <c r="BA285" s="874"/>
      <c r="BB285" s="874"/>
      <c r="BC285" s="874"/>
      <c r="BD285" s="2434"/>
      <c r="BE285" s="2417"/>
      <c r="BF285" s="875"/>
      <c r="BG285" s="2447"/>
      <c r="BH285" s="888"/>
      <c r="BI285" s="877"/>
      <c r="BJ285" s="877"/>
      <c r="BK285" s="877"/>
      <c r="BL285" s="878"/>
      <c r="BM285" s="879"/>
      <c r="BN285" s="879"/>
      <c r="BO285" s="879"/>
      <c r="BP285" s="880"/>
      <c r="BQ285" s="867"/>
      <c r="BR285" s="867"/>
      <c r="BS285" s="867"/>
      <c r="BT285" s="866"/>
      <c r="BU285" s="1927"/>
      <c r="BV285" s="1419"/>
      <c r="BW285" s="1419"/>
      <c r="BX285" s="1928"/>
      <c r="BY285" s="1435"/>
      <c r="BZ285" s="1435"/>
      <c r="CA285" s="1435"/>
      <c r="CB285" s="1436"/>
      <c r="CC285" s="864"/>
      <c r="CD285" s="864"/>
      <c r="CE285" s="864"/>
      <c r="CF285" s="865"/>
      <c r="CG285" s="879"/>
      <c r="CH285" s="879"/>
      <c r="CI285" s="879"/>
      <c r="CJ285" s="880"/>
      <c r="CK285" s="882"/>
      <c r="CL285" s="882"/>
      <c r="CM285" s="882"/>
      <c r="CN285" s="889"/>
      <c r="CO285" s="2022"/>
      <c r="CP285" s="883"/>
      <c r="CQ285" s="884"/>
      <c r="CR285" s="2023"/>
      <c r="CS285" s="883"/>
      <c r="CT285" s="883"/>
      <c r="CU285" s="883"/>
      <c r="CV285" s="885"/>
      <c r="CW285" s="886"/>
      <c r="CX285" s="883"/>
      <c r="CY285" s="884"/>
      <c r="CZ285" s="884"/>
      <c r="DA285" s="887"/>
      <c r="DB285" s="875"/>
      <c r="DC285" s="888"/>
      <c r="DD285" s="888"/>
      <c r="DE285" s="886"/>
      <c r="DF285" s="883"/>
      <c r="DG285" s="884"/>
      <c r="DH285" s="884"/>
      <c r="DI285" s="889"/>
      <c r="DJ285" s="882"/>
      <c r="DK285" s="890"/>
      <c r="DL285" s="890"/>
      <c r="DM285" s="881"/>
      <c r="DN285" s="881"/>
      <c r="DO285" s="881"/>
      <c r="DP285" s="891"/>
      <c r="DQ285" s="869"/>
      <c r="DR285" s="870"/>
      <c r="DS285" s="1212"/>
      <c r="DT285" s="871"/>
      <c r="DU285" s="1195">
        <v>4.25</v>
      </c>
      <c r="DV285" s="1195">
        <v>4</v>
      </c>
      <c r="DW285" s="1195">
        <v>4.25</v>
      </c>
      <c r="DX285" s="1196">
        <f>DW285+DV285+DU285</f>
        <v>12.5</v>
      </c>
      <c r="DY285" s="892"/>
      <c r="DZ285" s="893"/>
      <c r="EA285" s="1539"/>
      <c r="EB285" s="1540"/>
      <c r="EC285" s="869"/>
      <c r="ED285" s="870"/>
      <c r="EE285" s="1212"/>
      <c r="EF285" s="871"/>
      <c r="EG285" s="869"/>
      <c r="EH285" s="870"/>
      <c r="EI285" s="1212"/>
      <c r="EJ285" s="871"/>
      <c r="EK285" s="1578"/>
      <c r="EL285" s="1579"/>
      <c r="EM285" s="1580"/>
      <c r="EN285" s="1581"/>
      <c r="EO285" s="1582"/>
      <c r="EP285" s="1583"/>
      <c r="EQ285" s="1584"/>
      <c r="ER285" s="1585"/>
      <c r="ES285" s="1586"/>
      <c r="ET285" s="1587"/>
      <c r="EU285" s="1588"/>
      <c r="EV285" s="1589"/>
      <c r="EW285" s="1590"/>
      <c r="EX285" s="1591"/>
      <c r="EY285" s="1592"/>
      <c r="EZ285" s="1593"/>
      <c r="FA285" s="1594"/>
      <c r="FB285" s="1595"/>
      <c r="FC285" s="1596"/>
      <c r="FD285" s="1597"/>
      <c r="FE285" s="1686">
        <v>5</v>
      </c>
      <c r="FF285" s="1686">
        <v>3</v>
      </c>
      <c r="FG285" s="1686">
        <v>4</v>
      </c>
      <c r="FH285" s="1687">
        <f>FG285+FF285+FE285</f>
        <v>12</v>
      </c>
      <c r="FL285" s="2260"/>
      <c r="FP285" s="2260"/>
      <c r="FQ285" s="1867"/>
      <c r="FT285" s="2260"/>
      <c r="FX285" s="2260"/>
      <c r="GB285" s="2260"/>
      <c r="GF285" s="2260"/>
      <c r="GG285" s="1867"/>
      <c r="GJ285" s="2260"/>
      <c r="GN285" s="2260"/>
      <c r="GR285" s="2260"/>
      <c r="GV285" s="1867"/>
      <c r="GW285" s="1867"/>
      <c r="GZ285" s="2260"/>
      <c r="HA285" s="1867"/>
      <c r="HD285" s="2260"/>
      <c r="HE285" s="1867"/>
      <c r="HH285" s="2260"/>
      <c r="HI285" s="1867"/>
      <c r="HL285" s="2260"/>
      <c r="HM285" s="1867"/>
      <c r="HP285" s="2260"/>
      <c r="HQ285" s="1867"/>
      <c r="HT285" s="2260"/>
      <c r="HU285" s="1867"/>
      <c r="HX285" s="2260"/>
      <c r="HY285" s="1867"/>
      <c r="IB285" s="2260"/>
      <c r="IC285" s="1867"/>
      <c r="IF285" s="2260"/>
      <c r="IG285" s="1867"/>
      <c r="IJ285" s="2260"/>
      <c r="IK285" s="1867"/>
      <c r="IN285" s="2260"/>
      <c r="IO285" s="1867"/>
      <c r="IR285" s="2260"/>
      <c r="IS285" s="1867"/>
      <c r="IV285" s="1867"/>
      <c r="IW285" s="1867"/>
      <c r="IZ285" s="2260"/>
      <c r="JA285" s="1867"/>
      <c r="JD285" s="2260"/>
      <c r="JE285" s="1867"/>
      <c r="JH285" s="2260"/>
      <c r="JI285" s="1867"/>
      <c r="JL285" s="2260"/>
      <c r="JM285" s="1867"/>
      <c r="JP285" s="2260"/>
      <c r="JQ285" s="1867"/>
      <c r="JT285" s="2260"/>
      <c r="JU285" s="1867"/>
      <c r="JX285" s="2260"/>
      <c r="JY285" s="1867"/>
      <c r="KB285" s="2260"/>
      <c r="KC285" s="1867"/>
      <c r="KF285" s="2260"/>
      <c r="KG285" s="1867"/>
      <c r="KJ285" s="2260"/>
      <c r="KK285" s="1867"/>
      <c r="KN285" s="2260"/>
      <c r="KO285" s="1867"/>
      <c r="KR285" s="2260"/>
      <c r="KS285" s="1867"/>
      <c r="KV285" s="2260"/>
      <c r="KW285" s="1867"/>
      <c r="KZ285" s="2260"/>
      <c r="LA285" s="1867"/>
      <c r="LD285" s="2260"/>
      <c r="LE285" s="1867"/>
      <c r="LH285" s="2260"/>
      <c r="LI285" s="1867"/>
      <c r="LL285" s="2260"/>
      <c r="LM285" s="1867"/>
      <c r="LP285" s="2260"/>
      <c r="LQ285" s="1867"/>
      <c r="LT285" s="2260"/>
      <c r="LU285" s="1867"/>
      <c r="LX285" s="2260"/>
      <c r="LY285" s="1867"/>
      <c r="MB285" s="2260"/>
      <c r="MC285" s="1867"/>
      <c r="MF285" s="2260"/>
      <c r="MG285" s="1867"/>
      <c r="MJ285" s="2260"/>
      <c r="MK285" s="1867"/>
      <c r="MN285" s="2260"/>
      <c r="MO285" s="1867"/>
      <c r="MR285" s="2260"/>
      <c r="MS285" s="1867"/>
      <c r="MV285" s="2260"/>
      <c r="MW285" s="1867"/>
      <c r="MZ285" s="2260"/>
      <c r="NA285" s="1867"/>
      <c r="ND285" s="2260"/>
    </row>
    <row r="286" spans="1:368" s="78" customFormat="1" thickBot="1">
      <c r="A286" s="899"/>
      <c r="B286" s="1754"/>
      <c r="C286" s="1790"/>
      <c r="D286" s="2331"/>
      <c r="E286" s="1790"/>
      <c r="F286" s="1837" t="s">
        <v>346</v>
      </c>
      <c r="G286" s="1743" t="s">
        <v>153</v>
      </c>
      <c r="H286" s="1788">
        <f t="shared" si="246"/>
        <v>3.44</v>
      </c>
      <c r="I286" s="1538">
        <f t="shared" si="246"/>
        <v>3.04</v>
      </c>
      <c r="J286" s="1538">
        <f t="shared" si="246"/>
        <v>4.32</v>
      </c>
      <c r="K286" s="2310">
        <f t="shared" si="247"/>
        <v>10.8</v>
      </c>
      <c r="L286" s="1754"/>
      <c r="M286" s="472"/>
      <c r="N286" s="472"/>
      <c r="O286" s="472"/>
      <c r="P286" s="471"/>
      <c r="Q286" s="2521"/>
      <c r="R286" s="572"/>
      <c r="S286" s="573"/>
      <c r="T286" s="2520"/>
      <c r="U286" s="355"/>
      <c r="V286" s="355"/>
      <c r="W286" s="355"/>
      <c r="X286" s="356"/>
      <c r="Y286" s="482"/>
      <c r="Z286" s="482"/>
      <c r="AA286" s="482"/>
      <c r="AB286" s="525"/>
      <c r="AC286" s="484">
        <v>4</v>
      </c>
      <c r="AD286" s="484">
        <v>4</v>
      </c>
      <c r="AE286" s="484">
        <v>5</v>
      </c>
      <c r="AF286" s="356">
        <f t="shared" si="248"/>
        <v>13</v>
      </c>
      <c r="AG286" s="546">
        <v>3</v>
      </c>
      <c r="AH286" s="546">
        <v>3</v>
      </c>
      <c r="AI286" s="546">
        <v>4</v>
      </c>
      <c r="AJ286" s="724">
        <f>AI286+AH286+AG286</f>
        <v>10</v>
      </c>
      <c r="AK286" s="351"/>
      <c r="AL286" s="463"/>
      <c r="AM286" s="463"/>
      <c r="AN286" s="464"/>
      <c r="AO286" s="1127"/>
      <c r="AP286" s="1127"/>
      <c r="AQ286" s="1127"/>
      <c r="AR286" s="1128"/>
      <c r="AS286" s="358">
        <f t="shared" si="249"/>
        <v>4.2</v>
      </c>
      <c r="AT286" s="358">
        <f t="shared" si="250"/>
        <v>4.2</v>
      </c>
      <c r="AU286" s="358">
        <f t="shared" si="251"/>
        <v>5.6</v>
      </c>
      <c r="AV286" s="543">
        <v>14</v>
      </c>
      <c r="AW286" s="1962"/>
      <c r="AX286" s="364"/>
      <c r="AY286" s="365"/>
      <c r="AZ286" s="1963"/>
      <c r="BA286" s="366"/>
      <c r="BB286" s="366"/>
      <c r="BC286" s="366"/>
      <c r="BD286" s="367"/>
      <c r="BE286" s="2418"/>
      <c r="BF286" s="378"/>
      <c r="BG286" s="2448"/>
      <c r="BH286" s="470"/>
      <c r="BI286" s="371"/>
      <c r="BJ286" s="371"/>
      <c r="BK286" s="371"/>
      <c r="BL286" s="372"/>
      <c r="BM286" s="358"/>
      <c r="BN286" s="358"/>
      <c r="BO286" s="358"/>
      <c r="BP286" s="363"/>
      <c r="BQ286" s="373"/>
      <c r="BR286" s="373"/>
      <c r="BS286" s="373"/>
      <c r="BT286" s="704"/>
      <c r="BU286" s="1916"/>
      <c r="BV286" s="1415"/>
      <c r="BW286" s="1415"/>
      <c r="BX286" s="1917"/>
      <c r="BY286" s="1424"/>
      <c r="BZ286" s="1424"/>
      <c r="CA286" s="1424"/>
      <c r="CB286" s="1425"/>
      <c r="CC286" s="355"/>
      <c r="CD286" s="355"/>
      <c r="CE286" s="355"/>
      <c r="CF286" s="356"/>
      <c r="CG286" s="358"/>
      <c r="CH286" s="358"/>
      <c r="CI286" s="358"/>
      <c r="CJ286" s="363"/>
      <c r="CK286" s="383"/>
      <c r="CL286" s="383"/>
      <c r="CM286" s="383"/>
      <c r="CN286" s="488"/>
      <c r="CO286" s="2014"/>
      <c r="CP286" s="467"/>
      <c r="CQ286" s="468"/>
      <c r="CR286" s="2015"/>
      <c r="CS286" s="467"/>
      <c r="CT286" s="467"/>
      <c r="CU286" s="467"/>
      <c r="CV286" s="575"/>
      <c r="CW286" s="466"/>
      <c r="CX286" s="467"/>
      <c r="CY286" s="468"/>
      <c r="CZ286" s="468"/>
      <c r="DA286" s="469"/>
      <c r="DB286" s="378"/>
      <c r="DC286" s="470"/>
      <c r="DD286" s="470"/>
      <c r="DE286" s="466"/>
      <c r="DF286" s="467"/>
      <c r="DG286" s="468"/>
      <c r="DH286" s="468"/>
      <c r="DI286" s="488"/>
      <c r="DJ286" s="383"/>
      <c r="DK286" s="489"/>
      <c r="DL286" s="489"/>
      <c r="DM286" s="374"/>
      <c r="DN286" s="374"/>
      <c r="DO286" s="374"/>
      <c r="DP286" s="574"/>
      <c r="DQ286" s="351"/>
      <c r="DR286" s="463"/>
      <c r="DS286" s="687"/>
      <c r="DT286" s="464"/>
      <c r="DU286" s="1195">
        <v>3</v>
      </c>
      <c r="DV286" s="1195">
        <v>2</v>
      </c>
      <c r="DW286" s="1195">
        <v>2</v>
      </c>
      <c r="DX286" s="1196">
        <f>DW286+DV286+DU286</f>
        <v>7</v>
      </c>
      <c r="DY286" s="495"/>
      <c r="DZ286" s="496"/>
      <c r="EA286" s="497"/>
      <c r="EB286" s="576"/>
      <c r="EC286" s="351"/>
      <c r="ED286" s="463"/>
      <c r="EE286" s="687"/>
      <c r="EF286" s="464"/>
      <c r="EG286" s="351"/>
      <c r="EH286" s="463"/>
      <c r="EI286" s="687"/>
      <c r="EJ286" s="464"/>
      <c r="EK286" s="986"/>
      <c r="EL286" s="987"/>
      <c r="EM286" s="988"/>
      <c r="EN286" s="989"/>
      <c r="EO286" s="1048"/>
      <c r="EP286" s="1049"/>
      <c r="EQ286" s="1050"/>
      <c r="ER286" s="1051"/>
      <c r="ES286" s="1109"/>
      <c r="ET286" s="1110"/>
      <c r="EU286" s="1111"/>
      <c r="EV286" s="1112"/>
      <c r="EW286" s="1392"/>
      <c r="EX286" s="1393"/>
      <c r="EY286" s="1394"/>
      <c r="EZ286" s="1395"/>
      <c r="FA286" s="1461"/>
      <c r="FB286" s="1462"/>
      <c r="FC286" s="1463"/>
      <c r="FD286" s="1464"/>
      <c r="FE286" s="1686">
        <v>3</v>
      </c>
      <c r="FF286" s="1686">
        <v>2</v>
      </c>
      <c r="FG286" s="1686">
        <v>5</v>
      </c>
      <c r="FH286" s="1687">
        <f>FG286+FF286+FE286</f>
        <v>10</v>
      </c>
      <c r="FL286" s="2252"/>
      <c r="FP286" s="2252"/>
      <c r="FQ286" s="1858"/>
      <c r="FT286" s="2252"/>
      <c r="FX286" s="2252"/>
      <c r="GB286" s="2252"/>
      <c r="GF286" s="2252"/>
      <c r="GG286" s="1858"/>
      <c r="GJ286" s="2252"/>
      <c r="GN286" s="2252"/>
      <c r="GR286" s="2252"/>
      <c r="GV286" s="1858"/>
      <c r="GW286" s="1858"/>
      <c r="GZ286" s="2252"/>
      <c r="HA286" s="1858"/>
      <c r="HD286" s="2252"/>
      <c r="HE286" s="1858"/>
      <c r="HH286" s="2252"/>
      <c r="HI286" s="1858"/>
      <c r="HL286" s="2252"/>
      <c r="HM286" s="1858"/>
      <c r="HP286" s="2252"/>
      <c r="HQ286" s="1858"/>
      <c r="HT286" s="2252"/>
      <c r="HU286" s="1858"/>
      <c r="HX286" s="2252"/>
      <c r="HY286" s="1858"/>
      <c r="IB286" s="2252"/>
      <c r="IC286" s="1858"/>
      <c r="IF286" s="2252"/>
      <c r="IG286" s="1858"/>
      <c r="IJ286" s="2252"/>
      <c r="IK286" s="1858"/>
      <c r="IN286" s="2252"/>
      <c r="IO286" s="1858"/>
      <c r="IR286" s="2252"/>
      <c r="IS286" s="1858"/>
      <c r="IV286" s="1858"/>
      <c r="IW286" s="1858"/>
      <c r="IZ286" s="2252"/>
      <c r="JA286" s="1858"/>
      <c r="JD286" s="2252"/>
      <c r="JE286" s="1858"/>
      <c r="JH286" s="2252"/>
      <c r="JI286" s="1858"/>
      <c r="JL286" s="2252"/>
      <c r="JM286" s="1858"/>
      <c r="JP286" s="2252"/>
      <c r="JQ286" s="1858"/>
      <c r="JT286" s="2252"/>
      <c r="JU286" s="1858"/>
      <c r="JX286" s="2252"/>
      <c r="JY286" s="1858"/>
      <c r="KB286" s="2252"/>
      <c r="KC286" s="1858"/>
      <c r="KF286" s="2252"/>
      <c r="KG286" s="1858"/>
      <c r="KJ286" s="2252"/>
      <c r="KK286" s="1858"/>
      <c r="KN286" s="2252"/>
      <c r="KO286" s="1858"/>
      <c r="KR286" s="2252"/>
      <c r="KS286" s="1858"/>
      <c r="KV286" s="2252"/>
      <c r="KW286" s="1858"/>
      <c r="KZ286" s="2252"/>
      <c r="LA286" s="1858"/>
      <c r="LD286" s="2252"/>
      <c r="LE286" s="1858"/>
      <c r="LH286" s="2252"/>
      <c r="LI286" s="1858"/>
      <c r="LL286" s="2252"/>
      <c r="LM286" s="1858"/>
      <c r="LP286" s="2252"/>
      <c r="LQ286" s="1858"/>
      <c r="LT286" s="2252"/>
      <c r="LU286" s="1858"/>
      <c r="LX286" s="2252"/>
      <c r="LY286" s="1858"/>
      <c r="MB286" s="2252"/>
      <c r="MC286" s="1858"/>
      <c r="MF286" s="2252"/>
      <c r="MG286" s="1858"/>
      <c r="MJ286" s="2252"/>
      <c r="MK286" s="1858"/>
      <c r="MN286" s="2252"/>
      <c r="MO286" s="1858"/>
      <c r="MR286" s="2252"/>
      <c r="MS286" s="1858"/>
      <c r="MV286" s="2252"/>
      <c r="MW286" s="1858"/>
      <c r="MZ286" s="2252"/>
      <c r="NA286" s="1858"/>
      <c r="ND286" s="2252"/>
    </row>
    <row r="287" spans="1:368" s="78" customFormat="1" thickBot="1">
      <c r="A287" s="899"/>
      <c r="B287" s="1754"/>
      <c r="C287" s="1790"/>
      <c r="D287" s="2331"/>
      <c r="E287" s="1790"/>
      <c r="F287" s="1837"/>
      <c r="G287" s="1743" t="s">
        <v>348</v>
      </c>
      <c r="H287" s="1523">
        <f t="shared" si="246"/>
        <v>3.9840000000000004</v>
      </c>
      <c r="I287" s="1538">
        <f t="shared" si="246"/>
        <v>3.4840000000000004</v>
      </c>
      <c r="J287" s="1519">
        <f t="shared" si="246"/>
        <v>4.7120000000000006</v>
      </c>
      <c r="K287" s="2310">
        <f t="shared" si="247"/>
        <v>12.180000000000001</v>
      </c>
      <c r="L287" s="1754"/>
      <c r="M287" s="472"/>
      <c r="N287" s="472"/>
      <c r="O287" s="472"/>
      <c r="P287" s="471"/>
      <c r="Q287" s="2521"/>
      <c r="R287" s="572"/>
      <c r="S287" s="573"/>
      <c r="T287" s="2520"/>
      <c r="U287" s="355"/>
      <c r="V287" s="355"/>
      <c r="W287" s="355"/>
      <c r="X287" s="356"/>
      <c r="Y287" s="482"/>
      <c r="Z287" s="482"/>
      <c r="AA287" s="482"/>
      <c r="AB287" s="525"/>
      <c r="AC287" s="484">
        <v>3</v>
      </c>
      <c r="AD287" s="484">
        <v>4</v>
      </c>
      <c r="AE287" s="484">
        <v>5</v>
      </c>
      <c r="AF287" s="356">
        <f t="shared" si="248"/>
        <v>12</v>
      </c>
      <c r="AG287" s="1197">
        <f>AJ287*6/20</f>
        <v>3.4200000000000004</v>
      </c>
      <c r="AH287" s="1197">
        <f>AJ287*6/20</f>
        <v>3.4200000000000004</v>
      </c>
      <c r="AI287" s="1197">
        <f>AJ287*8/20</f>
        <v>4.5600000000000005</v>
      </c>
      <c r="AJ287" s="1198">
        <v>11.4</v>
      </c>
      <c r="AK287" s="351"/>
      <c r="AL287" s="463"/>
      <c r="AM287" s="463"/>
      <c r="AN287" s="464"/>
      <c r="AO287" s="1127"/>
      <c r="AP287" s="1127"/>
      <c r="AQ287" s="1127"/>
      <c r="AR287" s="1128"/>
      <c r="AS287" s="358">
        <f t="shared" si="249"/>
        <v>4.5</v>
      </c>
      <c r="AT287" s="358">
        <f t="shared" si="250"/>
        <v>4.5</v>
      </c>
      <c r="AU287" s="358">
        <f t="shared" si="251"/>
        <v>6</v>
      </c>
      <c r="AV287" s="543">
        <v>15</v>
      </c>
      <c r="AW287" s="1962"/>
      <c r="AX287" s="364"/>
      <c r="AY287" s="365"/>
      <c r="AZ287" s="1963"/>
      <c r="BA287" s="366"/>
      <c r="BB287" s="366"/>
      <c r="BC287" s="366"/>
      <c r="BD287" s="367"/>
      <c r="BE287" s="2418"/>
      <c r="BF287" s="378"/>
      <c r="BG287" s="2448"/>
      <c r="BH287" s="470"/>
      <c r="BI287" s="371"/>
      <c r="BJ287" s="371"/>
      <c r="BK287" s="371"/>
      <c r="BL287" s="372"/>
      <c r="BM287" s="358"/>
      <c r="BN287" s="358"/>
      <c r="BO287" s="358"/>
      <c r="BP287" s="363"/>
      <c r="BQ287" s="373"/>
      <c r="BR287" s="373"/>
      <c r="BS287" s="373"/>
      <c r="BT287" s="704"/>
      <c r="BU287" s="1916"/>
      <c r="BV287" s="1415"/>
      <c r="BW287" s="1415"/>
      <c r="BX287" s="1917"/>
      <c r="BY287" s="1424"/>
      <c r="BZ287" s="1424"/>
      <c r="CA287" s="1424"/>
      <c r="CB287" s="1425"/>
      <c r="CC287" s="355"/>
      <c r="CD287" s="355"/>
      <c r="CE287" s="355"/>
      <c r="CF287" s="356"/>
      <c r="CG287" s="358"/>
      <c r="CH287" s="358"/>
      <c r="CI287" s="358"/>
      <c r="CJ287" s="363"/>
      <c r="CK287" s="383"/>
      <c r="CL287" s="383"/>
      <c r="CM287" s="383"/>
      <c r="CN287" s="488"/>
      <c r="CO287" s="2014"/>
      <c r="CP287" s="467"/>
      <c r="CQ287" s="468"/>
      <c r="CR287" s="2015"/>
      <c r="CS287" s="467"/>
      <c r="CT287" s="467"/>
      <c r="CU287" s="467"/>
      <c r="CV287" s="575"/>
      <c r="CW287" s="466"/>
      <c r="CX287" s="467"/>
      <c r="CY287" s="468"/>
      <c r="CZ287" s="468"/>
      <c r="DA287" s="469"/>
      <c r="DB287" s="378"/>
      <c r="DC287" s="470"/>
      <c r="DD287" s="470"/>
      <c r="DE287" s="466"/>
      <c r="DF287" s="467"/>
      <c r="DG287" s="468"/>
      <c r="DH287" s="468"/>
      <c r="DI287" s="488"/>
      <c r="DJ287" s="383"/>
      <c r="DK287" s="489"/>
      <c r="DL287" s="489"/>
      <c r="DM287" s="374"/>
      <c r="DN287" s="374"/>
      <c r="DO287" s="374"/>
      <c r="DP287" s="574"/>
      <c r="DQ287" s="351"/>
      <c r="DR287" s="463"/>
      <c r="DS287" s="687"/>
      <c r="DT287" s="464"/>
      <c r="DU287" s="1195">
        <v>5</v>
      </c>
      <c r="DV287" s="1195">
        <v>4.5</v>
      </c>
      <c r="DW287" s="1195">
        <v>6</v>
      </c>
      <c r="DX287" s="1196">
        <f>DW287+DV287+DU287</f>
        <v>15.5</v>
      </c>
      <c r="DY287" s="495"/>
      <c r="DZ287" s="496"/>
      <c r="EA287" s="497"/>
      <c r="EB287" s="576"/>
      <c r="EC287" s="351"/>
      <c r="ED287" s="463"/>
      <c r="EE287" s="687"/>
      <c r="EF287" s="464"/>
      <c r="EG287" s="351"/>
      <c r="EH287" s="463"/>
      <c r="EI287" s="687"/>
      <c r="EJ287" s="464"/>
      <c r="EK287" s="986"/>
      <c r="EL287" s="987"/>
      <c r="EM287" s="988"/>
      <c r="EN287" s="989"/>
      <c r="EO287" s="1048"/>
      <c r="EP287" s="1049"/>
      <c r="EQ287" s="1050"/>
      <c r="ER287" s="1051"/>
      <c r="ES287" s="1109"/>
      <c r="ET287" s="1110"/>
      <c r="EU287" s="1111"/>
      <c r="EV287" s="1112"/>
      <c r="EW287" s="1392"/>
      <c r="EX287" s="1393"/>
      <c r="EY287" s="1394"/>
      <c r="EZ287" s="1395"/>
      <c r="FA287" s="1461"/>
      <c r="FB287" s="1462"/>
      <c r="FC287" s="1463"/>
      <c r="FD287" s="1464"/>
      <c r="FE287" s="1686">
        <v>4</v>
      </c>
      <c r="FF287" s="1686">
        <v>1</v>
      </c>
      <c r="FG287" s="1686">
        <v>2</v>
      </c>
      <c r="FH287" s="1687">
        <f>FG287+FF287+FE287</f>
        <v>7</v>
      </c>
      <c r="FL287" s="2252"/>
      <c r="FP287" s="2252"/>
      <c r="FQ287" s="1858"/>
      <c r="FT287" s="2252"/>
      <c r="FX287" s="2252"/>
      <c r="GB287" s="2252"/>
      <c r="GF287" s="2252"/>
      <c r="GG287" s="1858"/>
      <c r="GJ287" s="2252"/>
      <c r="GN287" s="2252"/>
      <c r="GR287" s="2252"/>
      <c r="GV287" s="1858"/>
      <c r="GW287" s="1858"/>
      <c r="GZ287" s="2252"/>
      <c r="HA287" s="1858"/>
      <c r="HD287" s="2252"/>
      <c r="HE287" s="1858"/>
      <c r="HH287" s="2252"/>
      <c r="HI287" s="1858"/>
      <c r="HL287" s="2252"/>
      <c r="HM287" s="1858"/>
      <c r="HP287" s="2252"/>
      <c r="HQ287" s="1858"/>
      <c r="HT287" s="2252"/>
      <c r="HU287" s="1858"/>
      <c r="HX287" s="2252"/>
      <c r="HY287" s="1858"/>
      <c r="IB287" s="2252"/>
      <c r="IC287" s="1858"/>
      <c r="IF287" s="2252"/>
      <c r="IG287" s="1858"/>
      <c r="IJ287" s="2252"/>
      <c r="IK287" s="1858"/>
      <c r="IN287" s="2252"/>
      <c r="IO287" s="1858"/>
      <c r="IR287" s="2252"/>
      <c r="IS287" s="1858"/>
      <c r="IV287" s="1858"/>
      <c r="IW287" s="1858"/>
      <c r="IZ287" s="2252"/>
      <c r="JA287" s="1858"/>
      <c r="JD287" s="2252"/>
      <c r="JE287" s="1858"/>
      <c r="JH287" s="2252"/>
      <c r="JI287" s="1858"/>
      <c r="JL287" s="2252"/>
      <c r="JM287" s="1858"/>
      <c r="JP287" s="2252"/>
      <c r="JQ287" s="1858"/>
      <c r="JT287" s="2252"/>
      <c r="JU287" s="1858"/>
      <c r="JX287" s="2252"/>
      <c r="JY287" s="1858"/>
      <c r="KB287" s="2252"/>
      <c r="KC287" s="1858"/>
      <c r="KF287" s="2252"/>
      <c r="KG287" s="1858"/>
      <c r="KJ287" s="2252"/>
      <c r="KK287" s="1858"/>
      <c r="KN287" s="2252"/>
      <c r="KO287" s="1858"/>
      <c r="KR287" s="2252"/>
      <c r="KS287" s="1858"/>
      <c r="KV287" s="2252"/>
      <c r="KW287" s="1858"/>
      <c r="KZ287" s="2252"/>
      <c r="LA287" s="1858"/>
      <c r="LD287" s="2252"/>
      <c r="LE287" s="1858"/>
      <c r="LH287" s="2252"/>
      <c r="LI287" s="1858"/>
      <c r="LL287" s="2252"/>
      <c r="LM287" s="1858"/>
      <c r="LP287" s="2252"/>
      <c r="LQ287" s="1858"/>
      <c r="LT287" s="2252"/>
      <c r="LU287" s="1858"/>
      <c r="LX287" s="2252"/>
      <c r="LY287" s="1858"/>
      <c r="MB287" s="2252"/>
      <c r="MC287" s="1858"/>
      <c r="MF287" s="2252"/>
      <c r="MG287" s="1858"/>
      <c r="MJ287" s="2252"/>
      <c r="MK287" s="1858"/>
      <c r="MN287" s="2252"/>
      <c r="MO287" s="1858"/>
      <c r="MR287" s="2252"/>
      <c r="MS287" s="1858"/>
      <c r="MV287" s="2252"/>
      <c r="MW287" s="1858"/>
      <c r="MZ287" s="2252"/>
      <c r="NA287" s="1858"/>
      <c r="ND287" s="2252"/>
    </row>
    <row r="288" spans="1:368" s="78" customFormat="1" thickBot="1">
      <c r="A288" s="899"/>
      <c r="B288" s="1754"/>
      <c r="C288" s="1790"/>
      <c r="D288" s="2331"/>
      <c r="E288" s="1790"/>
      <c r="F288" s="1837"/>
      <c r="G288" s="1743" t="s">
        <v>268</v>
      </c>
      <c r="H288" s="1788">
        <f t="shared" si="246"/>
        <v>3.94</v>
      </c>
      <c r="I288" s="1538">
        <f t="shared" si="246"/>
        <v>3.2399999999999998</v>
      </c>
      <c r="J288" s="1523">
        <f t="shared" si="246"/>
        <v>4.5200000000000005</v>
      </c>
      <c r="K288" s="2310">
        <f t="shared" si="247"/>
        <v>11.7</v>
      </c>
      <c r="L288" s="1754"/>
      <c r="M288" s="472"/>
      <c r="N288" s="472"/>
      <c r="O288" s="472"/>
      <c r="P288" s="471"/>
      <c r="Q288" s="2521"/>
      <c r="R288" s="572"/>
      <c r="S288" s="573"/>
      <c r="T288" s="2520"/>
      <c r="U288" s="355"/>
      <c r="V288" s="355"/>
      <c r="W288" s="355"/>
      <c r="X288" s="356"/>
      <c r="Y288" s="482"/>
      <c r="Z288" s="482"/>
      <c r="AA288" s="482"/>
      <c r="AB288" s="525"/>
      <c r="AC288" s="484">
        <v>3.5</v>
      </c>
      <c r="AD288" s="484">
        <v>5</v>
      </c>
      <c r="AE288" s="484">
        <v>5</v>
      </c>
      <c r="AF288" s="356">
        <f t="shared" si="248"/>
        <v>13.5</v>
      </c>
      <c r="AG288" s="546">
        <v>5</v>
      </c>
      <c r="AH288" s="546">
        <v>2</v>
      </c>
      <c r="AI288" s="546">
        <v>4</v>
      </c>
      <c r="AJ288" s="724">
        <f>AI288+AH288+AG288</f>
        <v>11</v>
      </c>
      <c r="AK288" s="351"/>
      <c r="AL288" s="463"/>
      <c r="AM288" s="463"/>
      <c r="AN288" s="464"/>
      <c r="AO288" s="1127"/>
      <c r="AP288" s="1127"/>
      <c r="AQ288" s="1127"/>
      <c r="AR288" s="1128"/>
      <c r="AS288" s="358">
        <f t="shared" si="249"/>
        <v>3.9</v>
      </c>
      <c r="AT288" s="358">
        <f t="shared" si="250"/>
        <v>3.9</v>
      </c>
      <c r="AU288" s="358">
        <f t="shared" si="251"/>
        <v>5.2</v>
      </c>
      <c r="AV288" s="543">
        <v>13</v>
      </c>
      <c r="AW288" s="1962"/>
      <c r="AX288" s="364"/>
      <c r="AY288" s="365"/>
      <c r="AZ288" s="1963"/>
      <c r="BA288" s="366"/>
      <c r="BB288" s="366"/>
      <c r="BC288" s="366"/>
      <c r="BD288" s="367"/>
      <c r="BE288" s="2418"/>
      <c r="BF288" s="378"/>
      <c r="BG288" s="2448"/>
      <c r="BH288" s="470"/>
      <c r="BI288" s="371"/>
      <c r="BJ288" s="371"/>
      <c r="BK288" s="371"/>
      <c r="BL288" s="372"/>
      <c r="BM288" s="358"/>
      <c r="BN288" s="358"/>
      <c r="BO288" s="358"/>
      <c r="BP288" s="363"/>
      <c r="BQ288" s="373"/>
      <c r="BR288" s="373"/>
      <c r="BS288" s="373"/>
      <c r="BT288" s="704"/>
      <c r="BU288" s="1916"/>
      <c r="BV288" s="1415"/>
      <c r="BW288" s="1415"/>
      <c r="BX288" s="1917"/>
      <c r="BY288" s="1424"/>
      <c r="BZ288" s="1424"/>
      <c r="CA288" s="1424"/>
      <c r="CB288" s="1425"/>
      <c r="CC288" s="355"/>
      <c r="CD288" s="355"/>
      <c r="CE288" s="355"/>
      <c r="CF288" s="356"/>
      <c r="CG288" s="358"/>
      <c r="CH288" s="358"/>
      <c r="CI288" s="358"/>
      <c r="CJ288" s="363"/>
      <c r="CK288" s="383"/>
      <c r="CL288" s="383"/>
      <c r="CM288" s="383"/>
      <c r="CN288" s="488"/>
      <c r="CO288" s="2014"/>
      <c r="CP288" s="467"/>
      <c r="CQ288" s="468"/>
      <c r="CR288" s="2015"/>
      <c r="CS288" s="467"/>
      <c r="CT288" s="467"/>
      <c r="CU288" s="467"/>
      <c r="CV288" s="575"/>
      <c r="CW288" s="466"/>
      <c r="CX288" s="467"/>
      <c r="CY288" s="468"/>
      <c r="CZ288" s="468"/>
      <c r="DA288" s="469"/>
      <c r="DB288" s="378"/>
      <c r="DC288" s="470"/>
      <c r="DD288" s="470"/>
      <c r="DE288" s="466"/>
      <c r="DF288" s="467"/>
      <c r="DG288" s="468"/>
      <c r="DH288" s="468"/>
      <c r="DI288" s="488"/>
      <c r="DJ288" s="383"/>
      <c r="DK288" s="489"/>
      <c r="DL288" s="489"/>
      <c r="DM288" s="374"/>
      <c r="DN288" s="374"/>
      <c r="DO288" s="374"/>
      <c r="DP288" s="574"/>
      <c r="DQ288" s="351"/>
      <c r="DR288" s="463"/>
      <c r="DS288" s="687"/>
      <c r="DT288" s="464"/>
      <c r="DU288" s="1197">
        <f>DX288*6/20</f>
        <v>3.3</v>
      </c>
      <c r="DV288" s="1197">
        <f>DX288*6/20</f>
        <v>3.3</v>
      </c>
      <c r="DW288" s="1197">
        <f>DX288*8/20</f>
        <v>4.4000000000000004</v>
      </c>
      <c r="DX288" s="1198">
        <v>11</v>
      </c>
      <c r="DY288" s="495"/>
      <c r="DZ288" s="496"/>
      <c r="EA288" s="497"/>
      <c r="EB288" s="576"/>
      <c r="EC288" s="351"/>
      <c r="ED288" s="463"/>
      <c r="EE288" s="687"/>
      <c r="EF288" s="464"/>
      <c r="EG288" s="351"/>
      <c r="EH288" s="463"/>
      <c r="EI288" s="687"/>
      <c r="EJ288" s="464"/>
      <c r="EK288" s="986"/>
      <c r="EL288" s="987"/>
      <c r="EM288" s="988"/>
      <c r="EN288" s="989"/>
      <c r="EO288" s="1048"/>
      <c r="EP288" s="1049"/>
      <c r="EQ288" s="1050"/>
      <c r="ER288" s="1051"/>
      <c r="ES288" s="1109"/>
      <c r="ET288" s="1110"/>
      <c r="EU288" s="1111"/>
      <c r="EV288" s="1112"/>
      <c r="EW288" s="1392"/>
      <c r="EX288" s="1393"/>
      <c r="EY288" s="1394"/>
      <c r="EZ288" s="1395"/>
      <c r="FA288" s="1461"/>
      <c r="FB288" s="1462"/>
      <c r="FC288" s="1463"/>
      <c r="FD288" s="1464"/>
      <c r="FE288" s="1686">
        <v>4</v>
      </c>
      <c r="FF288" s="1686">
        <v>2</v>
      </c>
      <c r="FG288" s="1686">
        <v>4</v>
      </c>
      <c r="FH288" s="1687">
        <f>FG288+FF288+FE288</f>
        <v>10</v>
      </c>
      <c r="FL288" s="2252"/>
      <c r="FP288" s="2252"/>
      <c r="FQ288" s="1858"/>
      <c r="FT288" s="2252"/>
      <c r="FX288" s="2252"/>
      <c r="GB288" s="2252"/>
      <c r="GF288" s="2252"/>
      <c r="GG288" s="1858"/>
      <c r="GJ288" s="2252"/>
      <c r="GN288" s="2252"/>
      <c r="GR288" s="2252"/>
      <c r="GV288" s="1858"/>
      <c r="GW288" s="1858"/>
      <c r="GZ288" s="2252"/>
      <c r="HA288" s="1858"/>
      <c r="HD288" s="2252"/>
      <c r="HE288" s="1858"/>
      <c r="HH288" s="2252"/>
      <c r="HI288" s="1858"/>
      <c r="HL288" s="2252"/>
      <c r="HM288" s="1858"/>
      <c r="HP288" s="2252"/>
      <c r="HQ288" s="1858"/>
      <c r="HT288" s="2252"/>
      <c r="HU288" s="1858"/>
      <c r="HX288" s="2252"/>
      <c r="HY288" s="1858"/>
      <c r="IB288" s="2252"/>
      <c r="IC288" s="1858"/>
      <c r="IF288" s="2252"/>
      <c r="IG288" s="1858"/>
      <c r="IJ288" s="2252"/>
      <c r="IK288" s="1858"/>
      <c r="IN288" s="2252"/>
      <c r="IO288" s="1858"/>
      <c r="IR288" s="2252"/>
      <c r="IS288" s="1858"/>
      <c r="IV288" s="1858"/>
      <c r="IW288" s="1858"/>
      <c r="IZ288" s="2252"/>
      <c r="JA288" s="1858"/>
      <c r="JD288" s="2252"/>
      <c r="JE288" s="1858"/>
      <c r="JH288" s="2252"/>
      <c r="JI288" s="1858"/>
      <c r="JL288" s="2252"/>
      <c r="JM288" s="1858"/>
      <c r="JP288" s="2252"/>
      <c r="JQ288" s="1858"/>
      <c r="JT288" s="2252"/>
      <c r="JU288" s="1858"/>
      <c r="JX288" s="2252"/>
      <c r="JY288" s="1858"/>
      <c r="KB288" s="2252"/>
      <c r="KC288" s="1858"/>
      <c r="KF288" s="2252"/>
      <c r="KG288" s="1858"/>
      <c r="KJ288" s="2252"/>
      <c r="KK288" s="1858"/>
      <c r="KN288" s="2252"/>
      <c r="KO288" s="1858"/>
      <c r="KR288" s="2252"/>
      <c r="KS288" s="1858"/>
      <c r="KV288" s="2252"/>
      <c r="KW288" s="1858"/>
      <c r="KZ288" s="2252"/>
      <c r="LA288" s="1858"/>
      <c r="LD288" s="2252"/>
      <c r="LE288" s="1858"/>
      <c r="LH288" s="2252"/>
      <c r="LI288" s="1858"/>
      <c r="LL288" s="2252"/>
      <c r="LM288" s="1858"/>
      <c r="LP288" s="2252"/>
      <c r="LQ288" s="1858"/>
      <c r="LT288" s="2252"/>
      <c r="LU288" s="1858"/>
      <c r="LX288" s="2252"/>
      <c r="LY288" s="1858"/>
      <c r="MB288" s="2252"/>
      <c r="MC288" s="1858"/>
      <c r="MF288" s="2252"/>
      <c r="MG288" s="1858"/>
      <c r="MJ288" s="2252"/>
      <c r="MK288" s="1858"/>
      <c r="MN288" s="2252"/>
      <c r="MO288" s="1858"/>
      <c r="MR288" s="2252"/>
      <c r="MS288" s="1858"/>
      <c r="MV288" s="2252"/>
      <c r="MW288" s="1858"/>
      <c r="MZ288" s="2252"/>
      <c r="NA288" s="1858"/>
      <c r="ND288" s="2252"/>
    </row>
    <row r="289" spans="1:368" s="78" customFormat="1" thickBot="1">
      <c r="A289" s="899"/>
      <c r="B289" s="1754"/>
      <c r="C289" s="1790"/>
      <c r="D289" s="2331"/>
      <c r="E289" s="1790"/>
      <c r="F289" s="1837"/>
      <c r="G289" s="1743" t="s">
        <v>349</v>
      </c>
      <c r="H289" s="1788">
        <f t="shared" si="246"/>
        <v>3.7280000000000002</v>
      </c>
      <c r="I289" s="1519">
        <f t="shared" si="246"/>
        <v>4.7279999999999998</v>
      </c>
      <c r="J289" s="1688">
        <f t="shared" si="246"/>
        <v>4.7039999999999997</v>
      </c>
      <c r="K289" s="2309">
        <f t="shared" si="247"/>
        <v>13.16</v>
      </c>
      <c r="L289" s="1754"/>
      <c r="M289" s="472"/>
      <c r="N289" s="472"/>
      <c r="O289" s="472"/>
      <c r="P289" s="471"/>
      <c r="Q289" s="2521"/>
      <c r="R289" s="572"/>
      <c r="S289" s="573"/>
      <c r="T289" s="2520"/>
      <c r="U289" s="355"/>
      <c r="V289" s="355"/>
      <c r="W289" s="355"/>
      <c r="X289" s="356"/>
      <c r="Y289" s="482"/>
      <c r="Z289" s="482"/>
      <c r="AA289" s="482"/>
      <c r="AB289" s="525"/>
      <c r="AC289" s="484">
        <v>4</v>
      </c>
      <c r="AD289" s="484">
        <v>4</v>
      </c>
      <c r="AE289" s="484">
        <v>4</v>
      </c>
      <c r="AF289" s="356">
        <f t="shared" si="248"/>
        <v>12</v>
      </c>
      <c r="AG289" s="546">
        <v>3</v>
      </c>
      <c r="AH289" s="546">
        <v>6</v>
      </c>
      <c r="AI289" s="546">
        <v>4</v>
      </c>
      <c r="AJ289" s="724">
        <f>AI289+AH289+AG289</f>
        <v>13</v>
      </c>
      <c r="AK289" s="351"/>
      <c r="AL289" s="463"/>
      <c r="AM289" s="463"/>
      <c r="AN289" s="464"/>
      <c r="AO289" s="1127"/>
      <c r="AP289" s="1127"/>
      <c r="AQ289" s="1127"/>
      <c r="AR289" s="1128"/>
      <c r="AS289" s="358">
        <f t="shared" si="249"/>
        <v>5.4</v>
      </c>
      <c r="AT289" s="358">
        <f t="shared" si="250"/>
        <v>5.4</v>
      </c>
      <c r="AU289" s="358">
        <f t="shared" si="251"/>
        <v>7.2</v>
      </c>
      <c r="AV289" s="543">
        <v>18</v>
      </c>
      <c r="AW289" s="1962"/>
      <c r="AX289" s="364"/>
      <c r="AY289" s="365"/>
      <c r="AZ289" s="1963"/>
      <c r="BA289" s="366"/>
      <c r="BB289" s="366"/>
      <c r="BC289" s="366"/>
      <c r="BD289" s="367"/>
      <c r="BE289" s="2418"/>
      <c r="BF289" s="378"/>
      <c r="BG289" s="2448"/>
      <c r="BH289" s="470"/>
      <c r="BI289" s="371"/>
      <c r="BJ289" s="371"/>
      <c r="BK289" s="371"/>
      <c r="BL289" s="372"/>
      <c r="BM289" s="358"/>
      <c r="BN289" s="358"/>
      <c r="BO289" s="358"/>
      <c r="BP289" s="363"/>
      <c r="BQ289" s="373"/>
      <c r="BR289" s="373"/>
      <c r="BS289" s="373"/>
      <c r="BT289" s="704"/>
      <c r="BU289" s="1916"/>
      <c r="BV289" s="1415"/>
      <c r="BW289" s="1415"/>
      <c r="BX289" s="1917"/>
      <c r="BY289" s="1424"/>
      <c r="BZ289" s="1424"/>
      <c r="CA289" s="1424"/>
      <c r="CB289" s="1425"/>
      <c r="CC289" s="355"/>
      <c r="CD289" s="355"/>
      <c r="CE289" s="355"/>
      <c r="CF289" s="356"/>
      <c r="CG289" s="358"/>
      <c r="CH289" s="358"/>
      <c r="CI289" s="358"/>
      <c r="CJ289" s="363"/>
      <c r="CK289" s="383"/>
      <c r="CL289" s="383"/>
      <c r="CM289" s="383"/>
      <c r="CN289" s="488"/>
      <c r="CO289" s="2014"/>
      <c r="CP289" s="467"/>
      <c r="CQ289" s="468"/>
      <c r="CR289" s="2015"/>
      <c r="CS289" s="467"/>
      <c r="CT289" s="467"/>
      <c r="CU289" s="467"/>
      <c r="CV289" s="575"/>
      <c r="CW289" s="466"/>
      <c r="CX289" s="467"/>
      <c r="CY289" s="468"/>
      <c r="CZ289" s="468"/>
      <c r="DA289" s="469"/>
      <c r="DB289" s="378"/>
      <c r="DC289" s="470"/>
      <c r="DD289" s="470"/>
      <c r="DE289" s="466"/>
      <c r="DF289" s="467"/>
      <c r="DG289" s="468"/>
      <c r="DH289" s="468"/>
      <c r="DI289" s="488"/>
      <c r="DJ289" s="383"/>
      <c r="DK289" s="489"/>
      <c r="DL289" s="489"/>
      <c r="DM289" s="374"/>
      <c r="DN289" s="374"/>
      <c r="DO289" s="374"/>
      <c r="DP289" s="574"/>
      <c r="DQ289" s="351"/>
      <c r="DR289" s="463"/>
      <c r="DS289" s="687"/>
      <c r="DT289" s="464"/>
      <c r="DU289" s="1195">
        <v>3</v>
      </c>
      <c r="DV289" s="1195">
        <v>5</v>
      </c>
      <c r="DW289" s="1195">
        <v>4</v>
      </c>
      <c r="DX289" s="1196">
        <f>DW289+DV289+DU289</f>
        <v>12</v>
      </c>
      <c r="DY289" s="495"/>
      <c r="DZ289" s="496"/>
      <c r="EA289" s="497"/>
      <c r="EB289" s="576"/>
      <c r="EC289" s="351"/>
      <c r="ED289" s="463"/>
      <c r="EE289" s="687"/>
      <c r="EF289" s="464"/>
      <c r="EG289" s="351"/>
      <c r="EH289" s="463"/>
      <c r="EI289" s="687"/>
      <c r="EJ289" s="464"/>
      <c r="EK289" s="986"/>
      <c r="EL289" s="987"/>
      <c r="EM289" s="988"/>
      <c r="EN289" s="989"/>
      <c r="EO289" s="1048"/>
      <c r="EP289" s="1049"/>
      <c r="EQ289" s="1050"/>
      <c r="ER289" s="1051"/>
      <c r="ES289" s="1109"/>
      <c r="ET289" s="1110"/>
      <c r="EU289" s="1111"/>
      <c r="EV289" s="1112"/>
      <c r="EW289" s="1392"/>
      <c r="EX289" s="1393"/>
      <c r="EY289" s="1394"/>
      <c r="EZ289" s="1395"/>
      <c r="FA289" s="1461"/>
      <c r="FB289" s="1462"/>
      <c r="FC289" s="1463"/>
      <c r="FD289" s="1464"/>
      <c r="FE289" s="1197">
        <f>FH289*6/20</f>
        <v>3.2400000000000007</v>
      </c>
      <c r="FF289" s="1197">
        <f>FH289*6/20</f>
        <v>3.2400000000000007</v>
      </c>
      <c r="FG289" s="1197">
        <f>FH289*8/20</f>
        <v>4.32</v>
      </c>
      <c r="FH289" s="1198">
        <v>10.8</v>
      </c>
      <c r="FL289" s="2252"/>
      <c r="FP289" s="2252"/>
      <c r="FQ289" s="1858"/>
      <c r="FT289" s="2252"/>
      <c r="FX289" s="2252"/>
      <c r="GB289" s="2252"/>
      <c r="GF289" s="2252"/>
      <c r="GG289" s="1858"/>
      <c r="GJ289" s="2252"/>
      <c r="GN289" s="2252"/>
      <c r="GR289" s="2252"/>
      <c r="GV289" s="1858"/>
      <c r="GW289" s="1858"/>
      <c r="GZ289" s="2252"/>
      <c r="HA289" s="1858"/>
      <c r="HD289" s="2252"/>
      <c r="HE289" s="1858"/>
      <c r="HH289" s="2252"/>
      <c r="HI289" s="1858"/>
      <c r="HL289" s="2252"/>
      <c r="HM289" s="1858"/>
      <c r="HP289" s="2252"/>
      <c r="HQ289" s="1858"/>
      <c r="HT289" s="2252"/>
      <c r="HU289" s="1858"/>
      <c r="HX289" s="2252"/>
      <c r="HY289" s="1858"/>
      <c r="IB289" s="2252"/>
      <c r="IC289" s="1858"/>
      <c r="IF289" s="2252"/>
      <c r="IG289" s="1858"/>
      <c r="IJ289" s="2252"/>
      <c r="IK289" s="1858"/>
      <c r="IN289" s="2252"/>
      <c r="IO289" s="1858"/>
      <c r="IR289" s="2252"/>
      <c r="IS289" s="1858"/>
      <c r="IV289" s="1858"/>
      <c r="IW289" s="1858"/>
      <c r="IZ289" s="2252"/>
      <c r="JA289" s="1858"/>
      <c r="JD289" s="2252"/>
      <c r="JE289" s="1858"/>
      <c r="JH289" s="2252"/>
      <c r="JI289" s="1858"/>
      <c r="JL289" s="2252"/>
      <c r="JM289" s="1858"/>
      <c r="JP289" s="2252"/>
      <c r="JQ289" s="1858"/>
      <c r="JT289" s="2252"/>
      <c r="JU289" s="1858"/>
      <c r="JX289" s="2252"/>
      <c r="JY289" s="1858"/>
      <c r="KB289" s="2252"/>
      <c r="KC289" s="1858"/>
      <c r="KF289" s="2252"/>
      <c r="KG289" s="1858"/>
      <c r="KJ289" s="2252"/>
      <c r="KK289" s="1858"/>
      <c r="KN289" s="2252"/>
      <c r="KO289" s="1858"/>
      <c r="KR289" s="2252"/>
      <c r="KS289" s="1858"/>
      <c r="KV289" s="2252"/>
      <c r="KW289" s="1858"/>
      <c r="KZ289" s="2252"/>
      <c r="LA289" s="1858"/>
      <c r="LD289" s="2252"/>
      <c r="LE289" s="1858"/>
      <c r="LH289" s="2252"/>
      <c r="LI289" s="1858"/>
      <c r="LL289" s="2252"/>
      <c r="LM289" s="1858"/>
      <c r="LP289" s="2252"/>
      <c r="LQ289" s="1858"/>
      <c r="LT289" s="2252"/>
      <c r="LU289" s="1858"/>
      <c r="LX289" s="2252"/>
      <c r="LY289" s="1858"/>
      <c r="MB289" s="2252"/>
      <c r="MC289" s="1858"/>
      <c r="MF289" s="2252"/>
      <c r="MG289" s="1858"/>
      <c r="MJ289" s="2252"/>
      <c r="MK289" s="1858"/>
      <c r="MN289" s="2252"/>
      <c r="MO289" s="1858"/>
      <c r="MR289" s="2252"/>
      <c r="MS289" s="1858"/>
      <c r="MV289" s="2252"/>
      <c r="MW289" s="1858"/>
      <c r="MZ289" s="2252"/>
      <c r="NA289" s="1858"/>
      <c r="ND289" s="2252"/>
    </row>
    <row r="290" spans="1:368" s="78" customFormat="1" thickBot="1">
      <c r="A290" s="899"/>
      <c r="B290" s="1754"/>
      <c r="C290" s="1790"/>
      <c r="D290" s="2331"/>
      <c r="E290" s="1790"/>
      <c r="F290" s="1837"/>
      <c r="G290" s="1743" t="s">
        <v>350</v>
      </c>
      <c r="H290" s="1786">
        <f t="shared" si="246"/>
        <v>4.3</v>
      </c>
      <c r="I290" s="1688">
        <f t="shared" si="246"/>
        <v>3.8659999999999997</v>
      </c>
      <c r="J290" s="1538">
        <f t="shared" si="246"/>
        <v>4.3319999999999999</v>
      </c>
      <c r="K290" s="2313">
        <f t="shared" si="247"/>
        <v>12.498000000000001</v>
      </c>
      <c r="L290" s="1754"/>
      <c r="M290" s="472"/>
      <c r="N290" s="472"/>
      <c r="O290" s="472"/>
      <c r="P290" s="471"/>
      <c r="Q290" s="2521"/>
      <c r="R290" s="572"/>
      <c r="S290" s="573"/>
      <c r="T290" s="2520"/>
      <c r="U290" s="355"/>
      <c r="V290" s="355"/>
      <c r="W290" s="355"/>
      <c r="X290" s="356"/>
      <c r="Y290" s="482"/>
      <c r="Z290" s="482"/>
      <c r="AA290" s="482"/>
      <c r="AB290" s="525"/>
      <c r="AC290" s="484">
        <v>4</v>
      </c>
      <c r="AD290" s="484">
        <v>4.5</v>
      </c>
      <c r="AE290" s="484">
        <v>5</v>
      </c>
      <c r="AF290" s="356">
        <f t="shared" si="248"/>
        <v>13.5</v>
      </c>
      <c r="AG290" s="546">
        <v>4</v>
      </c>
      <c r="AH290" s="546">
        <v>4</v>
      </c>
      <c r="AI290" s="546">
        <v>3</v>
      </c>
      <c r="AJ290" s="724">
        <f>AI290+AH290+AG290</f>
        <v>11</v>
      </c>
      <c r="AK290" s="351"/>
      <c r="AL290" s="463"/>
      <c r="AM290" s="463"/>
      <c r="AN290" s="464"/>
      <c r="AO290" s="1127"/>
      <c r="AP290" s="1127"/>
      <c r="AQ290" s="1127"/>
      <c r="AR290" s="1128"/>
      <c r="AS290" s="1197">
        <f t="shared" si="249"/>
        <v>4.5</v>
      </c>
      <c r="AT290" s="1197">
        <f t="shared" si="250"/>
        <v>4.5</v>
      </c>
      <c r="AU290" s="1197">
        <f t="shared" si="251"/>
        <v>6</v>
      </c>
      <c r="AV290" s="1874">
        <v>15</v>
      </c>
      <c r="AW290" s="1962"/>
      <c r="AX290" s="364"/>
      <c r="AY290" s="365"/>
      <c r="AZ290" s="1963"/>
      <c r="BA290" s="366"/>
      <c r="BB290" s="366"/>
      <c r="BC290" s="366"/>
      <c r="BD290" s="367"/>
      <c r="BE290" s="2418"/>
      <c r="BF290" s="378"/>
      <c r="BG290" s="2448"/>
      <c r="BH290" s="470"/>
      <c r="BI290" s="371"/>
      <c r="BJ290" s="371"/>
      <c r="BK290" s="371"/>
      <c r="BL290" s="372"/>
      <c r="BM290" s="358"/>
      <c r="BN290" s="358"/>
      <c r="BO290" s="358"/>
      <c r="BP290" s="363"/>
      <c r="BQ290" s="373"/>
      <c r="BR290" s="373"/>
      <c r="BS290" s="373"/>
      <c r="BT290" s="704"/>
      <c r="BU290" s="1916"/>
      <c r="BV290" s="1415"/>
      <c r="BW290" s="1415"/>
      <c r="BX290" s="1917"/>
      <c r="BY290" s="1424"/>
      <c r="BZ290" s="1424"/>
      <c r="CA290" s="1424"/>
      <c r="CB290" s="1425"/>
      <c r="CC290" s="355"/>
      <c r="CD290" s="355"/>
      <c r="CE290" s="355"/>
      <c r="CF290" s="356"/>
      <c r="CG290" s="358"/>
      <c r="CH290" s="358"/>
      <c r="CI290" s="358"/>
      <c r="CJ290" s="363"/>
      <c r="CK290" s="383"/>
      <c r="CL290" s="383"/>
      <c r="CM290" s="383"/>
      <c r="CN290" s="488"/>
      <c r="CO290" s="2014"/>
      <c r="CP290" s="467"/>
      <c r="CQ290" s="468"/>
      <c r="CR290" s="2015"/>
      <c r="CS290" s="467"/>
      <c r="CT290" s="467"/>
      <c r="CU290" s="467"/>
      <c r="CV290" s="575"/>
      <c r="CW290" s="466"/>
      <c r="CX290" s="467"/>
      <c r="CY290" s="468"/>
      <c r="CZ290" s="468"/>
      <c r="DA290" s="469"/>
      <c r="DB290" s="378"/>
      <c r="DC290" s="470"/>
      <c r="DD290" s="470"/>
      <c r="DE290" s="466"/>
      <c r="DF290" s="467"/>
      <c r="DG290" s="468"/>
      <c r="DH290" s="468"/>
      <c r="DI290" s="488"/>
      <c r="DJ290" s="383"/>
      <c r="DK290" s="489"/>
      <c r="DL290" s="489"/>
      <c r="DM290" s="374"/>
      <c r="DN290" s="374"/>
      <c r="DO290" s="374"/>
      <c r="DP290" s="574"/>
      <c r="DQ290" s="351"/>
      <c r="DR290" s="463"/>
      <c r="DS290" s="687"/>
      <c r="DT290" s="464"/>
      <c r="DU290" s="1195">
        <v>4</v>
      </c>
      <c r="DV290" s="1195">
        <v>2.33</v>
      </c>
      <c r="DW290" s="1195">
        <v>1.66</v>
      </c>
      <c r="DX290" s="1196">
        <f>DW290+DV290+DU290</f>
        <v>7.99</v>
      </c>
      <c r="DY290" s="495"/>
      <c r="DZ290" s="496"/>
      <c r="EA290" s="497"/>
      <c r="EB290" s="576"/>
      <c r="EC290" s="351"/>
      <c r="ED290" s="463"/>
      <c r="EE290" s="687"/>
      <c r="EF290" s="464"/>
      <c r="EG290" s="351"/>
      <c r="EH290" s="463"/>
      <c r="EI290" s="687"/>
      <c r="EJ290" s="464"/>
      <c r="EK290" s="986"/>
      <c r="EL290" s="987"/>
      <c r="EM290" s="988"/>
      <c r="EN290" s="989"/>
      <c r="EO290" s="1048"/>
      <c r="EP290" s="1049"/>
      <c r="EQ290" s="1050"/>
      <c r="ER290" s="1051"/>
      <c r="ES290" s="1109"/>
      <c r="ET290" s="1110"/>
      <c r="EU290" s="1111"/>
      <c r="EV290" s="1112"/>
      <c r="EW290" s="1392"/>
      <c r="EX290" s="1393"/>
      <c r="EY290" s="1394"/>
      <c r="EZ290" s="1395"/>
      <c r="FA290" s="1461"/>
      <c r="FB290" s="1462"/>
      <c r="FC290" s="1463"/>
      <c r="FD290" s="1464"/>
      <c r="FE290" s="1686">
        <v>5</v>
      </c>
      <c r="FF290" s="1686">
        <v>4</v>
      </c>
      <c r="FG290" s="1686">
        <v>6</v>
      </c>
      <c r="FH290" s="1687">
        <f>FG290+FF290+FE290</f>
        <v>15</v>
      </c>
      <c r="FL290" s="2252"/>
      <c r="FP290" s="2252"/>
      <c r="FQ290" s="1858"/>
      <c r="FT290" s="2252"/>
      <c r="FX290" s="2252"/>
      <c r="GB290" s="2252"/>
      <c r="GF290" s="2252"/>
      <c r="GG290" s="1858"/>
      <c r="GJ290" s="2252"/>
      <c r="GN290" s="2252"/>
      <c r="GR290" s="2252"/>
      <c r="GV290" s="1858"/>
      <c r="GW290" s="1858"/>
      <c r="GZ290" s="2252"/>
      <c r="HA290" s="1858"/>
      <c r="HD290" s="2252"/>
      <c r="HE290" s="1858"/>
      <c r="HH290" s="2252"/>
      <c r="HI290" s="1858"/>
      <c r="HL290" s="2252"/>
      <c r="HM290" s="1858"/>
      <c r="HP290" s="2252"/>
      <c r="HQ290" s="1858"/>
      <c r="HT290" s="2252"/>
      <c r="HU290" s="1858"/>
      <c r="HX290" s="2252"/>
      <c r="HY290" s="1858"/>
      <c r="IB290" s="2252"/>
      <c r="IC290" s="1858"/>
      <c r="IF290" s="2252"/>
      <c r="IG290" s="1858"/>
      <c r="IJ290" s="2252"/>
      <c r="IK290" s="1858"/>
      <c r="IN290" s="2252"/>
      <c r="IO290" s="1858"/>
      <c r="IR290" s="2252"/>
      <c r="IS290" s="1858"/>
      <c r="IV290" s="1858"/>
      <c r="IW290" s="1858"/>
      <c r="IZ290" s="2252"/>
      <c r="JA290" s="1858"/>
      <c r="JD290" s="2252"/>
      <c r="JE290" s="1858"/>
      <c r="JH290" s="2252"/>
      <c r="JI290" s="1858"/>
      <c r="JL290" s="2252"/>
      <c r="JM290" s="1858"/>
      <c r="JP290" s="2252"/>
      <c r="JQ290" s="1858"/>
      <c r="JT290" s="2252"/>
      <c r="JU290" s="1858"/>
      <c r="JX290" s="2252"/>
      <c r="JY290" s="1858"/>
      <c r="KB290" s="2252"/>
      <c r="KC290" s="1858"/>
      <c r="KF290" s="2252"/>
      <c r="KG290" s="1858"/>
      <c r="KJ290" s="2252"/>
      <c r="KK290" s="1858"/>
      <c r="KN290" s="2252"/>
      <c r="KO290" s="1858"/>
      <c r="KR290" s="2252"/>
      <c r="KS290" s="1858"/>
      <c r="KV290" s="2252"/>
      <c r="KW290" s="1858"/>
      <c r="KZ290" s="2252"/>
      <c r="LA290" s="1858"/>
      <c r="LD290" s="2252"/>
      <c r="LE290" s="1858"/>
      <c r="LH290" s="2252"/>
      <c r="LI290" s="1858"/>
      <c r="LL290" s="2252"/>
      <c r="LM290" s="1858"/>
      <c r="LP290" s="2252"/>
      <c r="LQ290" s="1858"/>
      <c r="LT290" s="2252"/>
      <c r="LU290" s="1858"/>
      <c r="LX290" s="2252"/>
      <c r="LY290" s="1858"/>
      <c r="MB290" s="2252"/>
      <c r="MC290" s="1858"/>
      <c r="MF290" s="2252"/>
      <c r="MG290" s="1858"/>
      <c r="MJ290" s="2252"/>
      <c r="MK290" s="1858"/>
      <c r="MN290" s="2252"/>
      <c r="MO290" s="1858"/>
      <c r="MR290" s="2252"/>
      <c r="MS290" s="1858"/>
      <c r="MV290" s="2252"/>
      <c r="MW290" s="1858"/>
      <c r="MZ290" s="2252"/>
      <c r="NA290" s="1858"/>
      <c r="ND290" s="2252"/>
    </row>
    <row r="291" spans="1:368" s="933" customFormat="1" thickBot="1">
      <c r="A291" s="900"/>
      <c r="B291" s="1761"/>
      <c r="C291" s="1790">
        <v>2008</v>
      </c>
      <c r="D291" s="2331" t="s">
        <v>540</v>
      </c>
      <c r="E291" s="1790">
        <v>2</v>
      </c>
      <c r="F291" s="1839" t="s">
        <v>547</v>
      </c>
      <c r="G291" s="1744"/>
      <c r="H291" s="2274"/>
      <c r="I291" s="2274"/>
      <c r="J291" s="2274"/>
      <c r="K291" s="2275"/>
      <c r="L291" s="1761"/>
      <c r="M291" s="1221"/>
      <c r="N291" s="1221"/>
      <c r="O291" s="1221"/>
      <c r="P291" s="2506"/>
      <c r="Q291" s="2534"/>
      <c r="R291" s="1222"/>
      <c r="S291" s="1223"/>
      <c r="T291" s="2535"/>
      <c r="U291" s="903"/>
      <c r="V291" s="903"/>
      <c r="W291" s="903"/>
      <c r="X291" s="904"/>
      <c r="Y291" s="1224"/>
      <c r="Z291" s="1224"/>
      <c r="AA291" s="1224"/>
      <c r="AB291" s="1225"/>
      <c r="AC291" s="2581">
        <f>STDEV(AF285:AF290)</f>
        <v>0.86120071218425864</v>
      </c>
      <c r="AD291" s="2581"/>
      <c r="AE291" s="2580">
        <f>AVERAGE(AF285:AF290)</f>
        <v>12.583333333333334</v>
      </c>
      <c r="AF291" s="2580"/>
      <c r="AG291" s="2581">
        <f>STDEV(AJ285:AJ290)</f>
        <v>1.0198039027185501</v>
      </c>
      <c r="AH291" s="2581"/>
      <c r="AI291" s="2580">
        <f>AVERAGE(AJ285:AJ290)</f>
        <v>11.4</v>
      </c>
      <c r="AJ291" s="2580"/>
      <c r="AK291" s="907"/>
      <c r="AL291" s="908"/>
      <c r="AM291" s="908"/>
      <c r="AN291" s="909"/>
      <c r="AO291" s="1226"/>
      <c r="AP291" s="1226"/>
      <c r="AQ291" s="1226"/>
      <c r="AR291" s="1227"/>
      <c r="AS291" s="2581">
        <f>STDEV(AV285:AV290)</f>
        <v>1.6733200530681511</v>
      </c>
      <c r="AT291" s="2581"/>
      <c r="AU291" s="2580">
        <f>AVERAGE(AV285:AV290)</f>
        <v>15</v>
      </c>
      <c r="AV291" s="2580"/>
      <c r="AW291" s="1978"/>
      <c r="AX291" s="912"/>
      <c r="AY291" s="913"/>
      <c r="AZ291" s="1979"/>
      <c r="BA291" s="914"/>
      <c r="BB291" s="914"/>
      <c r="BC291" s="914"/>
      <c r="BD291" s="1847"/>
      <c r="BE291" s="2419"/>
      <c r="BF291" s="915"/>
      <c r="BG291" s="2449"/>
      <c r="BH291" s="926"/>
      <c r="BI291" s="916"/>
      <c r="BJ291" s="916"/>
      <c r="BK291" s="916"/>
      <c r="BL291" s="917"/>
      <c r="BM291" s="918"/>
      <c r="BN291" s="918"/>
      <c r="BO291" s="918"/>
      <c r="BP291" s="919"/>
      <c r="BQ291" s="910"/>
      <c r="BR291" s="910"/>
      <c r="BS291" s="910"/>
      <c r="BT291" s="1598"/>
      <c r="BU291" s="1929"/>
      <c r="BV291" s="1420"/>
      <c r="BW291" s="1420"/>
      <c r="BX291" s="1930"/>
      <c r="BY291" s="1437"/>
      <c r="BZ291" s="1437"/>
      <c r="CA291" s="1437"/>
      <c r="CB291" s="1438"/>
      <c r="CC291" s="903"/>
      <c r="CD291" s="903"/>
      <c r="CE291" s="903"/>
      <c r="CF291" s="904"/>
      <c r="CG291" s="918"/>
      <c r="CH291" s="918"/>
      <c r="CI291" s="918"/>
      <c r="CJ291" s="919"/>
      <c r="CK291" s="920"/>
      <c r="CL291" s="920"/>
      <c r="CM291" s="920"/>
      <c r="CN291" s="927"/>
      <c r="CO291" s="2024"/>
      <c r="CP291" s="921"/>
      <c r="CQ291" s="922"/>
      <c r="CR291" s="2025"/>
      <c r="CS291" s="921"/>
      <c r="CT291" s="921"/>
      <c r="CU291" s="921"/>
      <c r="CV291" s="923"/>
      <c r="CW291" s="924"/>
      <c r="CX291" s="921"/>
      <c r="CY291" s="922"/>
      <c r="CZ291" s="922"/>
      <c r="DA291" s="925"/>
      <c r="DB291" s="915"/>
      <c r="DC291" s="926"/>
      <c r="DD291" s="926"/>
      <c r="DE291" s="924"/>
      <c r="DF291" s="921"/>
      <c r="DG291" s="922"/>
      <c r="DH291" s="922"/>
      <c r="DI291" s="927"/>
      <c r="DJ291" s="920"/>
      <c r="DK291" s="928"/>
      <c r="DL291" s="928"/>
      <c r="DM291" s="906"/>
      <c r="DN291" s="906"/>
      <c r="DO291" s="906"/>
      <c r="DP291" s="905"/>
      <c r="DQ291" s="907"/>
      <c r="DR291" s="908"/>
      <c r="DS291" s="1228"/>
      <c r="DT291" s="909"/>
      <c r="DU291" s="2581">
        <f>STDEV(DX285:DX290)</f>
        <v>3.1164108629426064</v>
      </c>
      <c r="DV291" s="2581"/>
      <c r="DW291" s="2580">
        <f>AVERAGE(DX285:DX290)</f>
        <v>10.998333333333333</v>
      </c>
      <c r="DX291" s="2580"/>
      <c r="DY291" s="1541"/>
      <c r="DZ291" s="1542"/>
      <c r="EA291" s="1543"/>
      <c r="EB291" s="1544"/>
      <c r="EC291" s="907"/>
      <c r="ED291" s="908"/>
      <c r="EE291" s="1228"/>
      <c r="EF291" s="909"/>
      <c r="EG291" s="907"/>
      <c r="EH291" s="908"/>
      <c r="EI291" s="1228"/>
      <c r="EJ291" s="909"/>
      <c r="EK291" s="1562"/>
      <c r="EL291" s="1563"/>
      <c r="EM291" s="1564"/>
      <c r="EN291" s="1565"/>
      <c r="EO291" s="1598"/>
      <c r="EP291" s="1599"/>
      <c r="EQ291" s="1600"/>
      <c r="ER291" s="1601"/>
      <c r="ES291" s="1566"/>
      <c r="ET291" s="1567"/>
      <c r="EU291" s="1568"/>
      <c r="EV291" s="1569"/>
      <c r="EW291" s="1570"/>
      <c r="EX291" s="1571"/>
      <c r="EY291" s="1572"/>
      <c r="EZ291" s="1573"/>
      <c r="FA291" s="1574"/>
      <c r="FB291" s="1575"/>
      <c r="FC291" s="1576"/>
      <c r="FD291" s="1577"/>
      <c r="FE291" s="2581">
        <f>STDEV(FH285:FH290)</f>
        <v>2.6381811916545823</v>
      </c>
      <c r="FF291" s="2581"/>
      <c r="FG291" s="2580">
        <f>AVERAGE(FH285:FH290)</f>
        <v>10.799999999999999</v>
      </c>
      <c r="FH291" s="2580"/>
      <c r="FL291" s="2261"/>
      <c r="FP291" s="2261"/>
      <c r="FQ291" s="1868"/>
      <c r="FT291" s="2261"/>
      <c r="FX291" s="2261"/>
      <c r="GB291" s="2261"/>
      <c r="GF291" s="2261"/>
      <c r="GG291" s="1868"/>
      <c r="GJ291" s="2261"/>
      <c r="GN291" s="2261"/>
      <c r="GR291" s="2261"/>
      <c r="GV291" s="1868"/>
      <c r="GW291" s="1868"/>
      <c r="GZ291" s="2261"/>
      <c r="HA291" s="1868"/>
      <c r="HD291" s="2261"/>
      <c r="HE291" s="1868"/>
      <c r="HH291" s="2261"/>
      <c r="HI291" s="1868"/>
      <c r="HL291" s="2261"/>
      <c r="HM291" s="1868"/>
      <c r="HP291" s="2261"/>
      <c r="HQ291" s="1868"/>
      <c r="HT291" s="2261"/>
      <c r="HU291" s="1868"/>
      <c r="HX291" s="2261"/>
      <c r="HY291" s="1868"/>
      <c r="IB291" s="2261"/>
      <c r="IC291" s="1868"/>
      <c r="IF291" s="2261"/>
      <c r="IG291" s="1868"/>
      <c r="IJ291" s="2261"/>
      <c r="IK291" s="1868"/>
      <c r="IN291" s="2261"/>
      <c r="IO291" s="1868"/>
      <c r="IR291" s="2261"/>
      <c r="IS291" s="1868"/>
      <c r="IV291" s="1868"/>
      <c r="IW291" s="1868"/>
      <c r="IZ291" s="2261"/>
      <c r="JA291" s="1868"/>
      <c r="JD291" s="2261"/>
      <c r="JE291" s="1868"/>
      <c r="JH291" s="2261"/>
      <c r="JI291" s="1868"/>
      <c r="JL291" s="2261"/>
      <c r="JM291" s="1868"/>
      <c r="JP291" s="2261"/>
      <c r="JQ291" s="1868"/>
      <c r="JT291" s="2261"/>
      <c r="JU291" s="1868"/>
      <c r="JX291" s="2261"/>
      <c r="JY291" s="1868"/>
      <c r="KB291" s="2261"/>
      <c r="KC291" s="1868"/>
      <c r="KF291" s="2261"/>
      <c r="KG291" s="1868"/>
      <c r="KJ291" s="2261"/>
      <c r="KK291" s="1868"/>
      <c r="KN291" s="2261"/>
      <c r="KO291" s="1868"/>
      <c r="KR291" s="2261"/>
      <c r="KS291" s="1868"/>
      <c r="KV291" s="2261"/>
      <c r="KW291" s="1868"/>
      <c r="KZ291" s="2261"/>
      <c r="LA291" s="1868"/>
      <c r="LD291" s="2261"/>
      <c r="LE291" s="1868"/>
      <c r="LH291" s="2261"/>
      <c r="LI291" s="1868"/>
      <c r="LL291" s="2261"/>
      <c r="LM291" s="1868"/>
      <c r="LP291" s="2261"/>
      <c r="LQ291" s="1868"/>
      <c r="LT291" s="2261"/>
      <c r="LU291" s="1868"/>
      <c r="LX291" s="2261"/>
      <c r="LY291" s="1868"/>
      <c r="MB291" s="2261"/>
      <c r="MC291" s="1868"/>
      <c r="MF291" s="2261"/>
      <c r="MG291" s="1868"/>
      <c r="MJ291" s="2261"/>
      <c r="MK291" s="1868"/>
      <c r="MN291" s="2261"/>
      <c r="MO291" s="1868"/>
      <c r="MR291" s="2261"/>
      <c r="MS291" s="1868"/>
      <c r="MV291" s="2261"/>
      <c r="MW291" s="1868"/>
      <c r="MZ291" s="2261"/>
      <c r="NA291" s="1868"/>
      <c r="ND291" s="2261"/>
    </row>
    <row r="292" spans="1:368" s="898" customFormat="1" thickBot="1">
      <c r="A292" s="861"/>
      <c r="B292" s="1760"/>
      <c r="C292" s="1790"/>
      <c r="D292" s="2331"/>
      <c r="E292" s="1790"/>
      <c r="F292" s="1840" t="s">
        <v>351</v>
      </c>
      <c r="G292" s="1742" t="s">
        <v>173</v>
      </c>
      <c r="H292" s="1784">
        <f t="shared" ref="H292:J296" si="252">AVERAGE(AS292,AG292,BE292,BU292,CO292,DU292,EO292,FE292,AK292)</f>
        <v>4.7750000000000004</v>
      </c>
      <c r="I292" s="1519">
        <f t="shared" si="252"/>
        <v>4.7750000000000004</v>
      </c>
      <c r="J292" s="1521">
        <f t="shared" si="252"/>
        <v>5.95</v>
      </c>
      <c r="K292" s="2314">
        <f>SUM(H292:J292)</f>
        <v>15.5</v>
      </c>
      <c r="L292" s="1760"/>
      <c r="M292" s="1205"/>
      <c r="N292" s="1205"/>
      <c r="O292" s="1205"/>
      <c r="P292" s="2504"/>
      <c r="Q292" s="2530"/>
      <c r="R292" s="1206"/>
      <c r="S292" s="1207"/>
      <c r="T292" s="2531"/>
      <c r="U292" s="864"/>
      <c r="V292" s="864"/>
      <c r="W292" s="864"/>
      <c r="X292" s="865"/>
      <c r="Y292" s="1208"/>
      <c r="Z292" s="1208"/>
      <c r="AA292" s="1208"/>
      <c r="AB292" s="1209"/>
      <c r="AC292" s="864"/>
      <c r="AD292" s="864"/>
      <c r="AE292" s="864"/>
      <c r="AF292" s="865"/>
      <c r="AG292" s="358">
        <f>AJ292*6/20</f>
        <v>5.0999999999999996</v>
      </c>
      <c r="AH292" s="358">
        <f>AJ292*6/20</f>
        <v>5.0999999999999996</v>
      </c>
      <c r="AI292" s="358">
        <f>AJ292*8/20</f>
        <v>6.8</v>
      </c>
      <c r="AJ292" s="543">
        <v>17</v>
      </c>
      <c r="AK292" s="1558">
        <v>5</v>
      </c>
      <c r="AL292" s="486">
        <v>5</v>
      </c>
      <c r="AM292" s="486">
        <v>5</v>
      </c>
      <c r="AN292" s="1559">
        <f>AM292+AL292+AK292</f>
        <v>15</v>
      </c>
      <c r="AO292" s="1210"/>
      <c r="AP292" s="1210"/>
      <c r="AQ292" s="1210"/>
      <c r="AR292" s="1211"/>
      <c r="AS292" s="358">
        <f>AV292*6/20</f>
        <v>4.5</v>
      </c>
      <c r="AT292" s="358">
        <f>AV292*6/20</f>
        <v>4.5</v>
      </c>
      <c r="AU292" s="358">
        <f>AV292*8/20</f>
        <v>6</v>
      </c>
      <c r="AV292" s="543">
        <v>15</v>
      </c>
      <c r="AW292" s="1976"/>
      <c r="AX292" s="872"/>
      <c r="AY292" s="873"/>
      <c r="AZ292" s="1977"/>
      <c r="BA292" s="874"/>
      <c r="BB292" s="874"/>
      <c r="BC292" s="874"/>
      <c r="BD292" s="2434"/>
      <c r="BE292" s="1906">
        <f>BH292*6/20</f>
        <v>4.5</v>
      </c>
      <c r="BF292" s="683">
        <f>BH292*6/20</f>
        <v>4.5</v>
      </c>
      <c r="BG292" s="2466">
        <f>BH292*8/20</f>
        <v>6</v>
      </c>
      <c r="BH292" s="2436">
        <v>15</v>
      </c>
      <c r="BI292" s="877"/>
      <c r="BJ292" s="877"/>
      <c r="BK292" s="877"/>
      <c r="BL292" s="878"/>
      <c r="BM292" s="879"/>
      <c r="BN292" s="879"/>
      <c r="BO292" s="879"/>
      <c r="BP292" s="880"/>
      <c r="BQ292" s="867"/>
      <c r="BR292" s="867"/>
      <c r="BS292" s="867"/>
      <c r="BT292" s="866"/>
      <c r="BU292" s="1935"/>
      <c r="BV292" s="867"/>
      <c r="BW292" s="867"/>
      <c r="BX292" s="1936"/>
      <c r="BY292" s="1435"/>
      <c r="BZ292" s="1435"/>
      <c r="CA292" s="1435"/>
      <c r="CB292" s="1436"/>
      <c r="CC292" s="864"/>
      <c r="CD292" s="864"/>
      <c r="CE292" s="864"/>
      <c r="CF292" s="865"/>
      <c r="CG292" s="879"/>
      <c r="CH292" s="879"/>
      <c r="CI292" s="879"/>
      <c r="CJ292" s="880"/>
      <c r="CK292" s="882"/>
      <c r="CL292" s="882"/>
      <c r="CM292" s="882"/>
      <c r="CN292" s="889"/>
      <c r="CO292" s="2022"/>
      <c r="CP292" s="883"/>
      <c r="CQ292" s="884"/>
      <c r="CR292" s="2023"/>
      <c r="CS292" s="883"/>
      <c r="CT292" s="883"/>
      <c r="CU292" s="883"/>
      <c r="CV292" s="885"/>
      <c r="CW292" s="886"/>
      <c r="CX292" s="883"/>
      <c r="CY292" s="884"/>
      <c r="CZ292" s="884"/>
      <c r="DA292" s="887"/>
      <c r="DB292" s="875"/>
      <c r="DC292" s="888"/>
      <c r="DD292" s="888"/>
      <c r="DE292" s="886"/>
      <c r="DF292" s="883"/>
      <c r="DG292" s="884"/>
      <c r="DH292" s="884"/>
      <c r="DI292" s="889"/>
      <c r="DJ292" s="882"/>
      <c r="DK292" s="890"/>
      <c r="DL292" s="890"/>
      <c r="DM292" s="881"/>
      <c r="DN292" s="881"/>
      <c r="DO292" s="881"/>
      <c r="DP292" s="891"/>
      <c r="DQ292" s="869"/>
      <c r="DR292" s="870"/>
      <c r="DS292" s="1212"/>
      <c r="DT292" s="871"/>
      <c r="DU292" s="1213"/>
      <c r="DV292" s="1214"/>
      <c r="DW292" s="1215"/>
      <c r="DX292" s="1216"/>
      <c r="DY292" s="892"/>
      <c r="DZ292" s="893"/>
      <c r="EA292" s="1539"/>
      <c r="EB292" s="1540"/>
      <c r="EC292" s="869"/>
      <c r="ED292" s="870"/>
      <c r="EE292" s="1212"/>
      <c r="EF292" s="871"/>
      <c r="EG292" s="869"/>
      <c r="EH292" s="870"/>
      <c r="EI292" s="1212"/>
      <c r="EJ292" s="871"/>
      <c r="EK292" s="1578"/>
      <c r="EL292" s="1579"/>
      <c r="EM292" s="1580"/>
      <c r="EN292" s="1581"/>
      <c r="EO292" s="1582"/>
      <c r="EP292" s="1583"/>
      <c r="EQ292" s="1584"/>
      <c r="ER292" s="1585"/>
      <c r="ES292" s="1586"/>
      <c r="ET292" s="1587"/>
      <c r="EU292" s="1588"/>
      <c r="EV292" s="1589"/>
      <c r="EW292" s="1590"/>
      <c r="EX292" s="1591"/>
      <c r="EY292" s="1592"/>
      <c r="EZ292" s="1593"/>
      <c r="FA292" s="1594"/>
      <c r="FB292" s="1595"/>
      <c r="FC292" s="1596"/>
      <c r="FD292" s="1597"/>
      <c r="FE292" s="1689"/>
      <c r="FF292" s="1690"/>
      <c r="FG292" s="1691"/>
      <c r="FH292" s="1692"/>
      <c r="FL292" s="2260"/>
      <c r="FP292" s="2260"/>
      <c r="FQ292" s="1867"/>
      <c r="FT292" s="2260"/>
      <c r="FX292" s="2260"/>
      <c r="GB292" s="2260"/>
      <c r="GF292" s="2260"/>
      <c r="GG292" s="1867"/>
      <c r="GJ292" s="2260"/>
      <c r="GN292" s="2260"/>
      <c r="GR292" s="2260"/>
      <c r="GV292" s="1867"/>
      <c r="GW292" s="1867"/>
      <c r="GZ292" s="2260"/>
      <c r="HA292" s="1867"/>
      <c r="HD292" s="2260"/>
      <c r="HE292" s="1867"/>
      <c r="HH292" s="2260"/>
      <c r="HI292" s="1867"/>
      <c r="HL292" s="2260"/>
      <c r="HM292" s="1867"/>
      <c r="HP292" s="2260"/>
      <c r="HQ292" s="1867"/>
      <c r="HT292" s="2260"/>
      <c r="HU292" s="1867"/>
      <c r="HX292" s="2260"/>
      <c r="HY292" s="1867"/>
      <c r="IB292" s="2260"/>
      <c r="IC292" s="1867"/>
      <c r="IF292" s="2260"/>
      <c r="IG292" s="1867"/>
      <c r="IJ292" s="2260"/>
      <c r="IK292" s="1867"/>
      <c r="IN292" s="2260"/>
      <c r="IO292" s="1867"/>
      <c r="IR292" s="2260"/>
      <c r="IS292" s="1867"/>
      <c r="IV292" s="1867"/>
      <c r="IW292" s="1867"/>
      <c r="IZ292" s="2260"/>
      <c r="JA292" s="1867"/>
      <c r="JD292" s="2260"/>
      <c r="JE292" s="1867"/>
      <c r="JH292" s="2260"/>
      <c r="JI292" s="1867"/>
      <c r="JL292" s="2260"/>
      <c r="JM292" s="1867"/>
      <c r="JP292" s="2260"/>
      <c r="JQ292" s="1867"/>
      <c r="JT292" s="2260"/>
      <c r="JU292" s="1867"/>
      <c r="JX292" s="2260"/>
      <c r="JY292" s="1867"/>
      <c r="KB292" s="2260"/>
      <c r="KC292" s="1867"/>
      <c r="KF292" s="2260"/>
      <c r="KG292" s="1867"/>
      <c r="KJ292" s="2260"/>
      <c r="KK292" s="1867"/>
      <c r="KN292" s="2260"/>
      <c r="KO292" s="1867"/>
      <c r="KR292" s="2260"/>
      <c r="KS292" s="1867"/>
      <c r="KV292" s="2260"/>
      <c r="KW292" s="1867"/>
      <c r="KZ292" s="2260"/>
      <c r="LA292" s="1867"/>
      <c r="LD292" s="2260"/>
      <c r="LE292" s="1867"/>
      <c r="LH292" s="2260"/>
      <c r="LI292" s="1867"/>
      <c r="LL292" s="2260"/>
      <c r="LM292" s="1867"/>
      <c r="LP292" s="2260"/>
      <c r="LQ292" s="1867"/>
      <c r="LT292" s="2260"/>
      <c r="LU292" s="1867"/>
      <c r="LX292" s="2260"/>
      <c r="LY292" s="1867"/>
      <c r="MB292" s="2260"/>
      <c r="MC292" s="1867"/>
      <c r="MF292" s="2260"/>
      <c r="MG292" s="1867"/>
      <c r="MJ292" s="2260"/>
      <c r="MK292" s="1867"/>
      <c r="MN292" s="2260"/>
      <c r="MO292" s="1867"/>
      <c r="MR292" s="2260"/>
      <c r="MS292" s="1867"/>
      <c r="MV292" s="2260"/>
      <c r="MW292" s="1867"/>
      <c r="MZ292" s="2260"/>
      <c r="NA292" s="1867"/>
      <c r="ND292" s="2260"/>
    </row>
    <row r="293" spans="1:368" s="78" customFormat="1" thickBot="1">
      <c r="A293" s="899"/>
      <c r="B293" s="1754"/>
      <c r="C293" s="1790"/>
      <c r="D293" s="2331"/>
      <c r="E293" s="1790"/>
      <c r="F293" s="1837" t="s">
        <v>352</v>
      </c>
      <c r="G293" s="1743" t="s">
        <v>355</v>
      </c>
      <c r="H293" s="1786">
        <f t="shared" si="252"/>
        <v>4.7562499999999996</v>
      </c>
      <c r="I293" s="1521">
        <f t="shared" si="252"/>
        <v>4.7562499999999996</v>
      </c>
      <c r="J293" s="1519">
        <f t="shared" si="252"/>
        <v>6.1749999999999998</v>
      </c>
      <c r="K293" s="2315">
        <f>SUM(H293:J293)</f>
        <v>15.6875</v>
      </c>
      <c r="L293" s="1754"/>
      <c r="M293" s="472"/>
      <c r="N293" s="472"/>
      <c r="O293" s="472"/>
      <c r="P293" s="471"/>
      <c r="Q293" s="2521"/>
      <c r="R293" s="572"/>
      <c r="S293" s="573"/>
      <c r="T293" s="2520"/>
      <c r="U293" s="355"/>
      <c r="V293" s="355"/>
      <c r="W293" s="355"/>
      <c r="X293" s="356"/>
      <c r="Y293" s="482"/>
      <c r="Z293" s="482"/>
      <c r="AA293" s="482"/>
      <c r="AB293" s="525"/>
      <c r="AC293" s="355"/>
      <c r="AD293" s="355"/>
      <c r="AE293" s="355"/>
      <c r="AF293" s="356"/>
      <c r="AG293" s="358">
        <f>AJ293*6/20</f>
        <v>4.8</v>
      </c>
      <c r="AH293" s="358">
        <f>AJ293*6/20</f>
        <v>4.8</v>
      </c>
      <c r="AI293" s="358">
        <f>AJ293*8/20</f>
        <v>6.4</v>
      </c>
      <c r="AJ293" s="543">
        <v>16</v>
      </c>
      <c r="AK293" s="1558">
        <v>5</v>
      </c>
      <c r="AL293" s="486">
        <v>5</v>
      </c>
      <c r="AM293" s="486">
        <v>6</v>
      </c>
      <c r="AN293" s="1559">
        <f>AM293+AL293+AK293</f>
        <v>16</v>
      </c>
      <c r="AO293" s="1127"/>
      <c r="AP293" s="1127"/>
      <c r="AQ293" s="1127"/>
      <c r="AR293" s="1128"/>
      <c r="AS293" s="683">
        <f>AV293*6/20</f>
        <v>4.125</v>
      </c>
      <c r="AT293" s="683">
        <f>AV293*6/20</f>
        <v>4.125</v>
      </c>
      <c r="AU293" s="683">
        <f>AV293*8/20</f>
        <v>5.5</v>
      </c>
      <c r="AV293" s="699">
        <v>13.75</v>
      </c>
      <c r="AW293" s="1962"/>
      <c r="AX293" s="364"/>
      <c r="AY293" s="365"/>
      <c r="AZ293" s="1963"/>
      <c r="BA293" s="366"/>
      <c r="BB293" s="366"/>
      <c r="BC293" s="366"/>
      <c r="BD293" s="367"/>
      <c r="BE293" s="2418">
        <f>BH293*6/20</f>
        <v>5.0999999999999996</v>
      </c>
      <c r="BF293" s="378">
        <f>BH293*6/20</f>
        <v>5.0999999999999996</v>
      </c>
      <c r="BG293" s="2448">
        <f>BH293*8/20</f>
        <v>6.8</v>
      </c>
      <c r="BH293" s="369">
        <v>17</v>
      </c>
      <c r="BI293" s="371"/>
      <c r="BJ293" s="371"/>
      <c r="BK293" s="371"/>
      <c r="BL293" s="372"/>
      <c r="BM293" s="358"/>
      <c r="BN293" s="358"/>
      <c r="BO293" s="358"/>
      <c r="BP293" s="363"/>
      <c r="BQ293" s="373"/>
      <c r="BR293" s="373"/>
      <c r="BS293" s="373"/>
      <c r="BT293" s="704"/>
      <c r="BU293" s="1910"/>
      <c r="BV293" s="373"/>
      <c r="BW293" s="373"/>
      <c r="BX293" s="1911"/>
      <c r="BY293" s="1424"/>
      <c r="BZ293" s="1424"/>
      <c r="CA293" s="1424"/>
      <c r="CB293" s="1425"/>
      <c r="CC293" s="355"/>
      <c r="CD293" s="355"/>
      <c r="CE293" s="355"/>
      <c r="CF293" s="356"/>
      <c r="CG293" s="358"/>
      <c r="CH293" s="358"/>
      <c r="CI293" s="358"/>
      <c r="CJ293" s="363"/>
      <c r="CK293" s="383"/>
      <c r="CL293" s="383"/>
      <c r="CM293" s="383"/>
      <c r="CN293" s="488"/>
      <c r="CO293" s="2014"/>
      <c r="CP293" s="467"/>
      <c r="CQ293" s="468"/>
      <c r="CR293" s="2015"/>
      <c r="CS293" s="467"/>
      <c r="CT293" s="467"/>
      <c r="CU293" s="467"/>
      <c r="CV293" s="575"/>
      <c r="CW293" s="466"/>
      <c r="CX293" s="467"/>
      <c r="CY293" s="468"/>
      <c r="CZ293" s="468"/>
      <c r="DA293" s="469"/>
      <c r="DB293" s="378"/>
      <c r="DC293" s="470"/>
      <c r="DD293" s="470"/>
      <c r="DE293" s="466"/>
      <c r="DF293" s="467"/>
      <c r="DG293" s="468"/>
      <c r="DH293" s="468"/>
      <c r="DI293" s="488"/>
      <c r="DJ293" s="383"/>
      <c r="DK293" s="489"/>
      <c r="DL293" s="489"/>
      <c r="DM293" s="374"/>
      <c r="DN293" s="374"/>
      <c r="DO293" s="374"/>
      <c r="DP293" s="574"/>
      <c r="DQ293" s="351"/>
      <c r="DR293" s="463"/>
      <c r="DS293" s="687"/>
      <c r="DT293" s="464"/>
      <c r="DU293" s="491"/>
      <c r="DV293" s="492"/>
      <c r="DW293" s="493"/>
      <c r="DX293" s="494"/>
      <c r="DY293" s="495"/>
      <c r="DZ293" s="496"/>
      <c r="EA293" s="497"/>
      <c r="EB293" s="576"/>
      <c r="EC293" s="351"/>
      <c r="ED293" s="463"/>
      <c r="EE293" s="687"/>
      <c r="EF293" s="464"/>
      <c r="EG293" s="351"/>
      <c r="EH293" s="463"/>
      <c r="EI293" s="687"/>
      <c r="EJ293" s="464"/>
      <c r="EK293" s="986"/>
      <c r="EL293" s="987"/>
      <c r="EM293" s="988"/>
      <c r="EN293" s="989"/>
      <c r="EO293" s="1048"/>
      <c r="EP293" s="1049"/>
      <c r="EQ293" s="1050"/>
      <c r="ER293" s="1051"/>
      <c r="ES293" s="1109"/>
      <c r="ET293" s="1110"/>
      <c r="EU293" s="1111"/>
      <c r="EV293" s="1112"/>
      <c r="EW293" s="1392"/>
      <c r="EX293" s="1393"/>
      <c r="EY293" s="1394"/>
      <c r="EZ293" s="1395"/>
      <c r="FA293" s="1461"/>
      <c r="FB293" s="1462"/>
      <c r="FC293" s="1463"/>
      <c r="FD293" s="1464"/>
      <c r="FE293" s="1670"/>
      <c r="FF293" s="1671"/>
      <c r="FG293" s="1672"/>
      <c r="FH293" s="1673"/>
      <c r="FL293" s="2252"/>
      <c r="FP293" s="2252"/>
      <c r="FQ293" s="1858"/>
      <c r="FT293" s="2252"/>
      <c r="FX293" s="2252"/>
      <c r="GB293" s="2252"/>
      <c r="GF293" s="2252"/>
      <c r="GG293" s="1858"/>
      <c r="GJ293" s="2252"/>
      <c r="GN293" s="2252"/>
      <c r="GR293" s="2252"/>
      <c r="GV293" s="1858"/>
      <c r="GW293" s="1858"/>
      <c r="GZ293" s="2252"/>
      <c r="HA293" s="1858"/>
      <c r="HD293" s="2252"/>
      <c r="HE293" s="1858"/>
      <c r="HH293" s="2252"/>
      <c r="HI293" s="1858"/>
      <c r="HL293" s="2252"/>
      <c r="HM293" s="1858"/>
      <c r="HP293" s="2252"/>
      <c r="HQ293" s="1858"/>
      <c r="HT293" s="2252"/>
      <c r="HU293" s="1858"/>
      <c r="HX293" s="2252"/>
      <c r="HY293" s="1858"/>
      <c r="IB293" s="2252"/>
      <c r="IC293" s="1858"/>
      <c r="IF293" s="2252"/>
      <c r="IG293" s="1858"/>
      <c r="IJ293" s="2252"/>
      <c r="IK293" s="1858"/>
      <c r="IN293" s="2252"/>
      <c r="IO293" s="1858"/>
      <c r="IR293" s="2252"/>
      <c r="IS293" s="1858"/>
      <c r="IV293" s="1858"/>
      <c r="IW293" s="1858"/>
      <c r="IZ293" s="2252"/>
      <c r="JA293" s="1858"/>
      <c r="JD293" s="2252"/>
      <c r="JE293" s="1858"/>
      <c r="JH293" s="2252"/>
      <c r="JI293" s="1858"/>
      <c r="JL293" s="2252"/>
      <c r="JM293" s="1858"/>
      <c r="JP293" s="2252"/>
      <c r="JQ293" s="1858"/>
      <c r="JT293" s="2252"/>
      <c r="JU293" s="1858"/>
      <c r="JX293" s="2252"/>
      <c r="JY293" s="1858"/>
      <c r="KB293" s="2252"/>
      <c r="KC293" s="1858"/>
      <c r="KF293" s="2252"/>
      <c r="KG293" s="1858"/>
      <c r="KJ293" s="2252"/>
      <c r="KK293" s="1858"/>
      <c r="KN293" s="2252"/>
      <c r="KO293" s="1858"/>
      <c r="KR293" s="2252"/>
      <c r="KS293" s="1858"/>
      <c r="KV293" s="2252"/>
      <c r="KW293" s="1858"/>
      <c r="KZ293" s="2252"/>
      <c r="LA293" s="1858"/>
      <c r="LD293" s="2252"/>
      <c r="LE293" s="1858"/>
      <c r="LH293" s="2252"/>
      <c r="LI293" s="1858"/>
      <c r="LL293" s="2252"/>
      <c r="LM293" s="1858"/>
      <c r="LP293" s="2252"/>
      <c r="LQ293" s="1858"/>
      <c r="LT293" s="2252"/>
      <c r="LU293" s="1858"/>
      <c r="LX293" s="2252"/>
      <c r="LY293" s="1858"/>
      <c r="MB293" s="2252"/>
      <c r="MC293" s="1858"/>
      <c r="MF293" s="2252"/>
      <c r="MG293" s="1858"/>
      <c r="MJ293" s="2252"/>
      <c r="MK293" s="1858"/>
      <c r="MN293" s="2252"/>
      <c r="MO293" s="1858"/>
      <c r="MR293" s="2252"/>
      <c r="MS293" s="1858"/>
      <c r="MV293" s="2252"/>
      <c r="MW293" s="1858"/>
      <c r="MZ293" s="2252"/>
      <c r="NA293" s="1858"/>
      <c r="ND293" s="2252"/>
    </row>
    <row r="294" spans="1:368" s="78" customFormat="1" thickBot="1">
      <c r="A294" s="899"/>
      <c r="B294" s="1754"/>
      <c r="C294" s="1790"/>
      <c r="D294" s="2331"/>
      <c r="E294" s="1790"/>
      <c r="F294" s="1837"/>
      <c r="G294" s="1743" t="s">
        <v>348</v>
      </c>
      <c r="H294" s="1787">
        <f t="shared" si="252"/>
        <v>4.4562499999999998</v>
      </c>
      <c r="I294" s="1538">
        <f t="shared" si="252"/>
        <v>3.9562499999999998</v>
      </c>
      <c r="J294" s="1538">
        <f t="shared" si="252"/>
        <v>5.5250000000000004</v>
      </c>
      <c r="K294" s="2316">
        <f>SUM(H294:J294)</f>
        <v>13.9375</v>
      </c>
      <c r="L294" s="1754"/>
      <c r="M294" s="472"/>
      <c r="N294" s="472"/>
      <c r="O294" s="472"/>
      <c r="P294" s="471"/>
      <c r="Q294" s="2521"/>
      <c r="R294" s="572"/>
      <c r="S294" s="573"/>
      <c r="T294" s="2520"/>
      <c r="U294" s="355"/>
      <c r="V294" s="355"/>
      <c r="W294" s="355"/>
      <c r="X294" s="356"/>
      <c r="Y294" s="482"/>
      <c r="Z294" s="482"/>
      <c r="AA294" s="482"/>
      <c r="AB294" s="525"/>
      <c r="AC294" s="355"/>
      <c r="AD294" s="355"/>
      <c r="AE294" s="355"/>
      <c r="AF294" s="356"/>
      <c r="AG294" s="1197">
        <f>AJ294*6/20</f>
        <v>4.4249999999999998</v>
      </c>
      <c r="AH294" s="1197">
        <f>AJ294*6/20</f>
        <v>4.4249999999999998</v>
      </c>
      <c r="AI294" s="1197">
        <f>AJ294*8/20</f>
        <v>5.9</v>
      </c>
      <c r="AJ294" s="1198">
        <v>14.75</v>
      </c>
      <c r="AK294" s="1558">
        <v>5</v>
      </c>
      <c r="AL294" s="486">
        <v>3</v>
      </c>
      <c r="AM294" s="486">
        <v>5</v>
      </c>
      <c r="AN294" s="1559">
        <f>AM294+AL294+AK294</f>
        <v>13</v>
      </c>
      <c r="AO294" s="1127"/>
      <c r="AP294" s="1127"/>
      <c r="AQ294" s="1127"/>
      <c r="AR294" s="1128"/>
      <c r="AS294" s="358">
        <f>AV294*6/20</f>
        <v>4.2</v>
      </c>
      <c r="AT294" s="358">
        <f>AV294*6/20</f>
        <v>4.2</v>
      </c>
      <c r="AU294" s="358">
        <f>AV294*8/20</f>
        <v>5.6</v>
      </c>
      <c r="AV294" s="543">
        <v>14</v>
      </c>
      <c r="AW294" s="1962"/>
      <c r="AX294" s="364"/>
      <c r="AY294" s="365"/>
      <c r="AZ294" s="1963"/>
      <c r="BA294" s="366"/>
      <c r="BB294" s="366"/>
      <c r="BC294" s="366"/>
      <c r="BD294" s="367"/>
      <c r="BE294" s="2418">
        <f>BH294*6/20</f>
        <v>4.2</v>
      </c>
      <c r="BF294" s="378">
        <f>BH294*6/20</f>
        <v>4.2</v>
      </c>
      <c r="BG294" s="2448">
        <f>BH294*8/20</f>
        <v>5.6</v>
      </c>
      <c r="BH294" s="369">
        <v>14</v>
      </c>
      <c r="BI294" s="371"/>
      <c r="BJ294" s="371"/>
      <c r="BK294" s="371"/>
      <c r="BL294" s="372"/>
      <c r="BM294" s="358"/>
      <c r="BN294" s="358"/>
      <c r="BO294" s="358"/>
      <c r="BP294" s="363"/>
      <c r="BQ294" s="373"/>
      <c r="BR294" s="373"/>
      <c r="BS294" s="373"/>
      <c r="BT294" s="704"/>
      <c r="BU294" s="1910"/>
      <c r="BV294" s="373"/>
      <c r="BW294" s="373"/>
      <c r="BX294" s="1911"/>
      <c r="BY294" s="1424"/>
      <c r="BZ294" s="1424"/>
      <c r="CA294" s="1424"/>
      <c r="CB294" s="1425"/>
      <c r="CC294" s="355"/>
      <c r="CD294" s="355"/>
      <c r="CE294" s="355"/>
      <c r="CF294" s="356"/>
      <c r="CG294" s="358"/>
      <c r="CH294" s="358"/>
      <c r="CI294" s="358"/>
      <c r="CJ294" s="363"/>
      <c r="CK294" s="383"/>
      <c r="CL294" s="383"/>
      <c r="CM294" s="383"/>
      <c r="CN294" s="488"/>
      <c r="CO294" s="2014"/>
      <c r="CP294" s="467"/>
      <c r="CQ294" s="468"/>
      <c r="CR294" s="2015"/>
      <c r="CS294" s="467"/>
      <c r="CT294" s="467"/>
      <c r="CU294" s="467"/>
      <c r="CV294" s="575"/>
      <c r="CW294" s="466"/>
      <c r="CX294" s="467"/>
      <c r="CY294" s="468"/>
      <c r="CZ294" s="468"/>
      <c r="DA294" s="469"/>
      <c r="DB294" s="378"/>
      <c r="DC294" s="470"/>
      <c r="DD294" s="470"/>
      <c r="DE294" s="466"/>
      <c r="DF294" s="467"/>
      <c r="DG294" s="468"/>
      <c r="DH294" s="468"/>
      <c r="DI294" s="488"/>
      <c r="DJ294" s="383"/>
      <c r="DK294" s="489"/>
      <c r="DL294" s="489"/>
      <c r="DM294" s="374"/>
      <c r="DN294" s="374"/>
      <c r="DO294" s="374"/>
      <c r="DP294" s="574"/>
      <c r="DQ294" s="351"/>
      <c r="DR294" s="463"/>
      <c r="DS294" s="687"/>
      <c r="DT294" s="464"/>
      <c r="DU294" s="491"/>
      <c r="DV294" s="492"/>
      <c r="DW294" s="493"/>
      <c r="DX294" s="494"/>
      <c r="DY294" s="495"/>
      <c r="DZ294" s="496"/>
      <c r="EA294" s="497"/>
      <c r="EB294" s="576"/>
      <c r="EC294" s="351"/>
      <c r="ED294" s="463"/>
      <c r="EE294" s="687"/>
      <c r="EF294" s="464"/>
      <c r="EG294" s="351"/>
      <c r="EH294" s="463"/>
      <c r="EI294" s="687"/>
      <c r="EJ294" s="464"/>
      <c r="EK294" s="986"/>
      <c r="EL294" s="987"/>
      <c r="EM294" s="988"/>
      <c r="EN294" s="989"/>
      <c r="EO294" s="1048"/>
      <c r="EP294" s="1049"/>
      <c r="EQ294" s="1050"/>
      <c r="ER294" s="1051"/>
      <c r="ES294" s="1109"/>
      <c r="ET294" s="1110"/>
      <c r="EU294" s="1111"/>
      <c r="EV294" s="1112"/>
      <c r="EW294" s="1392"/>
      <c r="EX294" s="1393"/>
      <c r="EY294" s="1394"/>
      <c r="EZ294" s="1395"/>
      <c r="FA294" s="1461"/>
      <c r="FB294" s="1462"/>
      <c r="FC294" s="1463"/>
      <c r="FD294" s="1464"/>
      <c r="FE294" s="1670"/>
      <c r="FF294" s="1671"/>
      <c r="FG294" s="1672"/>
      <c r="FH294" s="1673"/>
      <c r="FL294" s="2252"/>
      <c r="FP294" s="2252"/>
      <c r="FQ294" s="1858"/>
      <c r="FT294" s="2252"/>
      <c r="FX294" s="2252"/>
      <c r="GB294" s="2252"/>
      <c r="GF294" s="2252"/>
      <c r="GG294" s="1858"/>
      <c r="GJ294" s="2252"/>
      <c r="GN294" s="2252"/>
      <c r="GR294" s="2252"/>
      <c r="GV294" s="1858"/>
      <c r="GW294" s="1858"/>
      <c r="GZ294" s="2252"/>
      <c r="HA294" s="1858"/>
      <c r="HD294" s="2252"/>
      <c r="HE294" s="1858"/>
      <c r="HH294" s="2252"/>
      <c r="HI294" s="1858"/>
      <c r="HL294" s="2252"/>
      <c r="HM294" s="1858"/>
      <c r="HP294" s="2252"/>
      <c r="HQ294" s="1858"/>
      <c r="HT294" s="2252"/>
      <c r="HU294" s="1858"/>
      <c r="HX294" s="2252"/>
      <c r="HY294" s="1858"/>
      <c r="IB294" s="2252"/>
      <c r="IC294" s="1858"/>
      <c r="IF294" s="2252"/>
      <c r="IG294" s="1858"/>
      <c r="IJ294" s="2252"/>
      <c r="IK294" s="1858"/>
      <c r="IN294" s="2252"/>
      <c r="IO294" s="1858"/>
      <c r="IR294" s="2252"/>
      <c r="IS294" s="1858"/>
      <c r="IV294" s="1858"/>
      <c r="IW294" s="1858"/>
      <c r="IZ294" s="2252"/>
      <c r="JA294" s="1858"/>
      <c r="JD294" s="2252"/>
      <c r="JE294" s="1858"/>
      <c r="JH294" s="2252"/>
      <c r="JI294" s="1858"/>
      <c r="JL294" s="2252"/>
      <c r="JM294" s="1858"/>
      <c r="JP294" s="2252"/>
      <c r="JQ294" s="1858"/>
      <c r="JT294" s="2252"/>
      <c r="JU294" s="1858"/>
      <c r="JX294" s="2252"/>
      <c r="JY294" s="1858"/>
      <c r="KB294" s="2252"/>
      <c r="KC294" s="1858"/>
      <c r="KF294" s="2252"/>
      <c r="KG294" s="1858"/>
      <c r="KJ294" s="2252"/>
      <c r="KK294" s="1858"/>
      <c r="KN294" s="2252"/>
      <c r="KO294" s="1858"/>
      <c r="KR294" s="2252"/>
      <c r="KS294" s="1858"/>
      <c r="KV294" s="2252"/>
      <c r="KW294" s="1858"/>
      <c r="KZ294" s="2252"/>
      <c r="LA294" s="1858"/>
      <c r="LD294" s="2252"/>
      <c r="LE294" s="1858"/>
      <c r="LH294" s="2252"/>
      <c r="LI294" s="1858"/>
      <c r="LL294" s="2252"/>
      <c r="LM294" s="1858"/>
      <c r="LP294" s="2252"/>
      <c r="LQ294" s="1858"/>
      <c r="LT294" s="2252"/>
      <c r="LU294" s="1858"/>
      <c r="LX294" s="2252"/>
      <c r="LY294" s="1858"/>
      <c r="MB294" s="2252"/>
      <c r="MC294" s="1858"/>
      <c r="MF294" s="2252"/>
      <c r="MG294" s="1858"/>
      <c r="MJ294" s="2252"/>
      <c r="MK294" s="1858"/>
      <c r="MN294" s="2252"/>
      <c r="MO294" s="1858"/>
      <c r="MR294" s="2252"/>
      <c r="MS294" s="1858"/>
      <c r="MV294" s="2252"/>
      <c r="MW294" s="1858"/>
      <c r="MZ294" s="2252"/>
      <c r="NA294" s="1858"/>
      <c r="ND294" s="2252"/>
    </row>
    <row r="295" spans="1:368" s="78" customFormat="1" thickBot="1">
      <c r="A295" s="899"/>
      <c r="B295" s="1754"/>
      <c r="C295" s="1790"/>
      <c r="D295" s="2331"/>
      <c r="E295" s="1790"/>
      <c r="F295" s="1837"/>
      <c r="G295" s="1743" t="s">
        <v>356</v>
      </c>
      <c r="H295" s="1788">
        <f t="shared" si="252"/>
        <v>4.3250000000000002</v>
      </c>
      <c r="I295" s="1523">
        <f t="shared" si="252"/>
        <v>4.2</v>
      </c>
      <c r="J295" s="1523">
        <f t="shared" si="252"/>
        <v>5.7249999999999996</v>
      </c>
      <c r="K295" s="2317">
        <f>SUM(H295:J295)</f>
        <v>14.25</v>
      </c>
      <c r="L295" s="1754"/>
      <c r="M295" s="472"/>
      <c r="N295" s="472"/>
      <c r="O295" s="472"/>
      <c r="P295" s="471"/>
      <c r="Q295" s="2521"/>
      <c r="R295" s="572"/>
      <c r="S295" s="573"/>
      <c r="T295" s="2520"/>
      <c r="U295" s="355"/>
      <c r="V295" s="355"/>
      <c r="W295" s="355"/>
      <c r="X295" s="356"/>
      <c r="Y295" s="482"/>
      <c r="Z295" s="482"/>
      <c r="AA295" s="482"/>
      <c r="AB295" s="525"/>
      <c r="AC295" s="355"/>
      <c r="AD295" s="355"/>
      <c r="AE295" s="355"/>
      <c r="AF295" s="356"/>
      <c r="AG295" s="358">
        <f>AJ295*6/20</f>
        <v>3.9</v>
      </c>
      <c r="AH295" s="358">
        <f>AJ295*6/20</f>
        <v>3.9</v>
      </c>
      <c r="AI295" s="358">
        <f>AJ295*8/20</f>
        <v>5.2</v>
      </c>
      <c r="AJ295" s="543">
        <v>13</v>
      </c>
      <c r="AK295" s="1558">
        <v>5</v>
      </c>
      <c r="AL295" s="486">
        <v>4.5</v>
      </c>
      <c r="AM295" s="486">
        <v>6.5</v>
      </c>
      <c r="AN295" s="1559">
        <f>AM295+AL295+AK295</f>
        <v>16</v>
      </c>
      <c r="AO295" s="1127"/>
      <c r="AP295" s="1127"/>
      <c r="AQ295" s="1127"/>
      <c r="AR295" s="1128"/>
      <c r="AS295" s="358">
        <f>AV295*6/20</f>
        <v>3.9</v>
      </c>
      <c r="AT295" s="358">
        <f>AV295*6/20</f>
        <v>3.9</v>
      </c>
      <c r="AU295" s="358">
        <f>AV295*8/20</f>
        <v>5.2</v>
      </c>
      <c r="AV295" s="543">
        <v>13</v>
      </c>
      <c r="AW295" s="1962"/>
      <c r="AX295" s="364"/>
      <c r="AY295" s="365"/>
      <c r="AZ295" s="1963"/>
      <c r="BA295" s="366"/>
      <c r="BB295" s="366"/>
      <c r="BC295" s="366"/>
      <c r="BD295" s="367"/>
      <c r="BE295" s="2418">
        <f>BH295*6/20</f>
        <v>4.5</v>
      </c>
      <c r="BF295" s="378">
        <f>BH295*6/20</f>
        <v>4.5</v>
      </c>
      <c r="BG295" s="2448">
        <f>BH295*8/20</f>
        <v>6</v>
      </c>
      <c r="BH295" s="369">
        <v>15</v>
      </c>
      <c r="BI295" s="371"/>
      <c r="BJ295" s="371"/>
      <c r="BK295" s="371"/>
      <c r="BL295" s="372"/>
      <c r="BM295" s="358"/>
      <c r="BN295" s="358"/>
      <c r="BO295" s="358"/>
      <c r="BP295" s="363"/>
      <c r="BQ295" s="373"/>
      <c r="BR295" s="373"/>
      <c r="BS295" s="373"/>
      <c r="BT295" s="704"/>
      <c r="BU295" s="1910"/>
      <c r="BV295" s="373"/>
      <c r="BW295" s="373"/>
      <c r="BX295" s="1911"/>
      <c r="BY295" s="1424"/>
      <c r="BZ295" s="1424"/>
      <c r="CA295" s="1424"/>
      <c r="CB295" s="1425"/>
      <c r="CC295" s="355"/>
      <c r="CD295" s="355"/>
      <c r="CE295" s="355"/>
      <c r="CF295" s="356"/>
      <c r="CG295" s="358"/>
      <c r="CH295" s="358"/>
      <c r="CI295" s="358"/>
      <c r="CJ295" s="363"/>
      <c r="CK295" s="383"/>
      <c r="CL295" s="383"/>
      <c r="CM295" s="383"/>
      <c r="CN295" s="488"/>
      <c r="CO295" s="2014"/>
      <c r="CP295" s="467"/>
      <c r="CQ295" s="468"/>
      <c r="CR295" s="2015"/>
      <c r="CS295" s="467"/>
      <c r="CT295" s="467"/>
      <c r="CU295" s="467"/>
      <c r="CV295" s="575"/>
      <c r="CW295" s="466"/>
      <c r="CX295" s="467"/>
      <c r="CY295" s="468"/>
      <c r="CZ295" s="468"/>
      <c r="DA295" s="469"/>
      <c r="DB295" s="378"/>
      <c r="DC295" s="470"/>
      <c r="DD295" s="470"/>
      <c r="DE295" s="466"/>
      <c r="DF295" s="467"/>
      <c r="DG295" s="468"/>
      <c r="DH295" s="468"/>
      <c r="DI295" s="488"/>
      <c r="DJ295" s="383"/>
      <c r="DK295" s="489"/>
      <c r="DL295" s="489"/>
      <c r="DM295" s="374"/>
      <c r="DN295" s="374"/>
      <c r="DO295" s="374"/>
      <c r="DP295" s="574"/>
      <c r="DQ295" s="351"/>
      <c r="DR295" s="463"/>
      <c r="DS295" s="687"/>
      <c r="DT295" s="464"/>
      <c r="DU295" s="491"/>
      <c r="DV295" s="492"/>
      <c r="DW295" s="493"/>
      <c r="DX295" s="494"/>
      <c r="DY295" s="495"/>
      <c r="DZ295" s="496"/>
      <c r="EA295" s="497"/>
      <c r="EB295" s="576"/>
      <c r="EC295" s="351"/>
      <c r="ED295" s="463"/>
      <c r="EE295" s="687"/>
      <c r="EF295" s="464"/>
      <c r="EG295" s="351"/>
      <c r="EH295" s="463"/>
      <c r="EI295" s="687"/>
      <c r="EJ295" s="464"/>
      <c r="EK295" s="986"/>
      <c r="EL295" s="987"/>
      <c r="EM295" s="988"/>
      <c r="EN295" s="989"/>
      <c r="EO295" s="1048"/>
      <c r="EP295" s="1049"/>
      <c r="EQ295" s="1050"/>
      <c r="ER295" s="1051"/>
      <c r="ES295" s="1109"/>
      <c r="ET295" s="1110"/>
      <c r="EU295" s="1111"/>
      <c r="EV295" s="1112"/>
      <c r="EW295" s="1392"/>
      <c r="EX295" s="1393"/>
      <c r="EY295" s="1394"/>
      <c r="EZ295" s="1395"/>
      <c r="FA295" s="1461"/>
      <c r="FB295" s="1462"/>
      <c r="FC295" s="1463"/>
      <c r="FD295" s="1464"/>
      <c r="FE295" s="1670"/>
      <c r="FF295" s="1671"/>
      <c r="FG295" s="1672"/>
      <c r="FH295" s="1673"/>
      <c r="FL295" s="2252"/>
      <c r="FP295" s="2252"/>
      <c r="FQ295" s="1858"/>
      <c r="FT295" s="2252"/>
      <c r="FX295" s="2252"/>
      <c r="GB295" s="2252"/>
      <c r="GF295" s="2252"/>
      <c r="GG295" s="1858"/>
      <c r="GJ295" s="2252"/>
      <c r="GN295" s="2252"/>
      <c r="GR295" s="2252"/>
      <c r="GV295" s="1858"/>
      <c r="GW295" s="1858"/>
      <c r="GZ295" s="2252"/>
      <c r="HA295" s="1858"/>
      <c r="HD295" s="2252"/>
      <c r="HE295" s="1858"/>
      <c r="HH295" s="2252"/>
      <c r="HI295" s="1858"/>
      <c r="HL295" s="2252"/>
      <c r="HM295" s="1858"/>
      <c r="HP295" s="2252"/>
      <c r="HQ295" s="1858"/>
      <c r="HT295" s="2252"/>
      <c r="HU295" s="1858"/>
      <c r="HX295" s="2252"/>
      <c r="HY295" s="1858"/>
      <c r="IB295" s="2252"/>
      <c r="IC295" s="1858"/>
      <c r="IF295" s="2252"/>
      <c r="IG295" s="1858"/>
      <c r="IJ295" s="2252"/>
      <c r="IK295" s="1858"/>
      <c r="IN295" s="2252"/>
      <c r="IO295" s="1858"/>
      <c r="IR295" s="2252"/>
      <c r="IS295" s="1858"/>
      <c r="IV295" s="1858"/>
      <c r="IW295" s="1858"/>
      <c r="IZ295" s="2252"/>
      <c r="JA295" s="1858"/>
      <c r="JD295" s="2252"/>
      <c r="JE295" s="1858"/>
      <c r="JH295" s="2252"/>
      <c r="JI295" s="1858"/>
      <c r="JL295" s="2252"/>
      <c r="JM295" s="1858"/>
      <c r="JP295" s="2252"/>
      <c r="JQ295" s="1858"/>
      <c r="JT295" s="2252"/>
      <c r="JU295" s="1858"/>
      <c r="JX295" s="2252"/>
      <c r="JY295" s="1858"/>
      <c r="KB295" s="2252"/>
      <c r="KC295" s="1858"/>
      <c r="KF295" s="2252"/>
      <c r="KG295" s="1858"/>
      <c r="KJ295" s="2252"/>
      <c r="KK295" s="1858"/>
      <c r="KN295" s="2252"/>
      <c r="KO295" s="1858"/>
      <c r="KR295" s="2252"/>
      <c r="KS295" s="1858"/>
      <c r="KV295" s="2252"/>
      <c r="KW295" s="1858"/>
      <c r="KZ295" s="2252"/>
      <c r="LA295" s="1858"/>
      <c r="LD295" s="2252"/>
      <c r="LE295" s="1858"/>
      <c r="LH295" s="2252"/>
      <c r="LI295" s="1858"/>
      <c r="LL295" s="2252"/>
      <c r="LM295" s="1858"/>
      <c r="LP295" s="2252"/>
      <c r="LQ295" s="1858"/>
      <c r="LT295" s="2252"/>
      <c r="LU295" s="1858"/>
      <c r="LX295" s="2252"/>
      <c r="LY295" s="1858"/>
      <c r="MB295" s="2252"/>
      <c r="MC295" s="1858"/>
      <c r="MF295" s="2252"/>
      <c r="MG295" s="1858"/>
      <c r="MJ295" s="2252"/>
      <c r="MK295" s="1858"/>
      <c r="MN295" s="2252"/>
      <c r="MO295" s="1858"/>
      <c r="MR295" s="2252"/>
      <c r="MS295" s="1858"/>
      <c r="MV295" s="2252"/>
      <c r="MW295" s="1858"/>
      <c r="MZ295" s="2252"/>
      <c r="NA295" s="1858"/>
      <c r="ND295" s="2252"/>
    </row>
    <row r="296" spans="1:368" s="78" customFormat="1" thickBot="1">
      <c r="A296" s="899"/>
      <c r="B296" s="1754"/>
      <c r="C296" s="1790"/>
      <c r="D296" s="2331"/>
      <c r="E296" s="1790"/>
      <c r="F296" s="1837"/>
      <c r="G296" s="1743" t="s">
        <v>178</v>
      </c>
      <c r="H296" s="1788">
        <f t="shared" si="252"/>
        <v>4.25</v>
      </c>
      <c r="I296" s="1538">
        <f t="shared" si="252"/>
        <v>4.125</v>
      </c>
      <c r="J296" s="1538">
        <f t="shared" si="252"/>
        <v>5</v>
      </c>
      <c r="K296" s="2316">
        <f>SUM(H296:J296)</f>
        <v>13.375</v>
      </c>
      <c r="L296" s="1754"/>
      <c r="M296" s="472"/>
      <c r="N296" s="472"/>
      <c r="O296" s="472"/>
      <c r="P296" s="471"/>
      <c r="Q296" s="2521"/>
      <c r="R296" s="572"/>
      <c r="S296" s="573"/>
      <c r="T296" s="2520"/>
      <c r="U296" s="355"/>
      <c r="V296" s="355"/>
      <c r="W296" s="355"/>
      <c r="X296" s="356"/>
      <c r="Y296" s="482"/>
      <c r="Z296" s="482"/>
      <c r="AA296" s="482"/>
      <c r="AB296" s="525"/>
      <c r="AC296" s="355"/>
      <c r="AD296" s="355"/>
      <c r="AE296" s="355"/>
      <c r="AF296" s="356"/>
      <c r="AG296" s="358">
        <f>AJ296*6/20</f>
        <v>3.9</v>
      </c>
      <c r="AH296" s="358">
        <f>AJ296*6/20</f>
        <v>3.9</v>
      </c>
      <c r="AI296" s="358">
        <f>AJ296*8/20</f>
        <v>5.2</v>
      </c>
      <c r="AJ296" s="543">
        <v>13</v>
      </c>
      <c r="AK296" s="1558">
        <v>5</v>
      </c>
      <c r="AL296" s="486">
        <v>4.5</v>
      </c>
      <c r="AM296" s="486">
        <v>4</v>
      </c>
      <c r="AN296" s="1559">
        <f>AM296+AL296+AK296</f>
        <v>13.5</v>
      </c>
      <c r="AO296" s="1127"/>
      <c r="AP296" s="1127"/>
      <c r="AQ296" s="1127"/>
      <c r="AR296" s="1128"/>
      <c r="AS296" s="358">
        <f>AV296*6/20</f>
        <v>3.9</v>
      </c>
      <c r="AT296" s="358">
        <f>AV296*6/20</f>
        <v>3.9</v>
      </c>
      <c r="AU296" s="358">
        <f>AV296*8/20</f>
        <v>5.2</v>
      </c>
      <c r="AV296" s="543">
        <v>13</v>
      </c>
      <c r="AW296" s="1962"/>
      <c r="AX296" s="364"/>
      <c r="AY296" s="365"/>
      <c r="AZ296" s="1963"/>
      <c r="BA296" s="366"/>
      <c r="BB296" s="366"/>
      <c r="BC296" s="366"/>
      <c r="BD296" s="367"/>
      <c r="BE296" s="2418">
        <f>BH296*6/20</f>
        <v>4.2</v>
      </c>
      <c r="BF296" s="378">
        <f>BH296*6/20</f>
        <v>4.2</v>
      </c>
      <c r="BG296" s="2448">
        <f>BH296*8/20</f>
        <v>5.6</v>
      </c>
      <c r="BH296" s="369">
        <v>14</v>
      </c>
      <c r="BI296" s="371"/>
      <c r="BJ296" s="371"/>
      <c r="BK296" s="371"/>
      <c r="BL296" s="372"/>
      <c r="BM296" s="358"/>
      <c r="BN296" s="358"/>
      <c r="BO296" s="358"/>
      <c r="BP296" s="363"/>
      <c r="BQ296" s="373"/>
      <c r="BR296" s="373"/>
      <c r="BS296" s="373"/>
      <c r="BT296" s="704"/>
      <c r="BU296" s="1910"/>
      <c r="BV296" s="373"/>
      <c r="BW296" s="373"/>
      <c r="BX296" s="1911"/>
      <c r="BY296" s="1424"/>
      <c r="BZ296" s="1424"/>
      <c r="CA296" s="1424"/>
      <c r="CB296" s="1425"/>
      <c r="CC296" s="355"/>
      <c r="CD296" s="355"/>
      <c r="CE296" s="355"/>
      <c r="CF296" s="356"/>
      <c r="CG296" s="358"/>
      <c r="CH296" s="358"/>
      <c r="CI296" s="358"/>
      <c r="CJ296" s="363"/>
      <c r="CK296" s="383"/>
      <c r="CL296" s="383"/>
      <c r="CM296" s="383"/>
      <c r="CN296" s="488"/>
      <c r="CO296" s="2014"/>
      <c r="CP296" s="467"/>
      <c r="CQ296" s="468"/>
      <c r="CR296" s="2015"/>
      <c r="CS296" s="467"/>
      <c r="CT296" s="467"/>
      <c r="CU296" s="467"/>
      <c r="CV296" s="575"/>
      <c r="CW296" s="466"/>
      <c r="CX296" s="467"/>
      <c r="CY296" s="468"/>
      <c r="CZ296" s="468"/>
      <c r="DA296" s="469"/>
      <c r="DB296" s="378"/>
      <c r="DC296" s="470"/>
      <c r="DD296" s="470"/>
      <c r="DE296" s="466"/>
      <c r="DF296" s="467"/>
      <c r="DG296" s="468"/>
      <c r="DH296" s="468"/>
      <c r="DI296" s="488"/>
      <c r="DJ296" s="383"/>
      <c r="DK296" s="489"/>
      <c r="DL296" s="489"/>
      <c r="DM296" s="374"/>
      <c r="DN296" s="374"/>
      <c r="DO296" s="374"/>
      <c r="DP296" s="574"/>
      <c r="DQ296" s="351"/>
      <c r="DR296" s="463"/>
      <c r="DS296" s="687"/>
      <c r="DT296" s="464"/>
      <c r="DU296" s="491"/>
      <c r="DV296" s="492"/>
      <c r="DW296" s="493"/>
      <c r="DX296" s="494"/>
      <c r="DY296" s="495"/>
      <c r="DZ296" s="496"/>
      <c r="EA296" s="497"/>
      <c r="EB296" s="576"/>
      <c r="EC296" s="351"/>
      <c r="ED296" s="463"/>
      <c r="EE296" s="687"/>
      <c r="EF296" s="464"/>
      <c r="EG296" s="351"/>
      <c r="EH296" s="463"/>
      <c r="EI296" s="687"/>
      <c r="EJ296" s="464"/>
      <c r="EK296" s="986"/>
      <c r="EL296" s="987"/>
      <c r="EM296" s="988"/>
      <c r="EN296" s="989"/>
      <c r="EO296" s="1048"/>
      <c r="EP296" s="1049"/>
      <c r="EQ296" s="1050"/>
      <c r="ER296" s="1051"/>
      <c r="ES296" s="1109"/>
      <c r="ET296" s="1110"/>
      <c r="EU296" s="1111"/>
      <c r="EV296" s="1112"/>
      <c r="EW296" s="1392"/>
      <c r="EX296" s="1393"/>
      <c r="EY296" s="1394"/>
      <c r="EZ296" s="1395"/>
      <c r="FA296" s="1461"/>
      <c r="FB296" s="1462"/>
      <c r="FC296" s="1463"/>
      <c r="FD296" s="1464"/>
      <c r="FE296" s="1670"/>
      <c r="FF296" s="1671"/>
      <c r="FG296" s="1672"/>
      <c r="FH296" s="1673"/>
      <c r="FL296" s="2252"/>
      <c r="FP296" s="2252"/>
      <c r="FQ296" s="1858"/>
      <c r="FT296" s="2252"/>
      <c r="FX296" s="2252"/>
      <c r="GB296" s="2252"/>
      <c r="GF296" s="2252"/>
      <c r="GG296" s="1858"/>
      <c r="GJ296" s="2252"/>
      <c r="GN296" s="2252"/>
      <c r="GR296" s="2252"/>
      <c r="GV296" s="1858"/>
      <c r="GW296" s="1858"/>
      <c r="GZ296" s="2252"/>
      <c r="HA296" s="1858"/>
      <c r="HD296" s="2252"/>
      <c r="HE296" s="1858"/>
      <c r="HH296" s="2252"/>
      <c r="HI296" s="1858"/>
      <c r="HL296" s="2252"/>
      <c r="HM296" s="1858"/>
      <c r="HP296" s="2252"/>
      <c r="HQ296" s="1858"/>
      <c r="HT296" s="2252"/>
      <c r="HU296" s="1858"/>
      <c r="HX296" s="2252"/>
      <c r="HY296" s="1858"/>
      <c r="IB296" s="2252"/>
      <c r="IC296" s="1858"/>
      <c r="IF296" s="2252"/>
      <c r="IG296" s="1858"/>
      <c r="IJ296" s="2252"/>
      <c r="IK296" s="1858"/>
      <c r="IN296" s="2252"/>
      <c r="IO296" s="1858"/>
      <c r="IR296" s="2252"/>
      <c r="IS296" s="1858"/>
      <c r="IV296" s="1858"/>
      <c r="IW296" s="1858"/>
      <c r="IZ296" s="2252"/>
      <c r="JA296" s="1858"/>
      <c r="JD296" s="2252"/>
      <c r="JE296" s="1858"/>
      <c r="JH296" s="2252"/>
      <c r="JI296" s="1858"/>
      <c r="JL296" s="2252"/>
      <c r="JM296" s="1858"/>
      <c r="JP296" s="2252"/>
      <c r="JQ296" s="1858"/>
      <c r="JT296" s="2252"/>
      <c r="JU296" s="1858"/>
      <c r="JX296" s="2252"/>
      <c r="JY296" s="1858"/>
      <c r="KB296" s="2252"/>
      <c r="KC296" s="1858"/>
      <c r="KF296" s="2252"/>
      <c r="KG296" s="1858"/>
      <c r="KJ296" s="2252"/>
      <c r="KK296" s="1858"/>
      <c r="KN296" s="2252"/>
      <c r="KO296" s="1858"/>
      <c r="KR296" s="2252"/>
      <c r="KS296" s="1858"/>
      <c r="KV296" s="2252"/>
      <c r="KW296" s="1858"/>
      <c r="KZ296" s="2252"/>
      <c r="LA296" s="1858"/>
      <c r="LD296" s="2252"/>
      <c r="LE296" s="1858"/>
      <c r="LH296" s="2252"/>
      <c r="LI296" s="1858"/>
      <c r="LL296" s="2252"/>
      <c r="LM296" s="1858"/>
      <c r="LP296" s="2252"/>
      <c r="LQ296" s="1858"/>
      <c r="LT296" s="2252"/>
      <c r="LU296" s="1858"/>
      <c r="LX296" s="2252"/>
      <c r="LY296" s="1858"/>
      <c r="MB296" s="2252"/>
      <c r="MC296" s="1858"/>
      <c r="MF296" s="2252"/>
      <c r="MG296" s="1858"/>
      <c r="MJ296" s="2252"/>
      <c r="MK296" s="1858"/>
      <c r="MN296" s="2252"/>
      <c r="MO296" s="1858"/>
      <c r="MR296" s="2252"/>
      <c r="MS296" s="1858"/>
      <c r="MV296" s="2252"/>
      <c r="MW296" s="1858"/>
      <c r="MZ296" s="2252"/>
      <c r="NA296" s="1858"/>
      <c r="ND296" s="2252"/>
    </row>
    <row r="297" spans="1:368" s="933" customFormat="1" thickBot="1">
      <c r="A297" s="900"/>
      <c r="B297" s="1761"/>
      <c r="C297" s="1790">
        <v>2008</v>
      </c>
      <c r="D297" s="2331" t="s">
        <v>540</v>
      </c>
      <c r="E297" s="1790">
        <v>16</v>
      </c>
      <c r="F297" s="1839" t="s">
        <v>546</v>
      </c>
      <c r="G297" s="1744"/>
      <c r="H297" s="2274"/>
      <c r="I297" s="2274"/>
      <c r="J297" s="2274"/>
      <c r="K297" s="2275"/>
      <c r="L297" s="1761"/>
      <c r="M297" s="1221"/>
      <c r="N297" s="1221"/>
      <c r="O297" s="1221"/>
      <c r="P297" s="2506"/>
      <c r="Q297" s="2534"/>
      <c r="R297" s="1222"/>
      <c r="S297" s="1223"/>
      <c r="T297" s="2535"/>
      <c r="U297" s="903"/>
      <c r="V297" s="903"/>
      <c r="W297" s="903"/>
      <c r="X297" s="904"/>
      <c r="Y297" s="1224"/>
      <c r="Z297" s="1224"/>
      <c r="AA297" s="1224"/>
      <c r="AB297" s="1225"/>
      <c r="AC297" s="903"/>
      <c r="AD297" s="903"/>
      <c r="AE297" s="903"/>
      <c r="AF297" s="904"/>
      <c r="AG297" s="2581">
        <f>STDEV(AJ292:AJ296)</f>
        <v>1.7853571071357126</v>
      </c>
      <c r="AH297" s="2581"/>
      <c r="AI297" s="2580">
        <f>AVERAGE(AJ292:AJ296)</f>
        <v>14.75</v>
      </c>
      <c r="AJ297" s="2580"/>
      <c r="AK297" s="2581">
        <f>STDEV(AN292:AN296)</f>
        <v>1.3964240043768901</v>
      </c>
      <c r="AL297" s="2581"/>
      <c r="AM297" s="2580">
        <f>AVERAGE(AN292:AN296)</f>
        <v>14.7</v>
      </c>
      <c r="AN297" s="2580"/>
      <c r="AO297" s="1226"/>
      <c r="AP297" s="1226"/>
      <c r="AQ297" s="1226"/>
      <c r="AR297" s="1227"/>
      <c r="AS297" s="2581">
        <f>STDEV(AV292:AV296)</f>
        <v>0.82915619758884995</v>
      </c>
      <c r="AT297" s="2581"/>
      <c r="AU297" s="2580">
        <f>AVERAGE(AV292:AV296)</f>
        <v>13.75</v>
      </c>
      <c r="AV297" s="2580"/>
      <c r="AW297" s="1978"/>
      <c r="AX297" s="912"/>
      <c r="AY297" s="913"/>
      <c r="AZ297" s="1979"/>
      <c r="BA297" s="914"/>
      <c r="BB297" s="914"/>
      <c r="BC297" s="914"/>
      <c r="BD297" s="1847"/>
      <c r="BE297" s="2582">
        <f>STDEV(BH292:BH296)</f>
        <v>1.2247448713915889</v>
      </c>
      <c r="BF297" s="2581"/>
      <c r="BG297" s="2580">
        <f>AVERAGE(BH292:BH296)</f>
        <v>15</v>
      </c>
      <c r="BH297" s="2580"/>
      <c r="BI297" s="916"/>
      <c r="BJ297" s="916"/>
      <c r="BK297" s="916"/>
      <c r="BL297" s="917"/>
      <c r="BM297" s="918"/>
      <c r="BN297" s="918"/>
      <c r="BO297" s="918"/>
      <c r="BP297" s="919"/>
      <c r="BQ297" s="910"/>
      <c r="BR297" s="910"/>
      <c r="BS297" s="910"/>
      <c r="BT297" s="1598"/>
      <c r="BU297" s="1937"/>
      <c r="BV297" s="910"/>
      <c r="BW297" s="910"/>
      <c r="BX297" s="1938"/>
      <c r="BY297" s="1437"/>
      <c r="BZ297" s="1437"/>
      <c r="CA297" s="1437"/>
      <c r="CB297" s="1438"/>
      <c r="CC297" s="903"/>
      <c r="CD297" s="903"/>
      <c r="CE297" s="903"/>
      <c r="CF297" s="904"/>
      <c r="CG297" s="918"/>
      <c r="CH297" s="918"/>
      <c r="CI297" s="918"/>
      <c r="CJ297" s="919"/>
      <c r="CK297" s="920"/>
      <c r="CL297" s="920"/>
      <c r="CM297" s="920"/>
      <c r="CN297" s="927"/>
      <c r="CO297" s="2024"/>
      <c r="CP297" s="921"/>
      <c r="CQ297" s="922"/>
      <c r="CR297" s="2025"/>
      <c r="CS297" s="921"/>
      <c r="CT297" s="921"/>
      <c r="CU297" s="921"/>
      <c r="CV297" s="923"/>
      <c r="CW297" s="924"/>
      <c r="CX297" s="921"/>
      <c r="CY297" s="922"/>
      <c r="CZ297" s="922"/>
      <c r="DA297" s="925"/>
      <c r="DB297" s="915"/>
      <c r="DC297" s="926"/>
      <c r="DD297" s="926"/>
      <c r="DE297" s="924"/>
      <c r="DF297" s="921"/>
      <c r="DG297" s="922"/>
      <c r="DH297" s="922"/>
      <c r="DI297" s="924"/>
      <c r="DJ297" s="921"/>
      <c r="DK297" s="922"/>
      <c r="DL297" s="922"/>
      <c r="DM297" s="906"/>
      <c r="DN297" s="906"/>
      <c r="DO297" s="906"/>
      <c r="DP297" s="905"/>
      <c r="DQ297" s="907"/>
      <c r="DR297" s="908"/>
      <c r="DS297" s="1228"/>
      <c r="DT297" s="909"/>
      <c r="DU297" s="1229"/>
      <c r="DV297" s="1230"/>
      <c r="DW297" s="1231"/>
      <c r="DX297" s="1561"/>
      <c r="DY297" s="1541"/>
      <c r="DZ297" s="1542"/>
      <c r="EA297" s="1543"/>
      <c r="EB297" s="1544"/>
      <c r="EC297" s="907"/>
      <c r="ED297" s="908"/>
      <c r="EE297" s="1228"/>
      <c r="EF297" s="909"/>
      <c r="EG297" s="907"/>
      <c r="EH297" s="908"/>
      <c r="EI297" s="1228"/>
      <c r="EJ297" s="909"/>
      <c r="EK297" s="1562"/>
      <c r="EL297" s="1563"/>
      <c r="EM297" s="1564"/>
      <c r="EN297" s="1565"/>
      <c r="EO297" s="1598"/>
      <c r="EP297" s="1599"/>
      <c r="EQ297" s="1600"/>
      <c r="ER297" s="1601"/>
      <c r="ES297" s="1566"/>
      <c r="ET297" s="1567"/>
      <c r="EU297" s="1568"/>
      <c r="EV297" s="1569"/>
      <c r="EW297" s="1570"/>
      <c r="EX297" s="1571"/>
      <c r="EY297" s="1572"/>
      <c r="EZ297" s="1573"/>
      <c r="FA297" s="1574"/>
      <c r="FB297" s="1575"/>
      <c r="FC297" s="1576"/>
      <c r="FD297" s="1577"/>
      <c r="FE297" s="1674"/>
      <c r="FF297" s="1675"/>
      <c r="FG297" s="1676"/>
      <c r="FH297" s="1677"/>
      <c r="FL297" s="2261"/>
      <c r="FP297" s="2261"/>
      <c r="FQ297" s="1868"/>
      <c r="FT297" s="2261"/>
      <c r="FX297" s="2261"/>
      <c r="GB297" s="2261"/>
      <c r="GF297" s="2261"/>
      <c r="GG297" s="1868"/>
      <c r="GJ297" s="2261"/>
      <c r="GN297" s="2261"/>
      <c r="GR297" s="2261"/>
      <c r="GV297" s="1868"/>
      <c r="GW297" s="1868"/>
      <c r="GZ297" s="2261"/>
      <c r="HA297" s="1868"/>
      <c r="HD297" s="2261"/>
      <c r="HE297" s="1868"/>
      <c r="HH297" s="2261"/>
      <c r="HI297" s="1868"/>
      <c r="HL297" s="2261"/>
      <c r="HM297" s="1868"/>
      <c r="HP297" s="2261"/>
      <c r="HQ297" s="1868"/>
      <c r="HT297" s="2261"/>
      <c r="HU297" s="1868"/>
      <c r="HX297" s="2261"/>
      <c r="HY297" s="1868"/>
      <c r="IB297" s="2261"/>
      <c r="IC297" s="1868"/>
      <c r="IF297" s="2261"/>
      <c r="IG297" s="1868"/>
      <c r="IJ297" s="2261"/>
      <c r="IK297" s="1868"/>
      <c r="IN297" s="2261"/>
      <c r="IO297" s="1868"/>
      <c r="IR297" s="2261"/>
      <c r="IS297" s="1868"/>
      <c r="IV297" s="1868"/>
      <c r="IW297" s="1868"/>
      <c r="IZ297" s="2261"/>
      <c r="JA297" s="1868"/>
      <c r="JD297" s="2261"/>
      <c r="JE297" s="1868"/>
      <c r="JH297" s="2261"/>
      <c r="JI297" s="1868"/>
      <c r="JL297" s="2261"/>
      <c r="JM297" s="1868"/>
      <c r="JP297" s="2261"/>
      <c r="JQ297" s="1868"/>
      <c r="JT297" s="2261"/>
      <c r="JU297" s="1868"/>
      <c r="JX297" s="2261"/>
      <c r="JY297" s="1868"/>
      <c r="KB297" s="2261"/>
      <c r="KC297" s="1868"/>
      <c r="KF297" s="2261"/>
      <c r="KG297" s="1868"/>
      <c r="KJ297" s="2261"/>
      <c r="KK297" s="1868"/>
      <c r="KN297" s="2261"/>
      <c r="KO297" s="1868"/>
      <c r="KR297" s="2261"/>
      <c r="KS297" s="1868"/>
      <c r="KV297" s="2261"/>
      <c r="KW297" s="1868"/>
      <c r="KZ297" s="2261"/>
      <c r="LA297" s="1868"/>
      <c r="LD297" s="2261"/>
      <c r="LE297" s="1868"/>
      <c r="LH297" s="2261"/>
      <c r="LI297" s="1868"/>
      <c r="LL297" s="2261"/>
      <c r="LM297" s="1868"/>
      <c r="LP297" s="2261"/>
      <c r="LQ297" s="1868"/>
      <c r="LT297" s="2261"/>
      <c r="LU297" s="1868"/>
      <c r="LX297" s="2261"/>
      <c r="LY297" s="1868"/>
      <c r="MB297" s="2261"/>
      <c r="MC297" s="1868"/>
      <c r="MF297" s="2261"/>
      <c r="MG297" s="1868"/>
      <c r="MJ297" s="2261"/>
      <c r="MK297" s="1868"/>
      <c r="MN297" s="2261"/>
      <c r="MO297" s="1868"/>
      <c r="MR297" s="2261"/>
      <c r="MS297" s="1868"/>
      <c r="MV297" s="2261"/>
      <c r="MW297" s="1868"/>
      <c r="MZ297" s="2261"/>
      <c r="NA297" s="1868"/>
      <c r="ND297" s="2261"/>
    </row>
    <row r="298" spans="1:368" s="898" customFormat="1" thickBot="1">
      <c r="A298" s="861"/>
      <c r="B298" s="1760"/>
      <c r="C298" s="1790"/>
      <c r="D298" s="2331"/>
      <c r="E298" s="1790"/>
      <c r="F298" s="1840" t="s">
        <v>353</v>
      </c>
      <c r="G298" s="1742" t="s">
        <v>163</v>
      </c>
      <c r="H298" s="1788">
        <f t="shared" ref="H298:J300" si="253">AVERAGE(BM298,AG298,BE298,BU298,CO298,DU298,EO298,FE298,AC298)</f>
        <v>3.5750000000000002</v>
      </c>
      <c r="I298" s="1538">
        <f t="shared" si="253"/>
        <v>3.8250000000000002</v>
      </c>
      <c r="J298" s="1538">
        <f t="shared" si="253"/>
        <v>5.35</v>
      </c>
      <c r="K298" s="2316">
        <f>SUM(H298:J298)</f>
        <v>12.75</v>
      </c>
      <c r="L298" s="1760"/>
      <c r="M298" s="1205"/>
      <c r="N298" s="1205"/>
      <c r="O298" s="1205"/>
      <c r="P298" s="2504"/>
      <c r="Q298" s="2530"/>
      <c r="R298" s="1206"/>
      <c r="S298" s="1207"/>
      <c r="T298" s="2531"/>
      <c r="U298" s="864"/>
      <c r="V298" s="864"/>
      <c r="W298" s="864"/>
      <c r="X298" s="865"/>
      <c r="Y298" s="1208"/>
      <c r="Z298" s="1208"/>
      <c r="AA298" s="1208"/>
      <c r="AB298" s="1209"/>
      <c r="AC298" s="864"/>
      <c r="AD298" s="864"/>
      <c r="AE298" s="864"/>
      <c r="AF298" s="865"/>
      <c r="AG298" s="358">
        <f>AJ298*6/20</f>
        <v>3.3</v>
      </c>
      <c r="AH298" s="358">
        <f>AJ298*6/20</f>
        <v>3.3</v>
      </c>
      <c r="AI298" s="358">
        <f>AJ298*8/20</f>
        <v>4.4000000000000004</v>
      </c>
      <c r="AJ298" s="543">
        <v>11</v>
      </c>
      <c r="AK298" s="869"/>
      <c r="AL298" s="870"/>
      <c r="AM298" s="870"/>
      <c r="AN298" s="871"/>
      <c r="AO298" s="1210"/>
      <c r="AP298" s="1210"/>
      <c r="AQ298" s="1210"/>
      <c r="AR298" s="1211"/>
      <c r="AS298" s="867"/>
      <c r="AT298" s="867"/>
      <c r="AU298" s="868"/>
      <c r="AV298" s="866"/>
      <c r="AW298" s="1976"/>
      <c r="AX298" s="872"/>
      <c r="AY298" s="873"/>
      <c r="AZ298" s="1977"/>
      <c r="BA298" s="874"/>
      <c r="BB298" s="874"/>
      <c r="BC298" s="874"/>
      <c r="BD298" s="2434"/>
      <c r="BE298" s="2418">
        <f>BH298*6/20</f>
        <v>4.5</v>
      </c>
      <c r="BF298" s="378">
        <f>BH298*6/20</f>
        <v>4.5</v>
      </c>
      <c r="BG298" s="2448">
        <f>BH298*8/20</f>
        <v>6</v>
      </c>
      <c r="BH298" s="369">
        <v>15</v>
      </c>
      <c r="BI298" s="877"/>
      <c r="BJ298" s="877"/>
      <c r="BK298" s="877"/>
      <c r="BL298" s="878"/>
      <c r="BM298" s="683">
        <f>BP298*6/20</f>
        <v>4.5</v>
      </c>
      <c r="BN298" s="683">
        <f>BP298*6/20</f>
        <v>4.5</v>
      </c>
      <c r="BO298" s="683">
        <f>BP298*8/20</f>
        <v>6</v>
      </c>
      <c r="BP298" s="684">
        <v>15</v>
      </c>
      <c r="BQ298" s="867"/>
      <c r="BR298" s="867"/>
      <c r="BS298" s="867"/>
      <c r="BT298" s="866"/>
      <c r="BU298" s="1935"/>
      <c r="BV298" s="867"/>
      <c r="BW298" s="867"/>
      <c r="BX298" s="1936"/>
      <c r="BY298" s="1435"/>
      <c r="BZ298" s="1435"/>
      <c r="CA298" s="1435"/>
      <c r="CB298" s="1436"/>
      <c r="CC298" s="864"/>
      <c r="CD298" s="864"/>
      <c r="CE298" s="864"/>
      <c r="CF298" s="865"/>
      <c r="CG298" s="879"/>
      <c r="CH298" s="879"/>
      <c r="CI298" s="879"/>
      <c r="CJ298" s="880"/>
      <c r="CK298" s="882"/>
      <c r="CL298" s="882"/>
      <c r="CM298" s="882"/>
      <c r="CN298" s="889"/>
      <c r="CO298" s="2022"/>
      <c r="CP298" s="883"/>
      <c r="CQ298" s="884"/>
      <c r="CR298" s="2023"/>
      <c r="CS298" s="883"/>
      <c r="CT298" s="883"/>
      <c r="CU298" s="883"/>
      <c r="CV298" s="885"/>
      <c r="CW298" s="886"/>
      <c r="CX298" s="883"/>
      <c r="CY298" s="884"/>
      <c r="CZ298" s="884"/>
      <c r="DA298" s="887"/>
      <c r="DB298" s="875"/>
      <c r="DC298" s="888"/>
      <c r="DD298" s="888"/>
      <c r="DE298" s="886"/>
      <c r="DF298" s="883"/>
      <c r="DG298" s="884"/>
      <c r="DH298" s="884"/>
      <c r="DI298" s="886"/>
      <c r="DJ298" s="883"/>
      <c r="DK298" s="884"/>
      <c r="DL298" s="884"/>
      <c r="DM298" s="881"/>
      <c r="DN298" s="881"/>
      <c r="DO298" s="881"/>
      <c r="DP298" s="891"/>
      <c r="DQ298" s="869"/>
      <c r="DR298" s="870"/>
      <c r="DS298" s="1212"/>
      <c r="DT298" s="871"/>
      <c r="DU298" s="1213"/>
      <c r="DV298" s="1214"/>
      <c r="DW298" s="1215"/>
      <c r="DX298" s="1216"/>
      <c r="DY298" s="892"/>
      <c r="DZ298" s="893"/>
      <c r="EA298" s="1539"/>
      <c r="EB298" s="1540"/>
      <c r="EC298" s="869"/>
      <c r="ED298" s="870"/>
      <c r="EE298" s="1212"/>
      <c r="EF298" s="871"/>
      <c r="EG298" s="869"/>
      <c r="EH298" s="870"/>
      <c r="EI298" s="1212"/>
      <c r="EJ298" s="871"/>
      <c r="EK298" s="1578"/>
      <c r="EL298" s="1579"/>
      <c r="EM298" s="1580"/>
      <c r="EN298" s="1581"/>
      <c r="EO298" s="1064">
        <v>2</v>
      </c>
      <c r="EP298" s="1064">
        <v>3</v>
      </c>
      <c r="EQ298" s="1064">
        <v>5</v>
      </c>
      <c r="ER298" s="1065">
        <f>EQ298+EP298+EO298</f>
        <v>10</v>
      </c>
      <c r="ES298" s="1586"/>
      <c r="ET298" s="1587"/>
      <c r="EU298" s="1588"/>
      <c r="EV298" s="1589"/>
      <c r="EW298" s="1590"/>
      <c r="EX298" s="1591"/>
      <c r="EY298" s="1592"/>
      <c r="EZ298" s="1593"/>
      <c r="FA298" s="1594"/>
      <c r="FB298" s="1595"/>
      <c r="FC298" s="1596"/>
      <c r="FD298" s="1597"/>
      <c r="FE298" s="1689"/>
      <c r="FF298" s="1690"/>
      <c r="FG298" s="1691"/>
      <c r="FH298" s="1692"/>
      <c r="FL298" s="2260"/>
      <c r="FP298" s="2260"/>
      <c r="FQ298" s="1867"/>
      <c r="FT298" s="2260"/>
      <c r="FX298" s="2260"/>
      <c r="GB298" s="2260"/>
      <c r="GF298" s="2260"/>
      <c r="GG298" s="1867"/>
      <c r="GJ298" s="2260"/>
      <c r="GN298" s="2260"/>
      <c r="GR298" s="2260"/>
      <c r="GV298" s="1867"/>
      <c r="GW298" s="1867"/>
      <c r="GZ298" s="2260"/>
      <c r="HA298" s="1867"/>
      <c r="HD298" s="2260"/>
      <c r="HE298" s="1867"/>
      <c r="HH298" s="2260"/>
      <c r="HI298" s="1867"/>
      <c r="HL298" s="2260"/>
      <c r="HM298" s="1867"/>
      <c r="HP298" s="2260"/>
      <c r="HQ298" s="1867"/>
      <c r="HT298" s="2260"/>
      <c r="HU298" s="1867"/>
      <c r="HX298" s="2260"/>
      <c r="HY298" s="1867"/>
      <c r="IB298" s="2260"/>
      <c r="IC298" s="1867"/>
      <c r="IF298" s="2260"/>
      <c r="IG298" s="1867"/>
      <c r="IJ298" s="2260"/>
      <c r="IK298" s="1867"/>
      <c r="IN298" s="2260"/>
      <c r="IO298" s="1867"/>
      <c r="IR298" s="2260"/>
      <c r="IS298" s="1867"/>
      <c r="IV298" s="1867"/>
      <c r="IW298" s="1867"/>
      <c r="IZ298" s="2260"/>
      <c r="JA298" s="1867"/>
      <c r="JD298" s="2260"/>
      <c r="JE298" s="1867"/>
      <c r="JH298" s="2260"/>
      <c r="JI298" s="1867"/>
      <c r="JL298" s="2260"/>
      <c r="JM298" s="1867"/>
      <c r="JP298" s="2260"/>
      <c r="JQ298" s="1867"/>
      <c r="JT298" s="2260"/>
      <c r="JU298" s="1867"/>
      <c r="JX298" s="2260"/>
      <c r="JY298" s="1867"/>
      <c r="KB298" s="2260"/>
      <c r="KC298" s="1867"/>
      <c r="KF298" s="2260"/>
      <c r="KG298" s="1867"/>
      <c r="KJ298" s="2260"/>
      <c r="KK298" s="1867"/>
      <c r="KN298" s="2260"/>
      <c r="KO298" s="1867"/>
      <c r="KR298" s="2260"/>
      <c r="KS298" s="1867"/>
      <c r="KV298" s="2260"/>
      <c r="KW298" s="1867"/>
      <c r="KZ298" s="2260"/>
      <c r="LA298" s="1867"/>
      <c r="LD298" s="2260"/>
      <c r="LE298" s="1867"/>
      <c r="LH298" s="2260"/>
      <c r="LI298" s="1867"/>
      <c r="LL298" s="2260"/>
      <c r="LM298" s="1867"/>
      <c r="LP298" s="2260"/>
      <c r="LQ298" s="1867"/>
      <c r="LT298" s="2260"/>
      <c r="LU298" s="1867"/>
      <c r="LX298" s="2260"/>
      <c r="LY298" s="1867"/>
      <c r="MB298" s="2260"/>
      <c r="MC298" s="1867"/>
      <c r="MF298" s="2260"/>
      <c r="MG298" s="1867"/>
      <c r="MJ298" s="2260"/>
      <c r="MK298" s="1867"/>
      <c r="MN298" s="2260"/>
      <c r="MO298" s="1867"/>
      <c r="MR298" s="2260"/>
      <c r="MS298" s="1867"/>
      <c r="MV298" s="2260"/>
      <c r="MW298" s="1867"/>
      <c r="MZ298" s="2260"/>
      <c r="NA298" s="1867"/>
      <c r="ND298" s="2260"/>
    </row>
    <row r="299" spans="1:368" s="78" customFormat="1" thickBot="1">
      <c r="A299" s="899"/>
      <c r="B299" s="1754"/>
      <c r="C299" s="1790"/>
      <c r="D299" s="2331"/>
      <c r="E299" s="1790"/>
      <c r="F299" s="1837" t="s">
        <v>354</v>
      </c>
      <c r="G299" s="1743" t="s">
        <v>343</v>
      </c>
      <c r="H299" s="1788">
        <f t="shared" si="253"/>
        <v>4.0374999999999996</v>
      </c>
      <c r="I299" s="1538">
        <f t="shared" si="253"/>
        <v>3.7875000000000001</v>
      </c>
      <c r="J299" s="1519">
        <f t="shared" si="253"/>
        <v>5.55</v>
      </c>
      <c r="K299" s="2316">
        <f>SUM(H299:J299)</f>
        <v>13.375</v>
      </c>
      <c r="L299" s="1754"/>
      <c r="M299" s="472"/>
      <c r="N299" s="472"/>
      <c r="O299" s="472"/>
      <c r="P299" s="471"/>
      <c r="Q299" s="2521"/>
      <c r="R299" s="572"/>
      <c r="S299" s="573"/>
      <c r="T299" s="2520"/>
      <c r="U299" s="355"/>
      <c r="V299" s="355"/>
      <c r="W299" s="355"/>
      <c r="X299" s="356"/>
      <c r="Y299" s="482"/>
      <c r="Z299" s="482"/>
      <c r="AA299" s="482"/>
      <c r="AB299" s="525"/>
      <c r="AC299" s="355"/>
      <c r="AD299" s="355"/>
      <c r="AE299" s="355"/>
      <c r="AF299" s="356"/>
      <c r="AG299" s="683">
        <f>AJ299*6/20</f>
        <v>3.75</v>
      </c>
      <c r="AH299" s="683">
        <f>AJ299*6/20</f>
        <v>3.75</v>
      </c>
      <c r="AI299" s="683">
        <f>AJ299*8/20</f>
        <v>5</v>
      </c>
      <c r="AJ299" s="684">
        <v>12.5</v>
      </c>
      <c r="AK299" s="351"/>
      <c r="AL299" s="463"/>
      <c r="AM299" s="463"/>
      <c r="AN299" s="464"/>
      <c r="AO299" s="1127"/>
      <c r="AP299" s="1127"/>
      <c r="AQ299" s="1127"/>
      <c r="AR299" s="1128"/>
      <c r="AS299" s="373"/>
      <c r="AT299" s="373"/>
      <c r="AU299" s="705"/>
      <c r="AV299" s="704"/>
      <c r="AW299" s="1962"/>
      <c r="AX299" s="364"/>
      <c r="AY299" s="365"/>
      <c r="AZ299" s="1963"/>
      <c r="BA299" s="366"/>
      <c r="BB299" s="366"/>
      <c r="BC299" s="366"/>
      <c r="BD299" s="367"/>
      <c r="BE299" s="2418">
        <f>BH299*6/20</f>
        <v>3.9</v>
      </c>
      <c r="BF299" s="378">
        <f>BH299*6/20</f>
        <v>3.9</v>
      </c>
      <c r="BG299" s="2448">
        <f>BH299*8/20</f>
        <v>5.2</v>
      </c>
      <c r="BH299" s="369">
        <v>13</v>
      </c>
      <c r="BI299" s="371"/>
      <c r="BJ299" s="371"/>
      <c r="BK299" s="371"/>
      <c r="BL299" s="372"/>
      <c r="BM299" s="358">
        <f>BP299*6/20</f>
        <v>4.5</v>
      </c>
      <c r="BN299" s="358">
        <f>BP299*6/20</f>
        <v>4.5</v>
      </c>
      <c r="BO299" s="358">
        <f>BP299*8/20</f>
        <v>6</v>
      </c>
      <c r="BP299" s="500">
        <v>15</v>
      </c>
      <c r="BQ299" s="373"/>
      <c r="BR299" s="373"/>
      <c r="BS299" s="373"/>
      <c r="BT299" s="704"/>
      <c r="BU299" s="1910"/>
      <c r="BV299" s="373"/>
      <c r="BW299" s="373"/>
      <c r="BX299" s="1911"/>
      <c r="BY299" s="1424"/>
      <c r="BZ299" s="1424"/>
      <c r="CA299" s="1424"/>
      <c r="CB299" s="1425"/>
      <c r="CC299" s="355"/>
      <c r="CD299" s="355"/>
      <c r="CE299" s="355"/>
      <c r="CF299" s="356"/>
      <c r="CG299" s="358"/>
      <c r="CH299" s="358"/>
      <c r="CI299" s="358"/>
      <c r="CJ299" s="363"/>
      <c r="CK299" s="383"/>
      <c r="CL299" s="383"/>
      <c r="CM299" s="383"/>
      <c r="CN299" s="488"/>
      <c r="CO299" s="2014"/>
      <c r="CP299" s="467"/>
      <c r="CQ299" s="468"/>
      <c r="CR299" s="2015"/>
      <c r="CS299" s="467"/>
      <c r="CT299" s="467"/>
      <c r="CU299" s="467"/>
      <c r="CV299" s="575"/>
      <c r="CW299" s="466"/>
      <c r="CX299" s="467"/>
      <c r="CY299" s="468"/>
      <c r="CZ299" s="468"/>
      <c r="DA299" s="469"/>
      <c r="DB299" s="378"/>
      <c r="DC299" s="470"/>
      <c r="DD299" s="470"/>
      <c r="DE299" s="466"/>
      <c r="DF299" s="467"/>
      <c r="DG299" s="468"/>
      <c r="DH299" s="468"/>
      <c r="DI299" s="466"/>
      <c r="DJ299" s="467"/>
      <c r="DK299" s="468"/>
      <c r="DL299" s="468"/>
      <c r="DM299" s="374"/>
      <c r="DN299" s="374"/>
      <c r="DO299" s="374"/>
      <c r="DP299" s="574"/>
      <c r="DQ299" s="351"/>
      <c r="DR299" s="463"/>
      <c r="DS299" s="687"/>
      <c r="DT299" s="464"/>
      <c r="DU299" s="491"/>
      <c r="DV299" s="492"/>
      <c r="DW299" s="493"/>
      <c r="DX299" s="494"/>
      <c r="DY299" s="495"/>
      <c r="DZ299" s="496"/>
      <c r="EA299" s="497"/>
      <c r="EB299" s="576"/>
      <c r="EC299" s="351"/>
      <c r="ED299" s="463"/>
      <c r="EE299" s="687"/>
      <c r="EF299" s="464"/>
      <c r="EG299" s="351"/>
      <c r="EH299" s="463"/>
      <c r="EI299" s="687"/>
      <c r="EJ299" s="464"/>
      <c r="EK299" s="986"/>
      <c r="EL299" s="987"/>
      <c r="EM299" s="988"/>
      <c r="EN299" s="989"/>
      <c r="EO299" s="1064">
        <v>4</v>
      </c>
      <c r="EP299" s="1064">
        <v>3</v>
      </c>
      <c r="EQ299" s="1064">
        <v>6</v>
      </c>
      <c r="ER299" s="1065">
        <f>EQ299+EP299+EO299</f>
        <v>13</v>
      </c>
      <c r="ES299" s="1109"/>
      <c r="ET299" s="1110"/>
      <c r="EU299" s="1111"/>
      <c r="EV299" s="1112"/>
      <c r="EW299" s="1392"/>
      <c r="EX299" s="1393"/>
      <c r="EY299" s="1394"/>
      <c r="EZ299" s="1395"/>
      <c r="FA299" s="1461"/>
      <c r="FB299" s="1462"/>
      <c r="FC299" s="1463"/>
      <c r="FD299" s="1464"/>
      <c r="FE299" s="1670"/>
      <c r="FF299" s="1671"/>
      <c r="FG299" s="1672"/>
      <c r="FH299" s="1673"/>
      <c r="FL299" s="2252"/>
      <c r="FP299" s="2252"/>
      <c r="FQ299" s="1858"/>
      <c r="FT299" s="2252"/>
      <c r="FX299" s="2252"/>
      <c r="GB299" s="2252"/>
      <c r="GF299" s="2252"/>
      <c r="GG299" s="1858"/>
      <c r="GJ299" s="2252"/>
      <c r="GN299" s="2252"/>
      <c r="GR299" s="2252"/>
      <c r="GV299" s="1858"/>
      <c r="GW299" s="1858"/>
      <c r="GZ299" s="2252"/>
      <c r="HA299" s="1858"/>
      <c r="HD299" s="2252"/>
      <c r="HE299" s="1858"/>
      <c r="HH299" s="2252"/>
      <c r="HI299" s="1858"/>
      <c r="HL299" s="2252"/>
      <c r="HM299" s="1858"/>
      <c r="HP299" s="2252"/>
      <c r="HQ299" s="1858"/>
      <c r="HT299" s="2252"/>
      <c r="HU299" s="1858"/>
      <c r="HX299" s="2252"/>
      <c r="HY299" s="1858"/>
      <c r="IB299" s="2252"/>
      <c r="IC299" s="1858"/>
      <c r="IF299" s="2252"/>
      <c r="IG299" s="1858"/>
      <c r="IJ299" s="2252"/>
      <c r="IK299" s="1858"/>
      <c r="IN299" s="2252"/>
      <c r="IO299" s="1858"/>
      <c r="IR299" s="2252"/>
      <c r="IS299" s="1858"/>
      <c r="IV299" s="1858"/>
      <c r="IW299" s="1858"/>
      <c r="IZ299" s="2252"/>
      <c r="JA299" s="1858"/>
      <c r="JD299" s="2252"/>
      <c r="JE299" s="1858"/>
      <c r="JH299" s="2252"/>
      <c r="JI299" s="1858"/>
      <c r="JL299" s="2252"/>
      <c r="JM299" s="1858"/>
      <c r="JP299" s="2252"/>
      <c r="JQ299" s="1858"/>
      <c r="JT299" s="2252"/>
      <c r="JU299" s="1858"/>
      <c r="JX299" s="2252"/>
      <c r="JY299" s="1858"/>
      <c r="KB299" s="2252"/>
      <c r="KC299" s="1858"/>
      <c r="KF299" s="2252"/>
      <c r="KG299" s="1858"/>
      <c r="KJ299" s="2252"/>
      <c r="KK299" s="1858"/>
      <c r="KN299" s="2252"/>
      <c r="KO299" s="1858"/>
      <c r="KR299" s="2252"/>
      <c r="KS299" s="1858"/>
      <c r="KV299" s="2252"/>
      <c r="KW299" s="1858"/>
      <c r="KZ299" s="2252"/>
      <c r="LA299" s="1858"/>
      <c r="LD299" s="2252"/>
      <c r="LE299" s="1858"/>
      <c r="LH299" s="2252"/>
      <c r="LI299" s="1858"/>
      <c r="LL299" s="2252"/>
      <c r="LM299" s="1858"/>
      <c r="LP299" s="2252"/>
      <c r="LQ299" s="1858"/>
      <c r="LT299" s="2252"/>
      <c r="LU299" s="1858"/>
      <c r="LX299" s="2252"/>
      <c r="LY299" s="1858"/>
      <c r="MB299" s="2252"/>
      <c r="MC299" s="1858"/>
      <c r="MF299" s="2252"/>
      <c r="MG299" s="1858"/>
      <c r="MJ299" s="2252"/>
      <c r="MK299" s="1858"/>
      <c r="MN299" s="2252"/>
      <c r="MO299" s="1858"/>
      <c r="MR299" s="2252"/>
      <c r="MS299" s="1858"/>
      <c r="MV299" s="2252"/>
      <c r="MW299" s="1858"/>
      <c r="MZ299" s="2252"/>
      <c r="NA299" s="1858"/>
      <c r="ND299" s="2252"/>
    </row>
    <row r="300" spans="1:368" s="78" customFormat="1" thickBot="1">
      <c r="A300" s="899"/>
      <c r="B300" s="1754"/>
      <c r="C300" s="1790"/>
      <c r="D300" s="2331"/>
      <c r="E300" s="1790"/>
      <c r="F300" s="1837"/>
      <c r="G300" s="1743" t="s">
        <v>254</v>
      </c>
      <c r="H300" s="1784">
        <f t="shared" si="253"/>
        <v>4.4749999999999996</v>
      </c>
      <c r="I300" s="1519">
        <f t="shared" si="253"/>
        <v>4.2249999999999996</v>
      </c>
      <c r="J300" s="1538">
        <f t="shared" si="253"/>
        <v>4.8</v>
      </c>
      <c r="K300" s="2309">
        <f>SUM(H300:J300)</f>
        <v>13.5</v>
      </c>
      <c r="L300" s="1754"/>
      <c r="M300" s="472"/>
      <c r="N300" s="472"/>
      <c r="O300" s="472"/>
      <c r="P300" s="471"/>
      <c r="Q300" s="2521"/>
      <c r="R300" s="572"/>
      <c r="S300" s="573"/>
      <c r="T300" s="2520"/>
      <c r="U300" s="355"/>
      <c r="V300" s="355"/>
      <c r="W300" s="355"/>
      <c r="X300" s="356"/>
      <c r="Y300" s="482"/>
      <c r="Z300" s="482"/>
      <c r="AA300" s="482"/>
      <c r="AB300" s="525"/>
      <c r="AC300" s="355"/>
      <c r="AD300" s="355"/>
      <c r="AE300" s="355"/>
      <c r="AF300" s="356"/>
      <c r="AG300" s="358">
        <f>AJ300*6/20</f>
        <v>4.2</v>
      </c>
      <c r="AH300" s="358">
        <f>AJ300*6/20</f>
        <v>4.2</v>
      </c>
      <c r="AI300" s="358">
        <f>AJ300*8/20</f>
        <v>5.6</v>
      </c>
      <c r="AJ300" s="543">
        <v>14</v>
      </c>
      <c r="AK300" s="351"/>
      <c r="AL300" s="463"/>
      <c r="AM300" s="463"/>
      <c r="AN300" s="464"/>
      <c r="AO300" s="1127"/>
      <c r="AP300" s="1127"/>
      <c r="AQ300" s="1127"/>
      <c r="AR300" s="1128"/>
      <c r="AS300" s="373"/>
      <c r="AT300" s="373"/>
      <c r="AU300" s="705"/>
      <c r="AV300" s="704"/>
      <c r="AW300" s="1962"/>
      <c r="AX300" s="364"/>
      <c r="AY300" s="365"/>
      <c r="AZ300" s="1963"/>
      <c r="BA300" s="366"/>
      <c r="BB300" s="366"/>
      <c r="BC300" s="366"/>
      <c r="BD300" s="367"/>
      <c r="BE300" s="2418">
        <f>BH300*6/20</f>
        <v>4.2</v>
      </c>
      <c r="BF300" s="378">
        <f>BH300*6/20</f>
        <v>4.2</v>
      </c>
      <c r="BG300" s="2448">
        <f>BH300*8/20</f>
        <v>5.6</v>
      </c>
      <c r="BH300" s="369">
        <v>14</v>
      </c>
      <c r="BI300" s="371"/>
      <c r="BJ300" s="371"/>
      <c r="BK300" s="371"/>
      <c r="BL300" s="372"/>
      <c r="BM300" s="358">
        <f>BP300*6/20</f>
        <v>4.5</v>
      </c>
      <c r="BN300" s="358">
        <f>BP300*6/20</f>
        <v>4.5</v>
      </c>
      <c r="BO300" s="358">
        <f>BP300*8/20</f>
        <v>6</v>
      </c>
      <c r="BP300" s="500">
        <v>15</v>
      </c>
      <c r="BQ300" s="373"/>
      <c r="BR300" s="373"/>
      <c r="BS300" s="373"/>
      <c r="BT300" s="704"/>
      <c r="BU300" s="1910"/>
      <c r="BV300" s="373"/>
      <c r="BW300" s="373"/>
      <c r="BX300" s="1911"/>
      <c r="BY300" s="1424"/>
      <c r="BZ300" s="1424"/>
      <c r="CA300" s="1424"/>
      <c r="CB300" s="1425"/>
      <c r="CC300" s="355"/>
      <c r="CD300" s="355"/>
      <c r="CE300" s="355"/>
      <c r="CF300" s="356"/>
      <c r="CG300" s="358"/>
      <c r="CH300" s="358"/>
      <c r="CI300" s="358"/>
      <c r="CJ300" s="363"/>
      <c r="CK300" s="383"/>
      <c r="CL300" s="383"/>
      <c r="CM300" s="383"/>
      <c r="CN300" s="488"/>
      <c r="CO300" s="2014"/>
      <c r="CP300" s="467"/>
      <c r="CQ300" s="468"/>
      <c r="CR300" s="2015"/>
      <c r="CS300" s="467"/>
      <c r="CT300" s="467"/>
      <c r="CU300" s="467"/>
      <c r="CV300" s="575"/>
      <c r="CW300" s="466"/>
      <c r="CX300" s="467"/>
      <c r="CY300" s="468"/>
      <c r="CZ300" s="468"/>
      <c r="DA300" s="469"/>
      <c r="DB300" s="378"/>
      <c r="DC300" s="470"/>
      <c r="DD300" s="470"/>
      <c r="DE300" s="466"/>
      <c r="DF300" s="467"/>
      <c r="DG300" s="468"/>
      <c r="DH300" s="468"/>
      <c r="DI300" s="466"/>
      <c r="DJ300" s="467"/>
      <c r="DK300" s="468"/>
      <c r="DL300" s="468"/>
      <c r="DM300" s="374"/>
      <c r="DN300" s="374"/>
      <c r="DO300" s="374"/>
      <c r="DP300" s="574"/>
      <c r="DQ300" s="351"/>
      <c r="DR300" s="463"/>
      <c r="DS300" s="687"/>
      <c r="DT300" s="464"/>
      <c r="DU300" s="491"/>
      <c r="DV300" s="492"/>
      <c r="DW300" s="493"/>
      <c r="DX300" s="494"/>
      <c r="DY300" s="495"/>
      <c r="DZ300" s="496"/>
      <c r="EA300" s="497"/>
      <c r="EB300" s="576"/>
      <c r="EC300" s="351"/>
      <c r="ED300" s="463"/>
      <c r="EE300" s="687"/>
      <c r="EF300" s="464"/>
      <c r="EG300" s="351"/>
      <c r="EH300" s="463"/>
      <c r="EI300" s="687"/>
      <c r="EJ300" s="464"/>
      <c r="EK300" s="986"/>
      <c r="EL300" s="987"/>
      <c r="EM300" s="988"/>
      <c r="EN300" s="989"/>
      <c r="EO300" s="1064">
        <v>5</v>
      </c>
      <c r="EP300" s="1064">
        <v>4</v>
      </c>
      <c r="EQ300" s="1064">
        <v>2</v>
      </c>
      <c r="ER300" s="1065">
        <f>EQ300+EP300+EO300</f>
        <v>11</v>
      </c>
      <c r="ES300" s="1109"/>
      <c r="ET300" s="1110"/>
      <c r="EU300" s="1111"/>
      <c r="EV300" s="1112"/>
      <c r="EW300" s="1392"/>
      <c r="EX300" s="1393"/>
      <c r="EY300" s="1394"/>
      <c r="EZ300" s="1395"/>
      <c r="FA300" s="1461"/>
      <c r="FB300" s="1462"/>
      <c r="FC300" s="1463"/>
      <c r="FD300" s="1464"/>
      <c r="FE300" s="1670"/>
      <c r="FF300" s="1671"/>
      <c r="FG300" s="1672"/>
      <c r="FH300" s="1673"/>
      <c r="FL300" s="2252"/>
      <c r="FP300" s="2252"/>
      <c r="FQ300" s="1858"/>
      <c r="FT300" s="2252"/>
      <c r="FX300" s="2252"/>
      <c r="GB300" s="2252"/>
      <c r="GF300" s="2252"/>
      <c r="GG300" s="1858"/>
      <c r="GJ300" s="2252"/>
      <c r="GN300" s="2252"/>
      <c r="GR300" s="2252"/>
      <c r="GV300" s="1858"/>
      <c r="GW300" s="1858"/>
      <c r="GZ300" s="2252"/>
      <c r="HA300" s="1858"/>
      <c r="HD300" s="2252"/>
      <c r="HE300" s="1858"/>
      <c r="HH300" s="2252"/>
      <c r="HI300" s="1858"/>
      <c r="HL300" s="2252"/>
      <c r="HM300" s="1858"/>
      <c r="HP300" s="2252"/>
      <c r="HQ300" s="1858"/>
      <c r="HT300" s="2252"/>
      <c r="HU300" s="1858"/>
      <c r="HX300" s="2252"/>
      <c r="HY300" s="1858"/>
      <c r="IB300" s="2252"/>
      <c r="IC300" s="1858"/>
      <c r="IF300" s="2252"/>
      <c r="IG300" s="1858"/>
      <c r="IJ300" s="2252"/>
      <c r="IK300" s="1858"/>
      <c r="IN300" s="2252"/>
      <c r="IO300" s="1858"/>
      <c r="IR300" s="2252"/>
      <c r="IS300" s="1858"/>
      <c r="IV300" s="1858"/>
      <c r="IW300" s="1858"/>
      <c r="IZ300" s="2252"/>
      <c r="JA300" s="1858"/>
      <c r="JD300" s="2252"/>
      <c r="JE300" s="1858"/>
      <c r="JH300" s="2252"/>
      <c r="JI300" s="1858"/>
      <c r="JL300" s="2252"/>
      <c r="JM300" s="1858"/>
      <c r="JP300" s="2252"/>
      <c r="JQ300" s="1858"/>
      <c r="JT300" s="2252"/>
      <c r="JU300" s="1858"/>
      <c r="JX300" s="2252"/>
      <c r="JY300" s="1858"/>
      <c r="KB300" s="2252"/>
      <c r="KC300" s="1858"/>
      <c r="KF300" s="2252"/>
      <c r="KG300" s="1858"/>
      <c r="KJ300" s="2252"/>
      <c r="KK300" s="1858"/>
      <c r="KN300" s="2252"/>
      <c r="KO300" s="1858"/>
      <c r="KR300" s="2252"/>
      <c r="KS300" s="1858"/>
      <c r="KV300" s="2252"/>
      <c r="KW300" s="1858"/>
      <c r="KZ300" s="2252"/>
      <c r="LA300" s="1858"/>
      <c r="LD300" s="2252"/>
      <c r="LE300" s="1858"/>
      <c r="LH300" s="2252"/>
      <c r="LI300" s="1858"/>
      <c r="LL300" s="2252"/>
      <c r="LM300" s="1858"/>
      <c r="LP300" s="2252"/>
      <c r="LQ300" s="1858"/>
      <c r="LT300" s="2252"/>
      <c r="LU300" s="1858"/>
      <c r="LX300" s="2252"/>
      <c r="LY300" s="1858"/>
      <c r="MB300" s="2252"/>
      <c r="MC300" s="1858"/>
      <c r="MF300" s="2252"/>
      <c r="MG300" s="1858"/>
      <c r="MJ300" s="2252"/>
      <c r="MK300" s="1858"/>
      <c r="MN300" s="2252"/>
      <c r="MO300" s="1858"/>
      <c r="MR300" s="2252"/>
      <c r="MS300" s="1858"/>
      <c r="MV300" s="2252"/>
      <c r="MW300" s="1858"/>
      <c r="MZ300" s="2252"/>
      <c r="NA300" s="1858"/>
      <c r="ND300" s="2252"/>
    </row>
    <row r="301" spans="1:368" s="933" customFormat="1" thickBot="1">
      <c r="A301" s="900"/>
      <c r="B301" s="1761"/>
      <c r="C301" s="1790">
        <v>2008</v>
      </c>
      <c r="D301" s="2331" t="s">
        <v>540</v>
      </c>
      <c r="E301" s="1790">
        <v>30</v>
      </c>
      <c r="F301" s="1839" t="s">
        <v>545</v>
      </c>
      <c r="G301" s="1744"/>
      <c r="H301" s="2274"/>
      <c r="I301" s="2274"/>
      <c r="J301" s="2274"/>
      <c r="K301" s="2275"/>
      <c r="L301" s="1761"/>
      <c r="M301" s="1221"/>
      <c r="N301" s="1221"/>
      <c r="O301" s="1221"/>
      <c r="P301" s="2506"/>
      <c r="Q301" s="2534"/>
      <c r="R301" s="1222"/>
      <c r="S301" s="1223"/>
      <c r="T301" s="2535"/>
      <c r="U301" s="903"/>
      <c r="V301" s="903"/>
      <c r="W301" s="903"/>
      <c r="X301" s="904"/>
      <c r="Y301" s="1224"/>
      <c r="Z301" s="1224"/>
      <c r="AA301" s="1224"/>
      <c r="AB301" s="1225"/>
      <c r="AC301" s="903"/>
      <c r="AD301" s="903"/>
      <c r="AE301" s="903"/>
      <c r="AF301" s="904"/>
      <c r="AG301" s="2581">
        <f>STDEV(AJ298:AJ300)</f>
        <v>1.5</v>
      </c>
      <c r="AH301" s="2581"/>
      <c r="AI301" s="2580">
        <f>AVERAGE(AJ298:AJ300)</f>
        <v>12.5</v>
      </c>
      <c r="AJ301" s="2580"/>
      <c r="AK301" s="907"/>
      <c r="AL301" s="908"/>
      <c r="AM301" s="908"/>
      <c r="AN301" s="909"/>
      <c r="AO301" s="1226"/>
      <c r="AP301" s="1226"/>
      <c r="AQ301" s="1226"/>
      <c r="AR301" s="1227"/>
      <c r="AS301" s="910"/>
      <c r="AT301" s="910"/>
      <c r="AU301" s="911"/>
      <c r="AV301" s="1598"/>
      <c r="AW301" s="1978"/>
      <c r="AX301" s="912"/>
      <c r="AY301" s="913"/>
      <c r="AZ301" s="1979"/>
      <c r="BA301" s="914"/>
      <c r="BB301" s="914"/>
      <c r="BC301" s="914"/>
      <c r="BD301" s="1847"/>
      <c r="BE301" s="2582">
        <f>STDEV(BH298:BH300)</f>
        <v>1</v>
      </c>
      <c r="BF301" s="2581"/>
      <c r="BG301" s="2580">
        <f>AVERAGE(BH298:BH300)</f>
        <v>14</v>
      </c>
      <c r="BH301" s="2580"/>
      <c r="BI301" s="916"/>
      <c r="BJ301" s="916"/>
      <c r="BK301" s="916"/>
      <c r="BL301" s="917"/>
      <c r="BM301" s="2581">
        <f>STDEV(BP298:BP300)</f>
        <v>0</v>
      </c>
      <c r="BN301" s="2581"/>
      <c r="BO301" s="2580">
        <f>AVERAGE(BP298:BP300)</f>
        <v>15</v>
      </c>
      <c r="BP301" s="2580"/>
      <c r="BQ301" s="910"/>
      <c r="BR301" s="910"/>
      <c r="BS301" s="910"/>
      <c r="BT301" s="1598"/>
      <c r="BU301" s="1937"/>
      <c r="BV301" s="910"/>
      <c r="BW301" s="910"/>
      <c r="BX301" s="1938"/>
      <c r="BY301" s="1437"/>
      <c r="BZ301" s="1437"/>
      <c r="CA301" s="1437"/>
      <c r="CB301" s="1438"/>
      <c r="CC301" s="903"/>
      <c r="CD301" s="903"/>
      <c r="CE301" s="903"/>
      <c r="CF301" s="904"/>
      <c r="CG301" s="918"/>
      <c r="CH301" s="918"/>
      <c r="CI301" s="918"/>
      <c r="CJ301" s="919"/>
      <c r="CK301" s="920"/>
      <c r="CL301" s="920"/>
      <c r="CM301" s="920"/>
      <c r="CN301" s="927"/>
      <c r="CO301" s="2024"/>
      <c r="CP301" s="921"/>
      <c r="CQ301" s="922"/>
      <c r="CR301" s="2025"/>
      <c r="CS301" s="921"/>
      <c r="CT301" s="921"/>
      <c r="CU301" s="921"/>
      <c r="CV301" s="923"/>
      <c r="CW301" s="924"/>
      <c r="CX301" s="921"/>
      <c r="CY301" s="922"/>
      <c r="CZ301" s="922"/>
      <c r="DA301" s="925"/>
      <c r="DB301" s="915"/>
      <c r="DC301" s="926"/>
      <c r="DD301" s="926"/>
      <c r="DE301" s="924"/>
      <c r="DF301" s="921"/>
      <c r="DG301" s="922"/>
      <c r="DH301" s="922"/>
      <c r="DI301" s="924"/>
      <c r="DJ301" s="921"/>
      <c r="DK301" s="922"/>
      <c r="DL301" s="922"/>
      <c r="DM301" s="906"/>
      <c r="DN301" s="906"/>
      <c r="DO301" s="906"/>
      <c r="DP301" s="905"/>
      <c r="DQ301" s="907"/>
      <c r="DR301" s="908"/>
      <c r="DS301" s="1228"/>
      <c r="DT301" s="909"/>
      <c r="DU301" s="1229"/>
      <c r="DV301" s="1230"/>
      <c r="DW301" s="1231"/>
      <c r="DX301" s="1561"/>
      <c r="DY301" s="1541"/>
      <c r="DZ301" s="1542"/>
      <c r="EA301" s="1543"/>
      <c r="EB301" s="1544"/>
      <c r="EC301" s="907"/>
      <c r="ED301" s="908"/>
      <c r="EE301" s="1228"/>
      <c r="EF301" s="909"/>
      <c r="EG301" s="907"/>
      <c r="EH301" s="908"/>
      <c r="EI301" s="1228"/>
      <c r="EJ301" s="909"/>
      <c r="EK301" s="1562"/>
      <c r="EL301" s="1563"/>
      <c r="EM301" s="1564"/>
      <c r="EN301" s="1565"/>
      <c r="EO301" s="2581">
        <f>STDEV(ER298:ER300)</f>
        <v>1.5275252316519499</v>
      </c>
      <c r="EP301" s="2581"/>
      <c r="EQ301" s="2580">
        <f>AVERAGE(ER298:ER300)</f>
        <v>11.333333333333334</v>
      </c>
      <c r="ER301" s="2580"/>
      <c r="ES301" s="1566"/>
      <c r="ET301" s="1567"/>
      <c r="EU301" s="1568"/>
      <c r="EV301" s="1569"/>
      <c r="EW301" s="1570"/>
      <c r="EX301" s="1571"/>
      <c r="EY301" s="1572"/>
      <c r="EZ301" s="1573"/>
      <c r="FA301" s="1574"/>
      <c r="FB301" s="1575"/>
      <c r="FC301" s="1576"/>
      <c r="FD301" s="1577"/>
      <c r="FE301" s="1674"/>
      <c r="FF301" s="1675"/>
      <c r="FG301" s="1676"/>
      <c r="FH301" s="1677"/>
      <c r="FL301" s="2261"/>
      <c r="FP301" s="2261"/>
      <c r="FQ301" s="1868"/>
      <c r="FT301" s="2261"/>
      <c r="FX301" s="2261"/>
      <c r="GB301" s="2261"/>
      <c r="GF301" s="2261"/>
      <c r="GG301" s="1868"/>
      <c r="GJ301" s="2261"/>
      <c r="GN301" s="2261"/>
      <c r="GR301" s="2261"/>
      <c r="GV301" s="1868"/>
      <c r="GW301" s="1868"/>
      <c r="GZ301" s="2261"/>
      <c r="HA301" s="1868"/>
      <c r="HD301" s="2261"/>
      <c r="HE301" s="1868"/>
      <c r="HH301" s="2261"/>
      <c r="HI301" s="1868"/>
      <c r="HL301" s="2261"/>
      <c r="HM301" s="1868"/>
      <c r="HP301" s="2261"/>
      <c r="HQ301" s="1868"/>
      <c r="HT301" s="2261"/>
      <c r="HU301" s="1868"/>
      <c r="HX301" s="2261"/>
      <c r="HY301" s="1868"/>
      <c r="IB301" s="2261"/>
      <c r="IC301" s="1868"/>
      <c r="IF301" s="2261"/>
      <c r="IG301" s="1868"/>
      <c r="IJ301" s="2261"/>
      <c r="IK301" s="1868"/>
      <c r="IN301" s="2261"/>
      <c r="IO301" s="1868"/>
      <c r="IR301" s="2261"/>
      <c r="IS301" s="1868"/>
      <c r="IV301" s="1868"/>
      <c r="IW301" s="1868"/>
      <c r="IZ301" s="2261"/>
      <c r="JA301" s="1868"/>
      <c r="JD301" s="2261"/>
      <c r="JE301" s="1868"/>
      <c r="JH301" s="2261"/>
      <c r="JI301" s="1868"/>
      <c r="JL301" s="2261"/>
      <c r="JM301" s="1868"/>
      <c r="JP301" s="2261"/>
      <c r="JQ301" s="1868"/>
      <c r="JT301" s="2261"/>
      <c r="JU301" s="1868"/>
      <c r="JX301" s="2261"/>
      <c r="JY301" s="1868"/>
      <c r="KB301" s="2261"/>
      <c r="KC301" s="1868"/>
      <c r="KF301" s="2261"/>
      <c r="KG301" s="1868"/>
      <c r="KJ301" s="2261"/>
      <c r="KK301" s="1868"/>
      <c r="KN301" s="2261"/>
      <c r="KO301" s="1868"/>
      <c r="KR301" s="2261"/>
      <c r="KS301" s="1868"/>
      <c r="KV301" s="2261"/>
      <c r="KW301" s="1868"/>
      <c r="KZ301" s="2261"/>
      <c r="LA301" s="1868"/>
      <c r="LD301" s="2261"/>
      <c r="LE301" s="1868"/>
      <c r="LH301" s="2261"/>
      <c r="LI301" s="1868"/>
      <c r="LL301" s="2261"/>
      <c r="LM301" s="1868"/>
      <c r="LP301" s="2261"/>
      <c r="LQ301" s="1868"/>
      <c r="LT301" s="2261"/>
      <c r="LU301" s="1868"/>
      <c r="LX301" s="2261"/>
      <c r="LY301" s="1868"/>
      <c r="MB301" s="2261"/>
      <c r="MC301" s="1868"/>
      <c r="MF301" s="2261"/>
      <c r="MG301" s="1868"/>
      <c r="MJ301" s="2261"/>
      <c r="MK301" s="1868"/>
      <c r="MN301" s="2261"/>
      <c r="MO301" s="1868"/>
      <c r="MR301" s="2261"/>
      <c r="MS301" s="1868"/>
      <c r="MV301" s="2261"/>
      <c r="MW301" s="1868"/>
      <c r="MZ301" s="2261"/>
      <c r="NA301" s="1868"/>
      <c r="ND301" s="2261"/>
    </row>
    <row r="302" spans="1:368" s="898" customFormat="1" thickBot="1">
      <c r="A302" s="861"/>
      <c r="B302" s="1760"/>
      <c r="C302" s="1790"/>
      <c r="D302" s="2331"/>
      <c r="E302" s="1790"/>
      <c r="F302" s="1840" t="s">
        <v>358</v>
      </c>
      <c r="G302" s="1742" t="s">
        <v>357</v>
      </c>
      <c r="H302" s="1784">
        <f t="shared" ref="H302:J303" si="254">AVERAGE(AC302,AK302,BE302,BM302,Y302,CO302,EW302,DY302,EO302)</f>
        <v>5.2799999999999994</v>
      </c>
      <c r="I302" s="1519">
        <f t="shared" si="254"/>
        <v>5.38</v>
      </c>
      <c r="J302" s="1519">
        <f t="shared" si="254"/>
        <v>6.94</v>
      </c>
      <c r="K302" s="2309">
        <f>SUM(H302:J302)</f>
        <v>17.600000000000001</v>
      </c>
      <c r="L302" s="1760"/>
      <c r="M302" s="1205"/>
      <c r="N302" s="1205"/>
      <c r="O302" s="1205"/>
      <c r="P302" s="2504"/>
      <c r="Q302" s="2530"/>
      <c r="R302" s="1206"/>
      <c r="S302" s="1207"/>
      <c r="T302" s="2531"/>
      <c r="U302" s="864"/>
      <c r="V302" s="864"/>
      <c r="W302" s="864"/>
      <c r="X302" s="865"/>
      <c r="Y302" s="482"/>
      <c r="Z302" s="482"/>
      <c r="AA302" s="482"/>
      <c r="AB302" s="483"/>
      <c r="AC302" s="1199">
        <v>5</v>
      </c>
      <c r="AD302" s="1199">
        <v>5.5</v>
      </c>
      <c r="AE302" s="1199">
        <v>6</v>
      </c>
      <c r="AF302" s="865">
        <f>AE302+AD302+AC302</f>
        <v>16.5</v>
      </c>
      <c r="AG302" s="1332"/>
      <c r="AH302" s="1333"/>
      <c r="AI302" s="1334"/>
      <c r="AJ302" s="1333"/>
      <c r="AK302" s="1558">
        <v>5.5</v>
      </c>
      <c r="AL302" s="486">
        <v>5.5</v>
      </c>
      <c r="AM302" s="486">
        <v>7.5</v>
      </c>
      <c r="AN302" s="1559">
        <f>AM302+AL302+AK302</f>
        <v>18.5</v>
      </c>
      <c r="AO302" s="1163"/>
      <c r="AP302" s="1163"/>
      <c r="AQ302" s="1163"/>
      <c r="AR302" s="1157"/>
      <c r="AS302" s="867"/>
      <c r="AT302" s="867"/>
      <c r="AU302" s="868"/>
      <c r="AV302" s="866"/>
      <c r="AW302" s="1976"/>
      <c r="AX302" s="872"/>
      <c r="AY302" s="873"/>
      <c r="AZ302" s="1977"/>
      <c r="BA302" s="874"/>
      <c r="BB302" s="874"/>
      <c r="BC302" s="874"/>
      <c r="BD302" s="2434"/>
      <c r="BE302" s="2418">
        <f>BH302*6/20</f>
        <v>5.4</v>
      </c>
      <c r="BF302" s="378">
        <f>BH302*6/20</f>
        <v>5.4</v>
      </c>
      <c r="BG302" s="2448">
        <f>BH302*8/20</f>
        <v>7.2</v>
      </c>
      <c r="BH302" s="369">
        <v>18</v>
      </c>
      <c r="BI302" s="877"/>
      <c r="BJ302" s="877"/>
      <c r="BK302" s="877"/>
      <c r="BL302" s="878"/>
      <c r="BM302" s="879"/>
      <c r="BN302" s="879"/>
      <c r="BO302" s="879"/>
      <c r="BP302" s="1164"/>
      <c r="BQ302" s="867"/>
      <c r="BR302" s="867"/>
      <c r="BS302" s="867"/>
      <c r="BT302" s="866"/>
      <c r="BU302" s="1927"/>
      <c r="BV302" s="1419"/>
      <c r="BW302" s="1419"/>
      <c r="BX302" s="1928"/>
      <c r="BY302" s="1435"/>
      <c r="BZ302" s="1435"/>
      <c r="CA302" s="1435"/>
      <c r="CB302" s="1436"/>
      <c r="CC302" s="864"/>
      <c r="CD302" s="864"/>
      <c r="CE302" s="864"/>
      <c r="CF302" s="865"/>
      <c r="CG302" s="879"/>
      <c r="CH302" s="879"/>
      <c r="CI302" s="879"/>
      <c r="CJ302" s="880"/>
      <c r="CK302" s="882"/>
      <c r="CL302" s="882"/>
      <c r="CM302" s="882"/>
      <c r="CN302" s="889"/>
      <c r="CO302" s="1933">
        <f>CR302*6/20</f>
        <v>4.5</v>
      </c>
      <c r="CP302" s="1197">
        <f>CR302*6/20</f>
        <v>4.5</v>
      </c>
      <c r="CQ302" s="1197">
        <f>CR302*8/20</f>
        <v>6</v>
      </c>
      <c r="CR302" s="1934">
        <v>15</v>
      </c>
      <c r="CS302" s="883"/>
      <c r="CT302" s="883"/>
      <c r="CU302" s="883"/>
      <c r="CV302" s="885"/>
      <c r="CW302" s="886"/>
      <c r="CX302" s="883"/>
      <c r="CY302" s="884"/>
      <c r="CZ302" s="884"/>
      <c r="DA302" s="887"/>
      <c r="DB302" s="875"/>
      <c r="DC302" s="888"/>
      <c r="DD302" s="888"/>
      <c r="DE302" s="886"/>
      <c r="DF302" s="883"/>
      <c r="DG302" s="884"/>
      <c r="DH302" s="884"/>
      <c r="DI302" s="889"/>
      <c r="DJ302" s="882"/>
      <c r="DK302" s="890"/>
      <c r="DL302" s="890"/>
      <c r="DM302" s="881"/>
      <c r="DN302" s="881"/>
      <c r="DO302" s="881"/>
      <c r="DP302" s="891"/>
      <c r="DQ302" s="869"/>
      <c r="DR302" s="870"/>
      <c r="DS302" s="1212"/>
      <c r="DT302" s="871"/>
      <c r="DU302" s="491"/>
      <c r="DV302" s="492"/>
      <c r="DW302" s="492"/>
      <c r="DX302" s="725"/>
      <c r="DY302" s="892"/>
      <c r="DZ302" s="893"/>
      <c r="EA302" s="893"/>
      <c r="EB302" s="1165"/>
      <c r="EC302" s="869"/>
      <c r="ED302" s="870"/>
      <c r="EE302" s="1212"/>
      <c r="EF302" s="871"/>
      <c r="EG302" s="894"/>
      <c r="EH302" s="895"/>
      <c r="EI302" s="896"/>
      <c r="EJ302" s="897"/>
      <c r="EK302" s="983"/>
      <c r="EL302" s="984"/>
      <c r="EM302" s="985"/>
      <c r="EN302" s="1527"/>
      <c r="EO302" s="1064">
        <v>6</v>
      </c>
      <c r="EP302" s="1064">
        <v>6</v>
      </c>
      <c r="EQ302" s="1064">
        <v>8</v>
      </c>
      <c r="ER302" s="1065">
        <f>EQ302+EP302+EO302</f>
        <v>20</v>
      </c>
      <c r="ES302" s="1335"/>
      <c r="ET302" s="1336"/>
      <c r="EU302" s="1337"/>
      <c r="EV302" s="1338"/>
      <c r="EW302" s="1386"/>
      <c r="EX302" s="1387"/>
      <c r="EY302" s="1388"/>
      <c r="EZ302" s="1528"/>
      <c r="FA302" s="1454"/>
      <c r="FB302" s="1455"/>
      <c r="FC302" s="1456"/>
      <c r="FD302" s="1529"/>
      <c r="FE302" s="1651"/>
      <c r="FF302" s="1652"/>
      <c r="FG302" s="1653"/>
      <c r="FH302" s="1669"/>
      <c r="FL302" s="2260"/>
      <c r="FP302" s="2260"/>
      <c r="FQ302" s="1867"/>
      <c r="FT302" s="2260"/>
      <c r="FX302" s="2260"/>
      <c r="GB302" s="2260"/>
      <c r="GF302" s="2260"/>
      <c r="GG302" s="1867"/>
      <c r="GJ302" s="2260"/>
      <c r="GN302" s="2260"/>
      <c r="GR302" s="2260"/>
      <c r="GV302" s="1867"/>
      <c r="GW302" s="1867"/>
      <c r="GZ302" s="2260"/>
      <c r="HA302" s="1867"/>
      <c r="HD302" s="2260"/>
      <c r="HE302" s="1867"/>
      <c r="HH302" s="2260"/>
      <c r="HI302" s="1867"/>
      <c r="HL302" s="2260"/>
      <c r="HM302" s="1867"/>
      <c r="HP302" s="2260"/>
      <c r="HQ302" s="1867"/>
      <c r="HT302" s="2260"/>
      <c r="HU302" s="1867"/>
      <c r="HX302" s="2260"/>
      <c r="HY302" s="1867"/>
      <c r="IB302" s="2260"/>
      <c r="IC302" s="1867"/>
      <c r="IF302" s="2260"/>
      <c r="IG302" s="1867"/>
      <c r="IJ302" s="2260"/>
      <c r="IK302" s="1867"/>
      <c r="IN302" s="2260"/>
      <c r="IO302" s="1867"/>
      <c r="IR302" s="2260"/>
      <c r="IS302" s="1867"/>
      <c r="IV302" s="1867"/>
      <c r="IW302" s="1867"/>
      <c r="IZ302" s="2260"/>
      <c r="JA302" s="1867"/>
      <c r="JD302" s="2260"/>
      <c r="JE302" s="1867"/>
      <c r="JH302" s="2260"/>
      <c r="JI302" s="1867"/>
      <c r="JL302" s="2260"/>
      <c r="JM302" s="1867"/>
      <c r="JP302" s="2260"/>
      <c r="JQ302" s="1867"/>
      <c r="JT302" s="2260"/>
      <c r="JU302" s="1867"/>
      <c r="JX302" s="2260"/>
      <c r="JY302" s="1867"/>
      <c r="KB302" s="2260"/>
      <c r="KC302" s="1867"/>
      <c r="KF302" s="2260"/>
      <c r="KG302" s="1867"/>
      <c r="KJ302" s="2260"/>
      <c r="KK302" s="1867"/>
      <c r="KN302" s="2260"/>
      <c r="KO302" s="1867"/>
      <c r="KR302" s="2260"/>
      <c r="KS302" s="1867"/>
      <c r="KV302" s="2260"/>
      <c r="KW302" s="1867"/>
      <c r="KZ302" s="2260"/>
      <c r="LA302" s="1867"/>
      <c r="LD302" s="2260"/>
      <c r="LE302" s="1867"/>
      <c r="LH302" s="2260"/>
      <c r="LI302" s="1867"/>
      <c r="LL302" s="2260"/>
      <c r="LM302" s="1867"/>
      <c r="LP302" s="2260"/>
      <c r="LQ302" s="1867"/>
      <c r="LT302" s="2260"/>
      <c r="LU302" s="1867"/>
      <c r="LX302" s="2260"/>
      <c r="LY302" s="1867"/>
      <c r="MB302" s="2260"/>
      <c r="MC302" s="1867"/>
      <c r="MF302" s="2260"/>
      <c r="MG302" s="1867"/>
      <c r="MJ302" s="2260"/>
      <c r="MK302" s="1867"/>
      <c r="MN302" s="2260"/>
      <c r="MO302" s="1867"/>
      <c r="MR302" s="2260"/>
      <c r="MS302" s="1867"/>
      <c r="MV302" s="2260"/>
      <c r="MW302" s="1867"/>
      <c r="MZ302" s="2260"/>
      <c r="NA302" s="1867"/>
      <c r="ND302" s="2260"/>
    </row>
    <row r="303" spans="1:368" s="78" customFormat="1" thickBot="1">
      <c r="A303" s="899"/>
      <c r="B303" s="1754"/>
      <c r="C303" s="1790"/>
      <c r="D303" s="2331"/>
      <c r="E303" s="1790"/>
      <c r="F303" s="1837" t="s">
        <v>359</v>
      </c>
      <c r="G303" s="1743" t="s">
        <v>153</v>
      </c>
      <c r="H303" s="1741">
        <f t="shared" si="254"/>
        <v>4.8</v>
      </c>
      <c r="I303" s="1200">
        <f t="shared" si="254"/>
        <v>4.9000000000000004</v>
      </c>
      <c r="J303" s="1200">
        <f t="shared" si="254"/>
        <v>6.3</v>
      </c>
      <c r="K303" s="2310">
        <f>SUM(H303:J303)</f>
        <v>16</v>
      </c>
      <c r="L303" s="1754"/>
      <c r="M303" s="472"/>
      <c r="N303" s="472"/>
      <c r="O303" s="472"/>
      <c r="P303" s="471"/>
      <c r="Q303" s="2521"/>
      <c r="R303" s="572"/>
      <c r="S303" s="573"/>
      <c r="T303" s="2520"/>
      <c r="U303" s="355"/>
      <c r="V303" s="355"/>
      <c r="W303" s="355"/>
      <c r="X303" s="356"/>
      <c r="Y303" s="482"/>
      <c r="Z303" s="482"/>
      <c r="AA303" s="482"/>
      <c r="AB303" s="483"/>
      <c r="AC303" s="484">
        <v>4</v>
      </c>
      <c r="AD303" s="484">
        <v>4</v>
      </c>
      <c r="AE303" s="484">
        <v>4.5</v>
      </c>
      <c r="AF303" s="356">
        <f>AE303+AD303+AC303</f>
        <v>12.5</v>
      </c>
      <c r="AG303" s="1176"/>
      <c r="AH303" s="1177"/>
      <c r="AI303" s="1178"/>
      <c r="AJ303" s="1177"/>
      <c r="AK303" s="1558">
        <v>5</v>
      </c>
      <c r="AL303" s="486">
        <v>5</v>
      </c>
      <c r="AM303" s="486">
        <v>6</v>
      </c>
      <c r="AN303" s="1559">
        <f>AM303+AL303+AK303</f>
        <v>16</v>
      </c>
      <c r="AO303" s="1133"/>
      <c r="AP303" s="1133"/>
      <c r="AQ303" s="1133"/>
      <c r="AR303" s="1158"/>
      <c r="AS303" s="373"/>
      <c r="AT303" s="373"/>
      <c r="AU303" s="705"/>
      <c r="AV303" s="704"/>
      <c r="AW303" s="1962"/>
      <c r="AX303" s="364"/>
      <c r="AY303" s="365"/>
      <c r="AZ303" s="1963"/>
      <c r="BA303" s="366"/>
      <c r="BB303" s="366"/>
      <c r="BC303" s="366"/>
      <c r="BD303" s="367"/>
      <c r="BE303" s="2418">
        <f>BH303*6/20</f>
        <v>4.5</v>
      </c>
      <c r="BF303" s="378">
        <f>BH303*6/20</f>
        <v>4.5</v>
      </c>
      <c r="BG303" s="2448">
        <f>BH303*8/20</f>
        <v>6</v>
      </c>
      <c r="BH303" s="369">
        <v>15</v>
      </c>
      <c r="BI303" s="371"/>
      <c r="BJ303" s="371"/>
      <c r="BK303" s="371"/>
      <c r="BL303" s="372"/>
      <c r="BM303" s="358"/>
      <c r="BN303" s="358"/>
      <c r="BO303" s="358"/>
      <c r="BP303" s="500"/>
      <c r="BQ303" s="373"/>
      <c r="BR303" s="373"/>
      <c r="BS303" s="373"/>
      <c r="BT303" s="704"/>
      <c r="BU303" s="1916"/>
      <c r="BV303" s="1415"/>
      <c r="BW303" s="1415"/>
      <c r="BX303" s="1917"/>
      <c r="BY303" s="1424"/>
      <c r="BZ303" s="1424"/>
      <c r="CA303" s="1424"/>
      <c r="CB303" s="1425"/>
      <c r="CC303" s="355"/>
      <c r="CD303" s="355"/>
      <c r="CE303" s="355"/>
      <c r="CF303" s="356"/>
      <c r="CG303" s="358"/>
      <c r="CH303" s="358"/>
      <c r="CI303" s="358"/>
      <c r="CJ303" s="363"/>
      <c r="CK303" s="383"/>
      <c r="CL303" s="383"/>
      <c r="CM303" s="383"/>
      <c r="CN303" s="488"/>
      <c r="CO303" s="2034">
        <v>5</v>
      </c>
      <c r="CP303" s="1762">
        <v>5</v>
      </c>
      <c r="CQ303" s="1762">
        <v>7</v>
      </c>
      <c r="CR303" s="2035">
        <v>15</v>
      </c>
      <c r="CS303" s="467"/>
      <c r="CT303" s="467"/>
      <c r="CU303" s="467"/>
      <c r="CV303" s="575"/>
      <c r="CW303" s="466"/>
      <c r="CX303" s="467"/>
      <c r="CY303" s="468"/>
      <c r="CZ303" s="468"/>
      <c r="DA303" s="469"/>
      <c r="DB303" s="378"/>
      <c r="DC303" s="470"/>
      <c r="DD303" s="470"/>
      <c r="DE303" s="466"/>
      <c r="DF303" s="467"/>
      <c r="DG303" s="468"/>
      <c r="DH303" s="468"/>
      <c r="DI303" s="488"/>
      <c r="DJ303" s="383"/>
      <c r="DK303" s="489"/>
      <c r="DL303" s="489"/>
      <c r="DM303" s="374"/>
      <c r="DN303" s="374"/>
      <c r="DO303" s="374"/>
      <c r="DP303" s="574"/>
      <c r="DQ303" s="351"/>
      <c r="DR303" s="463"/>
      <c r="DS303" s="687"/>
      <c r="DT303" s="464"/>
      <c r="DU303" s="491"/>
      <c r="DV303" s="492"/>
      <c r="DW303" s="492"/>
      <c r="DX303" s="725"/>
      <c r="DY303" s="495"/>
      <c r="DZ303" s="496"/>
      <c r="EA303" s="496"/>
      <c r="EB303" s="726"/>
      <c r="EC303" s="351"/>
      <c r="ED303" s="463"/>
      <c r="EE303" s="687"/>
      <c r="EF303" s="464"/>
      <c r="EG303" s="577"/>
      <c r="EH303" s="578"/>
      <c r="EI303" s="579"/>
      <c r="EJ303" s="580"/>
      <c r="EK303" s="964"/>
      <c r="EL303" s="965"/>
      <c r="EM303" s="966"/>
      <c r="EN303" s="967"/>
      <c r="EO303" s="1064">
        <v>5.5</v>
      </c>
      <c r="EP303" s="1064">
        <v>6</v>
      </c>
      <c r="EQ303" s="1064">
        <v>8</v>
      </c>
      <c r="ER303" s="1065">
        <f>EQ303+EP303+EO303</f>
        <v>19.5</v>
      </c>
      <c r="ES303" s="1545"/>
      <c r="ET303" s="1546"/>
      <c r="EU303" s="1547"/>
      <c r="EV303" s="1548"/>
      <c r="EW303" s="1347"/>
      <c r="EX303" s="1348"/>
      <c r="EY303" s="1349"/>
      <c r="EZ303" s="1350"/>
      <c r="FA303" s="1457"/>
      <c r="FB303" s="1458"/>
      <c r="FC303" s="1459"/>
      <c r="FD303" s="1460"/>
      <c r="FE303" s="1632"/>
      <c r="FF303" s="1633"/>
      <c r="FG303" s="1634"/>
      <c r="FH303" s="1635"/>
      <c r="FL303" s="2252"/>
      <c r="FP303" s="2252"/>
      <c r="FQ303" s="1858"/>
      <c r="FT303" s="2252"/>
      <c r="FX303" s="2252"/>
      <c r="GB303" s="2252"/>
      <c r="GF303" s="2252"/>
      <c r="GG303" s="1858"/>
      <c r="GJ303" s="2252"/>
      <c r="GN303" s="2252"/>
      <c r="GR303" s="2252"/>
      <c r="GV303" s="1858"/>
      <c r="GW303" s="1858"/>
      <c r="GZ303" s="2252"/>
      <c r="HA303" s="1858"/>
      <c r="HD303" s="2252"/>
      <c r="HE303" s="1858"/>
      <c r="HH303" s="2252"/>
      <c r="HI303" s="1858"/>
      <c r="HL303" s="2252"/>
      <c r="HM303" s="1858"/>
      <c r="HP303" s="2252"/>
      <c r="HQ303" s="1858"/>
      <c r="HT303" s="2252"/>
      <c r="HU303" s="1858"/>
      <c r="HX303" s="2252"/>
      <c r="HY303" s="1858"/>
      <c r="IB303" s="2252"/>
      <c r="IC303" s="1858"/>
      <c r="IF303" s="2252"/>
      <c r="IG303" s="1858"/>
      <c r="IJ303" s="2252"/>
      <c r="IK303" s="1858"/>
      <c r="IN303" s="2252"/>
      <c r="IO303" s="1858"/>
      <c r="IR303" s="2252"/>
      <c r="IS303" s="1858"/>
      <c r="IV303" s="1858"/>
      <c r="IW303" s="1858"/>
      <c r="IZ303" s="2252"/>
      <c r="JA303" s="1858"/>
      <c r="JD303" s="2252"/>
      <c r="JE303" s="1858"/>
      <c r="JH303" s="2252"/>
      <c r="JI303" s="1858"/>
      <c r="JL303" s="2252"/>
      <c r="JM303" s="1858"/>
      <c r="JP303" s="2252"/>
      <c r="JQ303" s="1858"/>
      <c r="JT303" s="2252"/>
      <c r="JU303" s="1858"/>
      <c r="JX303" s="2252"/>
      <c r="JY303" s="1858"/>
      <c r="KB303" s="2252"/>
      <c r="KC303" s="1858"/>
      <c r="KF303" s="2252"/>
      <c r="KG303" s="1858"/>
      <c r="KJ303" s="2252"/>
      <c r="KK303" s="1858"/>
      <c r="KN303" s="2252"/>
      <c r="KO303" s="1858"/>
      <c r="KR303" s="2252"/>
      <c r="KS303" s="1858"/>
      <c r="KV303" s="2252"/>
      <c r="KW303" s="1858"/>
      <c r="KZ303" s="2252"/>
      <c r="LA303" s="1858"/>
      <c r="LD303" s="2252"/>
      <c r="LE303" s="1858"/>
      <c r="LH303" s="2252"/>
      <c r="LI303" s="1858"/>
      <c r="LL303" s="2252"/>
      <c r="LM303" s="1858"/>
      <c r="LP303" s="2252"/>
      <c r="LQ303" s="1858"/>
      <c r="LT303" s="2252"/>
      <c r="LU303" s="1858"/>
      <c r="LX303" s="2252"/>
      <c r="LY303" s="1858"/>
      <c r="MB303" s="2252"/>
      <c r="MC303" s="1858"/>
      <c r="MF303" s="2252"/>
      <c r="MG303" s="1858"/>
      <c r="MJ303" s="2252"/>
      <c r="MK303" s="1858"/>
      <c r="MN303" s="2252"/>
      <c r="MO303" s="1858"/>
      <c r="MR303" s="2252"/>
      <c r="MS303" s="1858"/>
      <c r="MV303" s="2252"/>
      <c r="MW303" s="1858"/>
      <c r="MZ303" s="2252"/>
      <c r="NA303" s="1858"/>
      <c r="ND303" s="2252"/>
    </row>
    <row r="304" spans="1:368" s="933" customFormat="1" thickBot="1">
      <c r="A304" s="900"/>
      <c r="B304" s="1761"/>
      <c r="C304" s="1790">
        <v>2008</v>
      </c>
      <c r="D304" s="2331" t="s">
        <v>504</v>
      </c>
      <c r="E304" s="1790">
        <v>13</v>
      </c>
      <c r="F304" s="1839" t="s">
        <v>544</v>
      </c>
      <c r="G304" s="1744"/>
      <c r="H304" s="2274"/>
      <c r="I304" s="2274"/>
      <c r="J304" s="2274"/>
      <c r="K304" s="2275"/>
      <c r="L304" s="1761"/>
      <c r="M304" s="1221"/>
      <c r="N304" s="1221"/>
      <c r="O304" s="1221"/>
      <c r="P304" s="2506"/>
      <c r="Q304" s="2534"/>
      <c r="R304" s="1222"/>
      <c r="S304" s="1223"/>
      <c r="T304" s="2535"/>
      <c r="U304" s="903"/>
      <c r="V304" s="903"/>
      <c r="W304" s="903"/>
      <c r="X304" s="904"/>
      <c r="Y304" s="2581"/>
      <c r="Z304" s="2581"/>
      <c r="AA304" s="2580"/>
      <c r="AB304" s="2580"/>
      <c r="AC304" s="2581">
        <f>STDEV(AF302:AF303)</f>
        <v>2.8284271247461903</v>
      </c>
      <c r="AD304" s="2581"/>
      <c r="AE304" s="2580">
        <f>AVERAGE(AF302:AF303)</f>
        <v>14.5</v>
      </c>
      <c r="AF304" s="2580"/>
      <c r="AG304" s="1179"/>
      <c r="AH304" s="1180"/>
      <c r="AI304" s="1181"/>
      <c r="AJ304" s="1180"/>
      <c r="AK304" s="2581">
        <f>STDEV(AN302:AN303)</f>
        <v>1.7677669529663689</v>
      </c>
      <c r="AL304" s="2581"/>
      <c r="AM304" s="2580">
        <f>AVERAGE(AN302:AN303)</f>
        <v>17.25</v>
      </c>
      <c r="AN304" s="2580"/>
      <c r="AO304" s="2581"/>
      <c r="AP304" s="2581"/>
      <c r="AQ304" s="2580"/>
      <c r="AR304" s="2580"/>
      <c r="AS304" s="910"/>
      <c r="AT304" s="910"/>
      <c r="AU304" s="911"/>
      <c r="AV304" s="1598"/>
      <c r="AW304" s="1978"/>
      <c r="AX304" s="912"/>
      <c r="AY304" s="913"/>
      <c r="AZ304" s="1979"/>
      <c r="BA304" s="914"/>
      <c r="BB304" s="914"/>
      <c r="BC304" s="914"/>
      <c r="BD304" s="1847"/>
      <c r="BE304" s="2582">
        <f>STDEV(BH302:BH303)</f>
        <v>2.1213203435596424</v>
      </c>
      <c r="BF304" s="2581"/>
      <c r="BG304" s="2580">
        <f>AVERAGE(BH302:BH303)</f>
        <v>16.5</v>
      </c>
      <c r="BH304" s="2580"/>
      <c r="BI304" s="916"/>
      <c r="BJ304" s="916"/>
      <c r="BK304" s="916"/>
      <c r="BL304" s="917"/>
      <c r="BM304" s="2581"/>
      <c r="BN304" s="2581"/>
      <c r="BO304" s="2580"/>
      <c r="BP304" s="2580"/>
      <c r="BQ304" s="910"/>
      <c r="BR304" s="910"/>
      <c r="BS304" s="910"/>
      <c r="BT304" s="1598"/>
      <c r="BU304" s="1929"/>
      <c r="BV304" s="1420"/>
      <c r="BW304" s="1420"/>
      <c r="BX304" s="1930"/>
      <c r="BY304" s="1437"/>
      <c r="BZ304" s="1437"/>
      <c r="CA304" s="1437"/>
      <c r="CB304" s="1438"/>
      <c r="CC304" s="903"/>
      <c r="CD304" s="903"/>
      <c r="CE304" s="903"/>
      <c r="CF304" s="904"/>
      <c r="CG304" s="918"/>
      <c r="CH304" s="918"/>
      <c r="CI304" s="918"/>
      <c r="CJ304" s="919"/>
      <c r="CK304" s="920"/>
      <c r="CL304" s="920"/>
      <c r="CM304" s="920"/>
      <c r="CN304" s="927"/>
      <c r="CO304" s="2582">
        <f>STDEV(CR302:CR303)</f>
        <v>0</v>
      </c>
      <c r="CP304" s="2581"/>
      <c r="CQ304" s="2580">
        <f>AVERAGE(CR302:CR303)</f>
        <v>15</v>
      </c>
      <c r="CR304" s="2585"/>
      <c r="CS304" s="921"/>
      <c r="CT304" s="921"/>
      <c r="CU304" s="921"/>
      <c r="CV304" s="923"/>
      <c r="CW304" s="924"/>
      <c r="CX304" s="921"/>
      <c r="CY304" s="922"/>
      <c r="CZ304" s="922"/>
      <c r="DA304" s="925"/>
      <c r="DB304" s="915"/>
      <c r="DC304" s="926"/>
      <c r="DD304" s="926"/>
      <c r="DE304" s="924"/>
      <c r="DF304" s="921"/>
      <c r="DG304" s="922"/>
      <c r="DH304" s="922"/>
      <c r="DI304" s="927"/>
      <c r="DJ304" s="920"/>
      <c r="DK304" s="928"/>
      <c r="DL304" s="928"/>
      <c r="DM304" s="906"/>
      <c r="DN304" s="906"/>
      <c r="DO304" s="906"/>
      <c r="DP304" s="905"/>
      <c r="DQ304" s="907"/>
      <c r="DR304" s="908"/>
      <c r="DS304" s="1228"/>
      <c r="DT304" s="909"/>
      <c r="DU304" s="2581"/>
      <c r="DV304" s="2581"/>
      <c r="DW304" s="2580"/>
      <c r="DX304" s="2580"/>
      <c r="DY304" s="2581"/>
      <c r="DZ304" s="2581"/>
      <c r="EA304" s="2580"/>
      <c r="EB304" s="2580"/>
      <c r="EC304" s="907"/>
      <c r="ED304" s="908"/>
      <c r="EE304" s="1228"/>
      <c r="EF304" s="909"/>
      <c r="EG304" s="929"/>
      <c r="EH304" s="930"/>
      <c r="EI304" s="931"/>
      <c r="EJ304" s="932"/>
      <c r="EK304" s="1530"/>
      <c r="EL304" s="1531"/>
      <c r="EM304" s="1532"/>
      <c r="EN304" s="1533"/>
      <c r="EO304" s="2581">
        <f>STDEV(ER302:ER303)</f>
        <v>0.35355339059327379</v>
      </c>
      <c r="EP304" s="2581"/>
      <c r="EQ304" s="2580">
        <f>AVERAGE(ER302:ER303)</f>
        <v>19.75</v>
      </c>
      <c r="ER304" s="2580"/>
      <c r="ES304" s="1549"/>
      <c r="ET304" s="1550"/>
      <c r="EU304" s="1551"/>
      <c r="EV304" s="1552"/>
      <c r="EW304" s="1442"/>
      <c r="EX304" s="1443"/>
      <c r="EY304" s="1444"/>
      <c r="EZ304" s="1445"/>
      <c r="FA304" s="1534"/>
      <c r="FB304" s="1535"/>
      <c r="FC304" s="1536"/>
      <c r="FD304" s="1537"/>
      <c r="FE304" s="1665"/>
      <c r="FF304" s="1666"/>
      <c r="FG304" s="1667"/>
      <c r="FH304" s="1668"/>
      <c r="FL304" s="2261"/>
      <c r="FP304" s="2261"/>
      <c r="FQ304" s="1868"/>
      <c r="FT304" s="2261"/>
      <c r="FX304" s="2261"/>
      <c r="GB304" s="2261"/>
      <c r="GF304" s="2261"/>
      <c r="GG304" s="1868"/>
      <c r="GJ304" s="2261"/>
      <c r="GN304" s="2261"/>
      <c r="GR304" s="2261"/>
      <c r="GV304" s="1868"/>
      <c r="GW304" s="1868"/>
      <c r="GZ304" s="2261"/>
      <c r="HA304" s="1868"/>
      <c r="HD304" s="2261"/>
      <c r="HE304" s="1868"/>
      <c r="HH304" s="2261"/>
      <c r="HI304" s="1868"/>
      <c r="HL304" s="2261"/>
      <c r="HM304" s="1868"/>
      <c r="HP304" s="2261"/>
      <c r="HQ304" s="1868"/>
      <c r="HT304" s="2261"/>
      <c r="HU304" s="1868"/>
      <c r="HX304" s="2261"/>
      <c r="HY304" s="1868"/>
      <c r="IB304" s="2261"/>
      <c r="IC304" s="1868"/>
      <c r="IF304" s="2261"/>
      <c r="IG304" s="1868"/>
      <c r="IJ304" s="2261"/>
      <c r="IK304" s="1868"/>
      <c r="IN304" s="2261"/>
      <c r="IO304" s="1868"/>
      <c r="IR304" s="2261"/>
      <c r="IS304" s="1868"/>
      <c r="IV304" s="1868"/>
      <c r="IW304" s="1868"/>
      <c r="IZ304" s="2261"/>
      <c r="JA304" s="1868"/>
      <c r="JD304" s="2261"/>
      <c r="JE304" s="1868"/>
      <c r="JH304" s="2261"/>
      <c r="JI304" s="1868"/>
      <c r="JL304" s="2261"/>
      <c r="JM304" s="1868"/>
      <c r="JP304" s="2261"/>
      <c r="JQ304" s="1868"/>
      <c r="JT304" s="2261"/>
      <c r="JU304" s="1868"/>
      <c r="JX304" s="2261"/>
      <c r="JY304" s="1868"/>
      <c r="KB304" s="2261"/>
      <c r="KC304" s="1868"/>
      <c r="KF304" s="2261"/>
      <c r="KG304" s="1868"/>
      <c r="KJ304" s="2261"/>
      <c r="KK304" s="1868"/>
      <c r="KN304" s="2261"/>
      <c r="KO304" s="1868"/>
      <c r="KR304" s="2261"/>
      <c r="KS304" s="1868"/>
      <c r="KV304" s="2261"/>
      <c r="KW304" s="1868"/>
      <c r="KZ304" s="2261"/>
      <c r="LA304" s="1868"/>
      <c r="LD304" s="2261"/>
      <c r="LE304" s="1868"/>
      <c r="LH304" s="2261"/>
      <c r="LI304" s="1868"/>
      <c r="LL304" s="2261"/>
      <c r="LM304" s="1868"/>
      <c r="LP304" s="2261"/>
      <c r="LQ304" s="1868"/>
      <c r="LT304" s="2261"/>
      <c r="LU304" s="1868"/>
      <c r="LX304" s="2261"/>
      <c r="LY304" s="1868"/>
      <c r="MB304" s="2261"/>
      <c r="MC304" s="1868"/>
      <c r="MF304" s="2261"/>
      <c r="MG304" s="1868"/>
      <c r="MJ304" s="2261"/>
      <c r="MK304" s="1868"/>
      <c r="MN304" s="2261"/>
      <c r="MO304" s="1868"/>
      <c r="MR304" s="2261"/>
      <c r="MS304" s="1868"/>
      <c r="MV304" s="2261"/>
      <c r="MW304" s="1868"/>
      <c r="MZ304" s="2261"/>
      <c r="NA304" s="1868"/>
      <c r="ND304" s="2261"/>
    </row>
    <row r="305" spans="1:368" s="898" customFormat="1" thickBot="1">
      <c r="A305" s="861"/>
      <c r="B305" s="1760"/>
      <c r="C305" s="1790"/>
      <c r="D305" s="2331"/>
      <c r="E305" s="1790"/>
      <c r="F305" s="1840" t="s">
        <v>364</v>
      </c>
      <c r="G305" s="1742" t="s">
        <v>360</v>
      </c>
      <c r="H305" s="1741">
        <f>AVERAGE(AC305,AK305,BE305,BM305,Y305,CO305,EW305,DY305,EO305)</f>
        <v>3.4</v>
      </c>
      <c r="I305" s="1741">
        <f>AVERAGE(AD305,AL305,BF305,BN305,Z305,CP305,EX305,DZ305,EP305)</f>
        <v>3.6</v>
      </c>
      <c r="J305" s="1741">
        <f>AVERAGE(AE305,AM305,BG305,BO305,AA305,CQ305,EY305,EA305,EQ305)</f>
        <v>4.7</v>
      </c>
      <c r="K305" s="2310">
        <f>SUM(H305:J305)</f>
        <v>11.7</v>
      </c>
      <c r="L305" s="1760"/>
      <c r="M305" s="1205"/>
      <c r="N305" s="1205"/>
      <c r="O305" s="1205"/>
      <c r="P305" s="2504"/>
      <c r="Q305" s="2530"/>
      <c r="R305" s="1206"/>
      <c r="S305" s="1207"/>
      <c r="T305" s="2531"/>
      <c r="U305" s="864"/>
      <c r="V305" s="864"/>
      <c r="W305" s="864"/>
      <c r="X305" s="865"/>
      <c r="Y305" s="482">
        <f>AB305*6/20</f>
        <v>3.6</v>
      </c>
      <c r="Z305" s="482">
        <f>AB305*6/20</f>
        <v>3.6</v>
      </c>
      <c r="AA305" s="482">
        <f>AB305*8/20</f>
        <v>4.8</v>
      </c>
      <c r="AB305" s="483">
        <v>12</v>
      </c>
      <c r="AC305" s="484">
        <v>3</v>
      </c>
      <c r="AD305" s="484">
        <v>5</v>
      </c>
      <c r="AE305" s="484">
        <v>3.5</v>
      </c>
      <c r="AF305" s="356">
        <f>AE305+AD305+AC305</f>
        <v>11.5</v>
      </c>
      <c r="AG305" s="1332"/>
      <c r="AH305" s="1333"/>
      <c r="AI305" s="1334"/>
      <c r="AJ305" s="1333"/>
      <c r="AK305" s="1558">
        <v>3</v>
      </c>
      <c r="AL305" s="486">
        <v>3</v>
      </c>
      <c r="AM305" s="486">
        <v>6</v>
      </c>
      <c r="AN305" s="1559">
        <f>AM305+AL305+AK305</f>
        <v>12</v>
      </c>
      <c r="AO305" s="1210"/>
      <c r="AP305" s="1210"/>
      <c r="AQ305" s="1210"/>
      <c r="AR305" s="1211"/>
      <c r="AS305" s="867"/>
      <c r="AT305" s="867"/>
      <c r="AU305" s="868"/>
      <c r="AV305" s="866"/>
      <c r="AW305" s="1976"/>
      <c r="AX305" s="872"/>
      <c r="AY305" s="873"/>
      <c r="AZ305" s="1977"/>
      <c r="BA305" s="874"/>
      <c r="BB305" s="874"/>
      <c r="BC305" s="874"/>
      <c r="BD305" s="2434"/>
      <c r="BE305" s="2418">
        <f t="shared" ref="BE305:BE312" si="255">BH305*6/20</f>
        <v>3.9</v>
      </c>
      <c r="BF305" s="378">
        <f t="shared" ref="BF305:BF312" si="256">BH305*6/20</f>
        <v>3.9</v>
      </c>
      <c r="BG305" s="2448">
        <f>BH305*8/20</f>
        <v>5.2</v>
      </c>
      <c r="BH305" s="369">
        <v>13</v>
      </c>
      <c r="BI305" s="877"/>
      <c r="BJ305" s="877"/>
      <c r="BK305" s="877"/>
      <c r="BL305" s="878"/>
      <c r="BM305" s="879"/>
      <c r="BN305" s="879"/>
      <c r="BO305" s="879"/>
      <c r="BP305" s="880"/>
      <c r="BQ305" s="867"/>
      <c r="BR305" s="867"/>
      <c r="BS305" s="867"/>
      <c r="BT305" s="866"/>
      <c r="BU305" s="1935"/>
      <c r="BV305" s="867"/>
      <c r="BW305" s="867"/>
      <c r="BX305" s="1936"/>
      <c r="BY305" s="1435"/>
      <c r="BZ305" s="1435"/>
      <c r="CA305" s="1435"/>
      <c r="CB305" s="1436"/>
      <c r="CC305" s="864"/>
      <c r="CD305" s="864"/>
      <c r="CE305" s="864"/>
      <c r="CF305" s="865"/>
      <c r="CG305" s="879"/>
      <c r="CH305" s="879"/>
      <c r="CI305" s="879"/>
      <c r="CJ305" s="880"/>
      <c r="CK305" s="882"/>
      <c r="CL305" s="882"/>
      <c r="CM305" s="882"/>
      <c r="CN305" s="889"/>
      <c r="CO305" s="2032">
        <v>3.5</v>
      </c>
      <c r="CP305" s="1763">
        <v>2.5</v>
      </c>
      <c r="CQ305" s="1763">
        <v>4</v>
      </c>
      <c r="CR305" s="2033">
        <f>CQ305+CP305+CO305</f>
        <v>10</v>
      </c>
      <c r="CS305" s="883"/>
      <c r="CT305" s="883"/>
      <c r="CU305" s="883"/>
      <c r="CV305" s="885"/>
      <c r="CW305" s="886"/>
      <c r="CX305" s="883"/>
      <c r="CY305" s="884"/>
      <c r="CZ305" s="884"/>
      <c r="DA305" s="887"/>
      <c r="DB305" s="875"/>
      <c r="DC305" s="888"/>
      <c r="DD305" s="888"/>
      <c r="DE305" s="886"/>
      <c r="DF305" s="883"/>
      <c r="DG305" s="884"/>
      <c r="DH305" s="884"/>
      <c r="DI305" s="886"/>
      <c r="DJ305" s="883"/>
      <c r="DK305" s="884"/>
      <c r="DL305" s="884"/>
      <c r="DM305" s="881"/>
      <c r="DN305" s="881"/>
      <c r="DO305" s="881"/>
      <c r="DP305" s="891"/>
      <c r="DQ305" s="886"/>
      <c r="DR305" s="883"/>
      <c r="DS305" s="884"/>
      <c r="DT305" s="885"/>
      <c r="DU305" s="1213"/>
      <c r="DV305" s="1214"/>
      <c r="DW305" s="1215"/>
      <c r="DX305" s="1216"/>
      <c r="DY305" s="892"/>
      <c r="DZ305" s="893"/>
      <c r="EA305" s="1539"/>
      <c r="EB305" s="1540"/>
      <c r="EC305" s="886"/>
      <c r="ED305" s="883"/>
      <c r="EE305" s="884"/>
      <c r="EF305" s="885"/>
      <c r="EG305" s="886"/>
      <c r="EH305" s="883"/>
      <c r="EI305" s="884"/>
      <c r="EJ305" s="885"/>
      <c r="EK305" s="1693"/>
      <c r="EL305" s="1694"/>
      <c r="EM305" s="1695"/>
      <c r="EN305" s="1696"/>
      <c r="EO305" s="1697"/>
      <c r="EP305" s="1698"/>
      <c r="EQ305" s="1699"/>
      <c r="ER305" s="1700"/>
      <c r="ES305" s="1701"/>
      <c r="ET305" s="1702"/>
      <c r="EU305" s="1703"/>
      <c r="EV305" s="1704"/>
      <c r="EW305" s="1705"/>
      <c r="EX305" s="1706"/>
      <c r="EY305" s="1707"/>
      <c r="EZ305" s="1708"/>
      <c r="FA305" s="1709"/>
      <c r="FB305" s="1710"/>
      <c r="FC305" s="1711"/>
      <c r="FD305" s="1712"/>
      <c r="FE305" s="1713"/>
      <c r="FF305" s="1714"/>
      <c r="FG305" s="1715"/>
      <c r="FH305" s="1716"/>
      <c r="FL305" s="2260"/>
      <c r="FP305" s="2260"/>
      <c r="FQ305" s="1867"/>
      <c r="FT305" s="2260"/>
      <c r="FX305" s="2260"/>
      <c r="GB305" s="2260"/>
      <c r="GF305" s="2260"/>
      <c r="GG305" s="1867"/>
      <c r="GJ305" s="2260"/>
      <c r="GN305" s="2260"/>
      <c r="GR305" s="2260"/>
      <c r="GV305" s="1867"/>
      <c r="GW305" s="1867"/>
      <c r="GZ305" s="2260"/>
      <c r="HA305" s="1867"/>
      <c r="HD305" s="2260"/>
      <c r="HE305" s="1867"/>
      <c r="HH305" s="2260"/>
      <c r="HI305" s="1867"/>
      <c r="HL305" s="2260"/>
      <c r="HM305" s="1867"/>
      <c r="HP305" s="2260"/>
      <c r="HQ305" s="1867"/>
      <c r="HT305" s="2260"/>
      <c r="HU305" s="1867"/>
      <c r="HX305" s="2260"/>
      <c r="HY305" s="1867"/>
      <c r="IB305" s="2260"/>
      <c r="IC305" s="1867"/>
      <c r="IF305" s="2260"/>
      <c r="IG305" s="1867"/>
      <c r="IJ305" s="2260"/>
      <c r="IK305" s="1867"/>
      <c r="IN305" s="2260"/>
      <c r="IO305" s="1867"/>
      <c r="IR305" s="2260"/>
      <c r="IS305" s="1867"/>
      <c r="IV305" s="1867"/>
      <c r="IW305" s="1867"/>
      <c r="IZ305" s="2260"/>
      <c r="JA305" s="1867"/>
      <c r="JD305" s="2260"/>
      <c r="JE305" s="1867"/>
      <c r="JH305" s="2260"/>
      <c r="JI305" s="1867"/>
      <c r="JL305" s="2260"/>
      <c r="JM305" s="1867"/>
      <c r="JP305" s="2260"/>
      <c r="JQ305" s="1867"/>
      <c r="JT305" s="2260"/>
      <c r="JU305" s="1867"/>
      <c r="JX305" s="2260"/>
      <c r="JY305" s="1867"/>
      <c r="KB305" s="2260"/>
      <c r="KC305" s="1867"/>
      <c r="KF305" s="2260"/>
      <c r="KG305" s="1867"/>
      <c r="KJ305" s="2260"/>
      <c r="KK305" s="1867"/>
      <c r="KN305" s="2260"/>
      <c r="KO305" s="1867"/>
      <c r="KR305" s="2260"/>
      <c r="KS305" s="1867"/>
      <c r="KV305" s="2260"/>
      <c r="KW305" s="1867"/>
      <c r="KZ305" s="2260"/>
      <c r="LA305" s="1867"/>
      <c r="LD305" s="2260"/>
      <c r="LE305" s="1867"/>
      <c r="LH305" s="2260"/>
      <c r="LI305" s="1867"/>
      <c r="LL305" s="2260"/>
      <c r="LM305" s="1867"/>
      <c r="LP305" s="2260"/>
      <c r="LQ305" s="1867"/>
      <c r="LT305" s="2260"/>
      <c r="LU305" s="1867"/>
      <c r="LX305" s="2260"/>
      <c r="LY305" s="1867"/>
      <c r="MB305" s="2260"/>
      <c r="MC305" s="1867"/>
      <c r="MF305" s="2260"/>
      <c r="MG305" s="1867"/>
      <c r="MJ305" s="2260"/>
      <c r="MK305" s="1867"/>
      <c r="MN305" s="2260"/>
      <c r="MO305" s="1867"/>
      <c r="MR305" s="2260"/>
      <c r="MS305" s="1867"/>
      <c r="MV305" s="2260"/>
      <c r="MW305" s="1867"/>
      <c r="MZ305" s="2260"/>
      <c r="NA305" s="1867"/>
      <c r="ND305" s="2260"/>
    </row>
    <row r="306" spans="1:368" s="78" customFormat="1" thickBot="1">
      <c r="A306" s="899"/>
      <c r="B306" s="1754"/>
      <c r="C306" s="1790"/>
      <c r="D306" s="2331"/>
      <c r="E306" s="1790"/>
      <c r="F306" s="1837" t="s">
        <v>365</v>
      </c>
      <c r="G306" s="1745" t="s">
        <v>361</v>
      </c>
      <c r="H306" s="1746"/>
      <c r="I306" s="1746"/>
      <c r="J306" s="1746"/>
      <c r="K306" s="2318"/>
      <c r="L306" s="1754"/>
      <c r="M306" s="472"/>
      <c r="N306" s="472"/>
      <c r="O306" s="472"/>
      <c r="P306" s="471"/>
      <c r="Q306" s="2521"/>
      <c r="R306" s="572"/>
      <c r="S306" s="573"/>
      <c r="T306" s="2520"/>
      <c r="U306" s="355"/>
      <c r="V306" s="355"/>
      <c r="W306" s="355"/>
      <c r="X306" s="356"/>
      <c r="Y306" s="683">
        <f>AB306*6/20</f>
        <v>4.149</v>
      </c>
      <c r="Z306" s="683">
        <f>AB306*6/20</f>
        <v>4.149</v>
      </c>
      <c r="AA306" s="683">
        <f>AB306*8/20</f>
        <v>5.532</v>
      </c>
      <c r="AB306" s="684">
        <v>13.83</v>
      </c>
      <c r="AC306" s="683">
        <f>AF306*6/20</f>
        <v>3.75</v>
      </c>
      <c r="AD306" s="683">
        <f>AF306*6/20</f>
        <v>3.75</v>
      </c>
      <c r="AE306" s="683">
        <f>AF306*8/20</f>
        <v>5</v>
      </c>
      <c r="AF306" s="684">
        <v>12.5</v>
      </c>
      <c r="AG306" s="1176"/>
      <c r="AH306" s="1177"/>
      <c r="AI306" s="1178"/>
      <c r="AJ306" s="1177"/>
      <c r="AK306" s="683">
        <f>AN306*6/20</f>
        <v>4.2990000000000004</v>
      </c>
      <c r="AL306" s="683">
        <f>AN306*6/20</f>
        <v>4.2990000000000004</v>
      </c>
      <c r="AM306" s="683">
        <f>AN306*8/20</f>
        <v>5.7320000000000002</v>
      </c>
      <c r="AN306" s="684">
        <v>14.33</v>
      </c>
      <c r="AO306" s="1127"/>
      <c r="AP306" s="1127"/>
      <c r="AQ306" s="1127"/>
      <c r="AR306" s="1128"/>
      <c r="AS306" s="373"/>
      <c r="AT306" s="373"/>
      <c r="AU306" s="705"/>
      <c r="AV306" s="704"/>
      <c r="AW306" s="1962"/>
      <c r="AX306" s="364"/>
      <c r="AY306" s="365"/>
      <c r="AZ306" s="1963"/>
      <c r="BA306" s="366"/>
      <c r="BB306" s="366"/>
      <c r="BC306" s="366"/>
      <c r="BD306" s="367"/>
      <c r="BE306" s="1906">
        <f t="shared" si="255"/>
        <v>4.4130000000000003</v>
      </c>
      <c r="BF306" s="683">
        <f t="shared" si="256"/>
        <v>4.4130000000000003</v>
      </c>
      <c r="BG306" s="2466">
        <f>BH306*8/20</f>
        <v>5.8840000000000003</v>
      </c>
      <c r="BH306" s="2436">
        <v>14.71</v>
      </c>
      <c r="BI306" s="371"/>
      <c r="BJ306" s="371"/>
      <c r="BK306" s="371"/>
      <c r="BL306" s="372"/>
      <c r="BM306" s="358"/>
      <c r="BN306" s="358"/>
      <c r="BO306" s="358"/>
      <c r="BP306" s="363"/>
      <c r="BQ306" s="373"/>
      <c r="BR306" s="373"/>
      <c r="BS306" s="373"/>
      <c r="BT306" s="704"/>
      <c r="BU306" s="1910"/>
      <c r="BV306" s="373"/>
      <c r="BW306" s="373"/>
      <c r="BX306" s="1911"/>
      <c r="BY306" s="1424"/>
      <c r="BZ306" s="1424"/>
      <c r="CA306" s="1424"/>
      <c r="CB306" s="1425"/>
      <c r="CC306" s="355"/>
      <c r="CD306" s="355"/>
      <c r="CE306" s="355"/>
      <c r="CF306" s="356"/>
      <c r="CG306" s="358"/>
      <c r="CH306" s="358"/>
      <c r="CI306" s="358"/>
      <c r="CJ306" s="363"/>
      <c r="CK306" s="383"/>
      <c r="CL306" s="383"/>
      <c r="CM306" s="383"/>
      <c r="CN306" s="488"/>
      <c r="CO306" s="1906">
        <f>CR306*6/20</f>
        <v>3.9509999999999996</v>
      </c>
      <c r="CP306" s="683">
        <f>CR306*6/20</f>
        <v>3.9509999999999996</v>
      </c>
      <c r="CQ306" s="683">
        <f>CR306*8/20</f>
        <v>5.2679999999999998</v>
      </c>
      <c r="CR306" s="1934">
        <v>13.17</v>
      </c>
      <c r="CS306" s="467"/>
      <c r="CT306" s="467"/>
      <c r="CU306" s="467"/>
      <c r="CV306" s="575"/>
      <c r="CW306" s="466"/>
      <c r="CX306" s="467"/>
      <c r="CY306" s="468"/>
      <c r="CZ306" s="468"/>
      <c r="DA306" s="469"/>
      <c r="DB306" s="378"/>
      <c r="DC306" s="470"/>
      <c r="DD306" s="470"/>
      <c r="DE306" s="466"/>
      <c r="DF306" s="467"/>
      <c r="DG306" s="468"/>
      <c r="DH306" s="468"/>
      <c r="DI306" s="466"/>
      <c r="DJ306" s="467"/>
      <c r="DK306" s="468"/>
      <c r="DL306" s="468"/>
      <c r="DM306" s="374"/>
      <c r="DN306" s="374"/>
      <c r="DO306" s="374"/>
      <c r="DP306" s="574"/>
      <c r="DQ306" s="466"/>
      <c r="DR306" s="467"/>
      <c r="DS306" s="468"/>
      <c r="DT306" s="575"/>
      <c r="DU306" s="491"/>
      <c r="DV306" s="492"/>
      <c r="DW306" s="493"/>
      <c r="DX306" s="494"/>
      <c r="DY306" s="495"/>
      <c r="DZ306" s="496"/>
      <c r="EA306" s="497"/>
      <c r="EB306" s="576"/>
      <c r="EC306" s="466"/>
      <c r="ED306" s="467"/>
      <c r="EE306" s="468"/>
      <c r="EF306" s="575"/>
      <c r="EG306" s="466"/>
      <c r="EH306" s="467"/>
      <c r="EI306" s="468"/>
      <c r="EJ306" s="575"/>
      <c r="EK306" s="990"/>
      <c r="EL306" s="991"/>
      <c r="EM306" s="992"/>
      <c r="EN306" s="993"/>
      <c r="EO306" s="1052"/>
      <c r="EP306" s="1053"/>
      <c r="EQ306" s="1054"/>
      <c r="ER306" s="1055"/>
      <c r="ES306" s="1113"/>
      <c r="ET306" s="1114"/>
      <c r="EU306" s="1115"/>
      <c r="EV306" s="1116"/>
      <c r="EW306" s="1396"/>
      <c r="EX306" s="1397"/>
      <c r="EY306" s="1398"/>
      <c r="EZ306" s="1399"/>
      <c r="FA306" s="1465"/>
      <c r="FB306" s="1466"/>
      <c r="FC306" s="1467"/>
      <c r="FD306" s="1468"/>
      <c r="FE306" s="1678"/>
      <c r="FF306" s="1679"/>
      <c r="FG306" s="1680"/>
      <c r="FH306" s="1681"/>
      <c r="FL306" s="2252"/>
      <c r="FP306" s="2252"/>
      <c r="FQ306" s="1858"/>
      <c r="FT306" s="2252"/>
      <c r="FX306" s="2252"/>
      <c r="GB306" s="2252"/>
      <c r="GF306" s="2252"/>
      <c r="GG306" s="1858"/>
      <c r="GJ306" s="2252"/>
      <c r="GN306" s="2252"/>
      <c r="GR306" s="2252"/>
      <c r="GV306" s="1858"/>
      <c r="GW306" s="1858"/>
      <c r="GZ306" s="2252"/>
      <c r="HA306" s="1858"/>
      <c r="HD306" s="2252"/>
      <c r="HE306" s="1858"/>
      <c r="HH306" s="2252"/>
      <c r="HI306" s="1858"/>
      <c r="HL306" s="2252"/>
      <c r="HM306" s="1858"/>
      <c r="HP306" s="2252"/>
      <c r="HQ306" s="1858"/>
      <c r="HT306" s="2252"/>
      <c r="HU306" s="1858"/>
      <c r="HX306" s="2252"/>
      <c r="HY306" s="1858"/>
      <c r="IB306" s="2252"/>
      <c r="IC306" s="1858"/>
      <c r="IF306" s="2252"/>
      <c r="IG306" s="1858"/>
      <c r="IJ306" s="2252"/>
      <c r="IK306" s="1858"/>
      <c r="IN306" s="2252"/>
      <c r="IO306" s="1858"/>
      <c r="IR306" s="2252"/>
      <c r="IS306" s="1858"/>
      <c r="IV306" s="1858"/>
      <c r="IW306" s="1858"/>
      <c r="IZ306" s="2252"/>
      <c r="JA306" s="1858"/>
      <c r="JD306" s="2252"/>
      <c r="JE306" s="1858"/>
      <c r="JH306" s="2252"/>
      <c r="JI306" s="1858"/>
      <c r="JL306" s="2252"/>
      <c r="JM306" s="1858"/>
      <c r="JP306" s="2252"/>
      <c r="JQ306" s="1858"/>
      <c r="JT306" s="2252"/>
      <c r="JU306" s="1858"/>
      <c r="JX306" s="2252"/>
      <c r="JY306" s="1858"/>
      <c r="KB306" s="2252"/>
      <c r="KC306" s="1858"/>
      <c r="KF306" s="2252"/>
      <c r="KG306" s="1858"/>
      <c r="KJ306" s="2252"/>
      <c r="KK306" s="1858"/>
      <c r="KN306" s="2252"/>
      <c r="KO306" s="1858"/>
      <c r="KR306" s="2252"/>
      <c r="KS306" s="1858"/>
      <c r="KV306" s="2252"/>
      <c r="KW306" s="1858"/>
      <c r="KZ306" s="2252"/>
      <c r="LA306" s="1858"/>
      <c r="LD306" s="2252"/>
      <c r="LE306" s="1858"/>
      <c r="LH306" s="2252"/>
      <c r="LI306" s="1858"/>
      <c r="LL306" s="2252"/>
      <c r="LM306" s="1858"/>
      <c r="LP306" s="2252"/>
      <c r="LQ306" s="1858"/>
      <c r="LT306" s="2252"/>
      <c r="LU306" s="1858"/>
      <c r="LX306" s="2252"/>
      <c r="LY306" s="1858"/>
      <c r="MB306" s="2252"/>
      <c r="MC306" s="1858"/>
      <c r="MF306" s="2252"/>
      <c r="MG306" s="1858"/>
      <c r="MJ306" s="2252"/>
      <c r="MK306" s="1858"/>
      <c r="MN306" s="2252"/>
      <c r="MO306" s="1858"/>
      <c r="MR306" s="2252"/>
      <c r="MS306" s="1858"/>
      <c r="MV306" s="2252"/>
      <c r="MW306" s="1858"/>
      <c r="MZ306" s="2252"/>
      <c r="NA306" s="1858"/>
      <c r="ND306" s="2252"/>
    </row>
    <row r="307" spans="1:368" s="78" customFormat="1" thickBot="1">
      <c r="A307" s="899"/>
      <c r="B307" s="1754"/>
      <c r="C307" s="1790"/>
      <c r="D307" s="2331"/>
      <c r="E307" s="1790"/>
      <c r="F307" s="1837"/>
      <c r="G307" s="1743" t="s">
        <v>362</v>
      </c>
      <c r="H307" s="1748">
        <f t="shared" ref="H307:J312" si="257">AVERAGE(AC307,AK307,BE307,BM307,Y307,CO307,EW307,DY307,EO307)</f>
        <v>4.51</v>
      </c>
      <c r="I307" s="1748">
        <f t="shared" si="257"/>
        <v>4.71</v>
      </c>
      <c r="J307" s="1749">
        <f t="shared" si="257"/>
        <v>5.9799999999999995</v>
      </c>
      <c r="K307" s="2319">
        <f t="shared" ref="K307:K312" si="258">SUM(H307:J307)</f>
        <v>15.2</v>
      </c>
      <c r="L307" s="1754"/>
      <c r="M307" s="472"/>
      <c r="N307" s="472"/>
      <c r="O307" s="472"/>
      <c r="P307" s="471"/>
      <c r="Q307" s="2521"/>
      <c r="R307" s="572"/>
      <c r="S307" s="573"/>
      <c r="T307" s="2520"/>
      <c r="U307" s="355"/>
      <c r="V307" s="355"/>
      <c r="W307" s="355"/>
      <c r="X307" s="356"/>
      <c r="Y307" s="482">
        <f t="shared" ref="Y307:Y312" si="259">AB307*6/20</f>
        <v>3.9</v>
      </c>
      <c r="Z307" s="482">
        <f t="shared" ref="Z307:Z312" si="260">AB307*6/20</f>
        <v>3.9</v>
      </c>
      <c r="AA307" s="482">
        <f t="shared" ref="AA307:AA312" si="261">AB307*8/20</f>
        <v>5.2</v>
      </c>
      <c r="AB307" s="483">
        <v>13</v>
      </c>
      <c r="AC307" s="683">
        <f>AF307*6/20</f>
        <v>3.75</v>
      </c>
      <c r="AD307" s="683">
        <f>AF307*6/20</f>
        <v>3.75</v>
      </c>
      <c r="AE307" s="683">
        <f>AF307*8/20</f>
        <v>5</v>
      </c>
      <c r="AF307" s="684">
        <v>12.5</v>
      </c>
      <c r="AG307" s="1176"/>
      <c r="AH307" s="1177"/>
      <c r="AI307" s="1178"/>
      <c r="AJ307" s="1177"/>
      <c r="AK307" s="1558">
        <v>4.5</v>
      </c>
      <c r="AL307" s="486">
        <v>5.5</v>
      </c>
      <c r="AM307" s="486">
        <v>6</v>
      </c>
      <c r="AN307" s="1559">
        <f t="shared" ref="AN307:AN312" si="262">AM307+AL307+AK307</f>
        <v>16</v>
      </c>
      <c r="AO307" s="1127"/>
      <c r="AP307" s="1127"/>
      <c r="AQ307" s="1127"/>
      <c r="AR307" s="1128"/>
      <c r="AS307" s="373"/>
      <c r="AT307" s="373"/>
      <c r="AU307" s="705"/>
      <c r="AV307" s="704"/>
      <c r="AW307" s="1962"/>
      <c r="AX307" s="364"/>
      <c r="AY307" s="365"/>
      <c r="AZ307" s="1963"/>
      <c r="BA307" s="366"/>
      <c r="BB307" s="366"/>
      <c r="BC307" s="366"/>
      <c r="BD307" s="367"/>
      <c r="BE307" s="2418">
        <f t="shared" si="255"/>
        <v>5.4</v>
      </c>
      <c r="BF307" s="378">
        <f t="shared" si="256"/>
        <v>5.4</v>
      </c>
      <c r="BG307" s="2448">
        <f t="shared" ref="BG307:BG312" si="263">BH307*8/20</f>
        <v>7.2</v>
      </c>
      <c r="BH307" s="369">
        <v>18</v>
      </c>
      <c r="BI307" s="371"/>
      <c r="BJ307" s="371"/>
      <c r="BK307" s="371"/>
      <c r="BL307" s="372"/>
      <c r="BM307" s="358"/>
      <c r="BN307" s="358"/>
      <c r="BO307" s="358"/>
      <c r="BP307" s="363"/>
      <c r="BQ307" s="373"/>
      <c r="BR307" s="373"/>
      <c r="BS307" s="373"/>
      <c r="BT307" s="704"/>
      <c r="BU307" s="1910"/>
      <c r="BV307" s="373"/>
      <c r="BW307" s="373"/>
      <c r="BX307" s="1911"/>
      <c r="BY307" s="1424"/>
      <c r="BZ307" s="1424"/>
      <c r="CA307" s="1424"/>
      <c r="CB307" s="1425"/>
      <c r="CC307" s="355"/>
      <c r="CD307" s="355"/>
      <c r="CE307" s="355"/>
      <c r="CF307" s="356"/>
      <c r="CG307" s="358"/>
      <c r="CH307" s="358"/>
      <c r="CI307" s="358"/>
      <c r="CJ307" s="363"/>
      <c r="CK307" s="383"/>
      <c r="CL307" s="383"/>
      <c r="CM307" s="383"/>
      <c r="CN307" s="488"/>
      <c r="CO307" s="2011">
        <v>5</v>
      </c>
      <c r="CP307" s="537">
        <v>5</v>
      </c>
      <c r="CQ307" s="537">
        <v>6.5</v>
      </c>
      <c r="CR307" s="2006">
        <f>CQ307+CP307+CO307</f>
        <v>16.5</v>
      </c>
      <c r="CS307" s="467"/>
      <c r="CT307" s="467"/>
      <c r="CU307" s="467"/>
      <c r="CV307" s="575"/>
      <c r="CW307" s="466"/>
      <c r="CX307" s="467"/>
      <c r="CY307" s="468"/>
      <c r="CZ307" s="468"/>
      <c r="DA307" s="469"/>
      <c r="DB307" s="378"/>
      <c r="DC307" s="470"/>
      <c r="DD307" s="470"/>
      <c r="DE307" s="466"/>
      <c r="DF307" s="467"/>
      <c r="DG307" s="468"/>
      <c r="DH307" s="468"/>
      <c r="DI307" s="466"/>
      <c r="DJ307" s="467"/>
      <c r="DK307" s="468"/>
      <c r="DL307" s="468"/>
      <c r="DM307" s="374"/>
      <c r="DN307" s="374"/>
      <c r="DO307" s="374"/>
      <c r="DP307" s="574"/>
      <c r="DQ307" s="466"/>
      <c r="DR307" s="467"/>
      <c r="DS307" s="468"/>
      <c r="DT307" s="575"/>
      <c r="DU307" s="491"/>
      <c r="DV307" s="492"/>
      <c r="DW307" s="493"/>
      <c r="DX307" s="494"/>
      <c r="DY307" s="495"/>
      <c r="DZ307" s="496"/>
      <c r="EA307" s="497"/>
      <c r="EB307" s="576"/>
      <c r="EC307" s="466"/>
      <c r="ED307" s="467"/>
      <c r="EE307" s="468"/>
      <c r="EF307" s="575"/>
      <c r="EG307" s="466"/>
      <c r="EH307" s="467"/>
      <c r="EI307" s="468"/>
      <c r="EJ307" s="575"/>
      <c r="EK307" s="990"/>
      <c r="EL307" s="991"/>
      <c r="EM307" s="992"/>
      <c r="EN307" s="993"/>
      <c r="EO307" s="1052"/>
      <c r="EP307" s="1053"/>
      <c r="EQ307" s="1054"/>
      <c r="ER307" s="1055"/>
      <c r="ES307" s="1113"/>
      <c r="ET307" s="1114"/>
      <c r="EU307" s="1115"/>
      <c r="EV307" s="1116"/>
      <c r="EW307" s="1396"/>
      <c r="EX307" s="1397"/>
      <c r="EY307" s="1398"/>
      <c r="EZ307" s="1399"/>
      <c r="FA307" s="1465"/>
      <c r="FB307" s="1466"/>
      <c r="FC307" s="1467"/>
      <c r="FD307" s="1468"/>
      <c r="FE307" s="1678"/>
      <c r="FF307" s="1679"/>
      <c r="FG307" s="1680"/>
      <c r="FH307" s="1681"/>
      <c r="FL307" s="2252"/>
      <c r="FP307" s="2252"/>
      <c r="FQ307" s="1858"/>
      <c r="FT307" s="2252"/>
      <c r="FX307" s="2252"/>
      <c r="GB307" s="2252"/>
      <c r="GF307" s="2252"/>
      <c r="GG307" s="1858"/>
      <c r="GJ307" s="2252"/>
      <c r="GN307" s="2252"/>
      <c r="GR307" s="2252"/>
      <c r="GV307" s="1858"/>
      <c r="GW307" s="1858"/>
      <c r="GZ307" s="2252"/>
      <c r="HA307" s="1858"/>
      <c r="HD307" s="2252"/>
      <c r="HE307" s="1858"/>
      <c r="HH307" s="2252"/>
      <c r="HI307" s="1858"/>
      <c r="HL307" s="2252"/>
      <c r="HM307" s="1858"/>
      <c r="HP307" s="2252"/>
      <c r="HQ307" s="1858"/>
      <c r="HT307" s="2252"/>
      <c r="HU307" s="1858"/>
      <c r="HX307" s="2252"/>
      <c r="HY307" s="1858"/>
      <c r="IB307" s="2252"/>
      <c r="IC307" s="1858"/>
      <c r="IF307" s="2252"/>
      <c r="IG307" s="1858"/>
      <c r="IJ307" s="2252"/>
      <c r="IK307" s="1858"/>
      <c r="IN307" s="2252"/>
      <c r="IO307" s="1858"/>
      <c r="IR307" s="2252"/>
      <c r="IS307" s="1858"/>
      <c r="IV307" s="1858"/>
      <c r="IW307" s="1858"/>
      <c r="IZ307" s="2252"/>
      <c r="JA307" s="1858"/>
      <c r="JD307" s="2252"/>
      <c r="JE307" s="1858"/>
      <c r="JH307" s="2252"/>
      <c r="JI307" s="1858"/>
      <c r="JL307" s="2252"/>
      <c r="JM307" s="1858"/>
      <c r="JP307" s="2252"/>
      <c r="JQ307" s="1858"/>
      <c r="JT307" s="2252"/>
      <c r="JU307" s="1858"/>
      <c r="JX307" s="2252"/>
      <c r="JY307" s="1858"/>
      <c r="KB307" s="2252"/>
      <c r="KC307" s="1858"/>
      <c r="KF307" s="2252"/>
      <c r="KG307" s="1858"/>
      <c r="KJ307" s="2252"/>
      <c r="KK307" s="1858"/>
      <c r="KN307" s="2252"/>
      <c r="KO307" s="1858"/>
      <c r="KR307" s="2252"/>
      <c r="KS307" s="1858"/>
      <c r="KV307" s="2252"/>
      <c r="KW307" s="1858"/>
      <c r="KZ307" s="2252"/>
      <c r="LA307" s="1858"/>
      <c r="LD307" s="2252"/>
      <c r="LE307" s="1858"/>
      <c r="LH307" s="2252"/>
      <c r="LI307" s="1858"/>
      <c r="LL307" s="2252"/>
      <c r="LM307" s="1858"/>
      <c r="LP307" s="2252"/>
      <c r="LQ307" s="1858"/>
      <c r="LT307" s="2252"/>
      <c r="LU307" s="1858"/>
      <c r="LX307" s="2252"/>
      <c r="LY307" s="1858"/>
      <c r="MB307" s="2252"/>
      <c r="MC307" s="1858"/>
      <c r="MF307" s="2252"/>
      <c r="MG307" s="1858"/>
      <c r="MJ307" s="2252"/>
      <c r="MK307" s="1858"/>
      <c r="MN307" s="2252"/>
      <c r="MO307" s="1858"/>
      <c r="MR307" s="2252"/>
      <c r="MS307" s="1858"/>
      <c r="MV307" s="2252"/>
      <c r="MW307" s="1858"/>
      <c r="MZ307" s="2252"/>
      <c r="NA307" s="1858"/>
      <c r="ND307" s="2252"/>
    </row>
    <row r="308" spans="1:368" s="78" customFormat="1" thickBot="1">
      <c r="A308" s="899"/>
      <c r="B308" s="1754"/>
      <c r="C308" s="1790"/>
      <c r="D308" s="2331"/>
      <c r="E308" s="1790"/>
      <c r="F308" s="1837"/>
      <c r="G308" s="1743" t="s">
        <v>356</v>
      </c>
      <c r="H308" s="1741">
        <f t="shared" si="257"/>
        <v>3.9799999999999995</v>
      </c>
      <c r="I308" s="1749">
        <f t="shared" si="257"/>
        <v>4.68</v>
      </c>
      <c r="J308" s="1741">
        <f t="shared" si="257"/>
        <v>4.8400000000000007</v>
      </c>
      <c r="K308" s="2310">
        <f t="shared" si="258"/>
        <v>13.5</v>
      </c>
      <c r="L308" s="1754"/>
      <c r="M308" s="472"/>
      <c r="N308" s="472"/>
      <c r="O308" s="472"/>
      <c r="P308" s="471"/>
      <c r="Q308" s="2521"/>
      <c r="R308" s="572"/>
      <c r="S308" s="573"/>
      <c r="T308" s="2520"/>
      <c r="U308" s="355"/>
      <c r="V308" s="355"/>
      <c r="W308" s="355"/>
      <c r="X308" s="356"/>
      <c r="Y308" s="482">
        <f t="shared" si="259"/>
        <v>4.8</v>
      </c>
      <c r="Z308" s="482">
        <f t="shared" si="260"/>
        <v>4.8</v>
      </c>
      <c r="AA308" s="482">
        <f t="shared" si="261"/>
        <v>6.4</v>
      </c>
      <c r="AB308" s="483">
        <v>16</v>
      </c>
      <c r="AC308" s="484">
        <v>4</v>
      </c>
      <c r="AD308" s="484">
        <v>4</v>
      </c>
      <c r="AE308" s="484">
        <v>2.5</v>
      </c>
      <c r="AF308" s="356">
        <f>AE308+AD308+AC308</f>
        <v>10.5</v>
      </c>
      <c r="AG308" s="1176"/>
      <c r="AH308" s="1177"/>
      <c r="AI308" s="1178"/>
      <c r="AJ308" s="1177"/>
      <c r="AK308" s="1558">
        <v>4</v>
      </c>
      <c r="AL308" s="486">
        <v>6</v>
      </c>
      <c r="AM308" s="486">
        <v>5.5</v>
      </c>
      <c r="AN308" s="1559">
        <f t="shared" si="262"/>
        <v>15.5</v>
      </c>
      <c r="AO308" s="1127"/>
      <c r="AP308" s="1127"/>
      <c r="AQ308" s="1127"/>
      <c r="AR308" s="1128"/>
      <c r="AS308" s="373"/>
      <c r="AT308" s="373"/>
      <c r="AU308" s="705"/>
      <c r="AV308" s="704"/>
      <c r="AW308" s="1962"/>
      <c r="AX308" s="364"/>
      <c r="AY308" s="365"/>
      <c r="AZ308" s="1963"/>
      <c r="BA308" s="366"/>
      <c r="BB308" s="366"/>
      <c r="BC308" s="366"/>
      <c r="BD308" s="367"/>
      <c r="BE308" s="2418">
        <f t="shared" si="255"/>
        <v>3.6</v>
      </c>
      <c r="BF308" s="378">
        <f t="shared" si="256"/>
        <v>3.6</v>
      </c>
      <c r="BG308" s="2448">
        <f t="shared" si="263"/>
        <v>4.8</v>
      </c>
      <c r="BH308" s="369">
        <v>12</v>
      </c>
      <c r="BI308" s="371"/>
      <c r="BJ308" s="371"/>
      <c r="BK308" s="371"/>
      <c r="BL308" s="372"/>
      <c r="BM308" s="358"/>
      <c r="BN308" s="358"/>
      <c r="BO308" s="358"/>
      <c r="BP308" s="363"/>
      <c r="BQ308" s="373"/>
      <c r="BR308" s="373"/>
      <c r="BS308" s="373"/>
      <c r="BT308" s="704"/>
      <c r="BU308" s="1910"/>
      <c r="BV308" s="373"/>
      <c r="BW308" s="373"/>
      <c r="BX308" s="1911"/>
      <c r="BY308" s="1424"/>
      <c r="BZ308" s="1424"/>
      <c r="CA308" s="1424"/>
      <c r="CB308" s="1425"/>
      <c r="CC308" s="355"/>
      <c r="CD308" s="355"/>
      <c r="CE308" s="355"/>
      <c r="CF308" s="356"/>
      <c r="CG308" s="358"/>
      <c r="CH308" s="358"/>
      <c r="CI308" s="358"/>
      <c r="CJ308" s="363"/>
      <c r="CK308" s="383"/>
      <c r="CL308" s="383"/>
      <c r="CM308" s="383"/>
      <c r="CN308" s="488"/>
      <c r="CO308" s="2011">
        <v>3.5</v>
      </c>
      <c r="CP308" s="537">
        <v>5</v>
      </c>
      <c r="CQ308" s="537">
        <v>5</v>
      </c>
      <c r="CR308" s="2006">
        <f>CQ308+CP308+CO308</f>
        <v>13.5</v>
      </c>
      <c r="CS308" s="467"/>
      <c r="CT308" s="467"/>
      <c r="CU308" s="467"/>
      <c r="CV308" s="575"/>
      <c r="CW308" s="466"/>
      <c r="CX308" s="467"/>
      <c r="CY308" s="468"/>
      <c r="CZ308" s="468"/>
      <c r="DA308" s="469"/>
      <c r="DB308" s="378"/>
      <c r="DC308" s="470"/>
      <c r="DD308" s="470"/>
      <c r="DE308" s="466"/>
      <c r="DF308" s="467"/>
      <c r="DG308" s="468"/>
      <c r="DH308" s="468"/>
      <c r="DI308" s="466"/>
      <c r="DJ308" s="467"/>
      <c r="DK308" s="468"/>
      <c r="DL308" s="468"/>
      <c r="DM308" s="374"/>
      <c r="DN308" s="374"/>
      <c r="DO308" s="374"/>
      <c r="DP308" s="574"/>
      <c r="DQ308" s="466"/>
      <c r="DR308" s="467"/>
      <c r="DS308" s="468"/>
      <c r="DT308" s="575"/>
      <c r="DU308" s="491"/>
      <c r="DV308" s="492"/>
      <c r="DW308" s="493"/>
      <c r="DX308" s="494"/>
      <c r="DY308" s="495"/>
      <c r="DZ308" s="496"/>
      <c r="EA308" s="497"/>
      <c r="EB308" s="576"/>
      <c r="EC308" s="466"/>
      <c r="ED308" s="467"/>
      <c r="EE308" s="468"/>
      <c r="EF308" s="575"/>
      <c r="EG308" s="466"/>
      <c r="EH308" s="467"/>
      <c r="EI308" s="468"/>
      <c r="EJ308" s="575"/>
      <c r="EK308" s="990"/>
      <c r="EL308" s="991"/>
      <c r="EM308" s="992"/>
      <c r="EN308" s="993"/>
      <c r="EO308" s="1052"/>
      <c r="EP308" s="1053"/>
      <c r="EQ308" s="1054"/>
      <c r="ER308" s="1055"/>
      <c r="ES308" s="1113"/>
      <c r="ET308" s="1114"/>
      <c r="EU308" s="1115"/>
      <c r="EV308" s="1116"/>
      <c r="EW308" s="1396"/>
      <c r="EX308" s="1397"/>
      <c r="EY308" s="1398"/>
      <c r="EZ308" s="1399"/>
      <c r="FA308" s="1465"/>
      <c r="FB308" s="1466"/>
      <c r="FC308" s="1467"/>
      <c r="FD308" s="1468"/>
      <c r="FE308" s="1678"/>
      <c r="FF308" s="1679"/>
      <c r="FG308" s="1680"/>
      <c r="FH308" s="1681"/>
      <c r="FL308" s="2252"/>
      <c r="FP308" s="2252"/>
      <c r="FQ308" s="1858"/>
      <c r="FT308" s="2252"/>
      <c r="FX308" s="2252"/>
      <c r="GB308" s="2252"/>
      <c r="GF308" s="2252"/>
      <c r="GG308" s="1858"/>
      <c r="GJ308" s="2252"/>
      <c r="GN308" s="2252"/>
      <c r="GR308" s="2252"/>
      <c r="GV308" s="1858"/>
      <c r="GW308" s="1858"/>
      <c r="GZ308" s="2252"/>
      <c r="HA308" s="1858"/>
      <c r="HD308" s="2252"/>
      <c r="HE308" s="1858"/>
      <c r="HH308" s="2252"/>
      <c r="HI308" s="1858"/>
      <c r="HL308" s="2252"/>
      <c r="HM308" s="1858"/>
      <c r="HP308" s="2252"/>
      <c r="HQ308" s="1858"/>
      <c r="HT308" s="2252"/>
      <c r="HU308" s="1858"/>
      <c r="HX308" s="2252"/>
      <c r="HY308" s="1858"/>
      <c r="IB308" s="2252"/>
      <c r="IC308" s="1858"/>
      <c r="IF308" s="2252"/>
      <c r="IG308" s="1858"/>
      <c r="IJ308" s="2252"/>
      <c r="IK308" s="1858"/>
      <c r="IN308" s="2252"/>
      <c r="IO308" s="1858"/>
      <c r="IR308" s="2252"/>
      <c r="IS308" s="1858"/>
      <c r="IV308" s="1858"/>
      <c r="IW308" s="1858"/>
      <c r="IZ308" s="2252"/>
      <c r="JA308" s="1858"/>
      <c r="JD308" s="2252"/>
      <c r="JE308" s="1858"/>
      <c r="JH308" s="2252"/>
      <c r="JI308" s="1858"/>
      <c r="JL308" s="2252"/>
      <c r="JM308" s="1858"/>
      <c r="JP308" s="2252"/>
      <c r="JQ308" s="1858"/>
      <c r="JT308" s="2252"/>
      <c r="JU308" s="1858"/>
      <c r="JX308" s="2252"/>
      <c r="JY308" s="1858"/>
      <c r="KB308" s="2252"/>
      <c r="KC308" s="1858"/>
      <c r="KF308" s="2252"/>
      <c r="KG308" s="1858"/>
      <c r="KJ308" s="2252"/>
      <c r="KK308" s="1858"/>
      <c r="KN308" s="2252"/>
      <c r="KO308" s="1858"/>
      <c r="KR308" s="2252"/>
      <c r="KS308" s="1858"/>
      <c r="KV308" s="2252"/>
      <c r="KW308" s="1858"/>
      <c r="KZ308" s="2252"/>
      <c r="LA308" s="1858"/>
      <c r="LD308" s="2252"/>
      <c r="LE308" s="1858"/>
      <c r="LH308" s="2252"/>
      <c r="LI308" s="1858"/>
      <c r="LL308" s="2252"/>
      <c r="LM308" s="1858"/>
      <c r="LP308" s="2252"/>
      <c r="LQ308" s="1858"/>
      <c r="LT308" s="2252"/>
      <c r="LU308" s="1858"/>
      <c r="LX308" s="2252"/>
      <c r="LY308" s="1858"/>
      <c r="MB308" s="2252"/>
      <c r="MC308" s="1858"/>
      <c r="MF308" s="2252"/>
      <c r="MG308" s="1858"/>
      <c r="MJ308" s="2252"/>
      <c r="MK308" s="1858"/>
      <c r="MN308" s="2252"/>
      <c r="MO308" s="1858"/>
      <c r="MR308" s="2252"/>
      <c r="MS308" s="1858"/>
      <c r="MV308" s="2252"/>
      <c r="MW308" s="1858"/>
      <c r="MZ308" s="2252"/>
      <c r="NA308" s="1858"/>
      <c r="ND308" s="2252"/>
    </row>
    <row r="309" spans="1:368" s="78" customFormat="1" thickBot="1">
      <c r="A309" s="899"/>
      <c r="B309" s="1754"/>
      <c r="C309" s="1790"/>
      <c r="D309" s="2331"/>
      <c r="E309" s="1790"/>
      <c r="F309" s="1837"/>
      <c r="G309" s="1743" t="s">
        <v>241</v>
      </c>
      <c r="H309" s="1749">
        <f t="shared" si="257"/>
        <v>4.7898000000000005</v>
      </c>
      <c r="I309" s="1741">
        <f t="shared" si="257"/>
        <v>4.5898000000000003</v>
      </c>
      <c r="J309" s="1748">
        <f t="shared" si="257"/>
        <v>6.2863999999999995</v>
      </c>
      <c r="K309" s="2313">
        <f t="shared" si="258"/>
        <v>15.666</v>
      </c>
      <c r="L309" s="1754"/>
      <c r="M309" s="472"/>
      <c r="N309" s="472"/>
      <c r="O309" s="472"/>
      <c r="P309" s="471"/>
      <c r="Q309" s="2521"/>
      <c r="R309" s="572"/>
      <c r="S309" s="573"/>
      <c r="T309" s="2520"/>
      <c r="U309" s="355"/>
      <c r="V309" s="355"/>
      <c r="W309" s="355"/>
      <c r="X309" s="356"/>
      <c r="Y309" s="683">
        <f>AB309*6/20</f>
        <v>4.149</v>
      </c>
      <c r="Z309" s="683">
        <f>AB309*6/20</f>
        <v>4.149</v>
      </c>
      <c r="AA309" s="683">
        <f>AB309*8/20</f>
        <v>5.532</v>
      </c>
      <c r="AB309" s="684">
        <f>AB306</f>
        <v>13.83</v>
      </c>
      <c r="AC309" s="484">
        <v>4</v>
      </c>
      <c r="AD309" s="484">
        <v>4.5</v>
      </c>
      <c r="AE309" s="484">
        <v>5.5</v>
      </c>
      <c r="AF309" s="356">
        <f>AE309+AD309+AC309</f>
        <v>14</v>
      </c>
      <c r="AG309" s="1176"/>
      <c r="AH309" s="1177"/>
      <c r="AI309" s="1178"/>
      <c r="AJ309" s="1177"/>
      <c r="AK309" s="1558">
        <v>6</v>
      </c>
      <c r="AL309" s="486">
        <v>5</v>
      </c>
      <c r="AM309" s="486">
        <v>7</v>
      </c>
      <c r="AN309" s="1559">
        <f t="shared" si="262"/>
        <v>18</v>
      </c>
      <c r="AO309" s="1127"/>
      <c r="AP309" s="1127"/>
      <c r="AQ309" s="1127"/>
      <c r="AR309" s="1128"/>
      <c r="AS309" s="373"/>
      <c r="AT309" s="373"/>
      <c r="AU309" s="705"/>
      <c r="AV309" s="704"/>
      <c r="AW309" s="1962"/>
      <c r="AX309" s="364"/>
      <c r="AY309" s="365"/>
      <c r="AZ309" s="1963"/>
      <c r="BA309" s="366"/>
      <c r="BB309" s="366"/>
      <c r="BC309" s="366"/>
      <c r="BD309" s="367"/>
      <c r="BE309" s="2418">
        <f t="shared" si="255"/>
        <v>4.8</v>
      </c>
      <c r="BF309" s="378">
        <f t="shared" si="256"/>
        <v>4.8</v>
      </c>
      <c r="BG309" s="2448">
        <f t="shared" si="263"/>
        <v>6.4</v>
      </c>
      <c r="BH309" s="369">
        <v>16</v>
      </c>
      <c r="BI309" s="371"/>
      <c r="BJ309" s="371"/>
      <c r="BK309" s="371"/>
      <c r="BL309" s="372"/>
      <c r="BM309" s="358"/>
      <c r="BN309" s="358"/>
      <c r="BO309" s="358"/>
      <c r="BP309" s="363"/>
      <c r="BQ309" s="373"/>
      <c r="BR309" s="373"/>
      <c r="BS309" s="373"/>
      <c r="BT309" s="704"/>
      <c r="BU309" s="1910"/>
      <c r="BV309" s="373"/>
      <c r="BW309" s="373"/>
      <c r="BX309" s="1911"/>
      <c r="BY309" s="1424"/>
      <c r="BZ309" s="1424"/>
      <c r="CA309" s="1424"/>
      <c r="CB309" s="1425"/>
      <c r="CC309" s="355"/>
      <c r="CD309" s="355"/>
      <c r="CE309" s="355"/>
      <c r="CF309" s="356"/>
      <c r="CG309" s="358"/>
      <c r="CH309" s="358"/>
      <c r="CI309" s="358"/>
      <c r="CJ309" s="363"/>
      <c r="CK309" s="383"/>
      <c r="CL309" s="383"/>
      <c r="CM309" s="383"/>
      <c r="CN309" s="488"/>
      <c r="CO309" s="2011">
        <v>5</v>
      </c>
      <c r="CP309" s="537">
        <v>4.5</v>
      </c>
      <c r="CQ309" s="537">
        <v>7</v>
      </c>
      <c r="CR309" s="2006">
        <f>CQ309+CP309+CO309</f>
        <v>16.5</v>
      </c>
      <c r="CS309" s="467"/>
      <c r="CT309" s="467"/>
      <c r="CU309" s="467"/>
      <c r="CV309" s="575"/>
      <c r="CW309" s="466"/>
      <c r="CX309" s="467"/>
      <c r="CY309" s="468"/>
      <c r="CZ309" s="468"/>
      <c r="DA309" s="469"/>
      <c r="DB309" s="378"/>
      <c r="DC309" s="470"/>
      <c r="DD309" s="470"/>
      <c r="DE309" s="466"/>
      <c r="DF309" s="467"/>
      <c r="DG309" s="468"/>
      <c r="DH309" s="468"/>
      <c r="DI309" s="466"/>
      <c r="DJ309" s="467"/>
      <c r="DK309" s="468"/>
      <c r="DL309" s="468"/>
      <c r="DM309" s="374"/>
      <c r="DN309" s="374"/>
      <c r="DO309" s="374"/>
      <c r="DP309" s="574"/>
      <c r="DQ309" s="466"/>
      <c r="DR309" s="467"/>
      <c r="DS309" s="468"/>
      <c r="DT309" s="575"/>
      <c r="DU309" s="491"/>
      <c r="DV309" s="492"/>
      <c r="DW309" s="493"/>
      <c r="DX309" s="494"/>
      <c r="DY309" s="495"/>
      <c r="DZ309" s="496"/>
      <c r="EA309" s="497"/>
      <c r="EB309" s="576"/>
      <c r="EC309" s="466"/>
      <c r="ED309" s="467"/>
      <c r="EE309" s="468"/>
      <c r="EF309" s="575"/>
      <c r="EG309" s="466"/>
      <c r="EH309" s="467"/>
      <c r="EI309" s="468"/>
      <c r="EJ309" s="575"/>
      <c r="EK309" s="990"/>
      <c r="EL309" s="991"/>
      <c r="EM309" s="992"/>
      <c r="EN309" s="993"/>
      <c r="EO309" s="1052"/>
      <c r="EP309" s="1053"/>
      <c r="EQ309" s="1054"/>
      <c r="ER309" s="1055"/>
      <c r="ES309" s="1113"/>
      <c r="ET309" s="1114"/>
      <c r="EU309" s="1115"/>
      <c r="EV309" s="1116"/>
      <c r="EW309" s="1396"/>
      <c r="EX309" s="1397"/>
      <c r="EY309" s="1398"/>
      <c r="EZ309" s="1399"/>
      <c r="FA309" s="1465"/>
      <c r="FB309" s="1466"/>
      <c r="FC309" s="1467"/>
      <c r="FD309" s="1468"/>
      <c r="FE309" s="1678"/>
      <c r="FF309" s="1679"/>
      <c r="FG309" s="1680"/>
      <c r="FH309" s="1681"/>
      <c r="FL309" s="2252"/>
      <c r="FP309" s="2252"/>
      <c r="FQ309" s="1858"/>
      <c r="FT309" s="2252"/>
      <c r="FX309" s="2252"/>
      <c r="GB309" s="2252"/>
      <c r="GF309" s="2252"/>
      <c r="GG309" s="1858"/>
      <c r="GJ309" s="2252"/>
      <c r="GN309" s="2252"/>
      <c r="GR309" s="2252"/>
      <c r="GV309" s="1858"/>
      <c r="GW309" s="1858"/>
      <c r="GZ309" s="2252"/>
      <c r="HA309" s="1858"/>
      <c r="HD309" s="2252"/>
      <c r="HE309" s="1858"/>
      <c r="HH309" s="2252"/>
      <c r="HI309" s="1858"/>
      <c r="HL309" s="2252"/>
      <c r="HM309" s="1858"/>
      <c r="HP309" s="2252"/>
      <c r="HQ309" s="1858"/>
      <c r="HT309" s="2252"/>
      <c r="HU309" s="1858"/>
      <c r="HX309" s="2252"/>
      <c r="HY309" s="1858"/>
      <c r="IB309" s="2252"/>
      <c r="IC309" s="1858"/>
      <c r="IF309" s="2252"/>
      <c r="IG309" s="1858"/>
      <c r="IJ309" s="2252"/>
      <c r="IK309" s="1858"/>
      <c r="IN309" s="2252"/>
      <c r="IO309" s="1858"/>
      <c r="IR309" s="2252"/>
      <c r="IS309" s="1858"/>
      <c r="IV309" s="1858"/>
      <c r="IW309" s="1858"/>
      <c r="IZ309" s="2252"/>
      <c r="JA309" s="1858"/>
      <c r="JD309" s="2252"/>
      <c r="JE309" s="1858"/>
      <c r="JH309" s="2252"/>
      <c r="JI309" s="1858"/>
      <c r="JL309" s="2252"/>
      <c r="JM309" s="1858"/>
      <c r="JP309" s="2252"/>
      <c r="JQ309" s="1858"/>
      <c r="JT309" s="2252"/>
      <c r="JU309" s="1858"/>
      <c r="JX309" s="2252"/>
      <c r="JY309" s="1858"/>
      <c r="KB309" s="2252"/>
      <c r="KC309" s="1858"/>
      <c r="KF309" s="2252"/>
      <c r="KG309" s="1858"/>
      <c r="KJ309" s="2252"/>
      <c r="KK309" s="1858"/>
      <c r="KN309" s="2252"/>
      <c r="KO309" s="1858"/>
      <c r="KR309" s="2252"/>
      <c r="KS309" s="1858"/>
      <c r="KV309" s="2252"/>
      <c r="KW309" s="1858"/>
      <c r="KZ309" s="2252"/>
      <c r="LA309" s="1858"/>
      <c r="LD309" s="2252"/>
      <c r="LE309" s="1858"/>
      <c r="LH309" s="2252"/>
      <c r="LI309" s="1858"/>
      <c r="LL309" s="2252"/>
      <c r="LM309" s="1858"/>
      <c r="LP309" s="2252"/>
      <c r="LQ309" s="1858"/>
      <c r="LT309" s="2252"/>
      <c r="LU309" s="1858"/>
      <c r="LX309" s="2252"/>
      <c r="LY309" s="1858"/>
      <c r="MB309" s="2252"/>
      <c r="MC309" s="1858"/>
      <c r="MF309" s="2252"/>
      <c r="MG309" s="1858"/>
      <c r="MJ309" s="2252"/>
      <c r="MK309" s="1858"/>
      <c r="MN309" s="2252"/>
      <c r="MO309" s="1858"/>
      <c r="MR309" s="2252"/>
      <c r="MS309" s="1858"/>
      <c r="MV309" s="2252"/>
      <c r="MW309" s="1858"/>
      <c r="MZ309" s="2252"/>
      <c r="NA309" s="1858"/>
      <c r="ND309" s="2252"/>
    </row>
    <row r="310" spans="1:368" s="78" customFormat="1" thickBot="1">
      <c r="A310" s="899"/>
      <c r="B310" s="1754"/>
      <c r="C310" s="1790"/>
      <c r="D310" s="2331"/>
      <c r="E310" s="1790"/>
      <c r="F310" s="1837"/>
      <c r="G310" s="1743" t="s">
        <v>169</v>
      </c>
      <c r="H310" s="1741">
        <f t="shared" si="257"/>
        <v>3.84</v>
      </c>
      <c r="I310" s="1741">
        <f t="shared" si="257"/>
        <v>4.24</v>
      </c>
      <c r="J310" s="1747">
        <f t="shared" si="257"/>
        <v>6.2200000000000006</v>
      </c>
      <c r="K310" s="2310">
        <f t="shared" si="258"/>
        <v>14.3</v>
      </c>
      <c r="L310" s="1754"/>
      <c r="M310" s="472"/>
      <c r="N310" s="472"/>
      <c r="O310" s="472"/>
      <c r="P310" s="471"/>
      <c r="Q310" s="2521"/>
      <c r="R310" s="572"/>
      <c r="S310" s="573"/>
      <c r="T310" s="2520"/>
      <c r="U310" s="355"/>
      <c r="V310" s="355"/>
      <c r="W310" s="355"/>
      <c r="X310" s="356"/>
      <c r="Y310" s="482">
        <f t="shared" si="259"/>
        <v>4.2</v>
      </c>
      <c r="Z310" s="482">
        <f t="shared" si="260"/>
        <v>4.2</v>
      </c>
      <c r="AA310" s="482">
        <f t="shared" si="261"/>
        <v>5.6</v>
      </c>
      <c r="AB310" s="483">
        <v>14</v>
      </c>
      <c r="AC310" s="484">
        <v>3.5</v>
      </c>
      <c r="AD310" s="484">
        <v>6</v>
      </c>
      <c r="AE310" s="484">
        <v>6.5</v>
      </c>
      <c r="AF310" s="356">
        <f>AE310+AD310+AC310</f>
        <v>16</v>
      </c>
      <c r="AG310" s="1176"/>
      <c r="AH310" s="1177"/>
      <c r="AI310" s="1178"/>
      <c r="AJ310" s="1177"/>
      <c r="AK310" s="1558">
        <v>4.5</v>
      </c>
      <c r="AL310" s="486">
        <v>4</v>
      </c>
      <c r="AM310" s="486">
        <v>6</v>
      </c>
      <c r="AN310" s="1559">
        <f t="shared" si="262"/>
        <v>14.5</v>
      </c>
      <c r="AO310" s="1127"/>
      <c r="AP310" s="1127"/>
      <c r="AQ310" s="1127"/>
      <c r="AR310" s="1128"/>
      <c r="AS310" s="373"/>
      <c r="AT310" s="373"/>
      <c r="AU310" s="705"/>
      <c r="AV310" s="704"/>
      <c r="AW310" s="1962"/>
      <c r="AX310" s="364"/>
      <c r="AY310" s="365"/>
      <c r="AZ310" s="1963"/>
      <c r="BA310" s="366"/>
      <c r="BB310" s="366"/>
      <c r="BC310" s="366"/>
      <c r="BD310" s="367"/>
      <c r="BE310" s="2418">
        <f t="shared" si="255"/>
        <v>4.5</v>
      </c>
      <c r="BF310" s="378">
        <f t="shared" si="256"/>
        <v>4.5</v>
      </c>
      <c r="BG310" s="2448">
        <f t="shared" si="263"/>
        <v>6</v>
      </c>
      <c r="BH310" s="369">
        <v>15</v>
      </c>
      <c r="BI310" s="371"/>
      <c r="BJ310" s="371"/>
      <c r="BK310" s="371"/>
      <c r="BL310" s="372"/>
      <c r="BM310" s="358"/>
      <c r="BN310" s="358"/>
      <c r="BO310" s="358"/>
      <c r="BP310" s="363"/>
      <c r="BQ310" s="373"/>
      <c r="BR310" s="373"/>
      <c r="BS310" s="373"/>
      <c r="BT310" s="704"/>
      <c r="BU310" s="1910"/>
      <c r="BV310" s="373"/>
      <c r="BW310" s="373"/>
      <c r="BX310" s="1911"/>
      <c r="BY310" s="1424"/>
      <c r="BZ310" s="1424"/>
      <c r="CA310" s="1424"/>
      <c r="CB310" s="1425"/>
      <c r="CC310" s="355"/>
      <c r="CD310" s="355"/>
      <c r="CE310" s="355"/>
      <c r="CF310" s="356"/>
      <c r="CG310" s="358"/>
      <c r="CH310" s="358"/>
      <c r="CI310" s="358"/>
      <c r="CJ310" s="363"/>
      <c r="CK310" s="383"/>
      <c r="CL310" s="383"/>
      <c r="CM310" s="383"/>
      <c r="CN310" s="488"/>
      <c r="CO310" s="2011">
        <v>2.5</v>
      </c>
      <c r="CP310" s="537">
        <v>2.5</v>
      </c>
      <c r="CQ310" s="537">
        <v>7</v>
      </c>
      <c r="CR310" s="2006">
        <f>CQ310+CP310+CO310</f>
        <v>12</v>
      </c>
      <c r="CS310" s="467"/>
      <c r="CT310" s="467"/>
      <c r="CU310" s="467"/>
      <c r="CV310" s="575"/>
      <c r="CW310" s="466"/>
      <c r="CX310" s="467"/>
      <c r="CY310" s="468"/>
      <c r="CZ310" s="468"/>
      <c r="DA310" s="469"/>
      <c r="DB310" s="378"/>
      <c r="DC310" s="470"/>
      <c r="DD310" s="470"/>
      <c r="DE310" s="466"/>
      <c r="DF310" s="467"/>
      <c r="DG310" s="468"/>
      <c r="DH310" s="468"/>
      <c r="DI310" s="466"/>
      <c r="DJ310" s="467"/>
      <c r="DK310" s="468"/>
      <c r="DL310" s="468"/>
      <c r="DM310" s="374"/>
      <c r="DN310" s="374"/>
      <c r="DO310" s="374"/>
      <c r="DP310" s="574"/>
      <c r="DQ310" s="466"/>
      <c r="DR310" s="467"/>
      <c r="DS310" s="468"/>
      <c r="DT310" s="575"/>
      <c r="DU310" s="491"/>
      <c r="DV310" s="492"/>
      <c r="DW310" s="493"/>
      <c r="DX310" s="494"/>
      <c r="DY310" s="495"/>
      <c r="DZ310" s="496"/>
      <c r="EA310" s="497"/>
      <c r="EB310" s="576"/>
      <c r="EC310" s="466"/>
      <c r="ED310" s="467"/>
      <c r="EE310" s="468"/>
      <c r="EF310" s="575"/>
      <c r="EG310" s="466"/>
      <c r="EH310" s="467"/>
      <c r="EI310" s="468"/>
      <c r="EJ310" s="575"/>
      <c r="EK310" s="990"/>
      <c r="EL310" s="991"/>
      <c r="EM310" s="992"/>
      <c r="EN310" s="993"/>
      <c r="EO310" s="1052"/>
      <c r="EP310" s="1053"/>
      <c r="EQ310" s="1054"/>
      <c r="ER310" s="1055"/>
      <c r="ES310" s="1113"/>
      <c r="ET310" s="1114"/>
      <c r="EU310" s="1115"/>
      <c r="EV310" s="1116"/>
      <c r="EW310" s="1396"/>
      <c r="EX310" s="1397"/>
      <c r="EY310" s="1398"/>
      <c r="EZ310" s="1399"/>
      <c r="FA310" s="1465"/>
      <c r="FB310" s="1466"/>
      <c r="FC310" s="1467"/>
      <c r="FD310" s="1468"/>
      <c r="FE310" s="1678"/>
      <c r="FF310" s="1679"/>
      <c r="FG310" s="1680"/>
      <c r="FH310" s="1681"/>
      <c r="FL310" s="2252"/>
      <c r="FP310" s="2252"/>
      <c r="FQ310" s="1858"/>
      <c r="FT310" s="2252"/>
      <c r="FX310" s="2252"/>
      <c r="GB310" s="2252"/>
      <c r="GF310" s="2252"/>
      <c r="GG310" s="1858"/>
      <c r="GJ310" s="2252"/>
      <c r="GN310" s="2252"/>
      <c r="GR310" s="2252"/>
      <c r="GV310" s="1858"/>
      <c r="GW310" s="1858"/>
      <c r="GZ310" s="2252"/>
      <c r="HA310" s="1858"/>
      <c r="HD310" s="2252"/>
      <c r="HE310" s="1858"/>
      <c r="HH310" s="2252"/>
      <c r="HI310" s="1858"/>
      <c r="HL310" s="2252"/>
      <c r="HM310" s="1858"/>
      <c r="HP310" s="2252"/>
      <c r="HQ310" s="1858"/>
      <c r="HT310" s="2252"/>
      <c r="HU310" s="1858"/>
      <c r="HX310" s="2252"/>
      <c r="HY310" s="1858"/>
      <c r="IB310" s="2252"/>
      <c r="IC310" s="1858"/>
      <c r="IF310" s="2252"/>
      <c r="IG310" s="1858"/>
      <c r="IJ310" s="2252"/>
      <c r="IK310" s="1858"/>
      <c r="IN310" s="2252"/>
      <c r="IO310" s="1858"/>
      <c r="IR310" s="2252"/>
      <c r="IS310" s="1858"/>
      <c r="IV310" s="1858"/>
      <c r="IW310" s="1858"/>
      <c r="IZ310" s="2252"/>
      <c r="JA310" s="1858"/>
      <c r="JD310" s="2252"/>
      <c r="JE310" s="1858"/>
      <c r="JH310" s="2252"/>
      <c r="JI310" s="1858"/>
      <c r="JL310" s="2252"/>
      <c r="JM310" s="1858"/>
      <c r="JP310" s="2252"/>
      <c r="JQ310" s="1858"/>
      <c r="JT310" s="2252"/>
      <c r="JU310" s="1858"/>
      <c r="JX310" s="2252"/>
      <c r="JY310" s="1858"/>
      <c r="KB310" s="2252"/>
      <c r="KC310" s="1858"/>
      <c r="KF310" s="2252"/>
      <c r="KG310" s="1858"/>
      <c r="KJ310" s="2252"/>
      <c r="KK310" s="1858"/>
      <c r="KN310" s="2252"/>
      <c r="KO310" s="1858"/>
      <c r="KR310" s="2252"/>
      <c r="KS310" s="1858"/>
      <c r="KV310" s="2252"/>
      <c r="KW310" s="1858"/>
      <c r="KZ310" s="2252"/>
      <c r="LA310" s="1858"/>
      <c r="LD310" s="2252"/>
      <c r="LE310" s="1858"/>
      <c r="LH310" s="2252"/>
      <c r="LI310" s="1858"/>
      <c r="LL310" s="2252"/>
      <c r="LM310" s="1858"/>
      <c r="LP310" s="2252"/>
      <c r="LQ310" s="1858"/>
      <c r="LT310" s="2252"/>
      <c r="LU310" s="1858"/>
      <c r="LX310" s="2252"/>
      <c r="LY310" s="1858"/>
      <c r="MB310" s="2252"/>
      <c r="MC310" s="1858"/>
      <c r="MF310" s="2252"/>
      <c r="MG310" s="1858"/>
      <c r="MJ310" s="2252"/>
      <c r="MK310" s="1858"/>
      <c r="MN310" s="2252"/>
      <c r="MO310" s="1858"/>
      <c r="MR310" s="2252"/>
      <c r="MS310" s="1858"/>
      <c r="MV310" s="2252"/>
      <c r="MW310" s="1858"/>
      <c r="MZ310" s="2252"/>
      <c r="NA310" s="1858"/>
      <c r="ND310" s="2252"/>
    </row>
    <row r="311" spans="1:368" s="78" customFormat="1" thickBot="1">
      <c r="A311" s="899"/>
      <c r="B311" s="1754"/>
      <c r="C311" s="1790"/>
      <c r="D311" s="2331"/>
      <c r="E311" s="1790"/>
      <c r="F311" s="1837"/>
      <c r="G311" s="1743" t="s">
        <v>363</v>
      </c>
      <c r="H311" s="1741">
        <f t="shared" si="257"/>
        <v>3.54</v>
      </c>
      <c r="I311" s="1741">
        <f t="shared" si="257"/>
        <v>3.34</v>
      </c>
      <c r="J311" s="1741">
        <f t="shared" si="257"/>
        <v>4.12</v>
      </c>
      <c r="K311" s="2310">
        <f t="shared" si="258"/>
        <v>11</v>
      </c>
      <c r="L311" s="1754"/>
      <c r="M311" s="472"/>
      <c r="N311" s="472"/>
      <c r="O311" s="472"/>
      <c r="P311" s="471"/>
      <c r="Q311" s="2521"/>
      <c r="R311" s="572"/>
      <c r="S311" s="573"/>
      <c r="T311" s="2520"/>
      <c r="U311" s="355"/>
      <c r="V311" s="355"/>
      <c r="W311" s="355"/>
      <c r="X311" s="356"/>
      <c r="Y311" s="482">
        <f t="shared" si="259"/>
        <v>3</v>
      </c>
      <c r="Z311" s="482">
        <f t="shared" si="260"/>
        <v>3</v>
      </c>
      <c r="AA311" s="482">
        <f t="shared" si="261"/>
        <v>4</v>
      </c>
      <c r="AB311" s="483">
        <v>10</v>
      </c>
      <c r="AC311" s="484">
        <v>4</v>
      </c>
      <c r="AD311" s="484">
        <v>3.5</v>
      </c>
      <c r="AE311" s="484">
        <v>1.5</v>
      </c>
      <c r="AF311" s="356">
        <f>AE311+AD311+AC311</f>
        <v>9</v>
      </c>
      <c r="AG311" s="1176"/>
      <c r="AH311" s="1177"/>
      <c r="AI311" s="1178"/>
      <c r="AJ311" s="1177"/>
      <c r="AK311" s="1558">
        <v>3.5</v>
      </c>
      <c r="AL311" s="486">
        <v>3</v>
      </c>
      <c r="AM311" s="486">
        <v>5</v>
      </c>
      <c r="AN311" s="1559">
        <f t="shared" si="262"/>
        <v>11.5</v>
      </c>
      <c r="AO311" s="1127"/>
      <c r="AP311" s="1127"/>
      <c r="AQ311" s="1127"/>
      <c r="AR311" s="1128"/>
      <c r="AS311" s="373"/>
      <c r="AT311" s="373"/>
      <c r="AU311" s="705"/>
      <c r="AV311" s="704"/>
      <c r="AW311" s="1962"/>
      <c r="AX311" s="364"/>
      <c r="AY311" s="365"/>
      <c r="AZ311" s="1963"/>
      <c r="BA311" s="366"/>
      <c r="BB311" s="366"/>
      <c r="BC311" s="366"/>
      <c r="BD311" s="367"/>
      <c r="BE311" s="2418">
        <f t="shared" si="255"/>
        <v>4.2</v>
      </c>
      <c r="BF311" s="378">
        <f t="shared" si="256"/>
        <v>4.2</v>
      </c>
      <c r="BG311" s="2448">
        <f t="shared" si="263"/>
        <v>5.6</v>
      </c>
      <c r="BH311" s="369">
        <v>14</v>
      </c>
      <c r="BI311" s="371"/>
      <c r="BJ311" s="371"/>
      <c r="BK311" s="371"/>
      <c r="BL311" s="372"/>
      <c r="BM311" s="358"/>
      <c r="BN311" s="358"/>
      <c r="BO311" s="358"/>
      <c r="BP311" s="363"/>
      <c r="BQ311" s="373"/>
      <c r="BR311" s="373"/>
      <c r="BS311" s="373"/>
      <c r="BT311" s="704"/>
      <c r="BU311" s="1910"/>
      <c r="BV311" s="373"/>
      <c r="BW311" s="373"/>
      <c r="BX311" s="1911"/>
      <c r="BY311" s="1424"/>
      <c r="BZ311" s="1424"/>
      <c r="CA311" s="1424"/>
      <c r="CB311" s="1425"/>
      <c r="CC311" s="355"/>
      <c r="CD311" s="355"/>
      <c r="CE311" s="355"/>
      <c r="CF311" s="356"/>
      <c r="CG311" s="358"/>
      <c r="CH311" s="358"/>
      <c r="CI311" s="358"/>
      <c r="CJ311" s="363"/>
      <c r="CK311" s="383"/>
      <c r="CL311" s="383"/>
      <c r="CM311" s="383"/>
      <c r="CN311" s="488"/>
      <c r="CO311" s="2011">
        <v>3</v>
      </c>
      <c r="CP311" s="537">
        <v>3</v>
      </c>
      <c r="CQ311" s="537">
        <v>4.5</v>
      </c>
      <c r="CR311" s="2006">
        <f>CQ311+CP311+CO311</f>
        <v>10.5</v>
      </c>
      <c r="CS311" s="467"/>
      <c r="CT311" s="467"/>
      <c r="CU311" s="467"/>
      <c r="CV311" s="575"/>
      <c r="CW311" s="466"/>
      <c r="CX311" s="467"/>
      <c r="CY311" s="468"/>
      <c r="CZ311" s="468"/>
      <c r="DA311" s="469"/>
      <c r="DB311" s="378"/>
      <c r="DC311" s="470"/>
      <c r="DD311" s="470"/>
      <c r="DE311" s="466"/>
      <c r="DF311" s="467"/>
      <c r="DG311" s="468"/>
      <c r="DH311" s="468"/>
      <c r="DI311" s="466"/>
      <c r="DJ311" s="467"/>
      <c r="DK311" s="468"/>
      <c r="DL311" s="468"/>
      <c r="DM311" s="374"/>
      <c r="DN311" s="374"/>
      <c r="DO311" s="374"/>
      <c r="DP311" s="574"/>
      <c r="DQ311" s="466"/>
      <c r="DR311" s="467"/>
      <c r="DS311" s="468"/>
      <c r="DT311" s="575"/>
      <c r="DU311" s="491"/>
      <c r="DV311" s="492"/>
      <c r="DW311" s="493"/>
      <c r="DX311" s="494"/>
      <c r="DY311" s="495"/>
      <c r="DZ311" s="496"/>
      <c r="EA311" s="497"/>
      <c r="EB311" s="576"/>
      <c r="EC311" s="466"/>
      <c r="ED311" s="467"/>
      <c r="EE311" s="468"/>
      <c r="EF311" s="575"/>
      <c r="EG311" s="466"/>
      <c r="EH311" s="467"/>
      <c r="EI311" s="468"/>
      <c r="EJ311" s="575"/>
      <c r="EK311" s="990"/>
      <c r="EL311" s="991"/>
      <c r="EM311" s="992"/>
      <c r="EN311" s="993"/>
      <c r="EO311" s="1052"/>
      <c r="EP311" s="1053"/>
      <c r="EQ311" s="1054"/>
      <c r="ER311" s="1055"/>
      <c r="ES311" s="1113"/>
      <c r="ET311" s="1114"/>
      <c r="EU311" s="1115"/>
      <c r="EV311" s="1116"/>
      <c r="EW311" s="1396"/>
      <c r="EX311" s="1397"/>
      <c r="EY311" s="1398"/>
      <c r="EZ311" s="1399"/>
      <c r="FA311" s="1465"/>
      <c r="FB311" s="1466"/>
      <c r="FC311" s="1467"/>
      <c r="FD311" s="1468"/>
      <c r="FE311" s="1678"/>
      <c r="FF311" s="1679"/>
      <c r="FG311" s="1680"/>
      <c r="FH311" s="1681"/>
      <c r="FL311" s="2252"/>
      <c r="FP311" s="2252"/>
      <c r="FQ311" s="1858"/>
      <c r="FT311" s="2252"/>
      <c r="FX311" s="2252"/>
      <c r="GB311" s="2252"/>
      <c r="GF311" s="2252"/>
      <c r="GG311" s="1858"/>
      <c r="GJ311" s="2252"/>
      <c r="GN311" s="2252"/>
      <c r="GR311" s="2252"/>
      <c r="GV311" s="1858"/>
      <c r="GW311" s="1858"/>
      <c r="GZ311" s="2252"/>
      <c r="HA311" s="1858"/>
      <c r="HD311" s="2252"/>
      <c r="HE311" s="1858"/>
      <c r="HH311" s="2252"/>
      <c r="HI311" s="1858"/>
      <c r="HL311" s="2252"/>
      <c r="HM311" s="1858"/>
      <c r="HP311" s="2252"/>
      <c r="HQ311" s="1858"/>
      <c r="HT311" s="2252"/>
      <c r="HU311" s="1858"/>
      <c r="HX311" s="2252"/>
      <c r="HY311" s="1858"/>
      <c r="IB311" s="2252"/>
      <c r="IC311" s="1858"/>
      <c r="IF311" s="2252"/>
      <c r="IG311" s="1858"/>
      <c r="IJ311" s="2252"/>
      <c r="IK311" s="1858"/>
      <c r="IN311" s="2252"/>
      <c r="IO311" s="1858"/>
      <c r="IR311" s="2252"/>
      <c r="IS311" s="1858"/>
      <c r="IV311" s="1858"/>
      <c r="IW311" s="1858"/>
      <c r="IZ311" s="2252"/>
      <c r="JA311" s="1858"/>
      <c r="JD311" s="2252"/>
      <c r="JE311" s="1858"/>
      <c r="JH311" s="2252"/>
      <c r="JI311" s="1858"/>
      <c r="JL311" s="2252"/>
      <c r="JM311" s="1858"/>
      <c r="JP311" s="2252"/>
      <c r="JQ311" s="1858"/>
      <c r="JT311" s="2252"/>
      <c r="JU311" s="1858"/>
      <c r="JX311" s="2252"/>
      <c r="JY311" s="1858"/>
      <c r="KB311" s="2252"/>
      <c r="KC311" s="1858"/>
      <c r="KF311" s="2252"/>
      <c r="KG311" s="1858"/>
      <c r="KJ311" s="2252"/>
      <c r="KK311" s="1858"/>
      <c r="KN311" s="2252"/>
      <c r="KO311" s="1858"/>
      <c r="KR311" s="2252"/>
      <c r="KS311" s="1858"/>
      <c r="KV311" s="2252"/>
      <c r="KW311" s="1858"/>
      <c r="KZ311" s="2252"/>
      <c r="LA311" s="1858"/>
      <c r="LD311" s="2252"/>
      <c r="LE311" s="1858"/>
      <c r="LH311" s="2252"/>
      <c r="LI311" s="1858"/>
      <c r="LL311" s="2252"/>
      <c r="LM311" s="1858"/>
      <c r="LP311" s="2252"/>
      <c r="LQ311" s="1858"/>
      <c r="LT311" s="2252"/>
      <c r="LU311" s="1858"/>
      <c r="LX311" s="2252"/>
      <c r="LY311" s="1858"/>
      <c r="MB311" s="2252"/>
      <c r="MC311" s="1858"/>
      <c r="MF311" s="2252"/>
      <c r="MG311" s="1858"/>
      <c r="MJ311" s="2252"/>
      <c r="MK311" s="1858"/>
      <c r="MN311" s="2252"/>
      <c r="MO311" s="1858"/>
      <c r="MR311" s="2252"/>
      <c r="MS311" s="1858"/>
      <c r="MV311" s="2252"/>
      <c r="MW311" s="1858"/>
      <c r="MZ311" s="2252"/>
      <c r="NA311" s="1858"/>
      <c r="ND311" s="2252"/>
    </row>
    <row r="312" spans="1:368" s="933" customFormat="1" thickBot="1">
      <c r="A312" s="900"/>
      <c r="B312" s="1761"/>
      <c r="C312" s="1790"/>
      <c r="D312" s="2331"/>
      <c r="E312" s="1790"/>
      <c r="F312" s="1837"/>
      <c r="G312" s="1743" t="s">
        <v>208</v>
      </c>
      <c r="H312" s="1747">
        <f t="shared" si="257"/>
        <v>4.8701999999999996</v>
      </c>
      <c r="I312" s="1747">
        <f t="shared" si="257"/>
        <v>4.8701999999999996</v>
      </c>
      <c r="J312" s="1741">
        <f t="shared" si="257"/>
        <v>5.5936000000000003</v>
      </c>
      <c r="K312" s="2309">
        <f t="shared" si="258"/>
        <v>15.334</v>
      </c>
      <c r="L312" s="1761"/>
      <c r="M312" s="1221"/>
      <c r="N312" s="1221"/>
      <c r="O312" s="1221"/>
      <c r="P312" s="2506"/>
      <c r="Q312" s="2534"/>
      <c r="R312" s="1222"/>
      <c r="S312" s="1223"/>
      <c r="T312" s="2535"/>
      <c r="U312" s="903"/>
      <c r="V312" s="903"/>
      <c r="W312" s="903"/>
      <c r="X312" s="904"/>
      <c r="Y312" s="482">
        <f t="shared" si="259"/>
        <v>5.4</v>
      </c>
      <c r="Z312" s="482">
        <f t="shared" si="260"/>
        <v>5.4</v>
      </c>
      <c r="AA312" s="482">
        <f t="shared" si="261"/>
        <v>7.2</v>
      </c>
      <c r="AB312" s="483">
        <v>18</v>
      </c>
      <c r="AC312" s="484">
        <v>5.5</v>
      </c>
      <c r="AD312" s="484">
        <v>5</v>
      </c>
      <c r="AE312" s="484">
        <v>3.5</v>
      </c>
      <c r="AF312" s="356">
        <f>AE312+AD312+AC312</f>
        <v>14</v>
      </c>
      <c r="AG312" s="1179"/>
      <c r="AH312" s="1180"/>
      <c r="AI312" s="1181"/>
      <c r="AJ312" s="1180"/>
      <c r="AK312" s="1558">
        <v>5</v>
      </c>
      <c r="AL312" s="486">
        <v>5.5</v>
      </c>
      <c r="AM312" s="486">
        <v>6</v>
      </c>
      <c r="AN312" s="1559">
        <f t="shared" si="262"/>
        <v>16.5</v>
      </c>
      <c r="AO312" s="1226"/>
      <c r="AP312" s="1226"/>
      <c r="AQ312" s="1226"/>
      <c r="AR312" s="1227"/>
      <c r="AS312" s="910"/>
      <c r="AT312" s="910"/>
      <c r="AU312" s="911"/>
      <c r="AV312" s="1598"/>
      <c r="AW312" s="1978"/>
      <c r="AX312" s="912"/>
      <c r="AY312" s="913"/>
      <c r="AZ312" s="1979"/>
      <c r="BA312" s="914"/>
      <c r="BB312" s="914"/>
      <c r="BC312" s="914"/>
      <c r="BD312" s="1847"/>
      <c r="BE312" s="2418">
        <f t="shared" si="255"/>
        <v>4.5</v>
      </c>
      <c r="BF312" s="378">
        <f t="shared" si="256"/>
        <v>4.5</v>
      </c>
      <c r="BG312" s="2448">
        <f t="shared" si="263"/>
        <v>6</v>
      </c>
      <c r="BH312" s="369">
        <v>15</v>
      </c>
      <c r="BI312" s="916"/>
      <c r="BJ312" s="916"/>
      <c r="BK312" s="916"/>
      <c r="BL312" s="917"/>
      <c r="BM312" s="918"/>
      <c r="BN312" s="918"/>
      <c r="BO312" s="918"/>
      <c r="BP312" s="919"/>
      <c r="BQ312" s="910"/>
      <c r="BR312" s="910"/>
      <c r="BS312" s="910"/>
      <c r="BT312" s="1598"/>
      <c r="BU312" s="1937"/>
      <c r="BV312" s="910"/>
      <c r="BW312" s="910"/>
      <c r="BX312" s="1938"/>
      <c r="BY312" s="1437"/>
      <c r="BZ312" s="1437"/>
      <c r="CA312" s="1437"/>
      <c r="CB312" s="1438"/>
      <c r="CC312" s="903"/>
      <c r="CD312" s="903"/>
      <c r="CE312" s="903"/>
      <c r="CF312" s="904"/>
      <c r="CG312" s="918"/>
      <c r="CH312" s="918"/>
      <c r="CI312" s="918"/>
      <c r="CJ312" s="919"/>
      <c r="CK312" s="920"/>
      <c r="CL312" s="920"/>
      <c r="CM312" s="920"/>
      <c r="CN312" s="927"/>
      <c r="CO312" s="1906">
        <f>CR312*6/20</f>
        <v>3.9509999999999996</v>
      </c>
      <c r="CP312" s="683">
        <f>CR312*6/20</f>
        <v>3.9509999999999996</v>
      </c>
      <c r="CQ312" s="683">
        <f>CR312*8/20</f>
        <v>5.2679999999999998</v>
      </c>
      <c r="CR312" s="1934">
        <v>13.17</v>
      </c>
      <c r="CS312" s="921"/>
      <c r="CT312" s="921"/>
      <c r="CU312" s="921"/>
      <c r="CV312" s="923"/>
      <c r="CW312" s="924"/>
      <c r="CX312" s="921"/>
      <c r="CY312" s="922"/>
      <c r="CZ312" s="922"/>
      <c r="DA312" s="925"/>
      <c r="DB312" s="915"/>
      <c r="DC312" s="926"/>
      <c r="DD312" s="926"/>
      <c r="DE312" s="924"/>
      <c r="DF312" s="921"/>
      <c r="DG312" s="922"/>
      <c r="DH312" s="922"/>
      <c r="DI312" s="924"/>
      <c r="DJ312" s="921"/>
      <c r="DK312" s="922"/>
      <c r="DL312" s="922"/>
      <c r="DM312" s="906"/>
      <c r="DN312" s="906"/>
      <c r="DO312" s="906"/>
      <c r="DP312" s="905"/>
      <c r="DQ312" s="924"/>
      <c r="DR312" s="921"/>
      <c r="DS312" s="922"/>
      <c r="DT312" s="923"/>
      <c r="DU312" s="1229"/>
      <c r="DV312" s="1230"/>
      <c r="DW312" s="1231"/>
      <c r="DX312" s="1561"/>
      <c r="DY312" s="1541"/>
      <c r="DZ312" s="1542"/>
      <c r="EA312" s="1543"/>
      <c r="EB312" s="1544"/>
      <c r="EC312" s="924"/>
      <c r="ED312" s="921"/>
      <c r="EE312" s="922"/>
      <c r="EF312" s="923"/>
      <c r="EG312" s="924"/>
      <c r="EH312" s="921"/>
      <c r="EI312" s="922"/>
      <c r="EJ312" s="923"/>
      <c r="EK312" s="1717"/>
      <c r="EL312" s="1718"/>
      <c r="EM312" s="1719"/>
      <c r="EN312" s="1720"/>
      <c r="EO312" s="1721"/>
      <c r="EP312" s="1722"/>
      <c r="EQ312" s="1723"/>
      <c r="ER312" s="1724"/>
      <c r="ES312" s="1725"/>
      <c r="ET312" s="1726"/>
      <c r="EU312" s="1727"/>
      <c r="EV312" s="1728"/>
      <c r="EW312" s="1729"/>
      <c r="EX312" s="1730"/>
      <c r="EY312" s="1731"/>
      <c r="EZ312" s="1732"/>
      <c r="FA312" s="1733"/>
      <c r="FB312" s="1734"/>
      <c r="FC312" s="1735"/>
      <c r="FD312" s="1736"/>
      <c r="FE312" s="1737"/>
      <c r="FF312" s="1738"/>
      <c r="FG312" s="1739"/>
      <c r="FH312" s="1740"/>
      <c r="FL312" s="2261"/>
      <c r="FP312" s="2261"/>
      <c r="FQ312" s="1868"/>
      <c r="FT312" s="2261"/>
      <c r="FX312" s="2261"/>
      <c r="GB312" s="2261"/>
      <c r="GF312" s="2261"/>
      <c r="GG312" s="1868"/>
      <c r="GJ312" s="2261"/>
      <c r="GN312" s="2261"/>
      <c r="GR312" s="2261"/>
      <c r="GV312" s="1868"/>
      <c r="GW312" s="1868"/>
      <c r="GZ312" s="2261"/>
      <c r="HA312" s="1868"/>
      <c r="HD312" s="2261"/>
      <c r="HE312" s="1868"/>
      <c r="HH312" s="2261"/>
      <c r="HI312" s="1868"/>
      <c r="HL312" s="2261"/>
      <c r="HM312" s="1868"/>
      <c r="HP312" s="2261"/>
      <c r="HQ312" s="1868"/>
      <c r="HT312" s="2261"/>
      <c r="HU312" s="1868"/>
      <c r="HX312" s="2261"/>
      <c r="HY312" s="1868"/>
      <c r="IB312" s="2261"/>
      <c r="IC312" s="1868"/>
      <c r="IF312" s="2261"/>
      <c r="IG312" s="1868"/>
      <c r="IJ312" s="2261"/>
      <c r="IK312" s="1868"/>
      <c r="IN312" s="2261"/>
      <c r="IO312" s="1868"/>
      <c r="IR312" s="2261"/>
      <c r="IS312" s="1868"/>
      <c r="IV312" s="1868"/>
      <c r="IW312" s="1868"/>
      <c r="IZ312" s="2261"/>
      <c r="JA312" s="1868"/>
      <c r="JD312" s="2261"/>
      <c r="JE312" s="1868"/>
      <c r="JH312" s="2261"/>
      <c r="JI312" s="1868"/>
      <c r="JL312" s="2261"/>
      <c r="JM312" s="1868"/>
      <c r="JP312" s="2261"/>
      <c r="JQ312" s="1868"/>
      <c r="JT312" s="2261"/>
      <c r="JU312" s="1868"/>
      <c r="JX312" s="2261"/>
      <c r="JY312" s="1868"/>
      <c r="KB312" s="2261"/>
      <c r="KC312" s="1868"/>
      <c r="KF312" s="2261"/>
      <c r="KG312" s="1868"/>
      <c r="KJ312" s="2261"/>
      <c r="KK312" s="1868"/>
      <c r="KN312" s="2261"/>
      <c r="KO312" s="1868"/>
      <c r="KR312" s="2261"/>
      <c r="KS312" s="1868"/>
      <c r="KV312" s="2261"/>
      <c r="KW312" s="1868"/>
      <c r="KZ312" s="2261"/>
      <c r="LA312" s="1868"/>
      <c r="LD312" s="2261"/>
      <c r="LE312" s="1868"/>
      <c r="LH312" s="2261"/>
      <c r="LI312" s="1868"/>
      <c r="LL312" s="2261"/>
      <c r="LM312" s="1868"/>
      <c r="LP312" s="2261"/>
      <c r="LQ312" s="1868"/>
      <c r="LT312" s="2261"/>
      <c r="LU312" s="1868"/>
      <c r="LX312" s="2261"/>
      <c r="LY312" s="1868"/>
      <c r="MB312" s="2261"/>
      <c r="MC312" s="1868"/>
      <c r="MF312" s="2261"/>
      <c r="MG312" s="1868"/>
      <c r="MJ312" s="2261"/>
      <c r="MK312" s="1868"/>
      <c r="MN312" s="2261"/>
      <c r="MO312" s="1868"/>
      <c r="MR312" s="2261"/>
      <c r="MS312" s="1868"/>
      <c r="MV312" s="2261"/>
      <c r="MW312" s="1868"/>
      <c r="MZ312" s="2261"/>
      <c r="NA312" s="1868"/>
      <c r="ND312" s="2261"/>
    </row>
    <row r="313" spans="1:368" s="933" customFormat="1" thickBot="1">
      <c r="A313" s="900"/>
      <c r="B313" s="1761"/>
      <c r="C313" s="1790">
        <v>2008</v>
      </c>
      <c r="D313" s="2331" t="s">
        <v>504</v>
      </c>
      <c r="E313" s="1790">
        <v>27</v>
      </c>
      <c r="F313" s="1839" t="s">
        <v>542</v>
      </c>
      <c r="G313" s="1744"/>
      <c r="H313" s="2274"/>
      <c r="I313" s="2274"/>
      <c r="J313" s="2274"/>
      <c r="K313" s="2275"/>
      <c r="L313" s="1761"/>
      <c r="M313" s="1221"/>
      <c r="N313" s="1221"/>
      <c r="O313" s="1221"/>
      <c r="P313" s="2506"/>
      <c r="Q313" s="2534"/>
      <c r="R313" s="1222"/>
      <c r="S313" s="1223"/>
      <c r="T313" s="2535"/>
      <c r="U313" s="903"/>
      <c r="V313" s="903"/>
      <c r="W313" s="903"/>
      <c r="X313" s="904"/>
      <c r="Y313" s="2581">
        <f>STDEV(AB305:AB312)</f>
        <v>2.4152299506021637</v>
      </c>
      <c r="Z313" s="2581"/>
      <c r="AA313" s="2580">
        <f>AVERAGE(AB305:AB312)</f>
        <v>13.8325</v>
      </c>
      <c r="AB313" s="2580"/>
      <c r="AC313" s="2581">
        <f>STDEV(AF305:AF312)</f>
        <v>2.2038926600773587</v>
      </c>
      <c r="AD313" s="2581"/>
      <c r="AE313" s="2580">
        <f>AVERAGE(AF305:AF312)</f>
        <v>12.5</v>
      </c>
      <c r="AF313" s="2580"/>
      <c r="AG313" s="1179"/>
      <c r="AH313" s="1180"/>
      <c r="AI313" s="1181"/>
      <c r="AJ313" s="1180"/>
      <c r="AK313" s="2581">
        <f>STDEV(AN305:AN312)</f>
        <v>2.2071406033275567</v>
      </c>
      <c r="AL313" s="2581"/>
      <c r="AM313" s="2580">
        <f>AVERAGE(AN305:AN312)</f>
        <v>14.79125</v>
      </c>
      <c r="AN313" s="2580"/>
      <c r="AO313" s="1226"/>
      <c r="AP313" s="1226"/>
      <c r="AQ313" s="1226"/>
      <c r="AR313" s="1227"/>
      <c r="AS313" s="910"/>
      <c r="AT313" s="910"/>
      <c r="AU313" s="911"/>
      <c r="AV313" s="1598"/>
      <c r="AW313" s="1978"/>
      <c r="AX313" s="912"/>
      <c r="AY313" s="913"/>
      <c r="AZ313" s="1979"/>
      <c r="BA313" s="914"/>
      <c r="BB313" s="914"/>
      <c r="BC313" s="914"/>
      <c r="BD313" s="1847"/>
      <c r="BE313" s="2582">
        <f>STDEV(BH305:BH312)</f>
        <v>1.8294646953217069</v>
      </c>
      <c r="BF313" s="2581"/>
      <c r="BG313" s="2580">
        <f>AVERAGE(BH305:BH312)</f>
        <v>14.713750000000001</v>
      </c>
      <c r="BH313" s="2580"/>
      <c r="BI313" s="916"/>
      <c r="BJ313" s="916"/>
      <c r="BK313" s="916"/>
      <c r="BL313" s="917"/>
      <c r="BM313" s="918"/>
      <c r="BN313" s="918"/>
      <c r="BO313" s="918"/>
      <c r="BP313" s="919"/>
      <c r="BQ313" s="910"/>
      <c r="BR313" s="910"/>
      <c r="BS313" s="910"/>
      <c r="BT313" s="1598"/>
      <c r="BU313" s="1937"/>
      <c r="BV313" s="910"/>
      <c r="BW313" s="910"/>
      <c r="BX313" s="1938"/>
      <c r="BY313" s="1437"/>
      <c r="BZ313" s="1437"/>
      <c r="CA313" s="1437"/>
      <c r="CB313" s="1438"/>
      <c r="CC313" s="903"/>
      <c r="CD313" s="903"/>
      <c r="CE313" s="903"/>
      <c r="CF313" s="904"/>
      <c r="CG313" s="918"/>
      <c r="CH313" s="918"/>
      <c r="CI313" s="918"/>
      <c r="CJ313" s="919"/>
      <c r="CK313" s="920"/>
      <c r="CL313" s="920"/>
      <c r="CM313" s="920"/>
      <c r="CN313" s="927"/>
      <c r="CO313" s="2582">
        <f>STDEV(CR305:CR312)</f>
        <v>2.4152299506021571</v>
      </c>
      <c r="CP313" s="2581"/>
      <c r="CQ313" s="2580">
        <f>AVERAGE(CR305:CR312)</f>
        <v>13.1675</v>
      </c>
      <c r="CR313" s="2585"/>
      <c r="CS313" s="921"/>
      <c r="CT313" s="921"/>
      <c r="CU313" s="921"/>
      <c r="CV313" s="923"/>
      <c r="CW313" s="924"/>
      <c r="CX313" s="921"/>
      <c r="CY313" s="922"/>
      <c r="CZ313" s="922"/>
      <c r="DA313" s="925"/>
      <c r="DB313" s="915"/>
      <c r="DC313" s="926"/>
      <c r="DD313" s="926"/>
      <c r="DE313" s="924"/>
      <c r="DF313" s="921"/>
      <c r="DG313" s="922"/>
      <c r="DH313" s="922"/>
      <c r="DI313" s="924"/>
      <c r="DJ313" s="921"/>
      <c r="DK313" s="922"/>
      <c r="DL313" s="922"/>
      <c r="DM313" s="906"/>
      <c r="DN313" s="906"/>
      <c r="DO313" s="906"/>
      <c r="DP313" s="905"/>
      <c r="DQ313" s="924"/>
      <c r="DR313" s="921"/>
      <c r="DS313" s="922"/>
      <c r="DT313" s="923"/>
      <c r="DU313" s="1229"/>
      <c r="DV313" s="1230"/>
      <c r="DW313" s="1231"/>
      <c r="DX313" s="1561"/>
      <c r="DY313" s="1541"/>
      <c r="DZ313" s="1542"/>
      <c r="EA313" s="1543"/>
      <c r="EB313" s="1544"/>
      <c r="EC313" s="924"/>
      <c r="ED313" s="921"/>
      <c r="EE313" s="922"/>
      <c r="EF313" s="923"/>
      <c r="EG313" s="924"/>
      <c r="EH313" s="921"/>
      <c r="EI313" s="922"/>
      <c r="EJ313" s="923"/>
      <c r="EK313" s="1717"/>
      <c r="EL313" s="1718"/>
      <c r="EM313" s="1719"/>
      <c r="EN313" s="1720"/>
      <c r="EO313" s="1721"/>
      <c r="EP313" s="1722"/>
      <c r="EQ313" s="1723"/>
      <c r="ER313" s="1724"/>
      <c r="ES313" s="1725"/>
      <c r="ET313" s="1726"/>
      <c r="EU313" s="1727"/>
      <c r="EV313" s="1728"/>
      <c r="EW313" s="1729"/>
      <c r="EX313" s="1730"/>
      <c r="EY313" s="1731"/>
      <c r="EZ313" s="1732"/>
      <c r="FA313" s="1733"/>
      <c r="FB313" s="1734"/>
      <c r="FC313" s="1735"/>
      <c r="FD313" s="1736"/>
      <c r="FE313" s="1737"/>
      <c r="FF313" s="1738"/>
      <c r="FG313" s="1739"/>
      <c r="FH313" s="1740"/>
      <c r="FL313" s="2261"/>
      <c r="FP313" s="2261"/>
      <c r="FQ313" s="1868"/>
      <c r="FT313" s="2261"/>
      <c r="FX313" s="2261"/>
      <c r="GB313" s="2261"/>
      <c r="GF313" s="2261"/>
      <c r="GG313" s="1868"/>
      <c r="GJ313" s="2261"/>
      <c r="GN313" s="2261"/>
      <c r="GR313" s="2261"/>
      <c r="GV313" s="1868"/>
      <c r="GW313" s="1868"/>
      <c r="GZ313" s="2261"/>
      <c r="HA313" s="1868"/>
      <c r="HD313" s="2261"/>
      <c r="HE313" s="1868"/>
      <c r="HH313" s="2261"/>
      <c r="HI313" s="1868"/>
      <c r="HL313" s="2261"/>
      <c r="HM313" s="1868"/>
      <c r="HP313" s="2261"/>
      <c r="HQ313" s="1868"/>
      <c r="HT313" s="2261"/>
      <c r="HU313" s="1868"/>
      <c r="HX313" s="2261"/>
      <c r="HY313" s="1868"/>
      <c r="IB313" s="2261"/>
      <c r="IC313" s="1868"/>
      <c r="IF313" s="2261"/>
      <c r="IG313" s="1868"/>
      <c r="IJ313" s="2261"/>
      <c r="IK313" s="1868"/>
      <c r="IN313" s="2261"/>
      <c r="IO313" s="1868"/>
      <c r="IR313" s="2261"/>
      <c r="IS313" s="1868"/>
      <c r="IV313" s="1868"/>
      <c r="IW313" s="1868"/>
      <c r="IZ313" s="2261"/>
      <c r="JA313" s="1868"/>
      <c r="JD313" s="2261"/>
      <c r="JE313" s="1868"/>
      <c r="JH313" s="2261"/>
      <c r="JI313" s="1868"/>
      <c r="JL313" s="2261"/>
      <c r="JM313" s="1868"/>
      <c r="JP313" s="2261"/>
      <c r="JQ313" s="1868"/>
      <c r="JT313" s="2261"/>
      <c r="JU313" s="1868"/>
      <c r="JX313" s="2261"/>
      <c r="JY313" s="1868"/>
      <c r="KB313" s="2261"/>
      <c r="KC313" s="1868"/>
      <c r="KF313" s="2261"/>
      <c r="KG313" s="1868"/>
      <c r="KJ313" s="2261"/>
      <c r="KK313" s="1868"/>
      <c r="KN313" s="2261"/>
      <c r="KO313" s="1868"/>
      <c r="KR313" s="2261"/>
      <c r="KS313" s="1868"/>
      <c r="KV313" s="2261"/>
      <c r="KW313" s="1868"/>
      <c r="KZ313" s="2261"/>
      <c r="LA313" s="1868"/>
      <c r="LD313" s="2261"/>
      <c r="LE313" s="1868"/>
      <c r="LH313" s="2261"/>
      <c r="LI313" s="1868"/>
      <c r="LL313" s="2261"/>
      <c r="LM313" s="1868"/>
      <c r="LP313" s="2261"/>
      <c r="LQ313" s="1868"/>
      <c r="LT313" s="2261"/>
      <c r="LU313" s="1868"/>
      <c r="LX313" s="2261"/>
      <c r="LY313" s="1868"/>
      <c r="MB313" s="2261"/>
      <c r="MC313" s="1868"/>
      <c r="MF313" s="2261"/>
      <c r="MG313" s="1868"/>
      <c r="MJ313" s="2261"/>
      <c r="MK313" s="1868"/>
      <c r="MN313" s="2261"/>
      <c r="MO313" s="1868"/>
      <c r="MR313" s="2261"/>
      <c r="MS313" s="1868"/>
      <c r="MV313" s="2261"/>
      <c r="MW313" s="1868"/>
      <c r="MZ313" s="2261"/>
      <c r="NA313" s="1868"/>
      <c r="ND313" s="2261"/>
    </row>
    <row r="314" spans="1:368" s="898" customFormat="1" thickBot="1">
      <c r="A314" s="861"/>
      <c r="B314" s="1760"/>
      <c r="C314" s="1790"/>
      <c r="D314" s="2331"/>
      <c r="E314" s="1790"/>
      <c r="F314" s="1840" t="s">
        <v>370</v>
      </c>
      <c r="G314" s="1848" t="s">
        <v>367</v>
      </c>
      <c r="H314" s="1741">
        <f t="shared" ref="H314:J320" si="264">AVERAGE(AC314,AS314,BE314,BM314,AG314,CO314,EW314,DU314,EO314)</f>
        <v>3.9916666666666667</v>
      </c>
      <c r="I314" s="1749">
        <f t="shared" si="264"/>
        <v>4.1166666666666663</v>
      </c>
      <c r="J314" s="1747">
        <f t="shared" si="264"/>
        <v>5.5583333333333336</v>
      </c>
      <c r="K314" s="2312">
        <f>SUM(H314:J314)</f>
        <v>13.666666666666666</v>
      </c>
      <c r="L314" s="1760"/>
      <c r="M314" s="1205"/>
      <c r="N314" s="1205"/>
      <c r="O314" s="1205"/>
      <c r="P314" s="2504"/>
      <c r="Q314" s="2530"/>
      <c r="R314" s="1206"/>
      <c r="S314" s="1207"/>
      <c r="T314" s="2531"/>
      <c r="U314" s="864"/>
      <c r="V314" s="864"/>
      <c r="W314" s="864"/>
      <c r="X314" s="865"/>
      <c r="Y314" s="1208"/>
      <c r="Z314" s="1208"/>
      <c r="AA314" s="1208"/>
      <c r="AB314" s="1209"/>
      <c r="AC314" s="1199">
        <v>3.5</v>
      </c>
      <c r="AD314" s="1199">
        <v>4.5</v>
      </c>
      <c r="AE314" s="1199">
        <v>5</v>
      </c>
      <c r="AF314" s="865">
        <f>AE314+AD314+AC314</f>
        <v>13</v>
      </c>
      <c r="AG314" s="1197">
        <f>AJ314*6/20</f>
        <v>3.45</v>
      </c>
      <c r="AH314" s="1197">
        <f>AJ314*6/20</f>
        <v>3.45</v>
      </c>
      <c r="AI314" s="1197">
        <f>AJ314*8/20</f>
        <v>4.5999999999999996</v>
      </c>
      <c r="AJ314" s="1198">
        <v>11.5</v>
      </c>
      <c r="AK314" s="869"/>
      <c r="AL314" s="870"/>
      <c r="AM314" s="870"/>
      <c r="AN314" s="871"/>
      <c r="AO314" s="1210"/>
      <c r="AP314" s="1210"/>
      <c r="AQ314" s="1210"/>
      <c r="AR314" s="1211"/>
      <c r="AS314" s="879">
        <f t="shared" ref="AS314:AS320" si="265">AV314*6/20</f>
        <v>4.5</v>
      </c>
      <c r="AT314" s="879">
        <f t="shared" ref="AT314:AT320" si="266">AV314*6/20</f>
        <v>4.5</v>
      </c>
      <c r="AU314" s="879">
        <f t="shared" ref="AU314:AU320" si="267">AV314*8/20</f>
        <v>6</v>
      </c>
      <c r="AV314" s="1846">
        <v>15</v>
      </c>
      <c r="AW314" s="1976"/>
      <c r="AX314" s="872"/>
      <c r="AY314" s="873"/>
      <c r="AZ314" s="1977"/>
      <c r="BA314" s="874"/>
      <c r="BB314" s="874"/>
      <c r="BC314" s="874"/>
      <c r="BD314" s="2434"/>
      <c r="BE314" s="2400">
        <v>3.5</v>
      </c>
      <c r="BF314" s="1526">
        <v>4</v>
      </c>
      <c r="BG314" s="2450">
        <v>5.5</v>
      </c>
      <c r="BH314" s="888">
        <f>BG314+BF314+BE314</f>
        <v>13</v>
      </c>
      <c r="BI314" s="877"/>
      <c r="BJ314" s="877"/>
      <c r="BK314" s="877"/>
      <c r="BL314" s="878"/>
      <c r="BM314" s="879"/>
      <c r="BN314" s="879"/>
      <c r="BO314" s="879"/>
      <c r="BP314" s="880"/>
      <c r="BQ314" s="867"/>
      <c r="BR314" s="867"/>
      <c r="BS314" s="867"/>
      <c r="BT314" s="866"/>
      <c r="BU314" s="1935"/>
      <c r="BV314" s="867"/>
      <c r="BW314" s="867"/>
      <c r="BX314" s="1936"/>
      <c r="BY314" s="1435"/>
      <c r="BZ314" s="1435"/>
      <c r="CA314" s="1435"/>
      <c r="CB314" s="1436"/>
      <c r="CC314" s="864"/>
      <c r="CD314" s="864"/>
      <c r="CE314" s="864"/>
      <c r="CF314" s="865"/>
      <c r="CG314" s="879"/>
      <c r="CH314" s="879"/>
      <c r="CI314" s="879"/>
      <c r="CJ314" s="880"/>
      <c r="CK314" s="882"/>
      <c r="CL314" s="882"/>
      <c r="CM314" s="882"/>
      <c r="CN314" s="889"/>
      <c r="CO314" s="2032">
        <v>4.5</v>
      </c>
      <c r="CP314" s="1763">
        <v>4.25</v>
      </c>
      <c r="CQ314" s="1763">
        <v>6.25</v>
      </c>
      <c r="CR314" s="2033">
        <f>CQ314+CP314+CO314</f>
        <v>15</v>
      </c>
      <c r="CS314" s="883"/>
      <c r="CT314" s="883"/>
      <c r="CU314" s="883"/>
      <c r="CV314" s="885"/>
      <c r="CW314" s="886"/>
      <c r="CX314" s="883"/>
      <c r="CY314" s="884"/>
      <c r="CZ314" s="884"/>
      <c r="DA314" s="887"/>
      <c r="DB314" s="875"/>
      <c r="DC314" s="888"/>
      <c r="DD314" s="888"/>
      <c r="DE314" s="886"/>
      <c r="DF314" s="883"/>
      <c r="DG314" s="884"/>
      <c r="DH314" s="884"/>
      <c r="DI314" s="886"/>
      <c r="DJ314" s="883"/>
      <c r="DK314" s="884"/>
      <c r="DL314" s="884"/>
      <c r="DM314" s="881"/>
      <c r="DN314" s="881"/>
      <c r="DO314" s="881"/>
      <c r="DP314" s="891"/>
      <c r="DQ314" s="886"/>
      <c r="DR314" s="883"/>
      <c r="DS314" s="884"/>
      <c r="DT314" s="885"/>
      <c r="DU314" s="1193">
        <v>4.5</v>
      </c>
      <c r="DV314" s="1193">
        <v>4</v>
      </c>
      <c r="DW314" s="1193">
        <v>6</v>
      </c>
      <c r="DX314" s="1194">
        <f>DW314+DV314+DU314</f>
        <v>14.5</v>
      </c>
      <c r="DY314" s="892"/>
      <c r="DZ314" s="893"/>
      <c r="EA314" s="1539"/>
      <c r="EB314" s="1540"/>
      <c r="EC314" s="886"/>
      <c r="ED314" s="883"/>
      <c r="EE314" s="884"/>
      <c r="EF314" s="885"/>
      <c r="EG314" s="886"/>
      <c r="EH314" s="883"/>
      <c r="EI314" s="884"/>
      <c r="EJ314" s="885"/>
      <c r="EK314" s="1693"/>
      <c r="EL314" s="1694"/>
      <c r="EM314" s="1695"/>
      <c r="EN314" s="1696"/>
      <c r="EO314" s="1697"/>
      <c r="EP314" s="1698"/>
      <c r="EQ314" s="1699"/>
      <c r="ER314" s="1700"/>
      <c r="ES314" s="1701"/>
      <c r="ET314" s="1702"/>
      <c r="EU314" s="1703"/>
      <c r="EV314" s="1704"/>
      <c r="EW314" s="1705"/>
      <c r="EX314" s="1706"/>
      <c r="EY314" s="1707"/>
      <c r="EZ314" s="1708"/>
      <c r="FA314" s="1709"/>
      <c r="FB314" s="1710"/>
      <c r="FC314" s="1711"/>
      <c r="FD314" s="1712"/>
      <c r="FE314" s="1713"/>
      <c r="FF314" s="1714"/>
      <c r="FG314" s="1715"/>
      <c r="FH314" s="1716"/>
      <c r="FL314" s="2260"/>
      <c r="FP314" s="2260"/>
      <c r="FQ314" s="1867"/>
      <c r="FT314" s="2260"/>
      <c r="FX314" s="2260"/>
      <c r="GB314" s="2260"/>
      <c r="GF314" s="2260"/>
      <c r="GG314" s="1867"/>
      <c r="GJ314" s="2260"/>
      <c r="GN314" s="2260"/>
      <c r="GR314" s="2260"/>
      <c r="GV314" s="1867"/>
      <c r="GW314" s="1867"/>
      <c r="GZ314" s="2260"/>
      <c r="HA314" s="1867"/>
      <c r="HD314" s="2260"/>
      <c r="HE314" s="1867"/>
      <c r="HH314" s="2260"/>
      <c r="HI314" s="1867"/>
      <c r="HL314" s="2260"/>
      <c r="HM314" s="1867"/>
      <c r="HP314" s="2260"/>
      <c r="HQ314" s="1867"/>
      <c r="HT314" s="2260"/>
      <c r="HU314" s="1867"/>
      <c r="HX314" s="2260"/>
      <c r="HY314" s="1867"/>
      <c r="IB314" s="2260"/>
      <c r="IC314" s="1867"/>
      <c r="IF314" s="2260"/>
      <c r="IG314" s="1867"/>
      <c r="IJ314" s="2260"/>
      <c r="IK314" s="1867"/>
      <c r="IN314" s="2260"/>
      <c r="IO314" s="1867"/>
      <c r="IR314" s="2260"/>
      <c r="IS314" s="1867"/>
      <c r="IV314" s="1867"/>
      <c r="IW314" s="1867"/>
      <c r="IZ314" s="2260"/>
      <c r="JA314" s="1867"/>
      <c r="JD314" s="2260"/>
      <c r="JE314" s="1867"/>
      <c r="JH314" s="2260"/>
      <c r="JI314" s="1867"/>
      <c r="JL314" s="2260"/>
      <c r="JM314" s="1867"/>
      <c r="JP314" s="2260"/>
      <c r="JQ314" s="1867"/>
      <c r="JT314" s="2260"/>
      <c r="JU314" s="1867"/>
      <c r="JX314" s="2260"/>
      <c r="JY314" s="1867"/>
      <c r="KB314" s="2260"/>
      <c r="KC314" s="1867"/>
      <c r="KF314" s="2260"/>
      <c r="KG314" s="1867"/>
      <c r="KJ314" s="2260"/>
      <c r="KK314" s="1867"/>
      <c r="KN314" s="2260"/>
      <c r="KO314" s="1867"/>
      <c r="KR314" s="2260"/>
      <c r="KS314" s="1867"/>
      <c r="KV314" s="2260"/>
      <c r="KW314" s="1867"/>
      <c r="KZ314" s="2260"/>
      <c r="LA314" s="1867"/>
      <c r="LD314" s="2260"/>
      <c r="LE314" s="1867"/>
      <c r="LH314" s="2260"/>
      <c r="LI314" s="1867"/>
      <c r="LL314" s="2260"/>
      <c r="LM314" s="1867"/>
      <c r="LP314" s="2260"/>
      <c r="LQ314" s="1867"/>
      <c r="LT314" s="2260"/>
      <c r="LU314" s="1867"/>
      <c r="LX314" s="2260"/>
      <c r="LY314" s="1867"/>
      <c r="MB314" s="2260"/>
      <c r="MC314" s="1867"/>
      <c r="MF314" s="2260"/>
      <c r="MG314" s="1867"/>
      <c r="MJ314" s="2260"/>
      <c r="MK314" s="1867"/>
      <c r="MN314" s="2260"/>
      <c r="MO314" s="1867"/>
      <c r="MR314" s="2260"/>
      <c r="MS314" s="1867"/>
      <c r="MV314" s="2260"/>
      <c r="MW314" s="1867"/>
      <c r="MZ314" s="2260"/>
      <c r="NA314" s="1867"/>
      <c r="ND314" s="2260"/>
    </row>
    <row r="315" spans="1:368" s="78" customFormat="1" thickBot="1">
      <c r="A315" s="899"/>
      <c r="B315" s="1754"/>
      <c r="C315" s="1790"/>
      <c r="D315" s="2331"/>
      <c r="E315" s="1790"/>
      <c r="F315" s="1837" t="s">
        <v>371</v>
      </c>
      <c r="G315" s="1849" t="s">
        <v>153</v>
      </c>
      <c r="H315" s="1741">
        <f t="shared" si="264"/>
        <v>3.4333333333333336</v>
      </c>
      <c r="I315" s="1741">
        <f t="shared" si="264"/>
        <v>3.5166666666666671</v>
      </c>
      <c r="J315" s="1741">
        <f t="shared" si="264"/>
        <v>2.6750000000000003</v>
      </c>
      <c r="K315" s="2310">
        <f t="shared" ref="K315:K320" si="268">SUM(H315:J315)</f>
        <v>9.6250000000000018</v>
      </c>
      <c r="L315" s="1754"/>
      <c r="M315" s="472"/>
      <c r="N315" s="472"/>
      <c r="O315" s="472"/>
      <c r="P315" s="471"/>
      <c r="Q315" s="2521"/>
      <c r="R315" s="572"/>
      <c r="S315" s="573"/>
      <c r="T315" s="2520"/>
      <c r="U315" s="355"/>
      <c r="V315" s="355"/>
      <c r="W315" s="355"/>
      <c r="X315" s="356"/>
      <c r="Y315" s="482"/>
      <c r="Z315" s="482"/>
      <c r="AA315" s="482"/>
      <c r="AB315" s="525"/>
      <c r="AC315" s="484">
        <v>2.5</v>
      </c>
      <c r="AD315" s="484">
        <v>4</v>
      </c>
      <c r="AE315" s="484">
        <v>2</v>
      </c>
      <c r="AF315" s="356">
        <f t="shared" ref="AF315:AF320" si="269">AE315+AD315+AC315</f>
        <v>8.5</v>
      </c>
      <c r="AG315" s="546">
        <v>3</v>
      </c>
      <c r="AH315" s="546">
        <v>2</v>
      </c>
      <c r="AI315" s="546">
        <v>0</v>
      </c>
      <c r="AJ315" s="724">
        <f t="shared" ref="AJ315:AJ320" si="270">AI315+AH315+AG315</f>
        <v>5</v>
      </c>
      <c r="AK315" s="351"/>
      <c r="AL315" s="463"/>
      <c r="AM315" s="463"/>
      <c r="AN315" s="464"/>
      <c r="AO315" s="1127"/>
      <c r="AP315" s="1127"/>
      <c r="AQ315" s="1127"/>
      <c r="AR315" s="1128"/>
      <c r="AS315" s="358">
        <f t="shared" si="265"/>
        <v>5.0999999999999996</v>
      </c>
      <c r="AT315" s="358">
        <f t="shared" si="266"/>
        <v>5.0999999999999996</v>
      </c>
      <c r="AU315" s="358">
        <f t="shared" si="267"/>
        <v>6.8</v>
      </c>
      <c r="AV315" s="543">
        <v>17</v>
      </c>
      <c r="AW315" s="1962"/>
      <c r="AX315" s="364"/>
      <c r="AY315" s="365"/>
      <c r="AZ315" s="1963"/>
      <c r="BA315" s="366"/>
      <c r="BB315" s="366"/>
      <c r="BC315" s="366"/>
      <c r="BD315" s="367"/>
      <c r="BE315" s="2401">
        <v>3</v>
      </c>
      <c r="BF315" s="368">
        <v>1</v>
      </c>
      <c r="BG315" s="2451">
        <v>1</v>
      </c>
      <c r="BH315" s="470">
        <f t="shared" ref="BH315:BH320" si="271">BG315+BF315+BE315</f>
        <v>5</v>
      </c>
      <c r="BI315" s="371"/>
      <c r="BJ315" s="371"/>
      <c r="BK315" s="371"/>
      <c r="BL315" s="372"/>
      <c r="BM315" s="358"/>
      <c r="BN315" s="358"/>
      <c r="BO315" s="358"/>
      <c r="BP315" s="363"/>
      <c r="BQ315" s="373"/>
      <c r="BR315" s="373"/>
      <c r="BS315" s="373"/>
      <c r="BT315" s="704"/>
      <c r="BU315" s="1910"/>
      <c r="BV315" s="373"/>
      <c r="BW315" s="373"/>
      <c r="BX315" s="1911"/>
      <c r="BY315" s="1424"/>
      <c r="BZ315" s="1424"/>
      <c r="CA315" s="1424"/>
      <c r="CB315" s="1425"/>
      <c r="CC315" s="355"/>
      <c r="CD315" s="355"/>
      <c r="CE315" s="355"/>
      <c r="CF315" s="356"/>
      <c r="CG315" s="358"/>
      <c r="CH315" s="358"/>
      <c r="CI315" s="358"/>
      <c r="CJ315" s="363"/>
      <c r="CK315" s="383"/>
      <c r="CL315" s="383"/>
      <c r="CM315" s="383"/>
      <c r="CN315" s="488"/>
      <c r="CO315" s="2011">
        <v>3.5</v>
      </c>
      <c r="CP315" s="537">
        <v>4</v>
      </c>
      <c r="CQ315" s="537">
        <v>3.5</v>
      </c>
      <c r="CR315" s="2006">
        <f t="shared" ref="CR315:CR320" si="272">CQ315+CP315+CO315</f>
        <v>11</v>
      </c>
      <c r="CS315" s="467"/>
      <c r="CT315" s="467"/>
      <c r="CU315" s="467"/>
      <c r="CV315" s="575"/>
      <c r="CW315" s="466"/>
      <c r="CX315" s="467"/>
      <c r="CY315" s="468"/>
      <c r="CZ315" s="468"/>
      <c r="DA315" s="469"/>
      <c r="DB315" s="378"/>
      <c r="DC315" s="470"/>
      <c r="DD315" s="470"/>
      <c r="DE315" s="466"/>
      <c r="DF315" s="467"/>
      <c r="DG315" s="468"/>
      <c r="DH315" s="468"/>
      <c r="DI315" s="466"/>
      <c r="DJ315" s="467"/>
      <c r="DK315" s="468"/>
      <c r="DL315" s="468"/>
      <c r="DM315" s="374"/>
      <c r="DN315" s="374"/>
      <c r="DO315" s="374"/>
      <c r="DP315" s="574"/>
      <c r="DQ315" s="466"/>
      <c r="DR315" s="467"/>
      <c r="DS315" s="468"/>
      <c r="DT315" s="575"/>
      <c r="DU315" s="1195">
        <v>3.5</v>
      </c>
      <c r="DV315" s="1195">
        <v>5</v>
      </c>
      <c r="DW315" s="1195">
        <v>2.75</v>
      </c>
      <c r="DX315" s="1196">
        <f t="shared" ref="DX315:DX320" si="273">DW315+DV315+DU315</f>
        <v>11.25</v>
      </c>
      <c r="DY315" s="495"/>
      <c r="DZ315" s="496"/>
      <c r="EA315" s="497"/>
      <c r="EB315" s="576"/>
      <c r="EC315" s="466"/>
      <c r="ED315" s="467"/>
      <c r="EE315" s="468"/>
      <c r="EF315" s="575"/>
      <c r="EG315" s="466"/>
      <c r="EH315" s="467"/>
      <c r="EI315" s="468"/>
      <c r="EJ315" s="575"/>
      <c r="EK315" s="990"/>
      <c r="EL315" s="991"/>
      <c r="EM315" s="992"/>
      <c r="EN315" s="993"/>
      <c r="EO315" s="1052"/>
      <c r="EP315" s="1053"/>
      <c r="EQ315" s="1054"/>
      <c r="ER315" s="1055"/>
      <c r="ES315" s="1113"/>
      <c r="ET315" s="1114"/>
      <c r="EU315" s="1115"/>
      <c r="EV315" s="1116"/>
      <c r="EW315" s="1396"/>
      <c r="EX315" s="1397"/>
      <c r="EY315" s="1398"/>
      <c r="EZ315" s="1399"/>
      <c r="FA315" s="1465"/>
      <c r="FB315" s="1466"/>
      <c r="FC315" s="1467"/>
      <c r="FD315" s="1468"/>
      <c r="FE315" s="1678"/>
      <c r="FF315" s="1679"/>
      <c r="FG315" s="1680"/>
      <c r="FH315" s="1681"/>
      <c r="FL315" s="2252"/>
      <c r="FP315" s="2252"/>
      <c r="FQ315" s="1858"/>
      <c r="FT315" s="2252"/>
      <c r="FX315" s="2252"/>
      <c r="GB315" s="2252"/>
      <c r="GF315" s="2252"/>
      <c r="GG315" s="1858"/>
      <c r="GJ315" s="2252"/>
      <c r="GN315" s="2252"/>
      <c r="GR315" s="2252"/>
      <c r="GV315" s="1858"/>
      <c r="GW315" s="1858"/>
      <c r="GZ315" s="2252"/>
      <c r="HA315" s="1858"/>
      <c r="HD315" s="2252"/>
      <c r="HE315" s="1858"/>
      <c r="HH315" s="2252"/>
      <c r="HI315" s="1858"/>
      <c r="HL315" s="2252"/>
      <c r="HM315" s="1858"/>
      <c r="HP315" s="2252"/>
      <c r="HQ315" s="1858"/>
      <c r="HT315" s="2252"/>
      <c r="HU315" s="1858"/>
      <c r="HX315" s="2252"/>
      <c r="HY315" s="1858"/>
      <c r="IB315" s="2252"/>
      <c r="IC315" s="1858"/>
      <c r="IF315" s="2252"/>
      <c r="IG315" s="1858"/>
      <c r="IJ315" s="2252"/>
      <c r="IK315" s="1858"/>
      <c r="IN315" s="2252"/>
      <c r="IO315" s="1858"/>
      <c r="IR315" s="2252"/>
      <c r="IS315" s="1858"/>
      <c r="IV315" s="1858"/>
      <c r="IW315" s="1858"/>
      <c r="IZ315" s="2252"/>
      <c r="JA315" s="1858"/>
      <c r="JD315" s="2252"/>
      <c r="JE315" s="1858"/>
      <c r="JH315" s="2252"/>
      <c r="JI315" s="1858"/>
      <c r="JL315" s="2252"/>
      <c r="JM315" s="1858"/>
      <c r="JP315" s="2252"/>
      <c r="JQ315" s="1858"/>
      <c r="JT315" s="2252"/>
      <c r="JU315" s="1858"/>
      <c r="JX315" s="2252"/>
      <c r="JY315" s="1858"/>
      <c r="KB315" s="2252"/>
      <c r="KC315" s="1858"/>
      <c r="KF315" s="2252"/>
      <c r="KG315" s="1858"/>
      <c r="KJ315" s="2252"/>
      <c r="KK315" s="1858"/>
      <c r="KN315" s="2252"/>
      <c r="KO315" s="1858"/>
      <c r="KR315" s="2252"/>
      <c r="KS315" s="1858"/>
      <c r="KV315" s="2252"/>
      <c r="KW315" s="1858"/>
      <c r="KZ315" s="2252"/>
      <c r="LA315" s="1858"/>
      <c r="LD315" s="2252"/>
      <c r="LE315" s="1858"/>
      <c r="LH315" s="2252"/>
      <c r="LI315" s="1858"/>
      <c r="LL315" s="2252"/>
      <c r="LM315" s="1858"/>
      <c r="LP315" s="2252"/>
      <c r="LQ315" s="1858"/>
      <c r="LT315" s="2252"/>
      <c r="LU315" s="1858"/>
      <c r="LX315" s="2252"/>
      <c r="LY315" s="1858"/>
      <c r="MB315" s="2252"/>
      <c r="MC315" s="1858"/>
      <c r="MF315" s="2252"/>
      <c r="MG315" s="1858"/>
      <c r="MJ315" s="2252"/>
      <c r="MK315" s="1858"/>
      <c r="MN315" s="2252"/>
      <c r="MO315" s="1858"/>
      <c r="MR315" s="2252"/>
      <c r="MS315" s="1858"/>
      <c r="MV315" s="2252"/>
      <c r="MW315" s="1858"/>
      <c r="MZ315" s="2252"/>
      <c r="NA315" s="1858"/>
      <c r="ND315" s="2252"/>
    </row>
    <row r="316" spans="1:368" s="78" customFormat="1" thickBot="1">
      <c r="A316" s="899"/>
      <c r="B316" s="1754"/>
      <c r="C316" s="1790"/>
      <c r="D316" s="2331"/>
      <c r="E316" s="1790"/>
      <c r="F316" s="1837"/>
      <c r="G316" s="1849" t="s">
        <v>166</v>
      </c>
      <c r="H316" s="1749">
        <f t="shared" si="264"/>
        <v>4.0166666666666666</v>
      </c>
      <c r="I316" s="1741">
        <f t="shared" si="264"/>
        <v>3.3916666666666671</v>
      </c>
      <c r="J316" s="1741">
        <f t="shared" si="264"/>
        <v>4.1749999999999998</v>
      </c>
      <c r="K316" s="2310">
        <f t="shared" si="268"/>
        <v>11.583333333333332</v>
      </c>
      <c r="L316" s="1754"/>
      <c r="M316" s="472"/>
      <c r="N316" s="472"/>
      <c r="O316" s="472"/>
      <c r="P316" s="471"/>
      <c r="Q316" s="2521"/>
      <c r="R316" s="572"/>
      <c r="S316" s="573"/>
      <c r="T316" s="2520"/>
      <c r="U316" s="355"/>
      <c r="V316" s="355"/>
      <c r="W316" s="355"/>
      <c r="X316" s="356"/>
      <c r="Y316" s="482"/>
      <c r="Z316" s="482"/>
      <c r="AA316" s="482"/>
      <c r="AB316" s="525"/>
      <c r="AC316" s="484">
        <v>5</v>
      </c>
      <c r="AD316" s="484">
        <v>5</v>
      </c>
      <c r="AE316" s="484">
        <v>3.5</v>
      </c>
      <c r="AF316" s="356">
        <f t="shared" si="269"/>
        <v>13.5</v>
      </c>
      <c r="AG316" s="546">
        <v>3</v>
      </c>
      <c r="AH316" s="546">
        <v>2</v>
      </c>
      <c r="AI316" s="546">
        <v>6</v>
      </c>
      <c r="AJ316" s="724">
        <f t="shared" si="270"/>
        <v>11</v>
      </c>
      <c r="AK316" s="351"/>
      <c r="AL316" s="463"/>
      <c r="AM316" s="463"/>
      <c r="AN316" s="464"/>
      <c r="AO316" s="1127"/>
      <c r="AP316" s="1127"/>
      <c r="AQ316" s="1127"/>
      <c r="AR316" s="1128"/>
      <c r="AS316" s="358">
        <f t="shared" si="265"/>
        <v>3</v>
      </c>
      <c r="AT316" s="358">
        <f t="shared" si="266"/>
        <v>3</v>
      </c>
      <c r="AU316" s="358">
        <f t="shared" si="267"/>
        <v>4</v>
      </c>
      <c r="AV316" s="543">
        <v>10</v>
      </c>
      <c r="AW316" s="1962"/>
      <c r="AX316" s="364"/>
      <c r="AY316" s="365"/>
      <c r="AZ316" s="1963"/>
      <c r="BA316" s="366"/>
      <c r="BB316" s="366"/>
      <c r="BC316" s="366"/>
      <c r="BD316" s="367"/>
      <c r="BE316" s="1906">
        <f>BH316*6/20</f>
        <v>3.6</v>
      </c>
      <c r="BF316" s="683">
        <f>BH316*6/20</f>
        <v>3.6</v>
      </c>
      <c r="BG316" s="2466">
        <f>BH316*8/20</f>
        <v>4.8</v>
      </c>
      <c r="BH316" s="2436">
        <v>12</v>
      </c>
      <c r="BI316" s="371"/>
      <c r="BJ316" s="371"/>
      <c r="BK316" s="371"/>
      <c r="BL316" s="372"/>
      <c r="BM316" s="358"/>
      <c r="BN316" s="358"/>
      <c r="BO316" s="358"/>
      <c r="BP316" s="363"/>
      <c r="BQ316" s="373"/>
      <c r="BR316" s="373"/>
      <c r="BS316" s="373"/>
      <c r="BT316" s="704"/>
      <c r="BU316" s="1910"/>
      <c r="BV316" s="373"/>
      <c r="BW316" s="373"/>
      <c r="BX316" s="1911"/>
      <c r="BY316" s="1424"/>
      <c r="BZ316" s="1424"/>
      <c r="CA316" s="1424"/>
      <c r="CB316" s="1425"/>
      <c r="CC316" s="355"/>
      <c r="CD316" s="355"/>
      <c r="CE316" s="355"/>
      <c r="CF316" s="356"/>
      <c r="CG316" s="358"/>
      <c r="CH316" s="358"/>
      <c r="CI316" s="358"/>
      <c r="CJ316" s="363"/>
      <c r="CK316" s="383"/>
      <c r="CL316" s="383"/>
      <c r="CM316" s="383"/>
      <c r="CN316" s="488"/>
      <c r="CO316" s="2011">
        <v>4.5</v>
      </c>
      <c r="CP316" s="537">
        <v>3.75</v>
      </c>
      <c r="CQ316" s="537">
        <v>5.75</v>
      </c>
      <c r="CR316" s="2006">
        <f t="shared" si="272"/>
        <v>14</v>
      </c>
      <c r="CS316" s="467"/>
      <c r="CT316" s="467"/>
      <c r="CU316" s="467"/>
      <c r="CV316" s="575"/>
      <c r="CW316" s="466"/>
      <c r="CX316" s="467"/>
      <c r="CY316" s="468"/>
      <c r="CZ316" s="468"/>
      <c r="DA316" s="469"/>
      <c r="DB316" s="378"/>
      <c r="DC316" s="470"/>
      <c r="DD316" s="470"/>
      <c r="DE316" s="466"/>
      <c r="DF316" s="467"/>
      <c r="DG316" s="468"/>
      <c r="DH316" s="468"/>
      <c r="DI316" s="466"/>
      <c r="DJ316" s="467"/>
      <c r="DK316" s="468"/>
      <c r="DL316" s="468"/>
      <c r="DM316" s="374"/>
      <c r="DN316" s="374"/>
      <c r="DO316" s="374"/>
      <c r="DP316" s="574"/>
      <c r="DQ316" s="466"/>
      <c r="DR316" s="467"/>
      <c r="DS316" s="468"/>
      <c r="DT316" s="575"/>
      <c r="DU316" s="1195">
        <v>5</v>
      </c>
      <c r="DV316" s="1195">
        <v>3</v>
      </c>
      <c r="DW316" s="1195">
        <v>1</v>
      </c>
      <c r="DX316" s="1196">
        <f t="shared" si="273"/>
        <v>9</v>
      </c>
      <c r="DY316" s="495"/>
      <c r="DZ316" s="496"/>
      <c r="EA316" s="497"/>
      <c r="EB316" s="576"/>
      <c r="EC316" s="466"/>
      <c r="ED316" s="467"/>
      <c r="EE316" s="468"/>
      <c r="EF316" s="575"/>
      <c r="EG316" s="466"/>
      <c r="EH316" s="467"/>
      <c r="EI316" s="468"/>
      <c r="EJ316" s="575"/>
      <c r="EK316" s="990"/>
      <c r="EL316" s="991"/>
      <c r="EM316" s="992"/>
      <c r="EN316" s="993"/>
      <c r="EO316" s="1052"/>
      <c r="EP316" s="1053"/>
      <c r="EQ316" s="1054"/>
      <c r="ER316" s="1055"/>
      <c r="ES316" s="1113"/>
      <c r="ET316" s="1114"/>
      <c r="EU316" s="1115"/>
      <c r="EV316" s="1116"/>
      <c r="EW316" s="1396"/>
      <c r="EX316" s="1397"/>
      <c r="EY316" s="1398"/>
      <c r="EZ316" s="1399"/>
      <c r="FA316" s="1465"/>
      <c r="FB316" s="1466"/>
      <c r="FC316" s="1467"/>
      <c r="FD316" s="1468"/>
      <c r="FE316" s="1678"/>
      <c r="FF316" s="1679"/>
      <c r="FG316" s="1680"/>
      <c r="FH316" s="1681"/>
      <c r="FL316" s="2252"/>
      <c r="FP316" s="2252"/>
      <c r="FQ316" s="1858"/>
      <c r="FT316" s="2252"/>
      <c r="FX316" s="2252"/>
      <c r="GB316" s="2252"/>
      <c r="GF316" s="2252"/>
      <c r="GG316" s="1858"/>
      <c r="GJ316" s="2252"/>
      <c r="GN316" s="2252"/>
      <c r="GR316" s="2252"/>
      <c r="GV316" s="1858"/>
      <c r="GW316" s="1858"/>
      <c r="GZ316" s="2252"/>
      <c r="HA316" s="1858"/>
      <c r="HD316" s="2252"/>
      <c r="HE316" s="1858"/>
      <c r="HH316" s="2252"/>
      <c r="HI316" s="1858"/>
      <c r="HL316" s="2252"/>
      <c r="HM316" s="1858"/>
      <c r="HP316" s="2252"/>
      <c r="HQ316" s="1858"/>
      <c r="HT316" s="2252"/>
      <c r="HU316" s="1858"/>
      <c r="HX316" s="2252"/>
      <c r="HY316" s="1858"/>
      <c r="IB316" s="2252"/>
      <c r="IC316" s="1858"/>
      <c r="IF316" s="2252"/>
      <c r="IG316" s="1858"/>
      <c r="IJ316" s="2252"/>
      <c r="IK316" s="1858"/>
      <c r="IN316" s="2252"/>
      <c r="IO316" s="1858"/>
      <c r="IR316" s="2252"/>
      <c r="IS316" s="1858"/>
      <c r="IV316" s="1858"/>
      <c r="IW316" s="1858"/>
      <c r="IZ316" s="2252"/>
      <c r="JA316" s="1858"/>
      <c r="JD316" s="2252"/>
      <c r="JE316" s="1858"/>
      <c r="JH316" s="2252"/>
      <c r="JI316" s="1858"/>
      <c r="JL316" s="2252"/>
      <c r="JM316" s="1858"/>
      <c r="JP316" s="2252"/>
      <c r="JQ316" s="1858"/>
      <c r="JT316" s="2252"/>
      <c r="JU316" s="1858"/>
      <c r="JX316" s="2252"/>
      <c r="JY316" s="1858"/>
      <c r="KB316" s="2252"/>
      <c r="KC316" s="1858"/>
      <c r="KF316" s="2252"/>
      <c r="KG316" s="1858"/>
      <c r="KJ316" s="2252"/>
      <c r="KK316" s="1858"/>
      <c r="KN316" s="2252"/>
      <c r="KO316" s="1858"/>
      <c r="KR316" s="2252"/>
      <c r="KS316" s="1858"/>
      <c r="KV316" s="2252"/>
      <c r="KW316" s="1858"/>
      <c r="KZ316" s="2252"/>
      <c r="LA316" s="1858"/>
      <c r="LD316" s="2252"/>
      <c r="LE316" s="1858"/>
      <c r="LH316" s="2252"/>
      <c r="LI316" s="1858"/>
      <c r="LL316" s="2252"/>
      <c r="LM316" s="1858"/>
      <c r="LP316" s="2252"/>
      <c r="LQ316" s="1858"/>
      <c r="LT316" s="2252"/>
      <c r="LU316" s="1858"/>
      <c r="LX316" s="2252"/>
      <c r="LY316" s="1858"/>
      <c r="MB316" s="2252"/>
      <c r="MC316" s="1858"/>
      <c r="MF316" s="2252"/>
      <c r="MG316" s="1858"/>
      <c r="MJ316" s="2252"/>
      <c r="MK316" s="1858"/>
      <c r="MN316" s="2252"/>
      <c r="MO316" s="1858"/>
      <c r="MR316" s="2252"/>
      <c r="MS316" s="1858"/>
      <c r="MV316" s="2252"/>
      <c r="MW316" s="1858"/>
      <c r="MZ316" s="2252"/>
      <c r="NA316" s="1858"/>
      <c r="ND316" s="2252"/>
    </row>
    <row r="317" spans="1:368" s="78" customFormat="1" thickBot="1">
      <c r="A317" s="899"/>
      <c r="B317" s="1754"/>
      <c r="C317" s="1790"/>
      <c r="D317" s="2331"/>
      <c r="E317" s="1790"/>
      <c r="F317" s="1837"/>
      <c r="G317" s="1849" t="s">
        <v>268</v>
      </c>
      <c r="H317" s="1741">
        <f t="shared" si="264"/>
        <v>3.7001666666666666</v>
      </c>
      <c r="I317" s="1741">
        <f t="shared" si="264"/>
        <v>3.5335000000000001</v>
      </c>
      <c r="J317" s="1845">
        <f t="shared" si="264"/>
        <v>5.5030000000000001</v>
      </c>
      <c r="K317" s="2310">
        <f t="shared" si="268"/>
        <v>12.736666666666666</v>
      </c>
      <c r="L317" s="1754"/>
      <c r="M317" s="472"/>
      <c r="N317" s="472"/>
      <c r="O317" s="472"/>
      <c r="P317" s="471"/>
      <c r="Q317" s="2521"/>
      <c r="R317" s="572"/>
      <c r="S317" s="573"/>
      <c r="T317" s="2520"/>
      <c r="U317" s="355"/>
      <c r="V317" s="355"/>
      <c r="W317" s="355"/>
      <c r="X317" s="356"/>
      <c r="Y317" s="482"/>
      <c r="Z317" s="482"/>
      <c r="AA317" s="482"/>
      <c r="AB317" s="525"/>
      <c r="AC317" s="484">
        <v>4</v>
      </c>
      <c r="AD317" s="484">
        <v>2</v>
      </c>
      <c r="AE317" s="484">
        <v>5.5</v>
      </c>
      <c r="AF317" s="356">
        <f t="shared" si="269"/>
        <v>11.5</v>
      </c>
      <c r="AG317" s="546">
        <v>4</v>
      </c>
      <c r="AH317" s="546">
        <v>4</v>
      </c>
      <c r="AI317" s="546">
        <v>5</v>
      </c>
      <c r="AJ317" s="724">
        <f t="shared" si="270"/>
        <v>13</v>
      </c>
      <c r="AK317" s="351"/>
      <c r="AL317" s="463"/>
      <c r="AM317" s="463"/>
      <c r="AN317" s="464"/>
      <c r="AO317" s="1127"/>
      <c r="AP317" s="1127"/>
      <c r="AQ317" s="1127"/>
      <c r="AR317" s="1128"/>
      <c r="AS317" s="358">
        <f t="shared" si="265"/>
        <v>4.2</v>
      </c>
      <c r="AT317" s="358">
        <f t="shared" si="266"/>
        <v>4.2</v>
      </c>
      <c r="AU317" s="358">
        <f t="shared" si="267"/>
        <v>5.6</v>
      </c>
      <c r="AV317" s="543">
        <v>14</v>
      </c>
      <c r="AW317" s="1962"/>
      <c r="AX317" s="364"/>
      <c r="AY317" s="365"/>
      <c r="AZ317" s="1963"/>
      <c r="BA317" s="366"/>
      <c r="BB317" s="366"/>
      <c r="BC317" s="366"/>
      <c r="BD317" s="367"/>
      <c r="BE317" s="2401">
        <v>3</v>
      </c>
      <c r="BF317" s="368">
        <v>4</v>
      </c>
      <c r="BG317" s="2451">
        <v>6.5</v>
      </c>
      <c r="BH317" s="470">
        <f>BG317+BF317+BE317</f>
        <v>13.5</v>
      </c>
      <c r="BI317" s="371"/>
      <c r="BJ317" s="371"/>
      <c r="BK317" s="371"/>
      <c r="BL317" s="372"/>
      <c r="BM317" s="358"/>
      <c r="BN317" s="358"/>
      <c r="BO317" s="358"/>
      <c r="BP317" s="363"/>
      <c r="BQ317" s="373"/>
      <c r="BR317" s="373"/>
      <c r="BS317" s="373"/>
      <c r="BT317" s="704"/>
      <c r="BU317" s="1910"/>
      <c r="BV317" s="373"/>
      <c r="BW317" s="373"/>
      <c r="BX317" s="1911"/>
      <c r="BY317" s="1424"/>
      <c r="BZ317" s="1424"/>
      <c r="CA317" s="1424"/>
      <c r="CB317" s="1425"/>
      <c r="CC317" s="355"/>
      <c r="CD317" s="355"/>
      <c r="CE317" s="355"/>
      <c r="CF317" s="356"/>
      <c r="CG317" s="358"/>
      <c r="CH317" s="358"/>
      <c r="CI317" s="358"/>
      <c r="CJ317" s="363"/>
      <c r="CK317" s="383"/>
      <c r="CL317" s="383"/>
      <c r="CM317" s="383"/>
      <c r="CN317" s="488"/>
      <c r="CO317" s="2011">
        <v>3.5</v>
      </c>
      <c r="CP317" s="537">
        <v>3.5</v>
      </c>
      <c r="CQ317" s="537">
        <v>5.75</v>
      </c>
      <c r="CR317" s="2006">
        <f t="shared" si="272"/>
        <v>12.75</v>
      </c>
      <c r="CS317" s="467"/>
      <c r="CT317" s="467"/>
      <c r="CU317" s="467"/>
      <c r="CV317" s="575"/>
      <c r="CW317" s="466"/>
      <c r="CX317" s="467"/>
      <c r="CY317" s="468"/>
      <c r="CZ317" s="468"/>
      <c r="DA317" s="469"/>
      <c r="DB317" s="378"/>
      <c r="DC317" s="470"/>
      <c r="DD317" s="470"/>
      <c r="DE317" s="466"/>
      <c r="DF317" s="467"/>
      <c r="DG317" s="468"/>
      <c r="DH317" s="468"/>
      <c r="DI317" s="466"/>
      <c r="DJ317" s="467"/>
      <c r="DK317" s="468"/>
      <c r="DL317" s="468"/>
      <c r="DM317" s="374"/>
      <c r="DN317" s="374"/>
      <c r="DO317" s="374"/>
      <c r="DP317" s="574"/>
      <c r="DQ317" s="466"/>
      <c r="DR317" s="467"/>
      <c r="DS317" s="468"/>
      <c r="DT317" s="575"/>
      <c r="DU317" s="683">
        <f>DX317*6/20</f>
        <v>3.5009999999999999</v>
      </c>
      <c r="DV317" s="683">
        <f>DX317*6/20</f>
        <v>3.5009999999999999</v>
      </c>
      <c r="DW317" s="683">
        <f>DX317*8/20</f>
        <v>4.6680000000000001</v>
      </c>
      <c r="DX317" s="684">
        <v>11.67</v>
      </c>
      <c r="DY317" s="495"/>
      <c r="DZ317" s="496"/>
      <c r="EA317" s="497"/>
      <c r="EB317" s="576"/>
      <c r="EC317" s="466"/>
      <c r="ED317" s="467"/>
      <c r="EE317" s="468"/>
      <c r="EF317" s="575"/>
      <c r="EG317" s="466"/>
      <c r="EH317" s="467"/>
      <c r="EI317" s="468"/>
      <c r="EJ317" s="575"/>
      <c r="EK317" s="990"/>
      <c r="EL317" s="991"/>
      <c r="EM317" s="992"/>
      <c r="EN317" s="993"/>
      <c r="EO317" s="1052"/>
      <c r="EP317" s="1053"/>
      <c r="EQ317" s="1054"/>
      <c r="ER317" s="1055"/>
      <c r="ES317" s="1113"/>
      <c r="ET317" s="1114"/>
      <c r="EU317" s="1115"/>
      <c r="EV317" s="1116"/>
      <c r="EW317" s="1396"/>
      <c r="EX317" s="1397"/>
      <c r="EY317" s="1398"/>
      <c r="EZ317" s="1399"/>
      <c r="FA317" s="1465"/>
      <c r="FB317" s="1466"/>
      <c r="FC317" s="1467"/>
      <c r="FD317" s="1468"/>
      <c r="FE317" s="1678"/>
      <c r="FF317" s="1679"/>
      <c r="FG317" s="1680"/>
      <c r="FH317" s="1681"/>
      <c r="FL317" s="2252"/>
      <c r="FP317" s="2252"/>
      <c r="FQ317" s="1858"/>
      <c r="FT317" s="2252"/>
      <c r="FX317" s="2252"/>
      <c r="GB317" s="2252"/>
      <c r="GF317" s="2252"/>
      <c r="GG317" s="1858"/>
      <c r="GJ317" s="2252"/>
      <c r="GN317" s="2252"/>
      <c r="GR317" s="2252"/>
      <c r="GV317" s="1858"/>
      <c r="GW317" s="1858"/>
      <c r="GZ317" s="2252"/>
      <c r="HA317" s="1858"/>
      <c r="HD317" s="2252"/>
      <c r="HE317" s="1858"/>
      <c r="HH317" s="2252"/>
      <c r="HI317" s="1858"/>
      <c r="HL317" s="2252"/>
      <c r="HM317" s="1858"/>
      <c r="HP317" s="2252"/>
      <c r="HQ317" s="1858"/>
      <c r="HT317" s="2252"/>
      <c r="HU317" s="1858"/>
      <c r="HX317" s="2252"/>
      <c r="HY317" s="1858"/>
      <c r="IB317" s="2252"/>
      <c r="IC317" s="1858"/>
      <c r="IF317" s="2252"/>
      <c r="IG317" s="1858"/>
      <c r="IJ317" s="2252"/>
      <c r="IK317" s="1858"/>
      <c r="IN317" s="2252"/>
      <c r="IO317" s="1858"/>
      <c r="IR317" s="2252"/>
      <c r="IS317" s="1858"/>
      <c r="IV317" s="1858"/>
      <c r="IW317" s="1858"/>
      <c r="IZ317" s="2252"/>
      <c r="JA317" s="1858"/>
      <c r="JD317" s="2252"/>
      <c r="JE317" s="1858"/>
      <c r="JH317" s="2252"/>
      <c r="JI317" s="1858"/>
      <c r="JL317" s="2252"/>
      <c r="JM317" s="1858"/>
      <c r="JP317" s="2252"/>
      <c r="JQ317" s="1858"/>
      <c r="JT317" s="2252"/>
      <c r="JU317" s="1858"/>
      <c r="JX317" s="2252"/>
      <c r="JY317" s="1858"/>
      <c r="KB317" s="2252"/>
      <c r="KC317" s="1858"/>
      <c r="KF317" s="2252"/>
      <c r="KG317" s="1858"/>
      <c r="KJ317" s="2252"/>
      <c r="KK317" s="1858"/>
      <c r="KN317" s="2252"/>
      <c r="KO317" s="1858"/>
      <c r="KR317" s="2252"/>
      <c r="KS317" s="1858"/>
      <c r="KV317" s="2252"/>
      <c r="KW317" s="1858"/>
      <c r="KZ317" s="2252"/>
      <c r="LA317" s="1858"/>
      <c r="LD317" s="2252"/>
      <c r="LE317" s="1858"/>
      <c r="LH317" s="2252"/>
      <c r="LI317" s="1858"/>
      <c r="LL317" s="2252"/>
      <c r="LM317" s="1858"/>
      <c r="LP317" s="2252"/>
      <c r="LQ317" s="1858"/>
      <c r="LT317" s="2252"/>
      <c r="LU317" s="1858"/>
      <c r="LX317" s="2252"/>
      <c r="LY317" s="1858"/>
      <c r="MB317" s="2252"/>
      <c r="MC317" s="1858"/>
      <c r="MF317" s="2252"/>
      <c r="MG317" s="1858"/>
      <c r="MJ317" s="2252"/>
      <c r="MK317" s="1858"/>
      <c r="MN317" s="2252"/>
      <c r="MO317" s="1858"/>
      <c r="MR317" s="2252"/>
      <c r="MS317" s="1858"/>
      <c r="MV317" s="2252"/>
      <c r="MW317" s="1858"/>
      <c r="MZ317" s="2252"/>
      <c r="NA317" s="1858"/>
      <c r="ND317" s="2252"/>
    </row>
    <row r="318" spans="1:368" s="78" customFormat="1" thickBot="1">
      <c r="A318" s="899"/>
      <c r="B318" s="1754"/>
      <c r="C318" s="1790"/>
      <c r="D318" s="2331"/>
      <c r="E318" s="1790"/>
      <c r="F318" s="1837"/>
      <c r="G318" s="1849" t="s">
        <v>368</v>
      </c>
      <c r="H318" s="1845">
        <f t="shared" si="264"/>
        <v>4.4333333333333336</v>
      </c>
      <c r="I318" s="1845">
        <f t="shared" si="264"/>
        <v>4.3500000000000005</v>
      </c>
      <c r="J318" s="1741">
        <f t="shared" si="264"/>
        <v>4.6749999999999998</v>
      </c>
      <c r="K318" s="2313">
        <f t="shared" si="268"/>
        <v>13.458333333333336</v>
      </c>
      <c r="L318" s="1754"/>
      <c r="M318" s="472"/>
      <c r="N318" s="472"/>
      <c r="O318" s="472"/>
      <c r="P318" s="471"/>
      <c r="Q318" s="2521"/>
      <c r="R318" s="572"/>
      <c r="S318" s="573"/>
      <c r="T318" s="2520"/>
      <c r="U318" s="355"/>
      <c r="V318" s="355"/>
      <c r="W318" s="355"/>
      <c r="X318" s="356"/>
      <c r="Y318" s="482"/>
      <c r="Z318" s="482"/>
      <c r="AA318" s="482"/>
      <c r="AB318" s="525"/>
      <c r="AC318" s="484">
        <v>5</v>
      </c>
      <c r="AD318" s="484">
        <v>4.5</v>
      </c>
      <c r="AE318" s="484">
        <v>4</v>
      </c>
      <c r="AF318" s="356">
        <f t="shared" si="269"/>
        <v>13.5</v>
      </c>
      <c r="AG318" s="546">
        <v>4</v>
      </c>
      <c r="AH318" s="546">
        <v>4</v>
      </c>
      <c r="AI318" s="546">
        <v>4</v>
      </c>
      <c r="AJ318" s="724">
        <f t="shared" si="270"/>
        <v>12</v>
      </c>
      <c r="AK318" s="351"/>
      <c r="AL318" s="463"/>
      <c r="AM318" s="463"/>
      <c r="AN318" s="464"/>
      <c r="AO318" s="1127"/>
      <c r="AP318" s="1127"/>
      <c r="AQ318" s="1127"/>
      <c r="AR318" s="1128"/>
      <c r="AS318" s="358">
        <f t="shared" si="265"/>
        <v>4.5</v>
      </c>
      <c r="AT318" s="358">
        <f t="shared" si="266"/>
        <v>4.5</v>
      </c>
      <c r="AU318" s="358">
        <f t="shared" si="267"/>
        <v>6</v>
      </c>
      <c r="AV318" s="543">
        <v>15</v>
      </c>
      <c r="AW318" s="1962"/>
      <c r="AX318" s="364"/>
      <c r="AY318" s="365"/>
      <c r="AZ318" s="1963"/>
      <c r="BA318" s="366"/>
      <c r="BB318" s="366"/>
      <c r="BC318" s="366"/>
      <c r="BD318" s="367"/>
      <c r="BE318" s="1906">
        <f>BH318*6/20</f>
        <v>3.6</v>
      </c>
      <c r="BF318" s="683">
        <f>BH318*6/20</f>
        <v>3.6</v>
      </c>
      <c r="BG318" s="2466">
        <f>BH318*8/20</f>
        <v>4.8</v>
      </c>
      <c r="BH318" s="2436">
        <f>BH316</f>
        <v>12</v>
      </c>
      <c r="BI318" s="371"/>
      <c r="BJ318" s="371"/>
      <c r="BK318" s="371"/>
      <c r="BL318" s="372"/>
      <c r="BM318" s="358"/>
      <c r="BN318" s="358"/>
      <c r="BO318" s="358"/>
      <c r="BP318" s="363"/>
      <c r="BQ318" s="373"/>
      <c r="BR318" s="373"/>
      <c r="BS318" s="373"/>
      <c r="BT318" s="704"/>
      <c r="BU318" s="1910"/>
      <c r="BV318" s="373"/>
      <c r="BW318" s="373"/>
      <c r="BX318" s="1911"/>
      <c r="BY318" s="1424"/>
      <c r="BZ318" s="1424"/>
      <c r="CA318" s="1424"/>
      <c r="CB318" s="1425"/>
      <c r="CC318" s="355"/>
      <c r="CD318" s="355"/>
      <c r="CE318" s="355"/>
      <c r="CF318" s="356"/>
      <c r="CG318" s="358"/>
      <c r="CH318" s="358"/>
      <c r="CI318" s="358"/>
      <c r="CJ318" s="363"/>
      <c r="CK318" s="383"/>
      <c r="CL318" s="383"/>
      <c r="CM318" s="383"/>
      <c r="CN318" s="488"/>
      <c r="CO318" s="2011">
        <v>5.5</v>
      </c>
      <c r="CP318" s="537">
        <v>5.75</v>
      </c>
      <c r="CQ318" s="537">
        <v>6.25</v>
      </c>
      <c r="CR318" s="2006">
        <f t="shared" si="272"/>
        <v>17.5</v>
      </c>
      <c r="CS318" s="467"/>
      <c r="CT318" s="467"/>
      <c r="CU318" s="467"/>
      <c r="CV318" s="575"/>
      <c r="CW318" s="466"/>
      <c r="CX318" s="467"/>
      <c r="CY318" s="468"/>
      <c r="CZ318" s="468"/>
      <c r="DA318" s="469"/>
      <c r="DB318" s="378"/>
      <c r="DC318" s="470"/>
      <c r="DD318" s="470"/>
      <c r="DE318" s="466"/>
      <c r="DF318" s="467"/>
      <c r="DG318" s="468"/>
      <c r="DH318" s="468"/>
      <c r="DI318" s="466"/>
      <c r="DJ318" s="467"/>
      <c r="DK318" s="468"/>
      <c r="DL318" s="468"/>
      <c r="DM318" s="374"/>
      <c r="DN318" s="374"/>
      <c r="DO318" s="374"/>
      <c r="DP318" s="574"/>
      <c r="DQ318" s="466"/>
      <c r="DR318" s="467"/>
      <c r="DS318" s="468"/>
      <c r="DT318" s="575"/>
      <c r="DU318" s="1195">
        <v>4</v>
      </c>
      <c r="DV318" s="1195">
        <v>3.75</v>
      </c>
      <c r="DW318" s="1195">
        <v>3</v>
      </c>
      <c r="DX318" s="1196">
        <f t="shared" si="273"/>
        <v>10.75</v>
      </c>
      <c r="DY318" s="495"/>
      <c r="DZ318" s="496"/>
      <c r="EA318" s="497"/>
      <c r="EB318" s="576"/>
      <c r="EC318" s="466"/>
      <c r="ED318" s="467"/>
      <c r="EE318" s="468"/>
      <c r="EF318" s="575"/>
      <c r="EG318" s="466"/>
      <c r="EH318" s="467"/>
      <c r="EI318" s="468"/>
      <c r="EJ318" s="575"/>
      <c r="EK318" s="990"/>
      <c r="EL318" s="991"/>
      <c r="EM318" s="992"/>
      <c r="EN318" s="993"/>
      <c r="EO318" s="1052"/>
      <c r="EP318" s="1053"/>
      <c r="EQ318" s="1054"/>
      <c r="ER318" s="1055"/>
      <c r="ES318" s="1113"/>
      <c r="ET318" s="1114"/>
      <c r="EU318" s="1115"/>
      <c r="EV318" s="1116"/>
      <c r="EW318" s="1396"/>
      <c r="EX318" s="1397"/>
      <c r="EY318" s="1398"/>
      <c r="EZ318" s="1399"/>
      <c r="FA318" s="1465"/>
      <c r="FB318" s="1466"/>
      <c r="FC318" s="1467"/>
      <c r="FD318" s="1468"/>
      <c r="FE318" s="1678"/>
      <c r="FF318" s="1679"/>
      <c r="FG318" s="1680"/>
      <c r="FH318" s="1681"/>
      <c r="FL318" s="2252"/>
      <c r="FP318" s="2252"/>
      <c r="FQ318" s="1858"/>
      <c r="FT318" s="2252"/>
      <c r="FX318" s="2252"/>
      <c r="GB318" s="2252"/>
      <c r="GF318" s="2252"/>
      <c r="GG318" s="1858"/>
      <c r="GJ318" s="2252"/>
      <c r="GN318" s="2252"/>
      <c r="GR318" s="2252"/>
      <c r="GV318" s="1858"/>
      <c r="GW318" s="1858"/>
      <c r="GZ318" s="2252"/>
      <c r="HA318" s="1858"/>
      <c r="HD318" s="2252"/>
      <c r="HE318" s="1858"/>
      <c r="HH318" s="2252"/>
      <c r="HI318" s="1858"/>
      <c r="HL318" s="2252"/>
      <c r="HM318" s="1858"/>
      <c r="HP318" s="2252"/>
      <c r="HQ318" s="1858"/>
      <c r="HT318" s="2252"/>
      <c r="HU318" s="1858"/>
      <c r="HX318" s="2252"/>
      <c r="HY318" s="1858"/>
      <c r="IB318" s="2252"/>
      <c r="IC318" s="1858"/>
      <c r="IF318" s="2252"/>
      <c r="IG318" s="1858"/>
      <c r="IJ318" s="2252"/>
      <c r="IK318" s="1858"/>
      <c r="IN318" s="2252"/>
      <c r="IO318" s="1858"/>
      <c r="IR318" s="2252"/>
      <c r="IS318" s="1858"/>
      <c r="IV318" s="1858"/>
      <c r="IW318" s="1858"/>
      <c r="IZ318" s="2252"/>
      <c r="JA318" s="1858"/>
      <c r="JD318" s="2252"/>
      <c r="JE318" s="1858"/>
      <c r="JH318" s="2252"/>
      <c r="JI318" s="1858"/>
      <c r="JL318" s="2252"/>
      <c r="JM318" s="1858"/>
      <c r="JP318" s="2252"/>
      <c r="JQ318" s="1858"/>
      <c r="JT318" s="2252"/>
      <c r="JU318" s="1858"/>
      <c r="JX318" s="2252"/>
      <c r="JY318" s="1858"/>
      <c r="KB318" s="2252"/>
      <c r="KC318" s="1858"/>
      <c r="KF318" s="2252"/>
      <c r="KG318" s="1858"/>
      <c r="KJ318" s="2252"/>
      <c r="KK318" s="1858"/>
      <c r="KN318" s="2252"/>
      <c r="KO318" s="1858"/>
      <c r="KR318" s="2252"/>
      <c r="KS318" s="1858"/>
      <c r="KV318" s="2252"/>
      <c r="KW318" s="1858"/>
      <c r="KZ318" s="2252"/>
      <c r="LA318" s="1858"/>
      <c r="LD318" s="2252"/>
      <c r="LE318" s="1858"/>
      <c r="LH318" s="2252"/>
      <c r="LI318" s="1858"/>
      <c r="LL318" s="2252"/>
      <c r="LM318" s="1858"/>
      <c r="LP318" s="2252"/>
      <c r="LQ318" s="1858"/>
      <c r="LT318" s="2252"/>
      <c r="LU318" s="1858"/>
      <c r="LX318" s="2252"/>
      <c r="LY318" s="1858"/>
      <c r="MB318" s="2252"/>
      <c r="MC318" s="1858"/>
      <c r="MF318" s="2252"/>
      <c r="MG318" s="1858"/>
      <c r="MJ318" s="2252"/>
      <c r="MK318" s="1858"/>
      <c r="MN318" s="2252"/>
      <c r="MO318" s="1858"/>
      <c r="MR318" s="2252"/>
      <c r="MS318" s="1858"/>
      <c r="MV318" s="2252"/>
      <c r="MW318" s="1858"/>
      <c r="MZ318" s="2252"/>
      <c r="NA318" s="1858"/>
      <c r="ND318" s="2252"/>
    </row>
    <row r="319" spans="1:368" s="78" customFormat="1" thickBot="1">
      <c r="A319" s="899"/>
      <c r="B319" s="1754"/>
      <c r="C319" s="1790"/>
      <c r="D319" s="2331"/>
      <c r="E319" s="1790"/>
      <c r="F319" s="1837"/>
      <c r="G319" s="1849" t="s">
        <v>369</v>
      </c>
      <c r="H319" s="1747">
        <f t="shared" si="264"/>
        <v>4.785333333333333</v>
      </c>
      <c r="I319" s="1747">
        <f t="shared" si="264"/>
        <v>4.452</v>
      </c>
      <c r="J319" s="1749">
        <f t="shared" si="264"/>
        <v>5.3526666666666669</v>
      </c>
      <c r="K319" s="2309">
        <f t="shared" si="268"/>
        <v>14.59</v>
      </c>
      <c r="L319" s="1754"/>
      <c r="M319" s="472"/>
      <c r="N319" s="472"/>
      <c r="O319" s="472"/>
      <c r="P319" s="471"/>
      <c r="Q319" s="2521"/>
      <c r="R319" s="572"/>
      <c r="S319" s="573"/>
      <c r="T319" s="2520"/>
      <c r="U319" s="355"/>
      <c r="V319" s="355"/>
      <c r="W319" s="355"/>
      <c r="X319" s="356"/>
      <c r="Y319" s="482"/>
      <c r="Z319" s="482"/>
      <c r="AA319" s="482"/>
      <c r="AB319" s="525"/>
      <c r="AC319" s="484">
        <v>5.5</v>
      </c>
      <c r="AD319" s="484">
        <v>5</v>
      </c>
      <c r="AE319" s="484">
        <v>1.5</v>
      </c>
      <c r="AF319" s="356">
        <f t="shared" si="269"/>
        <v>12</v>
      </c>
      <c r="AG319" s="546">
        <v>6</v>
      </c>
      <c r="AH319" s="546">
        <v>4</v>
      </c>
      <c r="AI319" s="546">
        <v>7</v>
      </c>
      <c r="AJ319" s="724">
        <f t="shared" si="270"/>
        <v>17</v>
      </c>
      <c r="AK319" s="351"/>
      <c r="AL319" s="463"/>
      <c r="AM319" s="463"/>
      <c r="AN319" s="464"/>
      <c r="AO319" s="1127"/>
      <c r="AP319" s="1127"/>
      <c r="AQ319" s="1127"/>
      <c r="AR319" s="1128"/>
      <c r="AS319" s="358">
        <f t="shared" si="265"/>
        <v>4.5</v>
      </c>
      <c r="AT319" s="358">
        <f t="shared" si="266"/>
        <v>4.5</v>
      </c>
      <c r="AU319" s="358">
        <f t="shared" si="267"/>
        <v>6</v>
      </c>
      <c r="AV319" s="543">
        <v>15</v>
      </c>
      <c r="AW319" s="1962"/>
      <c r="AX319" s="364"/>
      <c r="AY319" s="365"/>
      <c r="AZ319" s="1963"/>
      <c r="BA319" s="366"/>
      <c r="BB319" s="366"/>
      <c r="BC319" s="366"/>
      <c r="BD319" s="367"/>
      <c r="BE319" s="2401">
        <v>4</v>
      </c>
      <c r="BF319" s="368">
        <v>5</v>
      </c>
      <c r="BG319" s="2451">
        <v>7</v>
      </c>
      <c r="BH319" s="470">
        <f t="shared" si="271"/>
        <v>16</v>
      </c>
      <c r="BI319" s="371"/>
      <c r="BJ319" s="371"/>
      <c r="BK319" s="371"/>
      <c r="BL319" s="372"/>
      <c r="BM319" s="358"/>
      <c r="BN319" s="358"/>
      <c r="BO319" s="358"/>
      <c r="BP319" s="363"/>
      <c r="BQ319" s="373"/>
      <c r="BR319" s="373"/>
      <c r="BS319" s="373"/>
      <c r="BT319" s="704"/>
      <c r="BU319" s="1910"/>
      <c r="BV319" s="373"/>
      <c r="BW319" s="373"/>
      <c r="BX319" s="1911"/>
      <c r="BY319" s="1424"/>
      <c r="BZ319" s="1424"/>
      <c r="CA319" s="1424"/>
      <c r="CB319" s="1425"/>
      <c r="CC319" s="355"/>
      <c r="CD319" s="355"/>
      <c r="CE319" s="355"/>
      <c r="CF319" s="356"/>
      <c r="CG319" s="358"/>
      <c r="CH319" s="358"/>
      <c r="CI319" s="358"/>
      <c r="CJ319" s="363"/>
      <c r="CK319" s="383"/>
      <c r="CL319" s="383"/>
      <c r="CM319" s="383"/>
      <c r="CN319" s="488"/>
      <c r="CO319" s="1906">
        <f>CR319*6/20</f>
        <v>4.2119999999999997</v>
      </c>
      <c r="CP319" s="683">
        <f>CR319*6/20</f>
        <v>4.2119999999999997</v>
      </c>
      <c r="CQ319" s="683">
        <f>CR319*8/20</f>
        <v>5.6159999999999997</v>
      </c>
      <c r="CR319" s="1907">
        <v>14.04</v>
      </c>
      <c r="CS319" s="467"/>
      <c r="CT319" s="467"/>
      <c r="CU319" s="467"/>
      <c r="CV319" s="575"/>
      <c r="CW319" s="466"/>
      <c r="CX319" s="467"/>
      <c r="CY319" s="468"/>
      <c r="CZ319" s="468"/>
      <c r="DA319" s="469"/>
      <c r="DB319" s="378"/>
      <c r="DC319" s="470"/>
      <c r="DD319" s="470"/>
      <c r="DE319" s="466"/>
      <c r="DF319" s="467"/>
      <c r="DG319" s="468"/>
      <c r="DH319" s="468"/>
      <c r="DI319" s="466"/>
      <c r="DJ319" s="467"/>
      <c r="DK319" s="468"/>
      <c r="DL319" s="468"/>
      <c r="DM319" s="374"/>
      <c r="DN319" s="374"/>
      <c r="DO319" s="374"/>
      <c r="DP319" s="574"/>
      <c r="DQ319" s="466"/>
      <c r="DR319" s="467"/>
      <c r="DS319" s="468"/>
      <c r="DT319" s="575"/>
      <c r="DU319" s="1195">
        <v>4.5</v>
      </c>
      <c r="DV319" s="1195">
        <v>4</v>
      </c>
      <c r="DW319" s="1195">
        <v>5</v>
      </c>
      <c r="DX319" s="1196">
        <f t="shared" si="273"/>
        <v>13.5</v>
      </c>
      <c r="DY319" s="495"/>
      <c r="DZ319" s="496"/>
      <c r="EA319" s="497"/>
      <c r="EB319" s="576"/>
      <c r="EC319" s="466"/>
      <c r="ED319" s="467"/>
      <c r="EE319" s="468"/>
      <c r="EF319" s="575"/>
      <c r="EG319" s="466"/>
      <c r="EH319" s="467"/>
      <c r="EI319" s="468"/>
      <c r="EJ319" s="575"/>
      <c r="EK319" s="990"/>
      <c r="EL319" s="991"/>
      <c r="EM319" s="992"/>
      <c r="EN319" s="993"/>
      <c r="EO319" s="1052"/>
      <c r="EP319" s="1053"/>
      <c r="EQ319" s="1054"/>
      <c r="ER319" s="1055"/>
      <c r="ES319" s="1113"/>
      <c r="ET319" s="1114"/>
      <c r="EU319" s="1115"/>
      <c r="EV319" s="1116"/>
      <c r="EW319" s="1396"/>
      <c r="EX319" s="1397"/>
      <c r="EY319" s="1398"/>
      <c r="EZ319" s="1399"/>
      <c r="FA319" s="1465"/>
      <c r="FB319" s="1466"/>
      <c r="FC319" s="1467"/>
      <c r="FD319" s="1468"/>
      <c r="FE319" s="1678"/>
      <c r="FF319" s="1679"/>
      <c r="FG319" s="1680"/>
      <c r="FH319" s="1681"/>
      <c r="FL319" s="2252"/>
      <c r="FP319" s="2252"/>
      <c r="FQ319" s="1858"/>
      <c r="FT319" s="2252"/>
      <c r="FX319" s="2252"/>
      <c r="GB319" s="2252"/>
      <c r="GF319" s="2252"/>
      <c r="GG319" s="1858"/>
      <c r="GJ319" s="2252"/>
      <c r="GN319" s="2252"/>
      <c r="GR319" s="2252"/>
      <c r="GV319" s="1858"/>
      <c r="GW319" s="1858"/>
      <c r="GZ319" s="2252"/>
      <c r="HA319" s="1858"/>
      <c r="HD319" s="2252"/>
      <c r="HE319" s="1858"/>
      <c r="HH319" s="2252"/>
      <c r="HI319" s="1858"/>
      <c r="HL319" s="2252"/>
      <c r="HM319" s="1858"/>
      <c r="HP319" s="2252"/>
      <c r="HQ319" s="1858"/>
      <c r="HT319" s="2252"/>
      <c r="HU319" s="1858"/>
      <c r="HX319" s="2252"/>
      <c r="HY319" s="1858"/>
      <c r="IB319" s="2252"/>
      <c r="IC319" s="1858"/>
      <c r="IF319" s="2252"/>
      <c r="IG319" s="1858"/>
      <c r="IJ319" s="2252"/>
      <c r="IK319" s="1858"/>
      <c r="IN319" s="2252"/>
      <c r="IO319" s="1858"/>
      <c r="IR319" s="2252"/>
      <c r="IS319" s="1858"/>
      <c r="IV319" s="1858"/>
      <c r="IW319" s="1858"/>
      <c r="IZ319" s="2252"/>
      <c r="JA319" s="1858"/>
      <c r="JD319" s="2252"/>
      <c r="JE319" s="1858"/>
      <c r="JH319" s="2252"/>
      <c r="JI319" s="1858"/>
      <c r="JL319" s="2252"/>
      <c r="JM319" s="1858"/>
      <c r="JP319" s="2252"/>
      <c r="JQ319" s="1858"/>
      <c r="JT319" s="2252"/>
      <c r="JU319" s="1858"/>
      <c r="JX319" s="2252"/>
      <c r="JY319" s="1858"/>
      <c r="KB319" s="2252"/>
      <c r="KC319" s="1858"/>
      <c r="KF319" s="2252"/>
      <c r="KG319" s="1858"/>
      <c r="KJ319" s="2252"/>
      <c r="KK319" s="1858"/>
      <c r="KN319" s="2252"/>
      <c r="KO319" s="1858"/>
      <c r="KR319" s="2252"/>
      <c r="KS319" s="1858"/>
      <c r="KV319" s="2252"/>
      <c r="KW319" s="1858"/>
      <c r="KZ319" s="2252"/>
      <c r="LA319" s="1858"/>
      <c r="LD319" s="2252"/>
      <c r="LE319" s="1858"/>
      <c r="LH319" s="2252"/>
      <c r="LI319" s="1858"/>
      <c r="LL319" s="2252"/>
      <c r="LM319" s="1858"/>
      <c r="LP319" s="2252"/>
      <c r="LQ319" s="1858"/>
      <c r="LT319" s="2252"/>
      <c r="LU319" s="1858"/>
      <c r="LX319" s="2252"/>
      <c r="LY319" s="1858"/>
      <c r="MB319" s="2252"/>
      <c r="MC319" s="1858"/>
      <c r="MF319" s="2252"/>
      <c r="MG319" s="1858"/>
      <c r="MJ319" s="2252"/>
      <c r="MK319" s="1858"/>
      <c r="MN319" s="2252"/>
      <c r="MO319" s="1858"/>
      <c r="MR319" s="2252"/>
      <c r="MS319" s="1858"/>
      <c r="MV319" s="2252"/>
      <c r="MW319" s="1858"/>
      <c r="MZ319" s="2252"/>
      <c r="NA319" s="1858"/>
      <c r="ND319" s="2252"/>
    </row>
    <row r="320" spans="1:368" s="78" customFormat="1" thickBot="1">
      <c r="A320" s="899"/>
      <c r="B320" s="1754"/>
      <c r="C320" s="1790"/>
      <c r="D320" s="2331"/>
      <c r="E320" s="1790"/>
      <c r="F320" s="1837"/>
      <c r="G320" s="1849" t="s">
        <v>158</v>
      </c>
      <c r="H320" s="1741">
        <f t="shared" si="264"/>
        <v>3.9664999999999999</v>
      </c>
      <c r="I320" s="1741">
        <f t="shared" si="264"/>
        <v>3.7581666666666664</v>
      </c>
      <c r="J320" s="1741">
        <f t="shared" si="264"/>
        <v>4.0803333333333329</v>
      </c>
      <c r="K320" s="2310">
        <f t="shared" si="268"/>
        <v>11.805</v>
      </c>
      <c r="L320" s="1754"/>
      <c r="M320" s="472"/>
      <c r="N320" s="472"/>
      <c r="O320" s="472"/>
      <c r="P320" s="471"/>
      <c r="Q320" s="2521"/>
      <c r="R320" s="572"/>
      <c r="S320" s="573"/>
      <c r="T320" s="2520"/>
      <c r="U320" s="355"/>
      <c r="V320" s="355"/>
      <c r="W320" s="355"/>
      <c r="X320" s="356"/>
      <c r="Y320" s="482"/>
      <c r="Z320" s="482"/>
      <c r="AA320" s="482"/>
      <c r="AB320" s="525"/>
      <c r="AC320" s="484">
        <v>3.5</v>
      </c>
      <c r="AD320" s="484">
        <v>3</v>
      </c>
      <c r="AE320" s="484">
        <v>1.5</v>
      </c>
      <c r="AF320" s="356">
        <f t="shared" si="269"/>
        <v>8</v>
      </c>
      <c r="AG320" s="546">
        <v>4</v>
      </c>
      <c r="AH320" s="546">
        <v>4</v>
      </c>
      <c r="AI320" s="546">
        <v>3</v>
      </c>
      <c r="AJ320" s="724">
        <f t="shared" si="270"/>
        <v>11</v>
      </c>
      <c r="AK320" s="351"/>
      <c r="AL320" s="463"/>
      <c r="AM320" s="463"/>
      <c r="AN320" s="464"/>
      <c r="AO320" s="1127"/>
      <c r="AP320" s="1127"/>
      <c r="AQ320" s="1127"/>
      <c r="AR320" s="1128"/>
      <c r="AS320" s="683">
        <f t="shared" si="265"/>
        <v>4.2990000000000004</v>
      </c>
      <c r="AT320" s="683">
        <f t="shared" si="266"/>
        <v>4.2990000000000004</v>
      </c>
      <c r="AU320" s="683">
        <f t="shared" si="267"/>
        <v>5.7320000000000002</v>
      </c>
      <c r="AV320" s="699">
        <v>14.33</v>
      </c>
      <c r="AW320" s="1962"/>
      <c r="AX320" s="364"/>
      <c r="AY320" s="365"/>
      <c r="AZ320" s="1963"/>
      <c r="BA320" s="366"/>
      <c r="BB320" s="366"/>
      <c r="BC320" s="366"/>
      <c r="BD320" s="367"/>
      <c r="BE320" s="2401">
        <v>4</v>
      </c>
      <c r="BF320" s="368">
        <v>4</v>
      </c>
      <c r="BG320" s="2451">
        <v>4.5</v>
      </c>
      <c r="BH320" s="470">
        <f t="shared" si="271"/>
        <v>12.5</v>
      </c>
      <c r="BI320" s="371"/>
      <c r="BJ320" s="371"/>
      <c r="BK320" s="371"/>
      <c r="BL320" s="372"/>
      <c r="BM320" s="358"/>
      <c r="BN320" s="358"/>
      <c r="BO320" s="358"/>
      <c r="BP320" s="363"/>
      <c r="BQ320" s="373"/>
      <c r="BR320" s="373"/>
      <c r="BS320" s="373"/>
      <c r="BT320" s="704"/>
      <c r="BU320" s="1910"/>
      <c r="BV320" s="373"/>
      <c r="BW320" s="373"/>
      <c r="BX320" s="1911"/>
      <c r="BY320" s="1424"/>
      <c r="BZ320" s="1424"/>
      <c r="CA320" s="1424"/>
      <c r="CB320" s="1425"/>
      <c r="CC320" s="355"/>
      <c r="CD320" s="355"/>
      <c r="CE320" s="355"/>
      <c r="CF320" s="356"/>
      <c r="CG320" s="358"/>
      <c r="CH320" s="358"/>
      <c r="CI320" s="358"/>
      <c r="CJ320" s="363"/>
      <c r="CK320" s="383"/>
      <c r="CL320" s="383"/>
      <c r="CM320" s="383"/>
      <c r="CN320" s="488"/>
      <c r="CO320" s="2011">
        <v>4</v>
      </c>
      <c r="CP320" s="537">
        <v>4.25</v>
      </c>
      <c r="CQ320" s="537">
        <v>5.75</v>
      </c>
      <c r="CR320" s="2006">
        <f t="shared" si="272"/>
        <v>14</v>
      </c>
      <c r="CS320" s="467"/>
      <c r="CT320" s="467"/>
      <c r="CU320" s="467"/>
      <c r="CV320" s="575"/>
      <c r="CW320" s="466"/>
      <c r="CX320" s="467"/>
      <c r="CY320" s="468"/>
      <c r="CZ320" s="468"/>
      <c r="DA320" s="469"/>
      <c r="DB320" s="378"/>
      <c r="DC320" s="470"/>
      <c r="DD320" s="470"/>
      <c r="DE320" s="466"/>
      <c r="DF320" s="467"/>
      <c r="DG320" s="468"/>
      <c r="DH320" s="468"/>
      <c r="DI320" s="466"/>
      <c r="DJ320" s="467"/>
      <c r="DK320" s="468"/>
      <c r="DL320" s="468"/>
      <c r="DM320" s="374"/>
      <c r="DN320" s="374"/>
      <c r="DO320" s="374"/>
      <c r="DP320" s="574"/>
      <c r="DQ320" s="466"/>
      <c r="DR320" s="467"/>
      <c r="DS320" s="468"/>
      <c r="DT320" s="575"/>
      <c r="DU320" s="1195">
        <v>4</v>
      </c>
      <c r="DV320" s="1195">
        <v>3</v>
      </c>
      <c r="DW320" s="1195">
        <v>4</v>
      </c>
      <c r="DX320" s="1196">
        <f t="shared" si="273"/>
        <v>11</v>
      </c>
      <c r="DY320" s="495"/>
      <c r="DZ320" s="496"/>
      <c r="EA320" s="497"/>
      <c r="EB320" s="576"/>
      <c r="EC320" s="466"/>
      <c r="ED320" s="467"/>
      <c r="EE320" s="468"/>
      <c r="EF320" s="575"/>
      <c r="EG320" s="466"/>
      <c r="EH320" s="467"/>
      <c r="EI320" s="468"/>
      <c r="EJ320" s="575"/>
      <c r="EK320" s="990"/>
      <c r="EL320" s="991"/>
      <c r="EM320" s="992"/>
      <c r="EN320" s="993"/>
      <c r="EO320" s="1052"/>
      <c r="EP320" s="1053"/>
      <c r="EQ320" s="1054"/>
      <c r="ER320" s="1055"/>
      <c r="ES320" s="1113"/>
      <c r="ET320" s="1114"/>
      <c r="EU320" s="1115"/>
      <c r="EV320" s="1116"/>
      <c r="EW320" s="1396"/>
      <c r="EX320" s="1397"/>
      <c r="EY320" s="1398"/>
      <c r="EZ320" s="1399"/>
      <c r="FA320" s="1465"/>
      <c r="FB320" s="1466"/>
      <c r="FC320" s="1467"/>
      <c r="FD320" s="1468"/>
      <c r="FE320" s="1678"/>
      <c r="FF320" s="1679"/>
      <c r="FG320" s="1680"/>
      <c r="FH320" s="1681"/>
      <c r="FL320" s="2252"/>
      <c r="FP320" s="2252"/>
      <c r="FQ320" s="1858"/>
      <c r="FT320" s="2252"/>
      <c r="FX320" s="2252"/>
      <c r="GB320" s="2252"/>
      <c r="GF320" s="2252"/>
      <c r="GG320" s="1858"/>
      <c r="GJ320" s="2252"/>
      <c r="GN320" s="2252"/>
      <c r="GR320" s="2252"/>
      <c r="GV320" s="1858"/>
      <c r="GW320" s="1858"/>
      <c r="GZ320" s="2252"/>
      <c r="HA320" s="1858"/>
      <c r="HD320" s="2252"/>
      <c r="HE320" s="1858"/>
      <c r="HH320" s="2252"/>
      <c r="HI320" s="1858"/>
      <c r="HL320" s="2252"/>
      <c r="HM320" s="1858"/>
      <c r="HP320" s="2252"/>
      <c r="HQ320" s="1858"/>
      <c r="HT320" s="2252"/>
      <c r="HU320" s="1858"/>
      <c r="HX320" s="2252"/>
      <c r="HY320" s="1858"/>
      <c r="IB320" s="2252"/>
      <c r="IC320" s="1858"/>
      <c r="IF320" s="2252"/>
      <c r="IG320" s="1858"/>
      <c r="IJ320" s="2252"/>
      <c r="IK320" s="1858"/>
      <c r="IN320" s="2252"/>
      <c r="IO320" s="1858"/>
      <c r="IR320" s="2252"/>
      <c r="IS320" s="1858"/>
      <c r="IV320" s="1858"/>
      <c r="IW320" s="1858"/>
      <c r="IZ320" s="2252"/>
      <c r="JA320" s="1858"/>
      <c r="JD320" s="2252"/>
      <c r="JE320" s="1858"/>
      <c r="JH320" s="2252"/>
      <c r="JI320" s="1858"/>
      <c r="JL320" s="2252"/>
      <c r="JM320" s="1858"/>
      <c r="JP320" s="2252"/>
      <c r="JQ320" s="1858"/>
      <c r="JT320" s="2252"/>
      <c r="JU320" s="1858"/>
      <c r="JX320" s="2252"/>
      <c r="JY320" s="1858"/>
      <c r="KB320" s="2252"/>
      <c r="KC320" s="1858"/>
      <c r="KF320" s="2252"/>
      <c r="KG320" s="1858"/>
      <c r="KJ320" s="2252"/>
      <c r="KK320" s="1858"/>
      <c r="KN320" s="2252"/>
      <c r="KO320" s="1858"/>
      <c r="KR320" s="2252"/>
      <c r="KS320" s="1858"/>
      <c r="KV320" s="2252"/>
      <c r="KW320" s="1858"/>
      <c r="KZ320" s="2252"/>
      <c r="LA320" s="1858"/>
      <c r="LD320" s="2252"/>
      <c r="LE320" s="1858"/>
      <c r="LH320" s="2252"/>
      <c r="LI320" s="1858"/>
      <c r="LL320" s="2252"/>
      <c r="LM320" s="1858"/>
      <c r="LP320" s="2252"/>
      <c r="LQ320" s="1858"/>
      <c r="LT320" s="2252"/>
      <c r="LU320" s="1858"/>
      <c r="LX320" s="2252"/>
      <c r="LY320" s="1858"/>
      <c r="MB320" s="2252"/>
      <c r="MC320" s="1858"/>
      <c r="MF320" s="2252"/>
      <c r="MG320" s="1858"/>
      <c r="MJ320" s="2252"/>
      <c r="MK320" s="1858"/>
      <c r="MN320" s="2252"/>
      <c r="MO320" s="1858"/>
      <c r="MR320" s="2252"/>
      <c r="MS320" s="1858"/>
      <c r="MV320" s="2252"/>
      <c r="MW320" s="1858"/>
      <c r="MZ320" s="2252"/>
      <c r="NA320" s="1858"/>
      <c r="ND320" s="2252"/>
    </row>
    <row r="321" spans="1:368" s="933" customFormat="1" thickBot="1">
      <c r="A321" s="900"/>
      <c r="B321" s="1761"/>
      <c r="C321" s="1790">
        <v>2008</v>
      </c>
      <c r="D321" s="2331" t="s">
        <v>505</v>
      </c>
      <c r="E321" s="1790">
        <v>10</v>
      </c>
      <c r="F321" s="1839" t="s">
        <v>543</v>
      </c>
      <c r="G321" s="1844"/>
      <c r="H321" s="2274"/>
      <c r="I321" s="2274"/>
      <c r="J321" s="2274"/>
      <c r="K321" s="2275"/>
      <c r="L321" s="1761"/>
      <c r="M321" s="1221"/>
      <c r="N321" s="1221"/>
      <c r="O321" s="1221"/>
      <c r="P321" s="2506"/>
      <c r="Q321" s="2534"/>
      <c r="R321" s="1222"/>
      <c r="S321" s="1223"/>
      <c r="T321" s="2535"/>
      <c r="U321" s="903"/>
      <c r="V321" s="903"/>
      <c r="W321" s="903"/>
      <c r="X321" s="904"/>
      <c r="Y321" s="1224"/>
      <c r="Z321" s="1224"/>
      <c r="AA321" s="1224"/>
      <c r="AB321" s="1225"/>
      <c r="AC321" s="2581">
        <f>STDEV(AF314:AF320)</f>
        <v>2.2990681342044383</v>
      </c>
      <c r="AD321" s="2581"/>
      <c r="AE321" s="2580">
        <f>AVERAGE(AF314:AF320)</f>
        <v>11.428571428571429</v>
      </c>
      <c r="AF321" s="2580"/>
      <c r="AG321" s="2581">
        <f>STDEV(AJ314:AJ320)</f>
        <v>3.5472994422987938</v>
      </c>
      <c r="AH321" s="2581"/>
      <c r="AI321" s="2580">
        <f>AVERAGE(AJ314:AJ320)</f>
        <v>11.5</v>
      </c>
      <c r="AJ321" s="2580"/>
      <c r="AK321" s="907"/>
      <c r="AL321" s="908"/>
      <c r="AM321" s="908"/>
      <c r="AN321" s="909"/>
      <c r="AO321" s="1226"/>
      <c r="AP321" s="1226"/>
      <c r="AQ321" s="1226"/>
      <c r="AR321" s="1227"/>
      <c r="AS321" s="2581">
        <f>STDEV(AV314:AV320)</f>
        <v>2.1343751176532111</v>
      </c>
      <c r="AT321" s="2581"/>
      <c r="AU321" s="2580">
        <f>AVERAGE(AV314:AV320)</f>
        <v>14.332857142857142</v>
      </c>
      <c r="AV321" s="2580"/>
      <c r="AW321" s="1978"/>
      <c r="AX321" s="912"/>
      <c r="AY321" s="913"/>
      <c r="AZ321" s="1979"/>
      <c r="BA321" s="914"/>
      <c r="BB321" s="914"/>
      <c r="BC321" s="914"/>
      <c r="BD321" s="1847"/>
      <c r="BE321" s="2582">
        <f>STDEV(BH314:BH320)</f>
        <v>3.378855822118882</v>
      </c>
      <c r="BF321" s="2581"/>
      <c r="BG321" s="2580">
        <f>AVERAGE(BH314:BH320)</f>
        <v>12</v>
      </c>
      <c r="BH321" s="2580"/>
      <c r="BI321" s="916"/>
      <c r="BJ321" s="916"/>
      <c r="BK321" s="916"/>
      <c r="BL321" s="917"/>
      <c r="BM321" s="918"/>
      <c r="BN321" s="918"/>
      <c r="BO321" s="918"/>
      <c r="BP321" s="919"/>
      <c r="BQ321" s="910"/>
      <c r="BR321" s="910"/>
      <c r="BS321" s="910"/>
      <c r="BT321" s="1598"/>
      <c r="BU321" s="1937"/>
      <c r="BV321" s="910"/>
      <c r="BW321" s="910"/>
      <c r="BX321" s="1938"/>
      <c r="BY321" s="1437"/>
      <c r="BZ321" s="1437"/>
      <c r="CA321" s="1437"/>
      <c r="CB321" s="1438"/>
      <c r="CC321" s="903"/>
      <c r="CD321" s="903"/>
      <c r="CE321" s="903"/>
      <c r="CF321" s="904"/>
      <c r="CG321" s="918"/>
      <c r="CH321" s="918"/>
      <c r="CI321" s="918"/>
      <c r="CJ321" s="919"/>
      <c r="CK321" s="920"/>
      <c r="CL321" s="920"/>
      <c r="CM321" s="920"/>
      <c r="CN321" s="927"/>
      <c r="CO321" s="2582">
        <f>STDEV(CR314:CR320)</f>
        <v>1.9917365000708049</v>
      </c>
      <c r="CP321" s="2581"/>
      <c r="CQ321" s="2580">
        <f>AVERAGE(CR314:CR320)</f>
        <v>14.04142857142857</v>
      </c>
      <c r="CR321" s="2585"/>
      <c r="CS321" s="921"/>
      <c r="CT321" s="921"/>
      <c r="CU321" s="921"/>
      <c r="CV321" s="923"/>
      <c r="CW321" s="924"/>
      <c r="CX321" s="921"/>
      <c r="CY321" s="922"/>
      <c r="CZ321" s="922"/>
      <c r="DA321" s="925"/>
      <c r="DB321" s="915"/>
      <c r="DC321" s="926"/>
      <c r="DD321" s="926"/>
      <c r="DE321" s="924"/>
      <c r="DF321" s="921"/>
      <c r="DG321" s="922"/>
      <c r="DH321" s="922"/>
      <c r="DI321" s="924"/>
      <c r="DJ321" s="921"/>
      <c r="DK321" s="922"/>
      <c r="DL321" s="922"/>
      <c r="DM321" s="906"/>
      <c r="DN321" s="906"/>
      <c r="DO321" s="906"/>
      <c r="DP321" s="905"/>
      <c r="DQ321" s="924"/>
      <c r="DR321" s="921"/>
      <c r="DS321" s="922"/>
      <c r="DT321" s="923"/>
      <c r="DU321" s="2581">
        <f>STDEV(DX314:DX320)</f>
        <v>1.8238394875071855</v>
      </c>
      <c r="DV321" s="2581"/>
      <c r="DW321" s="2580">
        <f>AVERAGE(DX314:DX320)</f>
        <v>11.667142857142858</v>
      </c>
      <c r="DX321" s="2580"/>
      <c r="DY321" s="1541"/>
      <c r="DZ321" s="1542"/>
      <c r="EA321" s="1543"/>
      <c r="EB321" s="1544"/>
      <c r="EC321" s="924"/>
      <c r="ED321" s="921"/>
      <c r="EE321" s="922"/>
      <c r="EF321" s="923"/>
      <c r="EG321" s="924"/>
      <c r="EH321" s="921"/>
      <c r="EI321" s="922"/>
      <c r="EJ321" s="923"/>
      <c r="EK321" s="1717"/>
      <c r="EL321" s="1718"/>
      <c r="EM321" s="1719"/>
      <c r="EN321" s="1720"/>
      <c r="EO321" s="1721"/>
      <c r="EP321" s="1722"/>
      <c r="EQ321" s="1723"/>
      <c r="ER321" s="1724"/>
      <c r="ES321" s="1725"/>
      <c r="ET321" s="1726"/>
      <c r="EU321" s="1727"/>
      <c r="EV321" s="1728"/>
      <c r="EW321" s="1729"/>
      <c r="EX321" s="1730"/>
      <c r="EY321" s="1731"/>
      <c r="EZ321" s="1732"/>
      <c r="FA321" s="1733"/>
      <c r="FB321" s="1734"/>
      <c r="FC321" s="1735"/>
      <c r="FD321" s="1736"/>
      <c r="FE321" s="1737"/>
      <c r="FF321" s="1738"/>
      <c r="FG321" s="1739"/>
      <c r="FH321" s="1740"/>
      <c r="FL321" s="2261"/>
      <c r="FP321" s="2261"/>
      <c r="FQ321" s="1868"/>
      <c r="FT321" s="2261"/>
      <c r="FX321" s="2261"/>
      <c r="GB321" s="2261"/>
      <c r="GF321" s="2261"/>
      <c r="GG321" s="1868"/>
      <c r="GJ321" s="2261"/>
      <c r="GN321" s="2261"/>
      <c r="GR321" s="2261"/>
      <c r="GV321" s="1868"/>
      <c r="GW321" s="1868"/>
      <c r="GZ321" s="2261"/>
      <c r="HA321" s="1868"/>
      <c r="HD321" s="2261"/>
      <c r="HE321" s="1868"/>
      <c r="HH321" s="2261"/>
      <c r="HI321" s="1868"/>
      <c r="HL321" s="2261"/>
      <c r="HM321" s="1868"/>
      <c r="HP321" s="2261"/>
      <c r="HQ321" s="1868"/>
      <c r="HT321" s="2261"/>
      <c r="HU321" s="1868"/>
      <c r="HX321" s="2261"/>
      <c r="HY321" s="1868"/>
      <c r="IB321" s="2261"/>
      <c r="IC321" s="1868"/>
      <c r="IF321" s="2261"/>
      <c r="IG321" s="1868"/>
      <c r="IJ321" s="2261"/>
      <c r="IK321" s="1868"/>
      <c r="IN321" s="2261"/>
      <c r="IO321" s="1868"/>
      <c r="IR321" s="2261"/>
      <c r="IS321" s="1868"/>
      <c r="IV321" s="1868"/>
      <c r="IW321" s="1868"/>
      <c r="IZ321" s="2261"/>
      <c r="JA321" s="1868"/>
      <c r="JD321" s="2261"/>
      <c r="JE321" s="1868"/>
      <c r="JH321" s="2261"/>
      <c r="JI321" s="1868"/>
      <c r="JL321" s="2261"/>
      <c r="JM321" s="1868"/>
      <c r="JP321" s="2261"/>
      <c r="JQ321" s="1868"/>
      <c r="JT321" s="2261"/>
      <c r="JU321" s="1868"/>
      <c r="JX321" s="2261"/>
      <c r="JY321" s="1868"/>
      <c r="KB321" s="2261"/>
      <c r="KC321" s="1868"/>
      <c r="KF321" s="2261"/>
      <c r="KG321" s="1868"/>
      <c r="KJ321" s="2261"/>
      <c r="KK321" s="1868"/>
      <c r="KN321" s="2261"/>
      <c r="KO321" s="1868"/>
      <c r="KR321" s="2261"/>
      <c r="KS321" s="1868"/>
      <c r="KV321" s="2261"/>
      <c r="KW321" s="1868"/>
      <c r="KZ321" s="2261"/>
      <c r="LA321" s="1868"/>
      <c r="LD321" s="2261"/>
      <c r="LE321" s="1868"/>
      <c r="LH321" s="2261"/>
      <c r="LI321" s="1868"/>
      <c r="LL321" s="2261"/>
      <c r="LM321" s="1868"/>
      <c r="LP321" s="2261"/>
      <c r="LQ321" s="1868"/>
      <c r="LT321" s="2261"/>
      <c r="LU321" s="1868"/>
      <c r="LX321" s="2261"/>
      <c r="LY321" s="1868"/>
      <c r="MB321" s="2261"/>
      <c r="MC321" s="1868"/>
      <c r="MF321" s="2261"/>
      <c r="MG321" s="1868"/>
      <c r="MJ321" s="2261"/>
      <c r="MK321" s="1868"/>
      <c r="MN321" s="2261"/>
      <c r="MO321" s="1868"/>
      <c r="MR321" s="2261"/>
      <c r="MS321" s="1868"/>
      <c r="MV321" s="2261"/>
      <c r="MW321" s="1868"/>
      <c r="MZ321" s="2261"/>
      <c r="NA321" s="1868"/>
      <c r="ND321" s="2261"/>
    </row>
    <row r="322" spans="1:368" s="898" customFormat="1" thickBot="1">
      <c r="A322" s="861"/>
      <c r="B322" s="1760"/>
      <c r="C322" s="1790"/>
      <c r="D322" s="2331"/>
      <c r="E322" s="1790"/>
      <c r="F322" s="1840" t="s">
        <v>372</v>
      </c>
      <c r="G322" s="1742" t="s">
        <v>238</v>
      </c>
      <c r="H322" s="1741">
        <f t="shared" ref="H322:J325" si="274">AVERAGE(AC322,AK322,BE322,BY322,AG322,CK322,EW322,CO322,EO322)</f>
        <v>4.5625</v>
      </c>
      <c r="I322" s="1741">
        <f t="shared" si="274"/>
        <v>3.5</v>
      </c>
      <c r="J322" s="1741">
        <f t="shared" si="274"/>
        <v>3.875</v>
      </c>
      <c r="K322" s="2310">
        <f>SUM(H322:J322)</f>
        <v>11.9375</v>
      </c>
      <c r="L322" s="1760"/>
      <c r="M322" s="1205"/>
      <c r="N322" s="1205"/>
      <c r="O322" s="1205"/>
      <c r="P322" s="2504"/>
      <c r="Q322" s="2530"/>
      <c r="R322" s="1206"/>
      <c r="S322" s="1207"/>
      <c r="T322" s="2531"/>
      <c r="U322" s="864"/>
      <c r="V322" s="864"/>
      <c r="W322" s="864"/>
      <c r="X322" s="865"/>
      <c r="Y322" s="1208"/>
      <c r="Z322" s="1208"/>
      <c r="AA322" s="1208"/>
      <c r="AB322" s="1209"/>
      <c r="AC322" s="484">
        <v>4.5</v>
      </c>
      <c r="AD322" s="484">
        <v>4.5</v>
      </c>
      <c r="AE322" s="484">
        <v>2</v>
      </c>
      <c r="AF322" s="356">
        <f>AE322+AD322+AC322</f>
        <v>11</v>
      </c>
      <c r="AG322" s="546">
        <v>5</v>
      </c>
      <c r="AH322" s="546">
        <v>3</v>
      </c>
      <c r="AI322" s="546">
        <v>4</v>
      </c>
      <c r="AJ322" s="724">
        <f>AI322+AH322+AG322</f>
        <v>12</v>
      </c>
      <c r="AK322" s="1558">
        <v>4</v>
      </c>
      <c r="AL322" s="486">
        <v>4</v>
      </c>
      <c r="AM322" s="486">
        <v>4.5</v>
      </c>
      <c r="AN322" s="1559">
        <f>AM322+AL322+AK322</f>
        <v>12.5</v>
      </c>
      <c r="AO322" s="1210"/>
      <c r="AP322" s="1210"/>
      <c r="AQ322" s="1210"/>
      <c r="AR322" s="1211"/>
      <c r="AS322" s="867"/>
      <c r="AT322" s="867"/>
      <c r="AU322" s="868"/>
      <c r="AV322" s="866"/>
      <c r="AW322" s="1976"/>
      <c r="AX322" s="872"/>
      <c r="AY322" s="873"/>
      <c r="AZ322" s="1977"/>
      <c r="BA322" s="874"/>
      <c r="BB322" s="874"/>
      <c r="BC322" s="874"/>
      <c r="BD322" s="2434"/>
      <c r="BE322" s="2401">
        <v>5</v>
      </c>
      <c r="BF322" s="368">
        <v>4</v>
      </c>
      <c r="BG322" s="2451">
        <v>2</v>
      </c>
      <c r="BH322" s="470">
        <f>BG322+BF322+BE322</f>
        <v>11</v>
      </c>
      <c r="BI322" s="877"/>
      <c r="BJ322" s="877"/>
      <c r="BK322" s="877"/>
      <c r="BL322" s="878"/>
      <c r="BM322" s="879"/>
      <c r="BN322" s="879"/>
      <c r="BO322" s="879"/>
      <c r="BP322" s="880"/>
      <c r="BQ322" s="867"/>
      <c r="BR322" s="867"/>
      <c r="BS322" s="867"/>
      <c r="BT322" s="866"/>
      <c r="BU322" s="1935"/>
      <c r="BV322" s="867"/>
      <c r="BW322" s="867"/>
      <c r="BX322" s="1936"/>
      <c r="BY322" s="462">
        <v>4</v>
      </c>
      <c r="BZ322" s="462">
        <v>3</v>
      </c>
      <c r="CA322" s="462">
        <v>4</v>
      </c>
      <c r="CB322" s="375">
        <f>CA322+BZ322+BY322</f>
        <v>11</v>
      </c>
      <c r="CC322" s="864"/>
      <c r="CD322" s="864"/>
      <c r="CE322" s="864"/>
      <c r="CF322" s="865"/>
      <c r="CG322" s="879"/>
      <c r="CH322" s="879"/>
      <c r="CI322" s="879"/>
      <c r="CJ322" s="880"/>
      <c r="CK322" s="709">
        <v>4</v>
      </c>
      <c r="CL322" s="667">
        <v>2</v>
      </c>
      <c r="CM322" s="667">
        <v>4</v>
      </c>
      <c r="CN322" s="488">
        <f>CM322+CL322+CK322</f>
        <v>10</v>
      </c>
      <c r="CO322" s="2011">
        <v>5</v>
      </c>
      <c r="CP322" s="537">
        <v>5.5</v>
      </c>
      <c r="CQ322" s="537">
        <v>3.5</v>
      </c>
      <c r="CR322" s="2006">
        <f>CQ322+CP322+CO322</f>
        <v>14</v>
      </c>
      <c r="CS322" s="883"/>
      <c r="CT322" s="883"/>
      <c r="CU322" s="883"/>
      <c r="CV322" s="885"/>
      <c r="CW322" s="886"/>
      <c r="CX322" s="883"/>
      <c r="CY322" s="884"/>
      <c r="CZ322" s="884"/>
      <c r="DA322" s="887"/>
      <c r="DB322" s="875"/>
      <c r="DC322" s="888"/>
      <c r="DD322" s="888"/>
      <c r="DE322" s="886"/>
      <c r="DF322" s="883"/>
      <c r="DG322" s="884"/>
      <c r="DH322" s="884"/>
      <c r="DI322" s="886"/>
      <c r="DJ322" s="883"/>
      <c r="DK322" s="884"/>
      <c r="DL322" s="884"/>
      <c r="DM322" s="881"/>
      <c r="DN322" s="881"/>
      <c r="DO322" s="881"/>
      <c r="DP322" s="891"/>
      <c r="DQ322" s="886"/>
      <c r="DR322" s="883"/>
      <c r="DS322" s="884"/>
      <c r="DT322" s="885"/>
      <c r="DU322" s="1213"/>
      <c r="DV322" s="1214"/>
      <c r="DW322" s="1215"/>
      <c r="DX322" s="1216"/>
      <c r="DY322" s="892"/>
      <c r="DZ322" s="893"/>
      <c r="EA322" s="1539"/>
      <c r="EB322" s="1540"/>
      <c r="EC322" s="886"/>
      <c r="ED322" s="883"/>
      <c r="EE322" s="884"/>
      <c r="EF322" s="885"/>
      <c r="EG322" s="886"/>
      <c r="EH322" s="883"/>
      <c r="EI322" s="884"/>
      <c r="EJ322" s="885"/>
      <c r="EK322" s="1693"/>
      <c r="EL322" s="1694"/>
      <c r="EM322" s="1695"/>
      <c r="EN322" s="1696"/>
      <c r="EO322" s="1064">
        <v>5</v>
      </c>
      <c r="EP322" s="1064">
        <v>2</v>
      </c>
      <c r="EQ322" s="1064">
        <v>7</v>
      </c>
      <c r="ER322" s="1065">
        <f>EQ322+EP322+EO322</f>
        <v>14</v>
      </c>
      <c r="ES322" s="1701"/>
      <c r="ET322" s="1702"/>
      <c r="EU322" s="1703"/>
      <c r="EV322" s="1704"/>
      <c r="EW322" s="1705"/>
      <c r="EX322" s="1706"/>
      <c r="EY322" s="1707"/>
      <c r="EZ322" s="1708"/>
      <c r="FA322" s="1709"/>
      <c r="FB322" s="1710"/>
      <c r="FC322" s="1711"/>
      <c r="FD322" s="1712"/>
      <c r="FE322" s="1713"/>
      <c r="FF322" s="1714"/>
      <c r="FG322" s="1715"/>
      <c r="FH322" s="1716"/>
      <c r="FL322" s="2260"/>
      <c r="FP322" s="2260"/>
      <c r="FQ322" s="1867"/>
      <c r="FT322" s="2260"/>
      <c r="FX322" s="2260"/>
      <c r="GB322" s="2260"/>
      <c r="GF322" s="2260"/>
      <c r="GG322" s="1867"/>
      <c r="GJ322" s="2260"/>
      <c r="GN322" s="2260"/>
      <c r="GR322" s="2260"/>
      <c r="GV322" s="1867"/>
      <c r="GW322" s="1867"/>
      <c r="GZ322" s="2260"/>
      <c r="HA322" s="1867"/>
      <c r="HD322" s="2260"/>
      <c r="HE322" s="1867"/>
      <c r="HH322" s="2260"/>
      <c r="HI322" s="1867"/>
      <c r="HL322" s="2260"/>
      <c r="HM322" s="1867"/>
      <c r="HP322" s="2260"/>
      <c r="HQ322" s="1867"/>
      <c r="HT322" s="2260"/>
      <c r="HU322" s="1867"/>
      <c r="HX322" s="2260"/>
      <c r="HY322" s="1867"/>
      <c r="IB322" s="2260"/>
      <c r="IC322" s="1867"/>
      <c r="IF322" s="2260"/>
      <c r="IG322" s="1867"/>
      <c r="IJ322" s="2260"/>
      <c r="IK322" s="1867"/>
      <c r="IN322" s="2260"/>
      <c r="IO322" s="1867"/>
      <c r="IR322" s="2260"/>
      <c r="IS322" s="1867"/>
      <c r="IV322" s="1867"/>
      <c r="IW322" s="1867"/>
      <c r="IZ322" s="2260"/>
      <c r="JA322" s="1867"/>
      <c r="JD322" s="2260"/>
      <c r="JE322" s="1867"/>
      <c r="JH322" s="2260"/>
      <c r="JI322" s="1867"/>
      <c r="JL322" s="2260"/>
      <c r="JM322" s="1867"/>
      <c r="JP322" s="2260"/>
      <c r="JQ322" s="1867"/>
      <c r="JT322" s="2260"/>
      <c r="JU322" s="1867"/>
      <c r="JX322" s="2260"/>
      <c r="JY322" s="1867"/>
      <c r="KB322" s="2260"/>
      <c r="KC322" s="1867"/>
      <c r="KF322" s="2260"/>
      <c r="KG322" s="1867"/>
      <c r="KJ322" s="2260"/>
      <c r="KK322" s="1867"/>
      <c r="KN322" s="2260"/>
      <c r="KO322" s="1867"/>
      <c r="KR322" s="2260"/>
      <c r="KS322" s="1867"/>
      <c r="KV322" s="2260"/>
      <c r="KW322" s="1867"/>
      <c r="KZ322" s="2260"/>
      <c r="LA322" s="1867"/>
      <c r="LD322" s="2260"/>
      <c r="LE322" s="1867"/>
      <c r="LH322" s="2260"/>
      <c r="LI322" s="1867"/>
      <c r="LL322" s="2260"/>
      <c r="LM322" s="1867"/>
      <c r="LP322" s="2260"/>
      <c r="LQ322" s="1867"/>
      <c r="LT322" s="2260"/>
      <c r="LU322" s="1867"/>
      <c r="LX322" s="2260"/>
      <c r="LY322" s="1867"/>
      <c r="MB322" s="2260"/>
      <c r="MC322" s="1867"/>
      <c r="MF322" s="2260"/>
      <c r="MG322" s="1867"/>
      <c r="MJ322" s="2260"/>
      <c r="MK322" s="1867"/>
      <c r="MN322" s="2260"/>
      <c r="MO322" s="1867"/>
      <c r="MR322" s="2260"/>
      <c r="MS322" s="1867"/>
      <c r="MV322" s="2260"/>
      <c r="MW322" s="1867"/>
      <c r="MZ322" s="2260"/>
      <c r="NA322" s="1867"/>
      <c r="ND322" s="2260"/>
    </row>
    <row r="323" spans="1:368" s="78" customFormat="1" thickBot="1">
      <c r="A323" s="899"/>
      <c r="B323" s="1754"/>
      <c r="C323" s="1790"/>
      <c r="D323" s="2331"/>
      <c r="E323" s="1790"/>
      <c r="F323" s="1837" t="s">
        <v>373</v>
      </c>
      <c r="G323" s="1743" t="s">
        <v>189</v>
      </c>
      <c r="H323" s="1741">
        <f t="shared" si="274"/>
        <v>2.8751250000000002</v>
      </c>
      <c r="I323" s="1741">
        <f t="shared" si="274"/>
        <v>3.0626250000000002</v>
      </c>
      <c r="J323" s="1741">
        <f t="shared" si="274"/>
        <v>4.2085000000000008</v>
      </c>
      <c r="K323" s="2310">
        <f>SUM(H323:J323)</f>
        <v>10.146250000000002</v>
      </c>
      <c r="L323" s="1754"/>
      <c r="M323" s="472"/>
      <c r="N323" s="472"/>
      <c r="O323" s="472"/>
      <c r="P323" s="471"/>
      <c r="Q323" s="2521"/>
      <c r="R323" s="572"/>
      <c r="S323" s="573"/>
      <c r="T323" s="2520"/>
      <c r="U323" s="355"/>
      <c r="V323" s="355"/>
      <c r="W323" s="355"/>
      <c r="X323" s="356"/>
      <c r="Y323" s="482"/>
      <c r="Z323" s="482"/>
      <c r="AA323" s="482"/>
      <c r="AB323" s="525"/>
      <c r="AC323" s="484">
        <v>2.5</v>
      </c>
      <c r="AD323" s="484">
        <v>2</v>
      </c>
      <c r="AE323" s="484">
        <v>5</v>
      </c>
      <c r="AF323" s="356">
        <f>AE323+AD323+AC323</f>
        <v>9.5</v>
      </c>
      <c r="AG323" s="546">
        <v>2</v>
      </c>
      <c r="AH323" s="546">
        <v>4</v>
      </c>
      <c r="AI323" s="546">
        <v>4</v>
      </c>
      <c r="AJ323" s="724">
        <f>AI323+AH323+AG323</f>
        <v>10</v>
      </c>
      <c r="AK323" s="1558">
        <v>3.5</v>
      </c>
      <c r="AL323" s="486">
        <v>3.5</v>
      </c>
      <c r="AM323" s="486">
        <v>3</v>
      </c>
      <c r="AN323" s="1559">
        <f>AM323+AL323+AK323</f>
        <v>10</v>
      </c>
      <c r="AO323" s="1127"/>
      <c r="AP323" s="1127"/>
      <c r="AQ323" s="1127"/>
      <c r="AR323" s="1128"/>
      <c r="AS323" s="373"/>
      <c r="AT323" s="373"/>
      <c r="AU323" s="705"/>
      <c r="AV323" s="704"/>
      <c r="AW323" s="1962"/>
      <c r="AX323" s="364"/>
      <c r="AY323" s="365"/>
      <c r="AZ323" s="1963"/>
      <c r="BA323" s="366"/>
      <c r="BB323" s="366"/>
      <c r="BC323" s="366"/>
      <c r="BD323" s="367"/>
      <c r="BE323" s="1906">
        <f>BH323*6/20</f>
        <v>4.4009999999999998</v>
      </c>
      <c r="BF323" s="683">
        <f>BH323*6/20</f>
        <v>4.4009999999999998</v>
      </c>
      <c r="BG323" s="2466">
        <f>BH323*8/20</f>
        <v>5.8680000000000003</v>
      </c>
      <c r="BH323" s="2436">
        <v>14.67</v>
      </c>
      <c r="BI323" s="371"/>
      <c r="BJ323" s="371"/>
      <c r="BK323" s="371"/>
      <c r="BL323" s="372"/>
      <c r="BM323" s="358"/>
      <c r="BN323" s="358"/>
      <c r="BO323" s="358"/>
      <c r="BP323" s="363"/>
      <c r="BQ323" s="373"/>
      <c r="BR323" s="373"/>
      <c r="BS323" s="373"/>
      <c r="BT323" s="704"/>
      <c r="BU323" s="1910"/>
      <c r="BV323" s="373"/>
      <c r="BW323" s="373"/>
      <c r="BX323" s="1911"/>
      <c r="BY323" s="462">
        <v>3</v>
      </c>
      <c r="BZ323" s="462">
        <v>3</v>
      </c>
      <c r="CA323" s="462">
        <v>4</v>
      </c>
      <c r="CB323" s="375">
        <f>CA323+BZ323+BY323</f>
        <v>10</v>
      </c>
      <c r="CC323" s="355"/>
      <c r="CD323" s="355"/>
      <c r="CE323" s="355"/>
      <c r="CF323" s="356"/>
      <c r="CG323" s="358"/>
      <c r="CH323" s="358"/>
      <c r="CI323" s="358"/>
      <c r="CJ323" s="363"/>
      <c r="CK323" s="683">
        <f>CN323*6/20</f>
        <v>3.6</v>
      </c>
      <c r="CL323" s="683">
        <f>CN323*6/20</f>
        <v>3.6</v>
      </c>
      <c r="CM323" s="683">
        <f>CN323*8/20</f>
        <v>4.8</v>
      </c>
      <c r="CN323" s="699">
        <v>12</v>
      </c>
      <c r="CO323" s="2011">
        <v>4</v>
      </c>
      <c r="CP323" s="537">
        <v>2</v>
      </c>
      <c r="CQ323" s="537">
        <v>3</v>
      </c>
      <c r="CR323" s="2006">
        <f>CQ323+CP323+CO323</f>
        <v>9</v>
      </c>
      <c r="CS323" s="467"/>
      <c r="CT323" s="467"/>
      <c r="CU323" s="467"/>
      <c r="CV323" s="575"/>
      <c r="CW323" s="466"/>
      <c r="CX323" s="467"/>
      <c r="CY323" s="468"/>
      <c r="CZ323" s="468"/>
      <c r="DA323" s="469"/>
      <c r="DB323" s="378"/>
      <c r="DC323" s="470"/>
      <c r="DD323" s="470"/>
      <c r="DE323" s="466"/>
      <c r="DF323" s="467"/>
      <c r="DG323" s="468"/>
      <c r="DH323" s="468"/>
      <c r="DI323" s="466"/>
      <c r="DJ323" s="467"/>
      <c r="DK323" s="468"/>
      <c r="DL323" s="468"/>
      <c r="DM323" s="374"/>
      <c r="DN323" s="374"/>
      <c r="DO323" s="374"/>
      <c r="DP323" s="574"/>
      <c r="DQ323" s="466"/>
      <c r="DR323" s="467"/>
      <c r="DS323" s="468"/>
      <c r="DT323" s="575"/>
      <c r="DU323" s="491"/>
      <c r="DV323" s="492"/>
      <c r="DW323" s="493"/>
      <c r="DX323" s="494"/>
      <c r="DY323" s="495"/>
      <c r="DZ323" s="496"/>
      <c r="EA323" s="497"/>
      <c r="EB323" s="576"/>
      <c r="EC323" s="466"/>
      <c r="ED323" s="467"/>
      <c r="EE323" s="468"/>
      <c r="EF323" s="575"/>
      <c r="EG323" s="466"/>
      <c r="EH323" s="467"/>
      <c r="EI323" s="468"/>
      <c r="EJ323" s="575"/>
      <c r="EK323" s="990"/>
      <c r="EL323" s="991"/>
      <c r="EM323" s="992"/>
      <c r="EN323" s="993"/>
      <c r="EO323" s="1064">
        <v>0</v>
      </c>
      <c r="EP323" s="1064">
        <v>2</v>
      </c>
      <c r="EQ323" s="1064">
        <v>4</v>
      </c>
      <c r="ER323" s="1065">
        <f>EQ323+EP323+EO323</f>
        <v>6</v>
      </c>
      <c r="ES323" s="1113"/>
      <c r="ET323" s="1114"/>
      <c r="EU323" s="1115"/>
      <c r="EV323" s="1116"/>
      <c r="EW323" s="1396"/>
      <c r="EX323" s="1397"/>
      <c r="EY323" s="1398"/>
      <c r="EZ323" s="1399"/>
      <c r="FA323" s="1465"/>
      <c r="FB323" s="1466"/>
      <c r="FC323" s="1467"/>
      <c r="FD323" s="1468"/>
      <c r="FE323" s="1678"/>
      <c r="FF323" s="1679"/>
      <c r="FG323" s="1680"/>
      <c r="FH323" s="1681"/>
      <c r="FL323" s="2252"/>
      <c r="FP323" s="2252"/>
      <c r="FQ323" s="1858"/>
      <c r="FT323" s="2252"/>
      <c r="FX323" s="2252"/>
      <c r="GB323" s="2252"/>
      <c r="GF323" s="2252"/>
      <c r="GG323" s="1858"/>
      <c r="GJ323" s="2252"/>
      <c r="GN323" s="2252"/>
      <c r="GR323" s="2252"/>
      <c r="GV323" s="1858"/>
      <c r="GW323" s="1858"/>
      <c r="GZ323" s="2252"/>
      <c r="HA323" s="1858"/>
      <c r="HD323" s="2252"/>
      <c r="HE323" s="1858"/>
      <c r="HH323" s="2252"/>
      <c r="HI323" s="1858"/>
      <c r="HL323" s="2252"/>
      <c r="HM323" s="1858"/>
      <c r="HP323" s="2252"/>
      <c r="HQ323" s="1858"/>
      <c r="HT323" s="2252"/>
      <c r="HU323" s="1858"/>
      <c r="HX323" s="2252"/>
      <c r="HY323" s="1858"/>
      <c r="IB323" s="2252"/>
      <c r="IC323" s="1858"/>
      <c r="IF323" s="2252"/>
      <c r="IG323" s="1858"/>
      <c r="IJ323" s="2252"/>
      <c r="IK323" s="1858"/>
      <c r="IN323" s="2252"/>
      <c r="IO323" s="1858"/>
      <c r="IR323" s="2252"/>
      <c r="IS323" s="1858"/>
      <c r="IV323" s="1858"/>
      <c r="IW323" s="1858"/>
      <c r="IZ323" s="2252"/>
      <c r="JA323" s="1858"/>
      <c r="JD323" s="2252"/>
      <c r="JE323" s="1858"/>
      <c r="JH323" s="2252"/>
      <c r="JI323" s="1858"/>
      <c r="JL323" s="2252"/>
      <c r="JM323" s="1858"/>
      <c r="JP323" s="2252"/>
      <c r="JQ323" s="1858"/>
      <c r="JT323" s="2252"/>
      <c r="JU323" s="1858"/>
      <c r="JX323" s="2252"/>
      <c r="JY323" s="1858"/>
      <c r="KB323" s="2252"/>
      <c r="KC323" s="1858"/>
      <c r="KF323" s="2252"/>
      <c r="KG323" s="1858"/>
      <c r="KJ323" s="2252"/>
      <c r="KK323" s="1858"/>
      <c r="KN323" s="2252"/>
      <c r="KO323" s="1858"/>
      <c r="KR323" s="2252"/>
      <c r="KS323" s="1858"/>
      <c r="KV323" s="2252"/>
      <c r="KW323" s="1858"/>
      <c r="KZ323" s="2252"/>
      <c r="LA323" s="1858"/>
      <c r="LD323" s="2252"/>
      <c r="LE323" s="1858"/>
      <c r="LH323" s="2252"/>
      <c r="LI323" s="1858"/>
      <c r="LL323" s="2252"/>
      <c r="LM323" s="1858"/>
      <c r="LP323" s="2252"/>
      <c r="LQ323" s="1858"/>
      <c r="LT323" s="2252"/>
      <c r="LU323" s="1858"/>
      <c r="LX323" s="2252"/>
      <c r="LY323" s="1858"/>
      <c r="MB323" s="2252"/>
      <c r="MC323" s="1858"/>
      <c r="MF323" s="2252"/>
      <c r="MG323" s="1858"/>
      <c r="MJ323" s="2252"/>
      <c r="MK323" s="1858"/>
      <c r="MN323" s="2252"/>
      <c r="MO323" s="1858"/>
      <c r="MR323" s="2252"/>
      <c r="MS323" s="1858"/>
      <c r="MV323" s="2252"/>
      <c r="MW323" s="1858"/>
      <c r="MZ323" s="2252"/>
      <c r="NA323" s="1858"/>
      <c r="ND323" s="2252"/>
    </row>
    <row r="324" spans="1:368" s="78" customFormat="1" thickBot="1">
      <c r="A324" s="899"/>
      <c r="B324" s="1754"/>
      <c r="C324" s="1790"/>
      <c r="D324" s="2331"/>
      <c r="E324" s="1790"/>
      <c r="F324" s="1837"/>
      <c r="G324" s="1743" t="s">
        <v>348</v>
      </c>
      <c r="H324" s="1741">
        <f t="shared" si="274"/>
        <v>3.5376249999999998</v>
      </c>
      <c r="I324" s="1741">
        <f t="shared" si="274"/>
        <v>3.5376249999999998</v>
      </c>
      <c r="J324" s="1741">
        <f t="shared" si="274"/>
        <v>5.6334999999999997</v>
      </c>
      <c r="K324" s="2310">
        <f>SUM(H324:J324)</f>
        <v>12.708749999999998</v>
      </c>
      <c r="L324" s="1754"/>
      <c r="M324" s="472"/>
      <c r="N324" s="472"/>
      <c r="O324" s="472"/>
      <c r="P324" s="471"/>
      <c r="Q324" s="2521"/>
      <c r="R324" s="572"/>
      <c r="S324" s="573"/>
      <c r="T324" s="2520"/>
      <c r="U324" s="355"/>
      <c r="V324" s="355"/>
      <c r="W324" s="355"/>
      <c r="X324" s="356"/>
      <c r="Y324" s="482"/>
      <c r="Z324" s="482"/>
      <c r="AA324" s="482"/>
      <c r="AB324" s="525"/>
      <c r="AC324" s="484">
        <v>3</v>
      </c>
      <c r="AD324" s="484">
        <v>2</v>
      </c>
      <c r="AE324" s="484">
        <v>6</v>
      </c>
      <c r="AF324" s="356">
        <f>AE324+AD324+AC324</f>
        <v>11</v>
      </c>
      <c r="AG324" s="683">
        <f>AJ324*6/20</f>
        <v>3.8009999999999997</v>
      </c>
      <c r="AH324" s="683">
        <f>AJ324*6/20</f>
        <v>3.8009999999999997</v>
      </c>
      <c r="AI324" s="683">
        <f>AJ324*8/20</f>
        <v>5.0679999999999996</v>
      </c>
      <c r="AJ324" s="684">
        <v>12.67</v>
      </c>
      <c r="AK324" s="1558">
        <v>5</v>
      </c>
      <c r="AL324" s="486">
        <v>4</v>
      </c>
      <c r="AM324" s="486">
        <v>5</v>
      </c>
      <c r="AN324" s="1559">
        <f>AM324+AL324+AK324</f>
        <v>14</v>
      </c>
      <c r="AO324" s="1127"/>
      <c r="AP324" s="1127"/>
      <c r="AQ324" s="1127"/>
      <c r="AR324" s="1128"/>
      <c r="AS324" s="373"/>
      <c r="AT324" s="373"/>
      <c r="AU324" s="705"/>
      <c r="AV324" s="704"/>
      <c r="AW324" s="1962"/>
      <c r="AX324" s="364"/>
      <c r="AY324" s="365"/>
      <c r="AZ324" s="1963"/>
      <c r="BA324" s="366"/>
      <c r="BB324" s="366"/>
      <c r="BC324" s="366"/>
      <c r="BD324" s="367"/>
      <c r="BE324" s="2401">
        <v>4</v>
      </c>
      <c r="BF324" s="368">
        <v>4</v>
      </c>
      <c r="BG324" s="2451">
        <v>7</v>
      </c>
      <c r="BH324" s="470">
        <f>BG324+BF324+BE324</f>
        <v>15</v>
      </c>
      <c r="BI324" s="371"/>
      <c r="BJ324" s="371"/>
      <c r="BK324" s="371"/>
      <c r="BL324" s="372"/>
      <c r="BM324" s="358"/>
      <c r="BN324" s="358"/>
      <c r="BO324" s="358"/>
      <c r="BP324" s="363"/>
      <c r="BQ324" s="373"/>
      <c r="BR324" s="373"/>
      <c r="BS324" s="373"/>
      <c r="BT324" s="704"/>
      <c r="BU324" s="1910"/>
      <c r="BV324" s="373"/>
      <c r="BW324" s="373"/>
      <c r="BX324" s="1911"/>
      <c r="BY324" s="462">
        <v>4</v>
      </c>
      <c r="BZ324" s="462">
        <v>4</v>
      </c>
      <c r="CA324" s="462">
        <v>5</v>
      </c>
      <c r="CB324" s="375">
        <f>CA324+BZ324+BY324</f>
        <v>13</v>
      </c>
      <c r="CC324" s="355"/>
      <c r="CD324" s="355"/>
      <c r="CE324" s="355"/>
      <c r="CF324" s="356"/>
      <c r="CG324" s="358"/>
      <c r="CH324" s="358"/>
      <c r="CI324" s="358"/>
      <c r="CJ324" s="363"/>
      <c r="CK324" s="709">
        <v>2</v>
      </c>
      <c r="CL324" s="667">
        <v>3</v>
      </c>
      <c r="CM324" s="667">
        <v>6</v>
      </c>
      <c r="CN324" s="488">
        <f>CM324+CL324+CK324</f>
        <v>11</v>
      </c>
      <c r="CO324" s="2011">
        <v>4</v>
      </c>
      <c r="CP324" s="537">
        <v>4.5</v>
      </c>
      <c r="CQ324" s="537">
        <v>7</v>
      </c>
      <c r="CR324" s="2006">
        <f>CQ324+CP324+CO324</f>
        <v>15.5</v>
      </c>
      <c r="CS324" s="467"/>
      <c r="CT324" s="467"/>
      <c r="CU324" s="467"/>
      <c r="CV324" s="575"/>
      <c r="CW324" s="466"/>
      <c r="CX324" s="467"/>
      <c r="CY324" s="468"/>
      <c r="CZ324" s="468"/>
      <c r="DA324" s="469"/>
      <c r="DB324" s="378"/>
      <c r="DC324" s="470"/>
      <c r="DD324" s="470"/>
      <c r="DE324" s="466"/>
      <c r="DF324" s="467"/>
      <c r="DG324" s="468"/>
      <c r="DH324" s="468"/>
      <c r="DI324" s="466"/>
      <c r="DJ324" s="467"/>
      <c r="DK324" s="468"/>
      <c r="DL324" s="468"/>
      <c r="DM324" s="374"/>
      <c r="DN324" s="374"/>
      <c r="DO324" s="374"/>
      <c r="DP324" s="574"/>
      <c r="DQ324" s="466"/>
      <c r="DR324" s="467"/>
      <c r="DS324" s="468"/>
      <c r="DT324" s="575"/>
      <c r="DU324" s="491"/>
      <c r="DV324" s="492"/>
      <c r="DW324" s="493"/>
      <c r="DX324" s="494"/>
      <c r="DY324" s="495"/>
      <c r="DZ324" s="496"/>
      <c r="EA324" s="497"/>
      <c r="EB324" s="576"/>
      <c r="EC324" s="466"/>
      <c r="ED324" s="467"/>
      <c r="EE324" s="468"/>
      <c r="EF324" s="575"/>
      <c r="EG324" s="466"/>
      <c r="EH324" s="467"/>
      <c r="EI324" s="468"/>
      <c r="EJ324" s="575"/>
      <c r="EK324" s="990"/>
      <c r="EL324" s="991"/>
      <c r="EM324" s="992"/>
      <c r="EN324" s="993"/>
      <c r="EO324" s="1064">
        <v>2.5</v>
      </c>
      <c r="EP324" s="1064">
        <v>3</v>
      </c>
      <c r="EQ324" s="1064">
        <v>4</v>
      </c>
      <c r="ER324" s="1065">
        <f>EQ324+EP324+EO324</f>
        <v>9.5</v>
      </c>
      <c r="ES324" s="1113"/>
      <c r="ET324" s="1114"/>
      <c r="EU324" s="1115"/>
      <c r="EV324" s="1116"/>
      <c r="EW324" s="1396"/>
      <c r="EX324" s="1397"/>
      <c r="EY324" s="1398"/>
      <c r="EZ324" s="1399"/>
      <c r="FA324" s="1465"/>
      <c r="FB324" s="1466"/>
      <c r="FC324" s="1467"/>
      <c r="FD324" s="1468"/>
      <c r="FE324" s="1678"/>
      <c r="FF324" s="1679"/>
      <c r="FG324" s="1680"/>
      <c r="FH324" s="1681"/>
      <c r="FL324" s="2252"/>
      <c r="FP324" s="2252"/>
      <c r="FQ324" s="1858"/>
      <c r="FT324" s="2252"/>
      <c r="FX324" s="2252"/>
      <c r="GB324" s="2252"/>
      <c r="GF324" s="2252"/>
      <c r="GG324" s="1858"/>
      <c r="GJ324" s="2252"/>
      <c r="GN324" s="2252"/>
      <c r="GR324" s="2252"/>
      <c r="GV324" s="1858"/>
      <c r="GW324" s="1858"/>
      <c r="GZ324" s="2252"/>
      <c r="HA324" s="1858"/>
      <c r="HD324" s="2252"/>
      <c r="HE324" s="1858"/>
      <c r="HH324" s="2252"/>
      <c r="HI324" s="1858"/>
      <c r="HL324" s="2252"/>
      <c r="HM324" s="1858"/>
      <c r="HP324" s="2252"/>
      <c r="HQ324" s="1858"/>
      <c r="HT324" s="2252"/>
      <c r="HU324" s="1858"/>
      <c r="HX324" s="2252"/>
      <c r="HY324" s="1858"/>
      <c r="IB324" s="2252"/>
      <c r="IC324" s="1858"/>
      <c r="IF324" s="2252"/>
      <c r="IG324" s="1858"/>
      <c r="IJ324" s="2252"/>
      <c r="IK324" s="1858"/>
      <c r="IN324" s="2252"/>
      <c r="IO324" s="1858"/>
      <c r="IR324" s="2252"/>
      <c r="IS324" s="1858"/>
      <c r="IV324" s="1858"/>
      <c r="IW324" s="1858"/>
      <c r="IZ324" s="2252"/>
      <c r="JA324" s="1858"/>
      <c r="JD324" s="2252"/>
      <c r="JE324" s="1858"/>
      <c r="JH324" s="2252"/>
      <c r="JI324" s="1858"/>
      <c r="JL324" s="2252"/>
      <c r="JM324" s="1858"/>
      <c r="JP324" s="2252"/>
      <c r="JQ324" s="1858"/>
      <c r="JT324" s="2252"/>
      <c r="JU324" s="1858"/>
      <c r="JX324" s="2252"/>
      <c r="JY324" s="1858"/>
      <c r="KB324" s="2252"/>
      <c r="KC324" s="1858"/>
      <c r="KF324" s="2252"/>
      <c r="KG324" s="1858"/>
      <c r="KJ324" s="2252"/>
      <c r="KK324" s="1858"/>
      <c r="KN324" s="2252"/>
      <c r="KO324" s="1858"/>
      <c r="KR324" s="2252"/>
      <c r="KS324" s="1858"/>
      <c r="KV324" s="2252"/>
      <c r="KW324" s="1858"/>
      <c r="KZ324" s="2252"/>
      <c r="LA324" s="1858"/>
      <c r="LD324" s="2252"/>
      <c r="LE324" s="1858"/>
      <c r="LH324" s="2252"/>
      <c r="LI324" s="1858"/>
      <c r="LL324" s="2252"/>
      <c r="LM324" s="1858"/>
      <c r="LP324" s="2252"/>
      <c r="LQ324" s="1858"/>
      <c r="LT324" s="2252"/>
      <c r="LU324" s="1858"/>
      <c r="LX324" s="2252"/>
      <c r="LY324" s="1858"/>
      <c r="MB324" s="2252"/>
      <c r="MC324" s="1858"/>
      <c r="MF324" s="2252"/>
      <c r="MG324" s="1858"/>
      <c r="MJ324" s="2252"/>
      <c r="MK324" s="1858"/>
      <c r="MN324" s="2252"/>
      <c r="MO324" s="1858"/>
      <c r="MR324" s="2252"/>
      <c r="MS324" s="1858"/>
      <c r="MV324" s="2252"/>
      <c r="MW324" s="1858"/>
      <c r="MZ324" s="2252"/>
      <c r="NA324" s="1858"/>
      <c r="ND324" s="2252"/>
    </row>
    <row r="325" spans="1:368" s="78" customFormat="1" thickBot="1">
      <c r="A325" s="899"/>
      <c r="B325" s="1754"/>
      <c r="C325" s="1790"/>
      <c r="D325" s="2331"/>
      <c r="E325" s="1790"/>
      <c r="F325" s="1837"/>
      <c r="G325" s="1743" t="s">
        <v>250</v>
      </c>
      <c r="H325" s="1747">
        <f t="shared" si="274"/>
        <v>5.0436250000000005</v>
      </c>
      <c r="I325" s="1747">
        <f t="shared" si="274"/>
        <v>4.8561250000000005</v>
      </c>
      <c r="J325" s="1747">
        <f t="shared" si="274"/>
        <v>6.6414999999999997</v>
      </c>
      <c r="K325" s="2309">
        <f>SUM(H325:J325)</f>
        <v>16.541250000000002</v>
      </c>
      <c r="L325" s="1754"/>
      <c r="M325" s="472"/>
      <c r="N325" s="472"/>
      <c r="O325" s="472"/>
      <c r="P325" s="471"/>
      <c r="Q325" s="2521"/>
      <c r="R325" s="572"/>
      <c r="S325" s="573"/>
      <c r="T325" s="2520"/>
      <c r="U325" s="355"/>
      <c r="V325" s="355"/>
      <c r="W325" s="355"/>
      <c r="X325" s="356"/>
      <c r="Y325" s="482"/>
      <c r="Z325" s="482"/>
      <c r="AA325" s="482"/>
      <c r="AB325" s="525"/>
      <c r="AC325" s="484">
        <v>5</v>
      </c>
      <c r="AD325" s="484">
        <v>5</v>
      </c>
      <c r="AE325" s="484">
        <v>5</v>
      </c>
      <c r="AF325" s="356">
        <f>AE325+AD325+AC325</f>
        <v>15</v>
      </c>
      <c r="AG325" s="546">
        <v>4</v>
      </c>
      <c r="AH325" s="546">
        <v>4</v>
      </c>
      <c r="AI325" s="546">
        <v>8</v>
      </c>
      <c r="AJ325" s="724">
        <f>AI325+AH325+AG325</f>
        <v>16</v>
      </c>
      <c r="AK325" s="1558">
        <v>5.5</v>
      </c>
      <c r="AL325" s="486">
        <v>5</v>
      </c>
      <c r="AM325" s="486">
        <v>7</v>
      </c>
      <c r="AN325" s="1559">
        <f>AM325+AL325+AK325</f>
        <v>17.5</v>
      </c>
      <c r="AO325" s="1127"/>
      <c r="AP325" s="1127"/>
      <c r="AQ325" s="1127"/>
      <c r="AR325" s="1128"/>
      <c r="AS325" s="373"/>
      <c r="AT325" s="373"/>
      <c r="AU325" s="705"/>
      <c r="AV325" s="704"/>
      <c r="AW325" s="1962"/>
      <c r="AX325" s="364"/>
      <c r="AY325" s="365"/>
      <c r="AZ325" s="1963"/>
      <c r="BA325" s="366"/>
      <c r="BB325" s="366"/>
      <c r="BC325" s="366"/>
      <c r="BD325" s="367"/>
      <c r="BE325" s="2401">
        <v>5</v>
      </c>
      <c r="BF325" s="368">
        <v>6</v>
      </c>
      <c r="BG325" s="2451">
        <v>7</v>
      </c>
      <c r="BH325" s="470">
        <f>BG325+BF325+BE325</f>
        <v>18</v>
      </c>
      <c r="BI325" s="371"/>
      <c r="BJ325" s="371"/>
      <c r="BK325" s="371"/>
      <c r="BL325" s="372"/>
      <c r="BM325" s="358"/>
      <c r="BN325" s="358"/>
      <c r="BO325" s="358"/>
      <c r="BP325" s="363"/>
      <c r="BQ325" s="373"/>
      <c r="BR325" s="373"/>
      <c r="BS325" s="373"/>
      <c r="BT325" s="704"/>
      <c r="BU325" s="1910"/>
      <c r="BV325" s="373"/>
      <c r="BW325" s="373"/>
      <c r="BX325" s="1911"/>
      <c r="BY325" s="462">
        <v>5</v>
      </c>
      <c r="BZ325" s="462">
        <v>5</v>
      </c>
      <c r="CA325" s="462">
        <v>8</v>
      </c>
      <c r="CB325" s="375">
        <f>CA325+BZ325+BY325</f>
        <v>18</v>
      </c>
      <c r="CC325" s="355"/>
      <c r="CD325" s="355"/>
      <c r="CE325" s="355"/>
      <c r="CF325" s="356"/>
      <c r="CG325" s="358"/>
      <c r="CH325" s="358"/>
      <c r="CI325" s="358"/>
      <c r="CJ325" s="363"/>
      <c r="CK325" s="709">
        <v>6</v>
      </c>
      <c r="CL325" s="667">
        <v>4</v>
      </c>
      <c r="CM325" s="667">
        <v>5</v>
      </c>
      <c r="CN325" s="488">
        <f>CM325+CL325+CK325</f>
        <v>15</v>
      </c>
      <c r="CO325" s="1906">
        <f>CR325*6/20</f>
        <v>3.8490000000000002</v>
      </c>
      <c r="CP325" s="683">
        <f>CR325*6/20</f>
        <v>3.8490000000000002</v>
      </c>
      <c r="CQ325" s="683">
        <f>CR325*8/20</f>
        <v>5.1319999999999997</v>
      </c>
      <c r="CR325" s="1907">
        <v>12.83</v>
      </c>
      <c r="CS325" s="467"/>
      <c r="CT325" s="467"/>
      <c r="CU325" s="467"/>
      <c r="CV325" s="575"/>
      <c r="CW325" s="466"/>
      <c r="CX325" s="467"/>
      <c r="CY325" s="468"/>
      <c r="CZ325" s="468"/>
      <c r="DA325" s="469"/>
      <c r="DB325" s="378"/>
      <c r="DC325" s="470"/>
      <c r="DD325" s="470"/>
      <c r="DE325" s="466"/>
      <c r="DF325" s="467"/>
      <c r="DG325" s="468"/>
      <c r="DH325" s="468"/>
      <c r="DI325" s="466"/>
      <c r="DJ325" s="467"/>
      <c r="DK325" s="468"/>
      <c r="DL325" s="468"/>
      <c r="DM325" s="374"/>
      <c r="DN325" s="374"/>
      <c r="DO325" s="374"/>
      <c r="DP325" s="574"/>
      <c r="DQ325" s="466"/>
      <c r="DR325" s="467"/>
      <c r="DS325" s="468"/>
      <c r="DT325" s="575"/>
      <c r="DU325" s="491"/>
      <c r="DV325" s="492"/>
      <c r="DW325" s="493"/>
      <c r="DX325" s="494"/>
      <c r="DY325" s="495"/>
      <c r="DZ325" s="496"/>
      <c r="EA325" s="497"/>
      <c r="EB325" s="576"/>
      <c r="EC325" s="466"/>
      <c r="ED325" s="467"/>
      <c r="EE325" s="468"/>
      <c r="EF325" s="575"/>
      <c r="EG325" s="466"/>
      <c r="EH325" s="467"/>
      <c r="EI325" s="468"/>
      <c r="EJ325" s="575"/>
      <c r="EK325" s="990"/>
      <c r="EL325" s="991"/>
      <c r="EM325" s="992"/>
      <c r="EN325" s="993"/>
      <c r="EO325" s="1064">
        <v>6</v>
      </c>
      <c r="EP325" s="1064">
        <v>6</v>
      </c>
      <c r="EQ325" s="1064">
        <v>8</v>
      </c>
      <c r="ER325" s="1065">
        <f>EQ325+EP325+EO325</f>
        <v>20</v>
      </c>
      <c r="ES325" s="1113"/>
      <c r="ET325" s="1114"/>
      <c r="EU325" s="1115"/>
      <c r="EV325" s="1116"/>
      <c r="EW325" s="1396"/>
      <c r="EX325" s="1397"/>
      <c r="EY325" s="1398"/>
      <c r="EZ325" s="1399"/>
      <c r="FA325" s="1465"/>
      <c r="FB325" s="1466"/>
      <c r="FC325" s="1467"/>
      <c r="FD325" s="1468"/>
      <c r="FE325" s="1678"/>
      <c r="FF325" s="1679"/>
      <c r="FG325" s="1680"/>
      <c r="FH325" s="1681"/>
      <c r="FL325" s="2252"/>
      <c r="FP325" s="2252"/>
      <c r="FQ325" s="1858"/>
      <c r="FT325" s="2252"/>
      <c r="FX325" s="2252"/>
      <c r="GB325" s="2252"/>
      <c r="GF325" s="2252"/>
      <c r="GG325" s="1858"/>
      <c r="GJ325" s="2252"/>
      <c r="GN325" s="2252"/>
      <c r="GR325" s="2252"/>
      <c r="GV325" s="1858"/>
      <c r="GW325" s="1858"/>
      <c r="GZ325" s="2252"/>
      <c r="HA325" s="1858"/>
      <c r="HD325" s="2252"/>
      <c r="HE325" s="1858"/>
      <c r="HH325" s="2252"/>
      <c r="HI325" s="1858"/>
      <c r="HL325" s="2252"/>
      <c r="HM325" s="1858"/>
      <c r="HP325" s="2252"/>
      <c r="HQ325" s="1858"/>
      <c r="HT325" s="2252"/>
      <c r="HU325" s="1858"/>
      <c r="HX325" s="2252"/>
      <c r="HY325" s="1858"/>
      <c r="IB325" s="2252"/>
      <c r="IC325" s="1858"/>
      <c r="IF325" s="2252"/>
      <c r="IG325" s="1858"/>
      <c r="IJ325" s="2252"/>
      <c r="IK325" s="1858"/>
      <c r="IN325" s="2252"/>
      <c r="IO325" s="1858"/>
      <c r="IR325" s="2252"/>
      <c r="IS325" s="1858"/>
      <c r="IV325" s="1858"/>
      <c r="IW325" s="1858"/>
      <c r="IZ325" s="2252"/>
      <c r="JA325" s="1858"/>
      <c r="JD325" s="2252"/>
      <c r="JE325" s="1858"/>
      <c r="JH325" s="2252"/>
      <c r="JI325" s="1858"/>
      <c r="JL325" s="2252"/>
      <c r="JM325" s="1858"/>
      <c r="JP325" s="2252"/>
      <c r="JQ325" s="1858"/>
      <c r="JT325" s="2252"/>
      <c r="JU325" s="1858"/>
      <c r="JX325" s="2252"/>
      <c r="JY325" s="1858"/>
      <c r="KB325" s="2252"/>
      <c r="KC325" s="1858"/>
      <c r="KF325" s="2252"/>
      <c r="KG325" s="1858"/>
      <c r="KJ325" s="2252"/>
      <c r="KK325" s="1858"/>
      <c r="KN325" s="2252"/>
      <c r="KO325" s="1858"/>
      <c r="KR325" s="2252"/>
      <c r="KS325" s="1858"/>
      <c r="KV325" s="2252"/>
      <c r="KW325" s="1858"/>
      <c r="KZ325" s="2252"/>
      <c r="LA325" s="1858"/>
      <c r="LD325" s="2252"/>
      <c r="LE325" s="1858"/>
      <c r="LH325" s="2252"/>
      <c r="LI325" s="1858"/>
      <c r="LL325" s="2252"/>
      <c r="LM325" s="1858"/>
      <c r="LP325" s="2252"/>
      <c r="LQ325" s="1858"/>
      <c r="LT325" s="2252"/>
      <c r="LU325" s="1858"/>
      <c r="LX325" s="2252"/>
      <c r="LY325" s="1858"/>
      <c r="MB325" s="2252"/>
      <c r="MC325" s="1858"/>
      <c r="MF325" s="2252"/>
      <c r="MG325" s="1858"/>
      <c r="MJ325" s="2252"/>
      <c r="MK325" s="1858"/>
      <c r="MN325" s="2252"/>
      <c r="MO325" s="1858"/>
      <c r="MR325" s="2252"/>
      <c r="MS325" s="1858"/>
      <c r="MV325" s="2252"/>
      <c r="MW325" s="1858"/>
      <c r="MZ325" s="2252"/>
      <c r="NA325" s="1858"/>
      <c r="ND325" s="2252"/>
    </row>
    <row r="326" spans="1:368" s="933" customFormat="1" thickBot="1">
      <c r="A326" s="900"/>
      <c r="B326" s="1761"/>
      <c r="C326" s="1790">
        <v>2008</v>
      </c>
      <c r="D326" s="2331" t="s">
        <v>505</v>
      </c>
      <c r="E326" s="1790">
        <v>25</v>
      </c>
      <c r="F326" s="1839" t="s">
        <v>549</v>
      </c>
      <c r="G326" s="1744"/>
      <c r="H326" s="2274"/>
      <c r="I326" s="2274"/>
      <c r="J326" s="2274"/>
      <c r="K326" s="2275"/>
      <c r="L326" s="1761"/>
      <c r="M326" s="1221"/>
      <c r="N326" s="1221"/>
      <c r="O326" s="1221"/>
      <c r="P326" s="2506"/>
      <c r="Q326" s="2534"/>
      <c r="R326" s="1222"/>
      <c r="S326" s="1223"/>
      <c r="T326" s="2535"/>
      <c r="U326" s="903"/>
      <c r="V326" s="903"/>
      <c r="W326" s="903"/>
      <c r="X326" s="904"/>
      <c r="Y326" s="1224"/>
      <c r="Z326" s="1224"/>
      <c r="AA326" s="1224"/>
      <c r="AB326" s="1225"/>
      <c r="AC326" s="2572">
        <f>STDEV(AF322:AF325)</f>
        <v>2.3584952830141508</v>
      </c>
      <c r="AD326" s="2570"/>
      <c r="AE326" s="2571">
        <f>AVERAGE(AF322:AF325)</f>
        <v>11.625</v>
      </c>
      <c r="AF326" s="2573"/>
      <c r="AG326" s="2572">
        <f>STDEV(AJ322:AJ325)</f>
        <v>2.4944388146434822</v>
      </c>
      <c r="AH326" s="2570"/>
      <c r="AI326" s="2571">
        <f>AVERAGE(AJ322:AJ325)</f>
        <v>12.6675</v>
      </c>
      <c r="AJ326" s="2573"/>
      <c r="AK326" s="2572">
        <f>STDEV(AN322:AN325)</f>
        <v>3.1358146203711299</v>
      </c>
      <c r="AL326" s="2570"/>
      <c r="AM326" s="2571">
        <f>AVERAGE(AN322:AN325)</f>
        <v>13.5</v>
      </c>
      <c r="AN326" s="2573"/>
      <c r="AO326" s="1226"/>
      <c r="AP326" s="1226"/>
      <c r="AQ326" s="1226"/>
      <c r="AR326" s="1227"/>
      <c r="AS326" s="910"/>
      <c r="AT326" s="910"/>
      <c r="AU326" s="911"/>
      <c r="AV326" s="1598"/>
      <c r="AW326" s="1978"/>
      <c r="AX326" s="912"/>
      <c r="AY326" s="913"/>
      <c r="AZ326" s="1979"/>
      <c r="BA326" s="914"/>
      <c r="BB326" s="914"/>
      <c r="BC326" s="914"/>
      <c r="BD326" s="1847"/>
      <c r="BE326" s="2572">
        <f>STDEV(BH322:BH325)</f>
        <v>2.8674422400459929</v>
      </c>
      <c r="BF326" s="2570"/>
      <c r="BG326" s="2571">
        <f>AVERAGE(BH322:BH325)</f>
        <v>14.6675</v>
      </c>
      <c r="BH326" s="2573"/>
      <c r="BI326" s="916"/>
      <c r="BJ326" s="916"/>
      <c r="BK326" s="916"/>
      <c r="BL326" s="917"/>
      <c r="BM326" s="918"/>
      <c r="BN326" s="918"/>
      <c r="BO326" s="918"/>
      <c r="BP326" s="919"/>
      <c r="BQ326" s="910"/>
      <c r="BR326" s="910"/>
      <c r="BS326" s="910"/>
      <c r="BT326" s="1598"/>
      <c r="BU326" s="1937"/>
      <c r="BV326" s="910"/>
      <c r="BW326" s="910"/>
      <c r="BX326" s="1938"/>
      <c r="BY326" s="2572">
        <f>STDEV(CB322:CB325)</f>
        <v>3.5590260840104371</v>
      </c>
      <c r="BZ326" s="2570"/>
      <c r="CA326" s="2571">
        <f>AVERAGE(CB322:CB325)</f>
        <v>13</v>
      </c>
      <c r="CB326" s="2573"/>
      <c r="CC326" s="903"/>
      <c r="CD326" s="903"/>
      <c r="CE326" s="903"/>
      <c r="CF326" s="904"/>
      <c r="CG326" s="918"/>
      <c r="CH326" s="918"/>
      <c r="CI326" s="918"/>
      <c r="CJ326" s="919"/>
      <c r="CK326" s="2572">
        <f>STDEV(CN322:CN325)</f>
        <v>2.1602468994692869</v>
      </c>
      <c r="CL326" s="2570"/>
      <c r="CM326" s="2571">
        <f>AVERAGE(CN322:CN325)</f>
        <v>12</v>
      </c>
      <c r="CN326" s="2573"/>
      <c r="CO326" s="2572">
        <f>STDEV(CR322:CR325)</f>
        <v>2.7788891665555826</v>
      </c>
      <c r="CP326" s="2570"/>
      <c r="CQ326" s="2571">
        <f>AVERAGE(CR322:CR325)</f>
        <v>12.8325</v>
      </c>
      <c r="CR326" s="2573"/>
      <c r="CS326" s="921"/>
      <c r="CT326" s="921"/>
      <c r="CU326" s="921"/>
      <c r="CV326" s="923"/>
      <c r="CW326" s="924"/>
      <c r="CX326" s="921"/>
      <c r="CY326" s="922"/>
      <c r="CZ326" s="922"/>
      <c r="DA326" s="925"/>
      <c r="DB326" s="915"/>
      <c r="DC326" s="926"/>
      <c r="DD326" s="926"/>
      <c r="DE326" s="924"/>
      <c r="DF326" s="921"/>
      <c r="DG326" s="922"/>
      <c r="DH326" s="922"/>
      <c r="DI326" s="924"/>
      <c r="DJ326" s="921"/>
      <c r="DK326" s="922"/>
      <c r="DL326" s="922"/>
      <c r="DM326" s="906"/>
      <c r="DN326" s="906"/>
      <c r="DO326" s="906"/>
      <c r="DP326" s="905"/>
      <c r="DQ326" s="924"/>
      <c r="DR326" s="921"/>
      <c r="DS326" s="922"/>
      <c r="DT326" s="923"/>
      <c r="DU326" s="1229"/>
      <c r="DV326" s="1230"/>
      <c r="DW326" s="1231"/>
      <c r="DX326" s="1561"/>
      <c r="DY326" s="1541"/>
      <c r="DZ326" s="1542"/>
      <c r="EA326" s="1543"/>
      <c r="EB326" s="1544"/>
      <c r="EC326" s="924"/>
      <c r="ED326" s="921"/>
      <c r="EE326" s="922"/>
      <c r="EF326" s="923"/>
      <c r="EG326" s="924"/>
      <c r="EH326" s="921"/>
      <c r="EI326" s="922"/>
      <c r="EJ326" s="923"/>
      <c r="EK326" s="1717"/>
      <c r="EL326" s="1718"/>
      <c r="EM326" s="1719"/>
      <c r="EN326" s="1720"/>
      <c r="EO326" s="2572">
        <f>STDEV(ER322:ER325)</f>
        <v>6.0466933112239118</v>
      </c>
      <c r="EP326" s="2570"/>
      <c r="EQ326" s="2571">
        <f>AVERAGE(ER322:ER325)</f>
        <v>12.375</v>
      </c>
      <c r="ER326" s="2573"/>
      <c r="ES326" s="1725"/>
      <c r="ET326" s="1726"/>
      <c r="EU326" s="1727"/>
      <c r="EV326" s="1728"/>
      <c r="EW326" s="1729"/>
      <c r="EX326" s="1730"/>
      <c r="EY326" s="1731"/>
      <c r="EZ326" s="1732"/>
      <c r="FA326" s="1733"/>
      <c r="FB326" s="1734"/>
      <c r="FC326" s="1735"/>
      <c r="FD326" s="1736"/>
      <c r="FE326" s="1737"/>
      <c r="FF326" s="1738"/>
      <c r="FG326" s="1739"/>
      <c r="FH326" s="1740"/>
      <c r="FL326" s="2261"/>
      <c r="FP326" s="2261"/>
      <c r="FQ326" s="1868"/>
      <c r="FT326" s="2261"/>
      <c r="FX326" s="2261"/>
      <c r="GB326" s="2261"/>
      <c r="GF326" s="2261"/>
      <c r="GG326" s="1868"/>
      <c r="GJ326" s="2261"/>
      <c r="GN326" s="2261"/>
      <c r="GR326" s="2261"/>
      <c r="GV326" s="1868"/>
      <c r="GW326" s="1868"/>
      <c r="GZ326" s="2261"/>
      <c r="HA326" s="1868"/>
      <c r="HD326" s="2261"/>
      <c r="HE326" s="1868"/>
      <c r="HH326" s="2261"/>
      <c r="HI326" s="1868"/>
      <c r="HL326" s="2261"/>
      <c r="HM326" s="1868"/>
      <c r="HP326" s="2261"/>
      <c r="HQ326" s="1868"/>
      <c r="HT326" s="2261"/>
      <c r="HU326" s="1868"/>
      <c r="HX326" s="2261"/>
      <c r="HY326" s="1868"/>
      <c r="IB326" s="2261"/>
      <c r="IC326" s="1868"/>
      <c r="IF326" s="2261"/>
      <c r="IG326" s="1868"/>
      <c r="IJ326" s="2261"/>
      <c r="IK326" s="1868"/>
      <c r="IN326" s="2261"/>
      <c r="IO326" s="1868"/>
      <c r="IR326" s="2261"/>
      <c r="IS326" s="1868"/>
      <c r="IV326" s="1868"/>
      <c r="IW326" s="1868"/>
      <c r="IZ326" s="2261"/>
      <c r="JA326" s="1868"/>
      <c r="JD326" s="2261"/>
      <c r="JE326" s="1868"/>
      <c r="JH326" s="2261"/>
      <c r="JI326" s="1868"/>
      <c r="JL326" s="2261"/>
      <c r="JM326" s="1868"/>
      <c r="JP326" s="2261"/>
      <c r="JQ326" s="1868"/>
      <c r="JT326" s="2261"/>
      <c r="JU326" s="1868"/>
      <c r="JX326" s="2261"/>
      <c r="JY326" s="1868"/>
      <c r="KB326" s="2261"/>
      <c r="KC326" s="1868"/>
      <c r="KF326" s="2261"/>
      <c r="KG326" s="1868"/>
      <c r="KJ326" s="2261"/>
      <c r="KK326" s="1868"/>
      <c r="KN326" s="2261"/>
      <c r="KO326" s="1868"/>
      <c r="KR326" s="2261"/>
      <c r="KS326" s="1868"/>
      <c r="KV326" s="2261"/>
      <c r="KW326" s="1868"/>
      <c r="KZ326" s="2261"/>
      <c r="LA326" s="1868"/>
      <c r="LD326" s="2261"/>
      <c r="LE326" s="1868"/>
      <c r="LH326" s="2261"/>
      <c r="LI326" s="1868"/>
      <c r="LL326" s="2261"/>
      <c r="LM326" s="1868"/>
      <c r="LP326" s="2261"/>
      <c r="LQ326" s="1868"/>
      <c r="LT326" s="2261"/>
      <c r="LU326" s="1868"/>
      <c r="LX326" s="2261"/>
      <c r="LY326" s="1868"/>
      <c r="MB326" s="2261"/>
      <c r="MC326" s="1868"/>
      <c r="MF326" s="2261"/>
      <c r="MG326" s="1868"/>
      <c r="MJ326" s="2261"/>
      <c r="MK326" s="1868"/>
      <c r="MN326" s="2261"/>
      <c r="MO326" s="1868"/>
      <c r="MR326" s="2261"/>
      <c r="MS326" s="1868"/>
      <c r="MV326" s="2261"/>
      <c r="MW326" s="1868"/>
      <c r="MZ326" s="2261"/>
      <c r="NA326" s="1868"/>
      <c r="ND326" s="2261"/>
    </row>
    <row r="327" spans="1:368" s="898" customFormat="1" thickBot="1">
      <c r="A327" s="861"/>
      <c r="B327" s="1760"/>
      <c r="C327" s="1790"/>
      <c r="D327" s="2331"/>
      <c r="E327" s="1790"/>
      <c r="F327" s="1840" t="s">
        <v>382</v>
      </c>
      <c r="G327" s="1742" t="s">
        <v>374</v>
      </c>
      <c r="H327" s="1741">
        <f t="shared" ref="H327:H335" si="275">AVERAGE(AC327,BU327,BE327,DU327,AG327,CK327,FM327,CO327,Q327,FI327)</f>
        <v>4.208333333333333</v>
      </c>
      <c r="I327" s="1741">
        <f t="shared" ref="I327:I335" si="276">AVERAGE(AD327,BV327,BF327,DV327,AH327,CL327,FN327,CP327,R327,FJ327)</f>
        <v>4.208333333333333</v>
      </c>
      <c r="J327" s="1774">
        <f t="shared" ref="J327:J335" si="277">AVERAGE(AE327,BW327,BG327,DW327,AI327,CM327,FO327,CQ327,S327,FK327)</f>
        <v>5.8888888888888893</v>
      </c>
      <c r="K327" s="2320">
        <f>SUM(H327:J327)</f>
        <v>14.305555555555555</v>
      </c>
      <c r="L327" s="1760"/>
      <c r="M327" s="1205"/>
      <c r="N327" s="1205"/>
      <c r="O327" s="1205"/>
      <c r="P327" s="2504"/>
      <c r="Q327" s="1933">
        <f>T327*6/20</f>
        <v>3.8250000000000002</v>
      </c>
      <c r="R327" s="1197">
        <f>T327*6/20</f>
        <v>3.8250000000000002</v>
      </c>
      <c r="S327" s="1197">
        <f>T327*8/20</f>
        <v>5.0999999999999996</v>
      </c>
      <c r="T327" s="2262">
        <v>12.75</v>
      </c>
      <c r="U327" s="864"/>
      <c r="V327" s="864"/>
      <c r="W327" s="864"/>
      <c r="X327" s="865"/>
      <c r="Y327" s="1208"/>
      <c r="Z327" s="1208"/>
      <c r="AA327" s="1208"/>
      <c r="AB327" s="1209"/>
      <c r="AC327" s="1199">
        <v>2</v>
      </c>
      <c r="AD327" s="1199">
        <v>4</v>
      </c>
      <c r="AE327" s="1199">
        <v>4</v>
      </c>
      <c r="AF327" s="865">
        <f>AE327+AD327+AC327</f>
        <v>10</v>
      </c>
      <c r="AG327" s="1332"/>
      <c r="AH327" s="1333"/>
      <c r="AI327" s="1334"/>
      <c r="AJ327" s="1333"/>
      <c r="AK327" s="869"/>
      <c r="AL327" s="870"/>
      <c r="AM327" s="870"/>
      <c r="AN327" s="871"/>
      <c r="AO327" s="1210"/>
      <c r="AP327" s="1210"/>
      <c r="AQ327" s="1210"/>
      <c r="AR327" s="1211"/>
      <c r="AS327" s="867"/>
      <c r="AT327" s="867"/>
      <c r="AU327" s="868"/>
      <c r="AV327" s="866"/>
      <c r="AW327" s="1976"/>
      <c r="AX327" s="872"/>
      <c r="AY327" s="873"/>
      <c r="AZ327" s="1977"/>
      <c r="BA327" s="874"/>
      <c r="BB327" s="874"/>
      <c r="BC327" s="874"/>
      <c r="BD327" s="2434"/>
      <c r="BE327" s="2400">
        <v>4</v>
      </c>
      <c r="BF327" s="1526">
        <v>4</v>
      </c>
      <c r="BG327" s="2450">
        <v>6</v>
      </c>
      <c r="BH327" s="888">
        <f>BG327+BF327+BE327</f>
        <v>14</v>
      </c>
      <c r="BI327" s="877"/>
      <c r="BJ327" s="877"/>
      <c r="BK327" s="877"/>
      <c r="BL327" s="878"/>
      <c r="BM327" s="879"/>
      <c r="BN327" s="879"/>
      <c r="BO327" s="879"/>
      <c r="BP327" s="880"/>
      <c r="BQ327" s="867"/>
      <c r="BR327" s="867"/>
      <c r="BS327" s="867"/>
      <c r="BT327" s="866"/>
      <c r="BU327" s="1876">
        <v>4</v>
      </c>
      <c r="BV327" s="1872">
        <v>3</v>
      </c>
      <c r="BW327" s="1872">
        <v>6</v>
      </c>
      <c r="BX327" s="1877">
        <f>BW327+BV327+BU327</f>
        <v>13</v>
      </c>
      <c r="BY327" s="1435"/>
      <c r="BZ327" s="1435"/>
      <c r="CA327" s="1435"/>
      <c r="CB327" s="1436"/>
      <c r="CC327" s="864"/>
      <c r="CD327" s="864"/>
      <c r="CE327" s="864"/>
      <c r="CF327" s="865"/>
      <c r="CG327" s="879"/>
      <c r="CH327" s="879"/>
      <c r="CI327" s="879"/>
      <c r="CJ327" s="880"/>
      <c r="CK327" s="882">
        <f>CN327*6/20</f>
        <v>5.0999999999999996</v>
      </c>
      <c r="CL327" s="882">
        <f>CN327*6/20</f>
        <v>5.0999999999999996</v>
      </c>
      <c r="CM327" s="882">
        <f>CN327*8/20</f>
        <v>6.8</v>
      </c>
      <c r="CN327" s="1992">
        <v>17</v>
      </c>
      <c r="CO327" s="2032">
        <v>4.5</v>
      </c>
      <c r="CP327" s="1763">
        <v>4.5</v>
      </c>
      <c r="CQ327" s="1763">
        <v>6</v>
      </c>
      <c r="CR327" s="2033">
        <f>CQ327+CP327+CO327</f>
        <v>15</v>
      </c>
      <c r="CS327" s="883"/>
      <c r="CT327" s="883"/>
      <c r="CU327" s="883"/>
      <c r="CV327" s="885"/>
      <c r="CW327" s="886"/>
      <c r="CX327" s="883"/>
      <c r="CY327" s="884"/>
      <c r="CZ327" s="884"/>
      <c r="DA327" s="887"/>
      <c r="DB327" s="875"/>
      <c r="DC327" s="888"/>
      <c r="DD327" s="888"/>
      <c r="DE327" s="886"/>
      <c r="DF327" s="883"/>
      <c r="DG327" s="884"/>
      <c r="DH327" s="884"/>
      <c r="DI327" s="886"/>
      <c r="DJ327" s="883"/>
      <c r="DK327" s="884"/>
      <c r="DL327" s="884"/>
      <c r="DM327" s="881"/>
      <c r="DN327" s="881"/>
      <c r="DO327" s="881"/>
      <c r="DP327" s="891"/>
      <c r="DQ327" s="886"/>
      <c r="DR327" s="883"/>
      <c r="DS327" s="884"/>
      <c r="DT327" s="885"/>
      <c r="DU327" s="1213">
        <f>DX327*6/20</f>
        <v>4.6500000000000004</v>
      </c>
      <c r="DV327" s="1214">
        <f>DX327*6/20</f>
        <v>4.6500000000000004</v>
      </c>
      <c r="DW327" s="1214">
        <f>DX327*8/20</f>
        <v>6.2</v>
      </c>
      <c r="DX327" s="1873">
        <v>15.5</v>
      </c>
      <c r="DY327" s="892"/>
      <c r="DZ327" s="893"/>
      <c r="EA327" s="1539"/>
      <c r="EB327" s="1540"/>
      <c r="EC327" s="886"/>
      <c r="ED327" s="883"/>
      <c r="EE327" s="884"/>
      <c r="EF327" s="885"/>
      <c r="EG327" s="886"/>
      <c r="EH327" s="883"/>
      <c r="EI327" s="884"/>
      <c r="EJ327" s="885"/>
      <c r="EK327" s="1693"/>
      <c r="EL327" s="1694"/>
      <c r="EM327" s="1695"/>
      <c r="EN327" s="1696"/>
      <c r="EO327" s="1697"/>
      <c r="EP327" s="1698"/>
      <c r="EQ327" s="1699"/>
      <c r="ER327" s="1700"/>
      <c r="ES327" s="1701"/>
      <c r="ET327" s="1702"/>
      <c r="EU327" s="1703"/>
      <c r="EV327" s="1704"/>
      <c r="EW327" s="1705"/>
      <c r="EX327" s="1706"/>
      <c r="EY327" s="1707"/>
      <c r="EZ327" s="1708"/>
      <c r="FA327" s="1709"/>
      <c r="FB327" s="1710"/>
      <c r="FC327" s="1711"/>
      <c r="FD327" s="1712"/>
      <c r="FE327" s="1713"/>
      <c r="FF327" s="1714"/>
      <c r="FG327" s="1715"/>
      <c r="FH327" s="1716"/>
      <c r="FI327" s="881">
        <f>FL327*6/20</f>
        <v>4.8</v>
      </c>
      <c r="FJ327" s="881">
        <f>FL327*6/20</f>
        <v>4.8</v>
      </c>
      <c r="FK327" s="881">
        <f>FL327*8/20</f>
        <v>6.4</v>
      </c>
      <c r="FL327" s="2264">
        <v>16</v>
      </c>
      <c r="FM327" s="1872">
        <v>5</v>
      </c>
      <c r="FN327" s="1872">
        <v>4</v>
      </c>
      <c r="FO327" s="1872">
        <v>6.5</v>
      </c>
      <c r="FP327" s="2266">
        <f>FO327+FN327+FM327</f>
        <v>15.5</v>
      </c>
      <c r="FQ327" s="1867"/>
      <c r="FT327" s="2260"/>
      <c r="FX327" s="2260"/>
      <c r="GB327" s="2260"/>
      <c r="GF327" s="2260"/>
      <c r="GG327" s="1867"/>
      <c r="GJ327" s="2260"/>
      <c r="GN327" s="2260"/>
      <c r="GR327" s="2260"/>
      <c r="GV327" s="1867"/>
      <c r="GW327" s="1867"/>
      <c r="GZ327" s="2260"/>
      <c r="HA327" s="1867"/>
      <c r="HD327" s="2260"/>
      <c r="HE327" s="1867"/>
      <c r="HH327" s="2260"/>
      <c r="HI327" s="1867"/>
      <c r="HL327" s="2260"/>
      <c r="HM327" s="1867"/>
      <c r="HP327" s="2260"/>
      <c r="HQ327" s="1867"/>
      <c r="HT327" s="2260"/>
      <c r="HU327" s="1867"/>
      <c r="HX327" s="2260"/>
      <c r="HY327" s="1867"/>
      <c r="IB327" s="2260"/>
      <c r="IC327" s="1867"/>
      <c r="IF327" s="2260"/>
      <c r="IG327" s="1867"/>
      <c r="IJ327" s="2260"/>
      <c r="IK327" s="1867"/>
      <c r="IN327" s="2260"/>
      <c r="IO327" s="1867"/>
      <c r="IR327" s="2260"/>
      <c r="IS327" s="1867"/>
      <c r="IV327" s="1867"/>
      <c r="IW327" s="1867"/>
      <c r="IZ327" s="2260"/>
      <c r="JA327" s="1867"/>
      <c r="JD327" s="2260"/>
      <c r="JE327" s="1867"/>
      <c r="JH327" s="2260"/>
      <c r="JI327" s="1867"/>
      <c r="JL327" s="2260"/>
      <c r="JM327" s="1867"/>
      <c r="JP327" s="2260"/>
      <c r="JQ327" s="1867"/>
      <c r="JT327" s="2260"/>
      <c r="JU327" s="1867"/>
      <c r="JX327" s="2260"/>
      <c r="JY327" s="1867"/>
      <c r="KB327" s="2260"/>
      <c r="KC327" s="1867"/>
      <c r="KF327" s="2260"/>
      <c r="KG327" s="1867"/>
      <c r="KJ327" s="2260"/>
      <c r="KK327" s="1867"/>
      <c r="KN327" s="2260"/>
      <c r="KO327" s="1867"/>
      <c r="KR327" s="2260"/>
      <c r="KS327" s="1867"/>
      <c r="KV327" s="2260"/>
      <c r="KW327" s="1867"/>
      <c r="KZ327" s="2260"/>
      <c r="LA327" s="1867"/>
      <c r="LD327" s="2260"/>
      <c r="LE327" s="1867"/>
      <c r="LH327" s="2260"/>
      <c r="LI327" s="1867"/>
      <c r="LL327" s="2260"/>
      <c r="LM327" s="1867"/>
      <c r="LP327" s="2260"/>
      <c r="LQ327" s="1867"/>
      <c r="LT327" s="2260"/>
      <c r="LU327" s="1867"/>
      <c r="LX327" s="2260"/>
      <c r="LY327" s="1867"/>
      <c r="MB327" s="2260"/>
      <c r="MC327" s="1867"/>
      <c r="MF327" s="2260"/>
      <c r="MG327" s="1867"/>
      <c r="MJ327" s="2260"/>
      <c r="MK327" s="1867"/>
      <c r="MN327" s="2260"/>
      <c r="MO327" s="1867"/>
      <c r="MR327" s="2260"/>
      <c r="MS327" s="1867"/>
      <c r="MV327" s="2260"/>
      <c r="MW327" s="1867"/>
      <c r="MZ327" s="2260"/>
      <c r="NA327" s="1867"/>
      <c r="ND327" s="2260"/>
    </row>
    <row r="328" spans="1:368" s="78" customFormat="1" thickBot="1">
      <c r="A328" s="899"/>
      <c r="B328" s="1754"/>
      <c r="C328" s="1790"/>
      <c r="D328" s="2331"/>
      <c r="E328" s="1790"/>
      <c r="F328" s="1837" t="s">
        <v>383</v>
      </c>
      <c r="G328" s="1743" t="s">
        <v>153</v>
      </c>
      <c r="H328" s="1741">
        <f t="shared" si="275"/>
        <v>3.5039999999999996</v>
      </c>
      <c r="I328" s="1741">
        <f t="shared" si="276"/>
        <v>3.5039999999999996</v>
      </c>
      <c r="J328" s="1741">
        <f t="shared" si="277"/>
        <v>3.7831111111111113</v>
      </c>
      <c r="K328" s="2310">
        <f t="shared" ref="K328:K335" si="278">SUM(H328:J328)</f>
        <v>10.79111111111111</v>
      </c>
      <c r="L328" s="1754"/>
      <c r="M328" s="472"/>
      <c r="N328" s="472"/>
      <c r="O328" s="472"/>
      <c r="P328" s="471"/>
      <c r="Q328" s="1869">
        <f t="shared" ref="Q328:Q335" si="279">T328*6/20</f>
        <v>2.4</v>
      </c>
      <c r="R328" s="374">
        <f t="shared" ref="R328:R335" si="280">T328*6/20</f>
        <v>2.4</v>
      </c>
      <c r="S328" s="374">
        <f t="shared" ref="S328:S335" si="281">T328*8/20</f>
        <v>3.2</v>
      </c>
      <c r="T328" s="2263">
        <v>8</v>
      </c>
      <c r="U328" s="355"/>
      <c r="V328" s="355"/>
      <c r="W328" s="355"/>
      <c r="X328" s="356"/>
      <c r="Y328" s="482"/>
      <c r="Z328" s="482"/>
      <c r="AA328" s="482"/>
      <c r="AB328" s="525"/>
      <c r="AC328" s="484">
        <v>2.5</v>
      </c>
      <c r="AD328" s="484">
        <v>3</v>
      </c>
      <c r="AE328" s="484">
        <v>0</v>
      </c>
      <c r="AF328" s="356">
        <f t="shared" ref="AF328:AF334" si="282">AE328+AD328+AC328</f>
        <v>5.5</v>
      </c>
      <c r="AG328" s="1176"/>
      <c r="AH328" s="1177"/>
      <c r="AI328" s="1178"/>
      <c r="AJ328" s="1177"/>
      <c r="AK328" s="351"/>
      <c r="AL328" s="463"/>
      <c r="AM328" s="463"/>
      <c r="AN328" s="464"/>
      <c r="AO328" s="1127"/>
      <c r="AP328" s="1127"/>
      <c r="AQ328" s="1127"/>
      <c r="AR328" s="1128"/>
      <c r="AS328" s="373"/>
      <c r="AT328" s="373"/>
      <c r="AU328" s="705"/>
      <c r="AV328" s="704"/>
      <c r="AW328" s="1962"/>
      <c r="AX328" s="364"/>
      <c r="AY328" s="365"/>
      <c r="AZ328" s="1963"/>
      <c r="BA328" s="366"/>
      <c r="BB328" s="366"/>
      <c r="BC328" s="366"/>
      <c r="BD328" s="367"/>
      <c r="BE328" s="2401">
        <v>4</v>
      </c>
      <c r="BF328" s="368">
        <v>3</v>
      </c>
      <c r="BG328" s="2451">
        <v>3</v>
      </c>
      <c r="BH328" s="470">
        <f t="shared" ref="BH328:BH335" si="283">BG328+BF328+BE328</f>
        <v>10</v>
      </c>
      <c r="BI328" s="371"/>
      <c r="BJ328" s="371"/>
      <c r="BK328" s="371"/>
      <c r="BL328" s="372"/>
      <c r="BM328" s="358"/>
      <c r="BN328" s="358"/>
      <c r="BO328" s="358"/>
      <c r="BP328" s="363"/>
      <c r="BQ328" s="373"/>
      <c r="BR328" s="373"/>
      <c r="BS328" s="373"/>
      <c r="BT328" s="704"/>
      <c r="BU328" s="1906">
        <f>BX328*6/20</f>
        <v>3.8849999999999993</v>
      </c>
      <c r="BV328" s="683">
        <f>BX328*6/20</f>
        <v>3.8849999999999993</v>
      </c>
      <c r="BW328" s="683">
        <f>BX328*8/20</f>
        <v>5.18</v>
      </c>
      <c r="BX328" s="1907">
        <v>12.95</v>
      </c>
      <c r="BY328" s="1424"/>
      <c r="BZ328" s="1424"/>
      <c r="CA328" s="1424"/>
      <c r="CB328" s="1425"/>
      <c r="CC328" s="355"/>
      <c r="CD328" s="355"/>
      <c r="CE328" s="355"/>
      <c r="CF328" s="356"/>
      <c r="CG328" s="358"/>
      <c r="CH328" s="358"/>
      <c r="CI328" s="358"/>
      <c r="CJ328" s="363"/>
      <c r="CK328" s="383">
        <f t="shared" ref="CK328:CK335" si="284">CN328*6/20</f>
        <v>4.2</v>
      </c>
      <c r="CL328" s="383">
        <f t="shared" ref="CL328:CL335" si="285">CN328*6/20</f>
        <v>4.2</v>
      </c>
      <c r="CM328" s="383">
        <f t="shared" ref="CM328:CM335" si="286">CN328*8/20</f>
        <v>5.6</v>
      </c>
      <c r="CN328" s="709">
        <v>14</v>
      </c>
      <c r="CO328" s="2011">
        <v>4.25</v>
      </c>
      <c r="CP328" s="537">
        <v>4.25</v>
      </c>
      <c r="CQ328" s="537">
        <v>4</v>
      </c>
      <c r="CR328" s="2006">
        <f t="shared" ref="CR328:CR335" si="287">CQ328+CP328+CO328</f>
        <v>12.5</v>
      </c>
      <c r="CS328" s="467"/>
      <c r="CT328" s="467"/>
      <c r="CU328" s="467"/>
      <c r="CV328" s="575"/>
      <c r="CW328" s="466"/>
      <c r="CX328" s="467"/>
      <c r="CY328" s="468"/>
      <c r="CZ328" s="468"/>
      <c r="DA328" s="469"/>
      <c r="DB328" s="378"/>
      <c r="DC328" s="470"/>
      <c r="DD328" s="470"/>
      <c r="DE328" s="466"/>
      <c r="DF328" s="467"/>
      <c r="DG328" s="468"/>
      <c r="DH328" s="468"/>
      <c r="DI328" s="466"/>
      <c r="DJ328" s="467"/>
      <c r="DK328" s="468"/>
      <c r="DL328" s="468"/>
      <c r="DM328" s="374"/>
      <c r="DN328" s="374"/>
      <c r="DO328" s="374"/>
      <c r="DP328" s="574"/>
      <c r="DQ328" s="466"/>
      <c r="DR328" s="467"/>
      <c r="DS328" s="468"/>
      <c r="DT328" s="575"/>
      <c r="DU328" s="491">
        <f t="shared" ref="DU328:DU335" si="288">DX328*6/20</f>
        <v>3.2009999999999996</v>
      </c>
      <c r="DV328" s="492">
        <f t="shared" ref="DV328:DV335" si="289">DX328*6/20</f>
        <v>3.2009999999999996</v>
      </c>
      <c r="DW328" s="492">
        <f t="shared" ref="DW328:DW335" si="290">DX328*8/20</f>
        <v>4.2679999999999998</v>
      </c>
      <c r="DX328" s="725">
        <v>10.67</v>
      </c>
      <c r="DY328" s="495"/>
      <c r="DZ328" s="496"/>
      <c r="EA328" s="497"/>
      <c r="EB328" s="576"/>
      <c r="EC328" s="466"/>
      <c r="ED328" s="467"/>
      <c r="EE328" s="468"/>
      <c r="EF328" s="575"/>
      <c r="EG328" s="466"/>
      <c r="EH328" s="467"/>
      <c r="EI328" s="468"/>
      <c r="EJ328" s="575"/>
      <c r="EK328" s="990"/>
      <c r="EL328" s="991"/>
      <c r="EM328" s="992"/>
      <c r="EN328" s="993"/>
      <c r="EO328" s="1052"/>
      <c r="EP328" s="1053"/>
      <c r="EQ328" s="1054"/>
      <c r="ER328" s="1055"/>
      <c r="ES328" s="1113"/>
      <c r="ET328" s="1114"/>
      <c r="EU328" s="1115"/>
      <c r="EV328" s="1116"/>
      <c r="EW328" s="1396"/>
      <c r="EX328" s="1397"/>
      <c r="EY328" s="1398"/>
      <c r="EZ328" s="1399"/>
      <c r="FA328" s="1465"/>
      <c r="FB328" s="1466"/>
      <c r="FC328" s="1467"/>
      <c r="FD328" s="1468"/>
      <c r="FE328" s="1678"/>
      <c r="FF328" s="1679"/>
      <c r="FG328" s="1680"/>
      <c r="FH328" s="1681"/>
      <c r="FI328" s="374">
        <f t="shared" ref="FI328:FI335" si="291">FL328*6/20</f>
        <v>3.6</v>
      </c>
      <c r="FJ328" s="374">
        <f t="shared" ref="FJ328:FJ335" si="292">FL328*6/20</f>
        <v>3.6</v>
      </c>
      <c r="FK328" s="374">
        <f t="shared" ref="FK328:FK335" si="293">FL328*8/20</f>
        <v>4.8</v>
      </c>
      <c r="FL328" s="2263">
        <v>12</v>
      </c>
      <c r="FM328" s="462">
        <v>3.5</v>
      </c>
      <c r="FN328" s="462">
        <v>4</v>
      </c>
      <c r="FO328" s="462">
        <v>4</v>
      </c>
      <c r="FP328" s="2267">
        <f t="shared" ref="FP328:FP335" si="294">FO328+FN328+FM328</f>
        <v>11.5</v>
      </c>
      <c r="FQ328" s="1858"/>
      <c r="FT328" s="2252"/>
      <c r="FX328" s="2252"/>
      <c r="GB328" s="2252"/>
      <c r="GF328" s="2252"/>
      <c r="GG328" s="1858"/>
      <c r="GJ328" s="2252"/>
      <c r="GN328" s="2252"/>
      <c r="GR328" s="2252"/>
      <c r="GV328" s="1858"/>
      <c r="GW328" s="1858"/>
      <c r="GZ328" s="2252"/>
      <c r="HA328" s="1858"/>
      <c r="HD328" s="2252"/>
      <c r="HE328" s="1858"/>
      <c r="HH328" s="2252"/>
      <c r="HI328" s="1858"/>
      <c r="HL328" s="2252"/>
      <c r="HM328" s="1858"/>
      <c r="HP328" s="2252"/>
      <c r="HQ328" s="1858"/>
      <c r="HT328" s="2252"/>
      <c r="HU328" s="1858"/>
      <c r="HX328" s="2252"/>
      <c r="HY328" s="1858"/>
      <c r="IB328" s="2252"/>
      <c r="IC328" s="1858"/>
      <c r="IF328" s="2252"/>
      <c r="IG328" s="1858"/>
      <c r="IJ328" s="2252"/>
      <c r="IK328" s="1858"/>
      <c r="IN328" s="2252"/>
      <c r="IO328" s="1858"/>
      <c r="IR328" s="2252"/>
      <c r="IS328" s="1858"/>
      <c r="IV328" s="1858"/>
      <c r="IW328" s="1858"/>
      <c r="IZ328" s="2252"/>
      <c r="JA328" s="1858"/>
      <c r="JD328" s="2252"/>
      <c r="JE328" s="1858"/>
      <c r="JH328" s="2252"/>
      <c r="JI328" s="1858"/>
      <c r="JL328" s="2252"/>
      <c r="JM328" s="1858"/>
      <c r="JP328" s="2252"/>
      <c r="JQ328" s="1858"/>
      <c r="JT328" s="2252"/>
      <c r="JU328" s="1858"/>
      <c r="JX328" s="2252"/>
      <c r="JY328" s="1858"/>
      <c r="KB328" s="2252"/>
      <c r="KC328" s="1858"/>
      <c r="KF328" s="2252"/>
      <c r="KG328" s="1858"/>
      <c r="KJ328" s="2252"/>
      <c r="KK328" s="1858"/>
      <c r="KN328" s="2252"/>
      <c r="KO328" s="1858"/>
      <c r="KR328" s="2252"/>
      <c r="KS328" s="1858"/>
      <c r="KV328" s="2252"/>
      <c r="KW328" s="1858"/>
      <c r="KZ328" s="2252"/>
      <c r="LA328" s="1858"/>
      <c r="LD328" s="2252"/>
      <c r="LE328" s="1858"/>
      <c r="LH328" s="2252"/>
      <c r="LI328" s="1858"/>
      <c r="LL328" s="2252"/>
      <c r="LM328" s="1858"/>
      <c r="LP328" s="2252"/>
      <c r="LQ328" s="1858"/>
      <c r="LT328" s="2252"/>
      <c r="LU328" s="1858"/>
      <c r="LX328" s="2252"/>
      <c r="LY328" s="1858"/>
      <c r="MB328" s="2252"/>
      <c r="MC328" s="1858"/>
      <c r="MF328" s="2252"/>
      <c r="MG328" s="1858"/>
      <c r="MJ328" s="2252"/>
      <c r="MK328" s="1858"/>
      <c r="MN328" s="2252"/>
      <c r="MO328" s="1858"/>
      <c r="MR328" s="2252"/>
      <c r="MS328" s="1858"/>
      <c r="MV328" s="2252"/>
      <c r="MW328" s="1858"/>
      <c r="MZ328" s="2252"/>
      <c r="NA328" s="1858"/>
      <c r="ND328" s="2252"/>
    </row>
    <row r="329" spans="1:368" s="78" customFormat="1" thickBot="1">
      <c r="A329" s="899"/>
      <c r="B329" s="1754"/>
      <c r="C329" s="1790"/>
      <c r="D329" s="2331"/>
      <c r="E329" s="1790"/>
      <c r="F329" s="1837"/>
      <c r="G329" s="1743" t="s">
        <v>224</v>
      </c>
      <c r="H329" s="1774">
        <f t="shared" si="275"/>
        <v>4.6847777777777777</v>
      </c>
      <c r="I329" s="1774">
        <f t="shared" si="276"/>
        <v>4.6403333333333334</v>
      </c>
      <c r="J329" s="1747">
        <f t="shared" si="277"/>
        <v>5.9648888888888898</v>
      </c>
      <c r="K329" s="2309">
        <f t="shared" si="278"/>
        <v>15.290000000000001</v>
      </c>
      <c r="L329" s="1754"/>
      <c r="M329" s="472"/>
      <c r="N329" s="472"/>
      <c r="O329" s="472"/>
      <c r="P329" s="471"/>
      <c r="Q329" s="1869">
        <f t="shared" si="279"/>
        <v>4.5</v>
      </c>
      <c r="R329" s="374">
        <f t="shared" si="280"/>
        <v>4.5</v>
      </c>
      <c r="S329" s="374">
        <f t="shared" si="281"/>
        <v>6</v>
      </c>
      <c r="T329" s="2263">
        <v>15</v>
      </c>
      <c r="U329" s="355"/>
      <c r="V329" s="355"/>
      <c r="W329" s="355"/>
      <c r="X329" s="356"/>
      <c r="Y329" s="482"/>
      <c r="Z329" s="482"/>
      <c r="AA329" s="482"/>
      <c r="AB329" s="525"/>
      <c r="AC329" s="484">
        <v>4.5</v>
      </c>
      <c r="AD329" s="484">
        <v>3</v>
      </c>
      <c r="AE329" s="484">
        <v>7</v>
      </c>
      <c r="AF329" s="356">
        <f t="shared" si="282"/>
        <v>14.5</v>
      </c>
      <c r="AG329" s="1176"/>
      <c r="AH329" s="1177"/>
      <c r="AI329" s="1178"/>
      <c r="AJ329" s="1177"/>
      <c r="AK329" s="351"/>
      <c r="AL329" s="463"/>
      <c r="AM329" s="463"/>
      <c r="AN329" s="464"/>
      <c r="AO329" s="1127"/>
      <c r="AP329" s="1127"/>
      <c r="AQ329" s="1127"/>
      <c r="AR329" s="1128"/>
      <c r="AS329" s="373"/>
      <c r="AT329" s="373"/>
      <c r="AU329" s="705"/>
      <c r="AV329" s="704"/>
      <c r="AW329" s="1962"/>
      <c r="AX329" s="364"/>
      <c r="AY329" s="365"/>
      <c r="AZ329" s="1963"/>
      <c r="BA329" s="366"/>
      <c r="BB329" s="366"/>
      <c r="BC329" s="366"/>
      <c r="BD329" s="367"/>
      <c r="BE329" s="2401">
        <v>5</v>
      </c>
      <c r="BF329" s="368">
        <v>6</v>
      </c>
      <c r="BG329" s="2451">
        <v>6</v>
      </c>
      <c r="BH329" s="470">
        <f t="shared" si="283"/>
        <v>17</v>
      </c>
      <c r="BI329" s="371"/>
      <c r="BJ329" s="371"/>
      <c r="BK329" s="371"/>
      <c r="BL329" s="372"/>
      <c r="BM329" s="358"/>
      <c r="BN329" s="358"/>
      <c r="BO329" s="358"/>
      <c r="BP329" s="363"/>
      <c r="BQ329" s="373"/>
      <c r="BR329" s="373"/>
      <c r="BS329" s="373"/>
      <c r="BT329" s="704"/>
      <c r="BU329" s="1870">
        <v>5.4</v>
      </c>
      <c r="BV329" s="462">
        <v>5.5</v>
      </c>
      <c r="BW329" s="462">
        <v>6</v>
      </c>
      <c r="BX329" s="1871">
        <f t="shared" ref="BX329:BX334" si="295">BW329+BV329+BU329</f>
        <v>16.899999999999999</v>
      </c>
      <c r="BY329" s="1424"/>
      <c r="BZ329" s="1424"/>
      <c r="CA329" s="1424"/>
      <c r="CB329" s="1425"/>
      <c r="CC329" s="355"/>
      <c r="CD329" s="355"/>
      <c r="CE329" s="355"/>
      <c r="CF329" s="356"/>
      <c r="CG329" s="358"/>
      <c r="CH329" s="358"/>
      <c r="CI329" s="358"/>
      <c r="CJ329" s="363"/>
      <c r="CK329" s="383">
        <f t="shared" si="284"/>
        <v>4.5</v>
      </c>
      <c r="CL329" s="383">
        <f t="shared" si="285"/>
        <v>4.5</v>
      </c>
      <c r="CM329" s="383">
        <f t="shared" si="286"/>
        <v>6</v>
      </c>
      <c r="CN329" s="709">
        <v>15</v>
      </c>
      <c r="CO329" s="1906">
        <f>CR329*6/20</f>
        <v>4.4429999999999996</v>
      </c>
      <c r="CP329" s="683">
        <f>CR329*6/20</f>
        <v>4.4429999999999996</v>
      </c>
      <c r="CQ329" s="683">
        <f>CR329*8/20</f>
        <v>5.9240000000000004</v>
      </c>
      <c r="CR329" s="1907">
        <v>14.81</v>
      </c>
      <c r="CS329" s="467"/>
      <c r="CT329" s="467"/>
      <c r="CU329" s="467"/>
      <c r="CV329" s="575"/>
      <c r="CW329" s="466"/>
      <c r="CX329" s="467"/>
      <c r="CY329" s="468"/>
      <c r="CZ329" s="468"/>
      <c r="DA329" s="469"/>
      <c r="DB329" s="378"/>
      <c r="DC329" s="470"/>
      <c r="DD329" s="470"/>
      <c r="DE329" s="466"/>
      <c r="DF329" s="467"/>
      <c r="DG329" s="468"/>
      <c r="DH329" s="468"/>
      <c r="DI329" s="466"/>
      <c r="DJ329" s="467"/>
      <c r="DK329" s="468"/>
      <c r="DL329" s="468"/>
      <c r="DM329" s="374"/>
      <c r="DN329" s="374"/>
      <c r="DO329" s="374"/>
      <c r="DP329" s="574"/>
      <c r="DQ329" s="466"/>
      <c r="DR329" s="467"/>
      <c r="DS329" s="468"/>
      <c r="DT329" s="575"/>
      <c r="DU329" s="491">
        <f t="shared" si="288"/>
        <v>3.4200000000000004</v>
      </c>
      <c r="DV329" s="492">
        <f t="shared" si="289"/>
        <v>3.4200000000000004</v>
      </c>
      <c r="DW329" s="492">
        <f t="shared" si="290"/>
        <v>4.5600000000000005</v>
      </c>
      <c r="DX329" s="725">
        <v>11.4</v>
      </c>
      <c r="DY329" s="495"/>
      <c r="DZ329" s="496"/>
      <c r="EA329" s="497"/>
      <c r="EB329" s="576"/>
      <c r="EC329" s="466"/>
      <c r="ED329" s="467"/>
      <c r="EE329" s="468"/>
      <c r="EF329" s="575"/>
      <c r="EG329" s="466"/>
      <c r="EH329" s="467"/>
      <c r="EI329" s="468"/>
      <c r="EJ329" s="575"/>
      <c r="EK329" s="990"/>
      <c r="EL329" s="991"/>
      <c r="EM329" s="992"/>
      <c r="EN329" s="993"/>
      <c r="EO329" s="1052"/>
      <c r="EP329" s="1053"/>
      <c r="EQ329" s="1054"/>
      <c r="ER329" s="1055"/>
      <c r="ES329" s="1113"/>
      <c r="ET329" s="1114"/>
      <c r="EU329" s="1115"/>
      <c r="EV329" s="1116"/>
      <c r="EW329" s="1396"/>
      <c r="EX329" s="1397"/>
      <c r="EY329" s="1398"/>
      <c r="EZ329" s="1399"/>
      <c r="FA329" s="1465"/>
      <c r="FB329" s="1466"/>
      <c r="FC329" s="1467"/>
      <c r="FD329" s="1468"/>
      <c r="FE329" s="1678"/>
      <c r="FF329" s="1679"/>
      <c r="FG329" s="1680"/>
      <c r="FH329" s="1681"/>
      <c r="FI329" s="374">
        <f t="shared" si="291"/>
        <v>5.4</v>
      </c>
      <c r="FJ329" s="374">
        <f t="shared" si="292"/>
        <v>5.4</v>
      </c>
      <c r="FK329" s="374">
        <f t="shared" si="293"/>
        <v>7.2</v>
      </c>
      <c r="FL329" s="2263">
        <v>18</v>
      </c>
      <c r="FM329" s="462">
        <v>5</v>
      </c>
      <c r="FN329" s="462">
        <v>5</v>
      </c>
      <c r="FO329" s="462">
        <v>5</v>
      </c>
      <c r="FP329" s="2267">
        <f t="shared" si="294"/>
        <v>15</v>
      </c>
      <c r="FQ329" s="1858"/>
      <c r="FT329" s="2252"/>
      <c r="FX329" s="2252"/>
      <c r="GB329" s="2252"/>
      <c r="GF329" s="2252"/>
      <c r="GG329" s="1858"/>
      <c r="GJ329" s="2252"/>
      <c r="GN329" s="2252"/>
      <c r="GR329" s="2252"/>
      <c r="GV329" s="1858"/>
      <c r="GW329" s="1858"/>
      <c r="GZ329" s="2252"/>
      <c r="HA329" s="1858"/>
      <c r="HD329" s="2252"/>
      <c r="HE329" s="1858"/>
      <c r="HH329" s="2252"/>
      <c r="HI329" s="1858"/>
      <c r="HL329" s="2252"/>
      <c r="HM329" s="1858"/>
      <c r="HP329" s="2252"/>
      <c r="HQ329" s="1858"/>
      <c r="HT329" s="2252"/>
      <c r="HU329" s="1858"/>
      <c r="HX329" s="2252"/>
      <c r="HY329" s="1858"/>
      <c r="IB329" s="2252"/>
      <c r="IC329" s="1858"/>
      <c r="IF329" s="2252"/>
      <c r="IG329" s="1858"/>
      <c r="IJ329" s="2252"/>
      <c r="IK329" s="1858"/>
      <c r="IN329" s="2252"/>
      <c r="IO329" s="1858"/>
      <c r="IR329" s="2252"/>
      <c r="IS329" s="1858"/>
      <c r="IV329" s="1858"/>
      <c r="IW329" s="1858"/>
      <c r="IZ329" s="2252"/>
      <c r="JA329" s="1858"/>
      <c r="JD329" s="2252"/>
      <c r="JE329" s="1858"/>
      <c r="JH329" s="2252"/>
      <c r="JI329" s="1858"/>
      <c r="JL329" s="2252"/>
      <c r="JM329" s="1858"/>
      <c r="JP329" s="2252"/>
      <c r="JQ329" s="1858"/>
      <c r="JT329" s="2252"/>
      <c r="JU329" s="1858"/>
      <c r="JX329" s="2252"/>
      <c r="JY329" s="1858"/>
      <c r="KB329" s="2252"/>
      <c r="KC329" s="1858"/>
      <c r="KF329" s="2252"/>
      <c r="KG329" s="1858"/>
      <c r="KJ329" s="2252"/>
      <c r="KK329" s="1858"/>
      <c r="KN329" s="2252"/>
      <c r="KO329" s="1858"/>
      <c r="KR329" s="2252"/>
      <c r="KS329" s="1858"/>
      <c r="KV329" s="2252"/>
      <c r="KW329" s="1858"/>
      <c r="KZ329" s="2252"/>
      <c r="LA329" s="1858"/>
      <c r="LD329" s="2252"/>
      <c r="LE329" s="1858"/>
      <c r="LH329" s="2252"/>
      <c r="LI329" s="1858"/>
      <c r="LL329" s="2252"/>
      <c r="LM329" s="1858"/>
      <c r="LP329" s="2252"/>
      <c r="LQ329" s="1858"/>
      <c r="LT329" s="2252"/>
      <c r="LU329" s="1858"/>
      <c r="LX329" s="2252"/>
      <c r="LY329" s="1858"/>
      <c r="MB329" s="2252"/>
      <c r="MC329" s="1858"/>
      <c r="MF329" s="2252"/>
      <c r="MG329" s="1858"/>
      <c r="MJ329" s="2252"/>
      <c r="MK329" s="1858"/>
      <c r="MN329" s="2252"/>
      <c r="MO329" s="1858"/>
      <c r="MR329" s="2252"/>
      <c r="MS329" s="1858"/>
      <c r="MV329" s="2252"/>
      <c r="MW329" s="1858"/>
      <c r="MZ329" s="2252"/>
      <c r="NA329" s="1858"/>
      <c r="ND329" s="2252"/>
    </row>
    <row r="330" spans="1:368" s="78" customFormat="1" thickBot="1">
      <c r="A330" s="899"/>
      <c r="B330" s="1754"/>
      <c r="C330" s="1790"/>
      <c r="D330" s="2331"/>
      <c r="E330" s="1790"/>
      <c r="F330" s="1837"/>
      <c r="G330" s="1743" t="s">
        <v>375</v>
      </c>
      <c r="H330" s="1747">
        <f t="shared" si="275"/>
        <v>4.786888888888889</v>
      </c>
      <c r="I330" s="1747">
        <f t="shared" si="276"/>
        <v>4.7302222222222223</v>
      </c>
      <c r="J330" s="1741">
        <f t="shared" si="277"/>
        <v>5.4195555555555552</v>
      </c>
      <c r="K330" s="2307">
        <f t="shared" si="278"/>
        <v>14.936666666666667</v>
      </c>
      <c r="L330" s="1754"/>
      <c r="M330" s="472"/>
      <c r="N330" s="472"/>
      <c r="O330" s="472"/>
      <c r="P330" s="471"/>
      <c r="Q330" s="1869">
        <f t="shared" si="279"/>
        <v>4.8</v>
      </c>
      <c r="R330" s="374">
        <f t="shared" si="280"/>
        <v>4.8</v>
      </c>
      <c r="S330" s="374">
        <f t="shared" si="281"/>
        <v>6.4</v>
      </c>
      <c r="T330" s="2263">
        <v>16</v>
      </c>
      <c r="U330" s="355"/>
      <c r="V330" s="355"/>
      <c r="W330" s="355"/>
      <c r="X330" s="356"/>
      <c r="Y330" s="482"/>
      <c r="Z330" s="482"/>
      <c r="AA330" s="482"/>
      <c r="AB330" s="525"/>
      <c r="AC330" s="484">
        <v>5</v>
      </c>
      <c r="AD330" s="484">
        <v>6</v>
      </c>
      <c r="AE330" s="484">
        <v>2</v>
      </c>
      <c r="AF330" s="356">
        <f t="shared" si="282"/>
        <v>13</v>
      </c>
      <c r="AG330" s="1176"/>
      <c r="AH330" s="1177"/>
      <c r="AI330" s="1178"/>
      <c r="AJ330" s="1177"/>
      <c r="AK330" s="351"/>
      <c r="AL330" s="463"/>
      <c r="AM330" s="463"/>
      <c r="AN330" s="464"/>
      <c r="AO330" s="1127"/>
      <c r="AP330" s="1127"/>
      <c r="AQ330" s="1127"/>
      <c r="AR330" s="1128"/>
      <c r="AS330" s="373"/>
      <c r="AT330" s="373"/>
      <c r="AU330" s="705"/>
      <c r="AV330" s="704"/>
      <c r="AW330" s="1962"/>
      <c r="AX330" s="364"/>
      <c r="AY330" s="365"/>
      <c r="AZ330" s="1963"/>
      <c r="BA330" s="366"/>
      <c r="BB330" s="366"/>
      <c r="BC330" s="366"/>
      <c r="BD330" s="367"/>
      <c r="BE330" s="1906">
        <f>BH330*6/20</f>
        <v>4.1820000000000004</v>
      </c>
      <c r="BF330" s="683">
        <f>BH330*6/20</f>
        <v>4.1820000000000004</v>
      </c>
      <c r="BG330" s="2466">
        <f>BH330*8/20</f>
        <v>5.5759999999999996</v>
      </c>
      <c r="BH330" s="2436">
        <v>13.94</v>
      </c>
      <c r="BI330" s="371"/>
      <c r="BJ330" s="371"/>
      <c r="BK330" s="371"/>
      <c r="BL330" s="372"/>
      <c r="BM330" s="358"/>
      <c r="BN330" s="358"/>
      <c r="BO330" s="358"/>
      <c r="BP330" s="363"/>
      <c r="BQ330" s="373"/>
      <c r="BR330" s="373"/>
      <c r="BS330" s="373"/>
      <c r="BT330" s="704"/>
      <c r="BU330" s="1870">
        <v>4.5</v>
      </c>
      <c r="BV330" s="462">
        <v>3</v>
      </c>
      <c r="BW330" s="462">
        <v>4</v>
      </c>
      <c r="BX330" s="1871">
        <f t="shared" si="295"/>
        <v>11.5</v>
      </c>
      <c r="BY330" s="1424"/>
      <c r="BZ330" s="1424"/>
      <c r="CA330" s="1424"/>
      <c r="CB330" s="1425"/>
      <c r="CC330" s="355"/>
      <c r="CD330" s="355"/>
      <c r="CE330" s="355"/>
      <c r="CF330" s="356"/>
      <c r="CG330" s="358"/>
      <c r="CH330" s="358"/>
      <c r="CI330" s="358"/>
      <c r="CJ330" s="363"/>
      <c r="CK330" s="383">
        <f t="shared" si="284"/>
        <v>4.5</v>
      </c>
      <c r="CL330" s="383">
        <f t="shared" si="285"/>
        <v>4.5</v>
      </c>
      <c r="CM330" s="383">
        <f t="shared" si="286"/>
        <v>6</v>
      </c>
      <c r="CN330" s="709">
        <v>15</v>
      </c>
      <c r="CO330" s="2011">
        <v>4.5</v>
      </c>
      <c r="CP330" s="537">
        <v>5.99</v>
      </c>
      <c r="CQ330" s="537">
        <v>5</v>
      </c>
      <c r="CR330" s="2006">
        <f t="shared" si="287"/>
        <v>15.49</v>
      </c>
      <c r="CS330" s="467"/>
      <c r="CT330" s="467"/>
      <c r="CU330" s="467"/>
      <c r="CV330" s="575"/>
      <c r="CW330" s="466"/>
      <c r="CX330" s="467"/>
      <c r="CY330" s="468"/>
      <c r="CZ330" s="468"/>
      <c r="DA330" s="469"/>
      <c r="DB330" s="378"/>
      <c r="DC330" s="470"/>
      <c r="DD330" s="470"/>
      <c r="DE330" s="466"/>
      <c r="DF330" s="467"/>
      <c r="DG330" s="468"/>
      <c r="DH330" s="468"/>
      <c r="DI330" s="466"/>
      <c r="DJ330" s="467"/>
      <c r="DK330" s="468"/>
      <c r="DL330" s="468"/>
      <c r="DM330" s="374"/>
      <c r="DN330" s="374"/>
      <c r="DO330" s="374"/>
      <c r="DP330" s="574"/>
      <c r="DQ330" s="466"/>
      <c r="DR330" s="467"/>
      <c r="DS330" s="468"/>
      <c r="DT330" s="575"/>
      <c r="DU330" s="491">
        <f t="shared" si="288"/>
        <v>4.5</v>
      </c>
      <c r="DV330" s="492">
        <f t="shared" si="289"/>
        <v>4.5</v>
      </c>
      <c r="DW330" s="492">
        <f t="shared" si="290"/>
        <v>6</v>
      </c>
      <c r="DX330" s="725">
        <v>15</v>
      </c>
      <c r="DY330" s="495"/>
      <c r="DZ330" s="496"/>
      <c r="EA330" s="497"/>
      <c r="EB330" s="576"/>
      <c r="EC330" s="466"/>
      <c r="ED330" s="467"/>
      <c r="EE330" s="468"/>
      <c r="EF330" s="575"/>
      <c r="EG330" s="466"/>
      <c r="EH330" s="467"/>
      <c r="EI330" s="468"/>
      <c r="EJ330" s="575"/>
      <c r="EK330" s="990"/>
      <c r="EL330" s="991"/>
      <c r="EM330" s="992"/>
      <c r="EN330" s="993"/>
      <c r="EO330" s="1052"/>
      <c r="EP330" s="1053"/>
      <c r="EQ330" s="1054"/>
      <c r="ER330" s="1055"/>
      <c r="ES330" s="1113"/>
      <c r="ET330" s="1114"/>
      <c r="EU330" s="1115"/>
      <c r="EV330" s="1116"/>
      <c r="EW330" s="1396"/>
      <c r="EX330" s="1397"/>
      <c r="EY330" s="1398"/>
      <c r="EZ330" s="1399"/>
      <c r="FA330" s="1465"/>
      <c r="FB330" s="1466"/>
      <c r="FC330" s="1467"/>
      <c r="FD330" s="1468"/>
      <c r="FE330" s="1678"/>
      <c r="FF330" s="1679"/>
      <c r="FG330" s="1680"/>
      <c r="FH330" s="1681"/>
      <c r="FI330" s="374">
        <f t="shared" si="291"/>
        <v>5.0999999999999996</v>
      </c>
      <c r="FJ330" s="374">
        <f t="shared" si="292"/>
        <v>5.0999999999999996</v>
      </c>
      <c r="FK330" s="374">
        <f t="shared" si="293"/>
        <v>6.8</v>
      </c>
      <c r="FL330" s="2263">
        <v>17</v>
      </c>
      <c r="FM330" s="462">
        <v>6</v>
      </c>
      <c r="FN330" s="462">
        <v>4.5</v>
      </c>
      <c r="FO330" s="462">
        <v>7</v>
      </c>
      <c r="FP330" s="2267">
        <f t="shared" si="294"/>
        <v>17.5</v>
      </c>
      <c r="FQ330" s="1858"/>
      <c r="FT330" s="2252"/>
      <c r="FX330" s="2252"/>
      <c r="GB330" s="2252"/>
      <c r="GF330" s="2252"/>
      <c r="GG330" s="1858"/>
      <c r="GJ330" s="2252"/>
      <c r="GN330" s="2252"/>
      <c r="GR330" s="2252"/>
      <c r="GV330" s="1858"/>
      <c r="GW330" s="1858"/>
      <c r="GZ330" s="2252"/>
      <c r="HA330" s="1858"/>
      <c r="HD330" s="2252"/>
      <c r="HE330" s="1858"/>
      <c r="HH330" s="2252"/>
      <c r="HI330" s="1858"/>
      <c r="HL330" s="2252"/>
      <c r="HM330" s="1858"/>
      <c r="HP330" s="2252"/>
      <c r="HQ330" s="1858"/>
      <c r="HT330" s="2252"/>
      <c r="HU330" s="1858"/>
      <c r="HX330" s="2252"/>
      <c r="HY330" s="1858"/>
      <c r="IB330" s="2252"/>
      <c r="IC330" s="1858"/>
      <c r="IF330" s="2252"/>
      <c r="IG330" s="1858"/>
      <c r="IJ330" s="2252"/>
      <c r="IK330" s="1858"/>
      <c r="IN330" s="2252"/>
      <c r="IO330" s="1858"/>
      <c r="IR330" s="2252"/>
      <c r="IS330" s="1858"/>
      <c r="IV330" s="1858"/>
      <c r="IW330" s="1858"/>
      <c r="IZ330" s="2252"/>
      <c r="JA330" s="1858"/>
      <c r="JD330" s="2252"/>
      <c r="JE330" s="1858"/>
      <c r="JH330" s="2252"/>
      <c r="JI330" s="1858"/>
      <c r="JL330" s="2252"/>
      <c r="JM330" s="1858"/>
      <c r="JP330" s="2252"/>
      <c r="JQ330" s="1858"/>
      <c r="JT330" s="2252"/>
      <c r="JU330" s="1858"/>
      <c r="JX330" s="2252"/>
      <c r="JY330" s="1858"/>
      <c r="KB330" s="2252"/>
      <c r="KC330" s="1858"/>
      <c r="KF330" s="2252"/>
      <c r="KG330" s="1858"/>
      <c r="KJ330" s="2252"/>
      <c r="KK330" s="1858"/>
      <c r="KN330" s="2252"/>
      <c r="KO330" s="1858"/>
      <c r="KR330" s="2252"/>
      <c r="KS330" s="1858"/>
      <c r="KV330" s="2252"/>
      <c r="KW330" s="1858"/>
      <c r="KZ330" s="2252"/>
      <c r="LA330" s="1858"/>
      <c r="LD330" s="2252"/>
      <c r="LE330" s="1858"/>
      <c r="LH330" s="2252"/>
      <c r="LI330" s="1858"/>
      <c r="LL330" s="2252"/>
      <c r="LM330" s="1858"/>
      <c r="LP330" s="2252"/>
      <c r="LQ330" s="1858"/>
      <c r="LT330" s="2252"/>
      <c r="LU330" s="1858"/>
      <c r="LX330" s="2252"/>
      <c r="LY330" s="1858"/>
      <c r="MB330" s="2252"/>
      <c r="MC330" s="1858"/>
      <c r="MF330" s="2252"/>
      <c r="MG330" s="1858"/>
      <c r="MJ330" s="2252"/>
      <c r="MK330" s="1858"/>
      <c r="MN330" s="2252"/>
      <c r="MO330" s="1858"/>
      <c r="MR330" s="2252"/>
      <c r="MS330" s="1858"/>
      <c r="MV330" s="2252"/>
      <c r="MW330" s="1858"/>
      <c r="MZ330" s="2252"/>
      <c r="NA330" s="1858"/>
      <c r="ND330" s="2252"/>
    </row>
    <row r="331" spans="1:368" s="78" customFormat="1" thickBot="1">
      <c r="A331" s="899"/>
      <c r="B331" s="1754"/>
      <c r="C331" s="1790"/>
      <c r="D331" s="2331"/>
      <c r="E331" s="1790"/>
      <c r="F331" s="1837"/>
      <c r="G331" s="1743" t="s">
        <v>376</v>
      </c>
      <c r="H331" s="1741">
        <f t="shared" si="275"/>
        <v>3.9527777777777779</v>
      </c>
      <c r="I331" s="1741">
        <f t="shared" si="276"/>
        <v>4.0861111111111112</v>
      </c>
      <c r="J331" s="1741">
        <f t="shared" si="277"/>
        <v>4.9777777777777779</v>
      </c>
      <c r="K331" s="2310">
        <f t="shared" si="278"/>
        <v>13.016666666666667</v>
      </c>
      <c r="L331" s="1754"/>
      <c r="M331" s="472"/>
      <c r="N331" s="472"/>
      <c r="O331" s="472"/>
      <c r="P331" s="471"/>
      <c r="Q331" s="1869">
        <f t="shared" si="279"/>
        <v>3.6</v>
      </c>
      <c r="R331" s="374">
        <f t="shared" si="280"/>
        <v>3.6</v>
      </c>
      <c r="S331" s="374">
        <f t="shared" si="281"/>
        <v>4.8</v>
      </c>
      <c r="T331" s="2263">
        <v>12</v>
      </c>
      <c r="U331" s="355"/>
      <c r="V331" s="355"/>
      <c r="W331" s="355"/>
      <c r="X331" s="356"/>
      <c r="Y331" s="482"/>
      <c r="Z331" s="482"/>
      <c r="AA331" s="482"/>
      <c r="AB331" s="525"/>
      <c r="AC331" s="484">
        <v>3.5</v>
      </c>
      <c r="AD331" s="484">
        <v>4</v>
      </c>
      <c r="AE331" s="484">
        <v>2.5</v>
      </c>
      <c r="AF331" s="356">
        <f t="shared" si="282"/>
        <v>10</v>
      </c>
      <c r="AG331" s="1176"/>
      <c r="AH331" s="1177"/>
      <c r="AI331" s="1178"/>
      <c r="AJ331" s="1177"/>
      <c r="AK331" s="351"/>
      <c r="AL331" s="463"/>
      <c r="AM331" s="463"/>
      <c r="AN331" s="464"/>
      <c r="AO331" s="1127"/>
      <c r="AP331" s="1127"/>
      <c r="AQ331" s="1127"/>
      <c r="AR331" s="1128"/>
      <c r="AS331" s="373"/>
      <c r="AT331" s="373"/>
      <c r="AU331" s="705"/>
      <c r="AV331" s="704"/>
      <c r="AW331" s="1962"/>
      <c r="AX331" s="364"/>
      <c r="AY331" s="365"/>
      <c r="AZ331" s="1963"/>
      <c r="BA331" s="366"/>
      <c r="BB331" s="366"/>
      <c r="BC331" s="366"/>
      <c r="BD331" s="367"/>
      <c r="BE331" s="2401">
        <v>4</v>
      </c>
      <c r="BF331" s="368">
        <v>5</v>
      </c>
      <c r="BG331" s="2451">
        <v>5</v>
      </c>
      <c r="BH331" s="470">
        <f t="shared" si="283"/>
        <v>14</v>
      </c>
      <c r="BI331" s="371"/>
      <c r="BJ331" s="371"/>
      <c r="BK331" s="371"/>
      <c r="BL331" s="372"/>
      <c r="BM331" s="358"/>
      <c r="BN331" s="358"/>
      <c r="BO331" s="358"/>
      <c r="BP331" s="363"/>
      <c r="BQ331" s="373"/>
      <c r="BR331" s="373"/>
      <c r="BS331" s="373"/>
      <c r="BT331" s="704"/>
      <c r="BU331" s="1870">
        <v>4.5999999999999996</v>
      </c>
      <c r="BV331" s="462">
        <v>4.3</v>
      </c>
      <c r="BW331" s="462">
        <v>4.5</v>
      </c>
      <c r="BX331" s="1871">
        <f t="shared" si="295"/>
        <v>13.4</v>
      </c>
      <c r="BY331" s="1424"/>
      <c r="BZ331" s="1424"/>
      <c r="CA331" s="1424"/>
      <c r="CB331" s="1425"/>
      <c r="CC331" s="355"/>
      <c r="CD331" s="355"/>
      <c r="CE331" s="355"/>
      <c r="CF331" s="356"/>
      <c r="CG331" s="358"/>
      <c r="CH331" s="358"/>
      <c r="CI331" s="358"/>
      <c r="CJ331" s="363"/>
      <c r="CK331" s="683">
        <f>CN331*6/20</f>
        <v>4.5750000000000002</v>
      </c>
      <c r="CL331" s="683">
        <f>CN331*6/20</f>
        <v>4.5750000000000002</v>
      </c>
      <c r="CM331" s="683">
        <f>CN331*8/20</f>
        <v>6.1</v>
      </c>
      <c r="CN331" s="699">
        <v>15.25</v>
      </c>
      <c r="CO331" s="2011">
        <v>4</v>
      </c>
      <c r="CP331" s="537">
        <v>4.5</v>
      </c>
      <c r="CQ331" s="537">
        <v>6.5</v>
      </c>
      <c r="CR331" s="2006">
        <f t="shared" si="287"/>
        <v>15</v>
      </c>
      <c r="CS331" s="467"/>
      <c r="CT331" s="467"/>
      <c r="CU331" s="467"/>
      <c r="CV331" s="575"/>
      <c r="CW331" s="466"/>
      <c r="CX331" s="467"/>
      <c r="CY331" s="468"/>
      <c r="CZ331" s="468"/>
      <c r="DA331" s="469"/>
      <c r="DB331" s="378"/>
      <c r="DC331" s="470"/>
      <c r="DD331" s="470"/>
      <c r="DE331" s="466"/>
      <c r="DF331" s="467"/>
      <c r="DG331" s="468"/>
      <c r="DH331" s="468"/>
      <c r="DI331" s="466"/>
      <c r="DJ331" s="467"/>
      <c r="DK331" s="468"/>
      <c r="DL331" s="468"/>
      <c r="DM331" s="374"/>
      <c r="DN331" s="374"/>
      <c r="DO331" s="374"/>
      <c r="DP331" s="574"/>
      <c r="DQ331" s="466"/>
      <c r="DR331" s="467"/>
      <c r="DS331" s="468"/>
      <c r="DT331" s="575"/>
      <c r="DU331" s="491">
        <f t="shared" si="288"/>
        <v>3.9</v>
      </c>
      <c r="DV331" s="492">
        <f t="shared" si="289"/>
        <v>3.9</v>
      </c>
      <c r="DW331" s="492">
        <f t="shared" si="290"/>
        <v>5.2</v>
      </c>
      <c r="DX331" s="725">
        <v>13</v>
      </c>
      <c r="DY331" s="495"/>
      <c r="DZ331" s="496"/>
      <c r="EA331" s="497"/>
      <c r="EB331" s="576"/>
      <c r="EC331" s="466"/>
      <c r="ED331" s="467"/>
      <c r="EE331" s="468"/>
      <c r="EF331" s="575"/>
      <c r="EG331" s="466"/>
      <c r="EH331" s="467"/>
      <c r="EI331" s="468"/>
      <c r="EJ331" s="575"/>
      <c r="EK331" s="990"/>
      <c r="EL331" s="991"/>
      <c r="EM331" s="992"/>
      <c r="EN331" s="993"/>
      <c r="EO331" s="1052"/>
      <c r="EP331" s="1053"/>
      <c r="EQ331" s="1054"/>
      <c r="ER331" s="1055"/>
      <c r="ES331" s="1113"/>
      <c r="ET331" s="1114"/>
      <c r="EU331" s="1115"/>
      <c r="EV331" s="1116"/>
      <c r="EW331" s="1396"/>
      <c r="EX331" s="1397"/>
      <c r="EY331" s="1398"/>
      <c r="EZ331" s="1399"/>
      <c r="FA331" s="1465"/>
      <c r="FB331" s="1466"/>
      <c r="FC331" s="1467"/>
      <c r="FD331" s="1468"/>
      <c r="FE331" s="1678"/>
      <c r="FF331" s="1679"/>
      <c r="FG331" s="1680"/>
      <c r="FH331" s="1681"/>
      <c r="FI331" s="374">
        <f t="shared" si="291"/>
        <v>3.9</v>
      </c>
      <c r="FJ331" s="374">
        <f t="shared" si="292"/>
        <v>3.9</v>
      </c>
      <c r="FK331" s="374">
        <f t="shared" si="293"/>
        <v>5.2</v>
      </c>
      <c r="FL331" s="2263">
        <v>13</v>
      </c>
      <c r="FM331" s="462">
        <v>3.5</v>
      </c>
      <c r="FN331" s="462">
        <v>3</v>
      </c>
      <c r="FO331" s="462">
        <v>5</v>
      </c>
      <c r="FP331" s="2267">
        <f t="shared" si="294"/>
        <v>11.5</v>
      </c>
      <c r="FQ331" s="1858"/>
      <c r="FT331" s="2252"/>
      <c r="FX331" s="2252"/>
      <c r="GB331" s="2252"/>
      <c r="GF331" s="2252"/>
      <c r="GG331" s="1858"/>
      <c r="GJ331" s="2252"/>
      <c r="GN331" s="2252"/>
      <c r="GR331" s="2252"/>
      <c r="GV331" s="1858"/>
      <c r="GW331" s="1858"/>
      <c r="GZ331" s="2252"/>
      <c r="HA331" s="1858"/>
      <c r="HD331" s="2252"/>
      <c r="HE331" s="1858"/>
      <c r="HH331" s="2252"/>
      <c r="HI331" s="1858"/>
      <c r="HL331" s="2252"/>
      <c r="HM331" s="1858"/>
      <c r="HP331" s="2252"/>
      <c r="HQ331" s="1858"/>
      <c r="HT331" s="2252"/>
      <c r="HU331" s="1858"/>
      <c r="HX331" s="2252"/>
      <c r="HY331" s="1858"/>
      <c r="IB331" s="2252"/>
      <c r="IC331" s="1858"/>
      <c r="IF331" s="2252"/>
      <c r="IG331" s="1858"/>
      <c r="IJ331" s="2252"/>
      <c r="IK331" s="1858"/>
      <c r="IN331" s="2252"/>
      <c r="IO331" s="1858"/>
      <c r="IR331" s="2252"/>
      <c r="IS331" s="1858"/>
      <c r="IV331" s="1858"/>
      <c r="IW331" s="1858"/>
      <c r="IZ331" s="2252"/>
      <c r="JA331" s="1858"/>
      <c r="JD331" s="2252"/>
      <c r="JE331" s="1858"/>
      <c r="JH331" s="2252"/>
      <c r="JI331" s="1858"/>
      <c r="JL331" s="2252"/>
      <c r="JM331" s="1858"/>
      <c r="JP331" s="2252"/>
      <c r="JQ331" s="1858"/>
      <c r="JT331" s="2252"/>
      <c r="JU331" s="1858"/>
      <c r="JX331" s="2252"/>
      <c r="JY331" s="1858"/>
      <c r="KB331" s="2252"/>
      <c r="KC331" s="1858"/>
      <c r="KF331" s="2252"/>
      <c r="KG331" s="1858"/>
      <c r="KJ331" s="2252"/>
      <c r="KK331" s="1858"/>
      <c r="KN331" s="2252"/>
      <c r="KO331" s="1858"/>
      <c r="KR331" s="2252"/>
      <c r="KS331" s="1858"/>
      <c r="KV331" s="2252"/>
      <c r="KW331" s="1858"/>
      <c r="KZ331" s="2252"/>
      <c r="LA331" s="1858"/>
      <c r="LD331" s="2252"/>
      <c r="LE331" s="1858"/>
      <c r="LH331" s="2252"/>
      <c r="LI331" s="1858"/>
      <c r="LL331" s="2252"/>
      <c r="LM331" s="1858"/>
      <c r="LP331" s="2252"/>
      <c r="LQ331" s="1858"/>
      <c r="LT331" s="2252"/>
      <c r="LU331" s="1858"/>
      <c r="LX331" s="2252"/>
      <c r="LY331" s="1858"/>
      <c r="MB331" s="2252"/>
      <c r="MC331" s="1858"/>
      <c r="MF331" s="2252"/>
      <c r="MG331" s="1858"/>
      <c r="MJ331" s="2252"/>
      <c r="MK331" s="1858"/>
      <c r="MN331" s="2252"/>
      <c r="MO331" s="1858"/>
      <c r="MR331" s="2252"/>
      <c r="MS331" s="1858"/>
      <c r="MV331" s="2252"/>
      <c r="MW331" s="1858"/>
      <c r="MZ331" s="2252"/>
      <c r="NA331" s="1858"/>
      <c r="ND331" s="2252"/>
    </row>
    <row r="332" spans="1:368" s="78" customFormat="1" thickBot="1">
      <c r="A332" s="899"/>
      <c r="B332" s="1754"/>
      <c r="C332" s="1790"/>
      <c r="D332" s="2331"/>
      <c r="E332" s="1790"/>
      <c r="F332" s="1837"/>
      <c r="G332" s="1743" t="s">
        <v>377</v>
      </c>
      <c r="H332" s="1741">
        <f t="shared" si="275"/>
        <v>4.144111111111112</v>
      </c>
      <c r="I332" s="1749">
        <f t="shared" si="276"/>
        <v>4.3663333333333334</v>
      </c>
      <c r="J332" s="1749">
        <f t="shared" si="277"/>
        <v>5.6551111111111112</v>
      </c>
      <c r="K332" s="2310">
        <f t="shared" si="278"/>
        <v>14.165555555555557</v>
      </c>
      <c r="L332" s="1754"/>
      <c r="M332" s="472"/>
      <c r="N332" s="472"/>
      <c r="O332" s="472"/>
      <c r="P332" s="471"/>
      <c r="Q332" s="1869">
        <f t="shared" si="279"/>
        <v>3.9</v>
      </c>
      <c r="R332" s="374">
        <f t="shared" si="280"/>
        <v>3.9</v>
      </c>
      <c r="S332" s="374">
        <f t="shared" si="281"/>
        <v>5.2</v>
      </c>
      <c r="T332" s="2263">
        <v>13</v>
      </c>
      <c r="U332" s="355"/>
      <c r="V332" s="355"/>
      <c r="W332" s="355"/>
      <c r="X332" s="356"/>
      <c r="Y332" s="482"/>
      <c r="Z332" s="482"/>
      <c r="AA332" s="482"/>
      <c r="AB332" s="525"/>
      <c r="AC332" s="484">
        <v>3.5</v>
      </c>
      <c r="AD332" s="484">
        <v>4</v>
      </c>
      <c r="AE332" s="484">
        <v>4.5</v>
      </c>
      <c r="AF332" s="356">
        <f t="shared" si="282"/>
        <v>12</v>
      </c>
      <c r="AG332" s="1176"/>
      <c r="AH332" s="1177"/>
      <c r="AI332" s="1178"/>
      <c r="AJ332" s="1177"/>
      <c r="AK332" s="351"/>
      <c r="AL332" s="463"/>
      <c r="AM332" s="463"/>
      <c r="AN332" s="464"/>
      <c r="AO332" s="1127"/>
      <c r="AP332" s="1127"/>
      <c r="AQ332" s="1127"/>
      <c r="AR332" s="1128"/>
      <c r="AS332" s="373"/>
      <c r="AT332" s="373"/>
      <c r="AU332" s="705"/>
      <c r="AV332" s="704"/>
      <c r="AW332" s="1962"/>
      <c r="AX332" s="364"/>
      <c r="AY332" s="365"/>
      <c r="AZ332" s="1963"/>
      <c r="BA332" s="366"/>
      <c r="BB332" s="366"/>
      <c r="BC332" s="366"/>
      <c r="BD332" s="367"/>
      <c r="BE332" s="2401">
        <v>4</v>
      </c>
      <c r="BF332" s="368">
        <v>5</v>
      </c>
      <c r="BG332" s="2451">
        <v>7</v>
      </c>
      <c r="BH332" s="470">
        <f t="shared" si="283"/>
        <v>16</v>
      </c>
      <c r="BI332" s="371"/>
      <c r="BJ332" s="371"/>
      <c r="BK332" s="371"/>
      <c r="BL332" s="372"/>
      <c r="BM332" s="358"/>
      <c r="BN332" s="358"/>
      <c r="BO332" s="358"/>
      <c r="BP332" s="363"/>
      <c r="BQ332" s="373"/>
      <c r="BR332" s="373"/>
      <c r="BS332" s="373"/>
      <c r="BT332" s="704"/>
      <c r="BU332" s="1870">
        <v>4</v>
      </c>
      <c r="BV332" s="462">
        <v>4.5</v>
      </c>
      <c r="BW332" s="462">
        <v>5</v>
      </c>
      <c r="BX332" s="1871">
        <f t="shared" si="295"/>
        <v>13.5</v>
      </c>
      <c r="BY332" s="1424"/>
      <c r="BZ332" s="1424"/>
      <c r="CA332" s="1424"/>
      <c r="CB332" s="1425"/>
      <c r="CC332" s="355"/>
      <c r="CD332" s="355"/>
      <c r="CE332" s="355"/>
      <c r="CF332" s="356"/>
      <c r="CG332" s="358"/>
      <c r="CH332" s="358"/>
      <c r="CI332" s="358"/>
      <c r="CJ332" s="363"/>
      <c r="CK332" s="383">
        <f t="shared" si="284"/>
        <v>4.8</v>
      </c>
      <c r="CL332" s="383">
        <f t="shared" si="285"/>
        <v>4.8</v>
      </c>
      <c r="CM332" s="383">
        <f t="shared" si="286"/>
        <v>6.4</v>
      </c>
      <c r="CN332" s="709">
        <v>16</v>
      </c>
      <c r="CO332" s="2011">
        <v>4.5</v>
      </c>
      <c r="CP332" s="537">
        <v>4</v>
      </c>
      <c r="CQ332" s="537">
        <v>7</v>
      </c>
      <c r="CR332" s="2006">
        <f t="shared" si="287"/>
        <v>15.5</v>
      </c>
      <c r="CS332" s="467"/>
      <c r="CT332" s="467"/>
      <c r="CU332" s="467"/>
      <c r="CV332" s="575"/>
      <c r="CW332" s="466"/>
      <c r="CX332" s="467"/>
      <c r="CY332" s="468"/>
      <c r="CZ332" s="468"/>
      <c r="DA332" s="469"/>
      <c r="DB332" s="378"/>
      <c r="DC332" s="470"/>
      <c r="DD332" s="470"/>
      <c r="DE332" s="466"/>
      <c r="DF332" s="467"/>
      <c r="DG332" s="468"/>
      <c r="DH332" s="468"/>
      <c r="DI332" s="466"/>
      <c r="DJ332" s="467"/>
      <c r="DK332" s="468"/>
      <c r="DL332" s="468"/>
      <c r="DM332" s="374"/>
      <c r="DN332" s="374"/>
      <c r="DO332" s="374"/>
      <c r="DP332" s="574"/>
      <c r="DQ332" s="466"/>
      <c r="DR332" s="467"/>
      <c r="DS332" s="468"/>
      <c r="DT332" s="575"/>
      <c r="DU332" s="683">
        <f>DX332*6/20</f>
        <v>3.8969999999999998</v>
      </c>
      <c r="DV332" s="683">
        <f>DX332*6/20</f>
        <v>3.8969999999999998</v>
      </c>
      <c r="DW332" s="683">
        <f>DX332*8/20</f>
        <v>5.1959999999999997</v>
      </c>
      <c r="DX332" s="699">
        <v>12.99</v>
      </c>
      <c r="DY332" s="495"/>
      <c r="DZ332" s="496"/>
      <c r="EA332" s="497"/>
      <c r="EB332" s="576"/>
      <c r="EC332" s="466"/>
      <c r="ED332" s="467"/>
      <c r="EE332" s="468"/>
      <c r="EF332" s="575"/>
      <c r="EG332" s="466"/>
      <c r="EH332" s="467"/>
      <c r="EI332" s="468"/>
      <c r="EJ332" s="575"/>
      <c r="EK332" s="990"/>
      <c r="EL332" s="991"/>
      <c r="EM332" s="992"/>
      <c r="EN332" s="993"/>
      <c r="EO332" s="1052"/>
      <c r="EP332" s="1053"/>
      <c r="EQ332" s="1054"/>
      <c r="ER332" s="1055"/>
      <c r="ES332" s="1113"/>
      <c r="ET332" s="1114"/>
      <c r="EU332" s="1115"/>
      <c r="EV332" s="1116"/>
      <c r="EW332" s="1396"/>
      <c r="EX332" s="1397"/>
      <c r="EY332" s="1398"/>
      <c r="EZ332" s="1399"/>
      <c r="FA332" s="1465"/>
      <c r="FB332" s="1466"/>
      <c r="FC332" s="1467"/>
      <c r="FD332" s="1468"/>
      <c r="FE332" s="1678"/>
      <c r="FF332" s="1679"/>
      <c r="FG332" s="1680"/>
      <c r="FH332" s="1681"/>
      <c r="FI332" s="374">
        <f t="shared" si="291"/>
        <v>4.2</v>
      </c>
      <c r="FJ332" s="374">
        <f t="shared" si="292"/>
        <v>4.2</v>
      </c>
      <c r="FK332" s="374">
        <f t="shared" si="293"/>
        <v>5.6</v>
      </c>
      <c r="FL332" s="2263">
        <v>14</v>
      </c>
      <c r="FM332" s="462">
        <v>4.5</v>
      </c>
      <c r="FN332" s="462">
        <v>5</v>
      </c>
      <c r="FO332" s="462">
        <v>5</v>
      </c>
      <c r="FP332" s="2267">
        <f t="shared" si="294"/>
        <v>14.5</v>
      </c>
      <c r="FQ332" s="1858"/>
      <c r="FT332" s="2252"/>
      <c r="FX332" s="2252"/>
      <c r="GB332" s="2252"/>
      <c r="GF332" s="2252"/>
      <c r="GG332" s="1858"/>
      <c r="GJ332" s="2252"/>
      <c r="GN332" s="2252"/>
      <c r="GR332" s="2252"/>
      <c r="GV332" s="1858"/>
      <c r="GW332" s="1858"/>
      <c r="GZ332" s="2252"/>
      <c r="HA332" s="1858"/>
      <c r="HD332" s="2252"/>
      <c r="HE332" s="1858"/>
      <c r="HH332" s="2252"/>
      <c r="HI332" s="1858"/>
      <c r="HL332" s="2252"/>
      <c r="HM332" s="1858"/>
      <c r="HP332" s="2252"/>
      <c r="HQ332" s="1858"/>
      <c r="HT332" s="2252"/>
      <c r="HU332" s="1858"/>
      <c r="HX332" s="2252"/>
      <c r="HY332" s="1858"/>
      <c r="IB332" s="2252"/>
      <c r="IC332" s="1858"/>
      <c r="IF332" s="2252"/>
      <c r="IG332" s="1858"/>
      <c r="IJ332" s="2252"/>
      <c r="IK332" s="1858"/>
      <c r="IN332" s="2252"/>
      <c r="IO332" s="1858"/>
      <c r="IR332" s="2252"/>
      <c r="IS332" s="1858"/>
      <c r="IV332" s="1858"/>
      <c r="IW332" s="1858"/>
      <c r="IZ332" s="2252"/>
      <c r="JA332" s="1858"/>
      <c r="JD332" s="2252"/>
      <c r="JE332" s="1858"/>
      <c r="JH332" s="2252"/>
      <c r="JI332" s="1858"/>
      <c r="JL332" s="2252"/>
      <c r="JM332" s="1858"/>
      <c r="JP332" s="2252"/>
      <c r="JQ332" s="1858"/>
      <c r="JT332" s="2252"/>
      <c r="JU332" s="1858"/>
      <c r="JX332" s="2252"/>
      <c r="JY332" s="1858"/>
      <c r="KB332" s="2252"/>
      <c r="KC332" s="1858"/>
      <c r="KF332" s="2252"/>
      <c r="KG332" s="1858"/>
      <c r="KJ332" s="2252"/>
      <c r="KK332" s="1858"/>
      <c r="KN332" s="2252"/>
      <c r="KO332" s="1858"/>
      <c r="KR332" s="2252"/>
      <c r="KS332" s="1858"/>
      <c r="KV332" s="2252"/>
      <c r="KW332" s="1858"/>
      <c r="KZ332" s="2252"/>
      <c r="LA332" s="1858"/>
      <c r="LD332" s="2252"/>
      <c r="LE332" s="1858"/>
      <c r="LH332" s="2252"/>
      <c r="LI332" s="1858"/>
      <c r="LL332" s="2252"/>
      <c r="LM332" s="1858"/>
      <c r="LP332" s="2252"/>
      <c r="LQ332" s="1858"/>
      <c r="LT332" s="2252"/>
      <c r="LU332" s="1858"/>
      <c r="LX332" s="2252"/>
      <c r="LY332" s="1858"/>
      <c r="MB332" s="2252"/>
      <c r="MC332" s="1858"/>
      <c r="MF332" s="2252"/>
      <c r="MG332" s="1858"/>
      <c r="MJ332" s="2252"/>
      <c r="MK332" s="1858"/>
      <c r="MN332" s="2252"/>
      <c r="MO332" s="1858"/>
      <c r="MR332" s="2252"/>
      <c r="MS332" s="1858"/>
      <c r="MV332" s="2252"/>
      <c r="MW332" s="1858"/>
      <c r="MZ332" s="2252"/>
      <c r="NA332" s="1858"/>
      <c r="ND332" s="2252"/>
    </row>
    <row r="333" spans="1:368" s="78" customFormat="1" thickBot="1">
      <c r="A333" s="899"/>
      <c r="B333" s="1754"/>
      <c r="C333" s="1790"/>
      <c r="D333" s="2331"/>
      <c r="E333" s="1790"/>
      <c r="F333" s="1837"/>
      <c r="G333" s="1743" t="s">
        <v>378</v>
      </c>
      <c r="H333" s="1741">
        <f t="shared" si="275"/>
        <v>4.1875555555555559</v>
      </c>
      <c r="I333" s="1741">
        <f t="shared" si="276"/>
        <v>4.0653333333333341</v>
      </c>
      <c r="J333" s="1741">
        <f t="shared" si="277"/>
        <v>5.3093333333333339</v>
      </c>
      <c r="K333" s="2310">
        <f t="shared" si="278"/>
        <v>13.562222222222225</v>
      </c>
      <c r="L333" s="1754"/>
      <c r="M333" s="472"/>
      <c r="N333" s="472"/>
      <c r="O333" s="472"/>
      <c r="P333" s="471"/>
      <c r="Q333" s="1869">
        <f t="shared" si="279"/>
        <v>4.2</v>
      </c>
      <c r="R333" s="374">
        <f t="shared" si="280"/>
        <v>4.2</v>
      </c>
      <c r="S333" s="374">
        <f t="shared" si="281"/>
        <v>5.6</v>
      </c>
      <c r="T333" s="2263">
        <v>14</v>
      </c>
      <c r="U333" s="355"/>
      <c r="V333" s="355"/>
      <c r="W333" s="355"/>
      <c r="X333" s="356"/>
      <c r="Y333" s="482"/>
      <c r="Z333" s="482"/>
      <c r="AA333" s="482"/>
      <c r="AB333" s="525"/>
      <c r="AC333" s="484">
        <v>3</v>
      </c>
      <c r="AD333" s="484">
        <v>3</v>
      </c>
      <c r="AE333" s="484">
        <v>4.5</v>
      </c>
      <c r="AF333" s="356">
        <f t="shared" si="282"/>
        <v>10.5</v>
      </c>
      <c r="AG333" s="1176"/>
      <c r="AH333" s="1177"/>
      <c r="AI333" s="1178"/>
      <c r="AJ333" s="1177"/>
      <c r="AK333" s="351"/>
      <c r="AL333" s="463"/>
      <c r="AM333" s="463"/>
      <c r="AN333" s="464"/>
      <c r="AO333" s="1127"/>
      <c r="AP333" s="1127"/>
      <c r="AQ333" s="1127"/>
      <c r="AR333" s="1128"/>
      <c r="AS333" s="373"/>
      <c r="AT333" s="373"/>
      <c r="AU333" s="705"/>
      <c r="AV333" s="704"/>
      <c r="AW333" s="1962"/>
      <c r="AX333" s="364"/>
      <c r="AY333" s="365"/>
      <c r="AZ333" s="1963"/>
      <c r="BA333" s="366"/>
      <c r="BB333" s="366"/>
      <c r="BC333" s="366"/>
      <c r="BD333" s="367"/>
      <c r="BE333" s="2401">
        <v>4</v>
      </c>
      <c r="BF333" s="368">
        <v>4</v>
      </c>
      <c r="BG333" s="2451">
        <v>5</v>
      </c>
      <c r="BH333" s="470">
        <f t="shared" si="283"/>
        <v>13</v>
      </c>
      <c r="BI333" s="371"/>
      <c r="BJ333" s="371"/>
      <c r="BK333" s="371"/>
      <c r="BL333" s="372"/>
      <c r="BM333" s="358"/>
      <c r="BN333" s="358"/>
      <c r="BO333" s="358"/>
      <c r="BP333" s="363"/>
      <c r="BQ333" s="373"/>
      <c r="BR333" s="373"/>
      <c r="BS333" s="373"/>
      <c r="BT333" s="704"/>
      <c r="BU333" s="1870">
        <v>4.5999999999999996</v>
      </c>
      <c r="BV333" s="462">
        <v>3.5</v>
      </c>
      <c r="BW333" s="462">
        <v>5</v>
      </c>
      <c r="BX333" s="1871">
        <f t="shared" si="295"/>
        <v>13.1</v>
      </c>
      <c r="BY333" s="1424"/>
      <c r="BZ333" s="1424"/>
      <c r="CA333" s="1424"/>
      <c r="CB333" s="1425"/>
      <c r="CC333" s="355"/>
      <c r="CD333" s="355"/>
      <c r="CE333" s="355"/>
      <c r="CF333" s="356"/>
      <c r="CG333" s="358"/>
      <c r="CH333" s="358"/>
      <c r="CI333" s="358"/>
      <c r="CJ333" s="363"/>
      <c r="CK333" s="383">
        <f t="shared" si="284"/>
        <v>4.5</v>
      </c>
      <c r="CL333" s="383">
        <f t="shared" si="285"/>
        <v>4.5</v>
      </c>
      <c r="CM333" s="383">
        <f t="shared" si="286"/>
        <v>6</v>
      </c>
      <c r="CN333" s="709">
        <v>15</v>
      </c>
      <c r="CO333" s="2011">
        <v>4</v>
      </c>
      <c r="CP333" s="537">
        <v>4</v>
      </c>
      <c r="CQ333" s="537">
        <v>6</v>
      </c>
      <c r="CR333" s="2006">
        <f t="shared" si="287"/>
        <v>14</v>
      </c>
      <c r="CS333" s="467"/>
      <c r="CT333" s="467"/>
      <c r="CU333" s="467"/>
      <c r="CV333" s="575"/>
      <c r="CW333" s="466"/>
      <c r="CX333" s="467"/>
      <c r="CY333" s="468"/>
      <c r="CZ333" s="468"/>
      <c r="DA333" s="469"/>
      <c r="DB333" s="378"/>
      <c r="DC333" s="470"/>
      <c r="DD333" s="470"/>
      <c r="DE333" s="466"/>
      <c r="DF333" s="467"/>
      <c r="DG333" s="468"/>
      <c r="DH333" s="468"/>
      <c r="DI333" s="466"/>
      <c r="DJ333" s="467"/>
      <c r="DK333" s="468"/>
      <c r="DL333" s="468"/>
      <c r="DM333" s="374"/>
      <c r="DN333" s="374"/>
      <c r="DO333" s="374"/>
      <c r="DP333" s="574"/>
      <c r="DQ333" s="466"/>
      <c r="DR333" s="467"/>
      <c r="DS333" s="468"/>
      <c r="DT333" s="575"/>
      <c r="DU333" s="491">
        <f t="shared" si="288"/>
        <v>3.9990000000000001</v>
      </c>
      <c r="DV333" s="492">
        <f t="shared" si="289"/>
        <v>3.9990000000000001</v>
      </c>
      <c r="DW333" s="492">
        <f t="shared" si="290"/>
        <v>5.3319999999999999</v>
      </c>
      <c r="DX333" s="725">
        <v>13.33</v>
      </c>
      <c r="DY333" s="495"/>
      <c r="DZ333" s="496"/>
      <c r="EA333" s="497"/>
      <c r="EB333" s="576"/>
      <c r="EC333" s="466"/>
      <c r="ED333" s="467"/>
      <c r="EE333" s="468"/>
      <c r="EF333" s="575"/>
      <c r="EG333" s="466"/>
      <c r="EH333" s="467"/>
      <c r="EI333" s="468"/>
      <c r="EJ333" s="575"/>
      <c r="EK333" s="990"/>
      <c r="EL333" s="991"/>
      <c r="EM333" s="992"/>
      <c r="EN333" s="993"/>
      <c r="EO333" s="1052"/>
      <c r="EP333" s="1053"/>
      <c r="EQ333" s="1054"/>
      <c r="ER333" s="1055"/>
      <c r="ES333" s="1113"/>
      <c r="ET333" s="1114"/>
      <c r="EU333" s="1115"/>
      <c r="EV333" s="1116"/>
      <c r="EW333" s="1396"/>
      <c r="EX333" s="1397"/>
      <c r="EY333" s="1398"/>
      <c r="EZ333" s="1399"/>
      <c r="FA333" s="1465"/>
      <c r="FB333" s="1466"/>
      <c r="FC333" s="1467"/>
      <c r="FD333" s="1468"/>
      <c r="FE333" s="1678"/>
      <c r="FF333" s="1679"/>
      <c r="FG333" s="1680"/>
      <c r="FH333" s="1681"/>
      <c r="FI333" s="683">
        <f>FL333*6/20</f>
        <v>4.3890000000000002</v>
      </c>
      <c r="FJ333" s="683">
        <f>FL333*6/20</f>
        <v>4.3890000000000002</v>
      </c>
      <c r="FK333" s="683">
        <f>FL333*8/20</f>
        <v>5.8520000000000003</v>
      </c>
      <c r="FL333" s="2265">
        <v>14.63</v>
      </c>
      <c r="FM333" s="462">
        <v>5</v>
      </c>
      <c r="FN333" s="462">
        <v>5</v>
      </c>
      <c r="FO333" s="462">
        <v>4.5</v>
      </c>
      <c r="FP333" s="2267">
        <f t="shared" si="294"/>
        <v>14.5</v>
      </c>
      <c r="FQ333" s="1858"/>
      <c r="FT333" s="2252"/>
      <c r="FX333" s="2252"/>
      <c r="GB333" s="2252"/>
      <c r="GF333" s="2252"/>
      <c r="GG333" s="1858"/>
      <c r="GJ333" s="2252"/>
      <c r="GN333" s="2252"/>
      <c r="GR333" s="2252"/>
      <c r="GV333" s="1858"/>
      <c r="GW333" s="1858"/>
      <c r="GZ333" s="2252"/>
      <c r="HA333" s="1858"/>
      <c r="HD333" s="2252"/>
      <c r="HE333" s="1858"/>
      <c r="HH333" s="2252"/>
      <c r="HI333" s="1858"/>
      <c r="HL333" s="2252"/>
      <c r="HM333" s="1858"/>
      <c r="HP333" s="2252"/>
      <c r="HQ333" s="1858"/>
      <c r="HT333" s="2252"/>
      <c r="HU333" s="1858"/>
      <c r="HX333" s="2252"/>
      <c r="HY333" s="1858"/>
      <c r="IB333" s="2252"/>
      <c r="IC333" s="1858"/>
      <c r="IF333" s="2252"/>
      <c r="IG333" s="1858"/>
      <c r="IJ333" s="2252"/>
      <c r="IK333" s="1858"/>
      <c r="IN333" s="2252"/>
      <c r="IO333" s="1858"/>
      <c r="IR333" s="2252"/>
      <c r="IS333" s="1858"/>
      <c r="IV333" s="1858"/>
      <c r="IW333" s="1858"/>
      <c r="IZ333" s="2252"/>
      <c r="JA333" s="1858"/>
      <c r="JD333" s="2252"/>
      <c r="JE333" s="1858"/>
      <c r="JH333" s="2252"/>
      <c r="JI333" s="1858"/>
      <c r="JL333" s="2252"/>
      <c r="JM333" s="1858"/>
      <c r="JP333" s="2252"/>
      <c r="JQ333" s="1858"/>
      <c r="JT333" s="2252"/>
      <c r="JU333" s="1858"/>
      <c r="JX333" s="2252"/>
      <c r="JY333" s="1858"/>
      <c r="KB333" s="2252"/>
      <c r="KC333" s="1858"/>
      <c r="KF333" s="2252"/>
      <c r="KG333" s="1858"/>
      <c r="KJ333" s="2252"/>
      <c r="KK333" s="1858"/>
      <c r="KN333" s="2252"/>
      <c r="KO333" s="1858"/>
      <c r="KR333" s="2252"/>
      <c r="KS333" s="1858"/>
      <c r="KV333" s="2252"/>
      <c r="KW333" s="1858"/>
      <c r="KZ333" s="2252"/>
      <c r="LA333" s="1858"/>
      <c r="LD333" s="2252"/>
      <c r="LE333" s="1858"/>
      <c r="LH333" s="2252"/>
      <c r="LI333" s="1858"/>
      <c r="LL333" s="2252"/>
      <c r="LM333" s="1858"/>
      <c r="LP333" s="2252"/>
      <c r="LQ333" s="1858"/>
      <c r="LT333" s="2252"/>
      <c r="LU333" s="1858"/>
      <c r="LX333" s="2252"/>
      <c r="LY333" s="1858"/>
      <c r="MB333" s="2252"/>
      <c r="MC333" s="1858"/>
      <c r="MF333" s="2252"/>
      <c r="MG333" s="1858"/>
      <c r="MJ333" s="2252"/>
      <c r="MK333" s="1858"/>
      <c r="MN333" s="2252"/>
      <c r="MO333" s="1858"/>
      <c r="MR333" s="2252"/>
      <c r="MS333" s="1858"/>
      <c r="MV333" s="2252"/>
      <c r="MW333" s="1858"/>
      <c r="MZ333" s="2252"/>
      <c r="NA333" s="1858"/>
      <c r="ND333" s="2252"/>
    </row>
    <row r="334" spans="1:368" s="78" customFormat="1" thickBot="1">
      <c r="A334" s="899"/>
      <c r="B334" s="1754"/>
      <c r="C334" s="1790"/>
      <c r="D334" s="2331"/>
      <c r="E334" s="1790"/>
      <c r="F334" s="1837"/>
      <c r="G334" s="1743" t="s">
        <v>379</v>
      </c>
      <c r="H334" s="1741">
        <f t="shared" si="275"/>
        <v>3.8992222222222228</v>
      </c>
      <c r="I334" s="1741">
        <f t="shared" si="276"/>
        <v>3.4547777777777777</v>
      </c>
      <c r="J334" s="1741">
        <f t="shared" si="277"/>
        <v>4.9026666666666667</v>
      </c>
      <c r="K334" s="2310">
        <f t="shared" si="278"/>
        <v>12.256666666666668</v>
      </c>
      <c r="L334" s="1754"/>
      <c r="M334" s="472"/>
      <c r="N334" s="472"/>
      <c r="O334" s="472"/>
      <c r="P334" s="471"/>
      <c r="Q334" s="1869">
        <f t="shared" si="279"/>
        <v>3.3</v>
      </c>
      <c r="R334" s="374">
        <f t="shared" si="280"/>
        <v>3.3</v>
      </c>
      <c r="S334" s="374">
        <f t="shared" si="281"/>
        <v>4.4000000000000004</v>
      </c>
      <c r="T334" s="2263">
        <v>11</v>
      </c>
      <c r="U334" s="355"/>
      <c r="V334" s="355"/>
      <c r="W334" s="355"/>
      <c r="X334" s="356"/>
      <c r="Y334" s="482"/>
      <c r="Z334" s="482"/>
      <c r="AA334" s="482"/>
      <c r="AB334" s="525"/>
      <c r="AC334" s="484">
        <v>3</v>
      </c>
      <c r="AD334" s="484">
        <v>3</v>
      </c>
      <c r="AE334" s="484">
        <v>2</v>
      </c>
      <c r="AF334" s="356">
        <f t="shared" si="282"/>
        <v>8</v>
      </c>
      <c r="AG334" s="1176"/>
      <c r="AH334" s="1177"/>
      <c r="AI334" s="1178"/>
      <c r="AJ334" s="1177"/>
      <c r="AK334" s="351"/>
      <c r="AL334" s="463"/>
      <c r="AM334" s="463"/>
      <c r="AN334" s="464"/>
      <c r="AO334" s="1127"/>
      <c r="AP334" s="1127"/>
      <c r="AQ334" s="1127"/>
      <c r="AR334" s="1128"/>
      <c r="AS334" s="373"/>
      <c r="AT334" s="373"/>
      <c r="AU334" s="705"/>
      <c r="AV334" s="704"/>
      <c r="AW334" s="1962"/>
      <c r="AX334" s="364"/>
      <c r="AY334" s="365"/>
      <c r="AZ334" s="1963"/>
      <c r="BA334" s="366"/>
      <c r="BB334" s="366"/>
      <c r="BC334" s="366"/>
      <c r="BD334" s="367"/>
      <c r="BE334" s="2401">
        <v>4</v>
      </c>
      <c r="BF334" s="368">
        <v>3</v>
      </c>
      <c r="BG334" s="2451">
        <v>5</v>
      </c>
      <c r="BH334" s="470">
        <f t="shared" si="283"/>
        <v>12</v>
      </c>
      <c r="BI334" s="371"/>
      <c r="BJ334" s="371"/>
      <c r="BK334" s="371"/>
      <c r="BL334" s="372"/>
      <c r="BM334" s="358"/>
      <c r="BN334" s="358"/>
      <c r="BO334" s="358"/>
      <c r="BP334" s="363"/>
      <c r="BQ334" s="373"/>
      <c r="BR334" s="373"/>
      <c r="BS334" s="373"/>
      <c r="BT334" s="704"/>
      <c r="BU334" s="1870">
        <v>4</v>
      </c>
      <c r="BV334" s="462">
        <v>3</v>
      </c>
      <c r="BW334" s="462">
        <v>3.5</v>
      </c>
      <c r="BX334" s="1871">
        <f t="shared" si="295"/>
        <v>10.5</v>
      </c>
      <c r="BY334" s="1424"/>
      <c r="BZ334" s="1424"/>
      <c r="CA334" s="1424"/>
      <c r="CB334" s="1425"/>
      <c r="CC334" s="355"/>
      <c r="CD334" s="355"/>
      <c r="CE334" s="355"/>
      <c r="CF334" s="356"/>
      <c r="CG334" s="358"/>
      <c r="CH334" s="358"/>
      <c r="CI334" s="358"/>
      <c r="CJ334" s="363"/>
      <c r="CK334" s="383">
        <f t="shared" si="284"/>
        <v>4.2</v>
      </c>
      <c r="CL334" s="383">
        <f t="shared" si="285"/>
        <v>4.2</v>
      </c>
      <c r="CM334" s="383">
        <f t="shared" si="286"/>
        <v>5.6</v>
      </c>
      <c r="CN334" s="709">
        <v>14</v>
      </c>
      <c r="CO334" s="2011">
        <v>4.5</v>
      </c>
      <c r="CP334" s="537">
        <v>2.5</v>
      </c>
      <c r="CQ334" s="537">
        <v>7.5</v>
      </c>
      <c r="CR334" s="2006">
        <f t="shared" si="287"/>
        <v>14.5</v>
      </c>
      <c r="CS334" s="467"/>
      <c r="CT334" s="467"/>
      <c r="CU334" s="467"/>
      <c r="CV334" s="575"/>
      <c r="CW334" s="466"/>
      <c r="CX334" s="467"/>
      <c r="CY334" s="468"/>
      <c r="CZ334" s="468"/>
      <c r="DA334" s="466"/>
      <c r="DB334" s="467"/>
      <c r="DC334" s="468"/>
      <c r="DD334" s="468"/>
      <c r="DE334" s="466"/>
      <c r="DF334" s="467"/>
      <c r="DG334" s="468"/>
      <c r="DH334" s="468"/>
      <c r="DI334" s="466"/>
      <c r="DJ334" s="467"/>
      <c r="DK334" s="468"/>
      <c r="DL334" s="468"/>
      <c r="DM334" s="374"/>
      <c r="DN334" s="374"/>
      <c r="DO334" s="374"/>
      <c r="DP334" s="574"/>
      <c r="DQ334" s="466"/>
      <c r="DR334" s="467"/>
      <c r="DS334" s="468"/>
      <c r="DT334" s="575"/>
      <c r="DU334" s="491">
        <f t="shared" si="288"/>
        <v>3.8250000000000002</v>
      </c>
      <c r="DV334" s="492">
        <f t="shared" si="289"/>
        <v>3.8250000000000002</v>
      </c>
      <c r="DW334" s="492">
        <f t="shared" si="290"/>
        <v>5.0999999999999996</v>
      </c>
      <c r="DX334" s="725">
        <v>12.75</v>
      </c>
      <c r="DY334" s="495"/>
      <c r="DZ334" s="496"/>
      <c r="EA334" s="497"/>
      <c r="EB334" s="576"/>
      <c r="EC334" s="466"/>
      <c r="ED334" s="467"/>
      <c r="EE334" s="468"/>
      <c r="EF334" s="575"/>
      <c r="EG334" s="466"/>
      <c r="EH334" s="467"/>
      <c r="EI334" s="468"/>
      <c r="EJ334" s="575"/>
      <c r="EK334" s="990"/>
      <c r="EL334" s="991"/>
      <c r="EM334" s="992"/>
      <c r="EN334" s="993"/>
      <c r="EO334" s="1052"/>
      <c r="EP334" s="1053"/>
      <c r="EQ334" s="1054"/>
      <c r="ER334" s="1055"/>
      <c r="ES334" s="1113"/>
      <c r="ET334" s="1114"/>
      <c r="EU334" s="1115"/>
      <c r="EV334" s="1116"/>
      <c r="EW334" s="1396"/>
      <c r="EX334" s="1397"/>
      <c r="EY334" s="1398"/>
      <c r="EZ334" s="1399"/>
      <c r="FA334" s="1465"/>
      <c r="FB334" s="1466"/>
      <c r="FC334" s="1467"/>
      <c r="FD334" s="1468"/>
      <c r="FE334" s="1678"/>
      <c r="FF334" s="1679"/>
      <c r="FG334" s="1680"/>
      <c r="FH334" s="1681"/>
      <c r="FI334" s="374">
        <f t="shared" si="291"/>
        <v>3.9</v>
      </c>
      <c r="FJ334" s="374">
        <f t="shared" si="292"/>
        <v>3.9</v>
      </c>
      <c r="FK334" s="374">
        <f t="shared" si="293"/>
        <v>5.2</v>
      </c>
      <c r="FL334" s="2263">
        <v>13</v>
      </c>
      <c r="FM334" s="683">
        <f>FP334*6/20</f>
        <v>4.3680000000000003</v>
      </c>
      <c r="FN334" s="683">
        <f>FP334*6/20</f>
        <v>4.3680000000000003</v>
      </c>
      <c r="FO334" s="683">
        <f>FP334*8/20</f>
        <v>5.8239999999999998</v>
      </c>
      <c r="FP334" s="2265">
        <v>14.56</v>
      </c>
      <c r="FQ334" s="1858"/>
      <c r="FT334" s="2252"/>
      <c r="FX334" s="2252"/>
      <c r="GB334" s="2252"/>
      <c r="GF334" s="2252"/>
      <c r="GG334" s="1858"/>
      <c r="GJ334" s="2252"/>
      <c r="GN334" s="2252"/>
      <c r="GR334" s="2252"/>
      <c r="GV334" s="1858"/>
      <c r="GW334" s="1858"/>
      <c r="GZ334" s="2252"/>
      <c r="HA334" s="1858"/>
      <c r="HD334" s="2252"/>
      <c r="HE334" s="1858"/>
      <c r="HH334" s="2252"/>
      <c r="HI334" s="1858"/>
      <c r="HL334" s="2252"/>
      <c r="HM334" s="1858"/>
      <c r="HP334" s="2252"/>
      <c r="HQ334" s="1858"/>
      <c r="HT334" s="2252"/>
      <c r="HU334" s="1858"/>
      <c r="HX334" s="2252"/>
      <c r="HY334" s="1858"/>
      <c r="IB334" s="2252"/>
      <c r="IC334" s="1858"/>
      <c r="IF334" s="2252"/>
      <c r="IG334" s="1858"/>
      <c r="IJ334" s="2252"/>
      <c r="IK334" s="1858"/>
      <c r="IN334" s="2252"/>
      <c r="IO334" s="1858"/>
      <c r="IR334" s="2252"/>
      <c r="IS334" s="1858"/>
      <c r="IV334" s="1858"/>
      <c r="IW334" s="1858"/>
      <c r="IZ334" s="2252"/>
      <c r="JA334" s="1858"/>
      <c r="JD334" s="2252"/>
      <c r="JE334" s="1858"/>
      <c r="JH334" s="2252"/>
      <c r="JI334" s="1858"/>
      <c r="JL334" s="2252"/>
      <c r="JM334" s="1858"/>
      <c r="JP334" s="2252"/>
      <c r="JQ334" s="1858"/>
      <c r="JT334" s="2252"/>
      <c r="JU334" s="1858"/>
      <c r="JX334" s="2252"/>
      <c r="JY334" s="1858"/>
      <c r="KB334" s="2252"/>
      <c r="KC334" s="1858"/>
      <c r="KF334" s="2252"/>
      <c r="KG334" s="1858"/>
      <c r="KJ334" s="2252"/>
      <c r="KK334" s="1858"/>
      <c r="KN334" s="2252"/>
      <c r="KO334" s="1858"/>
      <c r="KR334" s="2252"/>
      <c r="KS334" s="1858"/>
      <c r="KV334" s="2252"/>
      <c r="KW334" s="1858"/>
      <c r="KZ334" s="2252"/>
      <c r="LA334" s="1858"/>
      <c r="LD334" s="2252"/>
      <c r="LE334" s="1858"/>
      <c r="LH334" s="2252"/>
      <c r="LI334" s="1858"/>
      <c r="LL334" s="2252"/>
      <c r="LM334" s="1858"/>
      <c r="LP334" s="2252"/>
      <c r="LQ334" s="1858"/>
      <c r="LT334" s="2252"/>
      <c r="LU334" s="1858"/>
      <c r="LX334" s="2252"/>
      <c r="LY334" s="1858"/>
      <c r="MB334" s="2252"/>
      <c r="MC334" s="1858"/>
      <c r="MF334" s="2252"/>
      <c r="MG334" s="1858"/>
      <c r="MJ334" s="2252"/>
      <c r="MK334" s="1858"/>
      <c r="MN334" s="2252"/>
      <c r="MO334" s="1858"/>
      <c r="MR334" s="2252"/>
      <c r="MS334" s="1858"/>
      <c r="MV334" s="2252"/>
      <c r="MW334" s="1858"/>
      <c r="MZ334" s="2252"/>
      <c r="NA334" s="1858"/>
      <c r="ND334" s="2252"/>
    </row>
    <row r="335" spans="1:368" s="78" customFormat="1" thickBot="1">
      <c r="A335" s="899"/>
      <c r="B335" s="1754"/>
      <c r="C335" s="1790"/>
      <c r="D335" s="2331"/>
      <c r="E335" s="1790"/>
      <c r="F335" s="1837"/>
      <c r="G335" s="1743" t="s">
        <v>258</v>
      </c>
      <c r="H335" s="1749">
        <f t="shared" si="275"/>
        <v>4.411888888888889</v>
      </c>
      <c r="I335" s="1741">
        <f t="shared" si="276"/>
        <v>4.1341111111111113</v>
      </c>
      <c r="J335" s="1741">
        <f t="shared" si="277"/>
        <v>5.4417777777777783</v>
      </c>
      <c r="K335" s="2310">
        <f t="shared" si="278"/>
        <v>13.987777777777778</v>
      </c>
      <c r="L335" s="1754"/>
      <c r="M335" s="472"/>
      <c r="N335" s="472"/>
      <c r="O335" s="472"/>
      <c r="P335" s="471"/>
      <c r="Q335" s="1869">
        <f t="shared" si="279"/>
        <v>3.9</v>
      </c>
      <c r="R335" s="374">
        <f t="shared" si="280"/>
        <v>3.9</v>
      </c>
      <c r="S335" s="374">
        <f t="shared" si="281"/>
        <v>5.2</v>
      </c>
      <c r="T335" s="2263">
        <v>13</v>
      </c>
      <c r="U335" s="355"/>
      <c r="V335" s="355"/>
      <c r="W335" s="355"/>
      <c r="X335" s="356"/>
      <c r="Y335" s="482"/>
      <c r="Z335" s="482"/>
      <c r="AA335" s="482"/>
      <c r="AB335" s="525"/>
      <c r="AC335" s="683">
        <f>AF335*6/20</f>
        <v>3.1320000000000001</v>
      </c>
      <c r="AD335" s="683">
        <f>AF335*6/20</f>
        <v>3.1320000000000001</v>
      </c>
      <c r="AE335" s="683">
        <f>AF335*8/20</f>
        <v>4.1760000000000002</v>
      </c>
      <c r="AF335" s="684">
        <v>10.44</v>
      </c>
      <c r="AG335" s="1176"/>
      <c r="AH335" s="1177"/>
      <c r="AI335" s="1178"/>
      <c r="AJ335" s="1177"/>
      <c r="AK335" s="351"/>
      <c r="AL335" s="463"/>
      <c r="AM335" s="463"/>
      <c r="AN335" s="464"/>
      <c r="AO335" s="1127"/>
      <c r="AP335" s="1127"/>
      <c r="AQ335" s="1127"/>
      <c r="AR335" s="1128"/>
      <c r="AS335" s="373"/>
      <c r="AT335" s="373"/>
      <c r="AU335" s="705"/>
      <c r="AV335" s="704"/>
      <c r="AW335" s="1962"/>
      <c r="AX335" s="364"/>
      <c r="AY335" s="365"/>
      <c r="AZ335" s="1963"/>
      <c r="BA335" s="366"/>
      <c r="BB335" s="366"/>
      <c r="BC335" s="366"/>
      <c r="BD335" s="367"/>
      <c r="BE335" s="2401">
        <v>4.5</v>
      </c>
      <c r="BF335" s="368">
        <v>5</v>
      </c>
      <c r="BG335" s="2451">
        <v>6</v>
      </c>
      <c r="BH335" s="470">
        <f t="shared" si="283"/>
        <v>15.5</v>
      </c>
      <c r="BI335" s="371"/>
      <c r="BJ335" s="371"/>
      <c r="BK335" s="371"/>
      <c r="BL335" s="372"/>
      <c r="BM335" s="358"/>
      <c r="BN335" s="358"/>
      <c r="BO335" s="358"/>
      <c r="BP335" s="363"/>
      <c r="BQ335" s="373"/>
      <c r="BR335" s="373"/>
      <c r="BS335" s="373"/>
      <c r="BT335" s="704"/>
      <c r="BU335" s="1870">
        <v>5</v>
      </c>
      <c r="BV335" s="462">
        <v>3</v>
      </c>
      <c r="BW335" s="462">
        <v>3.7</v>
      </c>
      <c r="BX335" s="1871">
        <f>BW335+BV335+BU335</f>
        <v>11.7</v>
      </c>
      <c r="BY335" s="1424"/>
      <c r="BZ335" s="1424"/>
      <c r="CA335" s="1424"/>
      <c r="CB335" s="1425"/>
      <c r="CC335" s="355"/>
      <c r="CD335" s="355"/>
      <c r="CE335" s="355"/>
      <c r="CF335" s="356"/>
      <c r="CG335" s="358"/>
      <c r="CH335" s="358"/>
      <c r="CI335" s="358"/>
      <c r="CJ335" s="363"/>
      <c r="CK335" s="383">
        <f t="shared" si="284"/>
        <v>4.8</v>
      </c>
      <c r="CL335" s="383">
        <f t="shared" si="285"/>
        <v>4.8</v>
      </c>
      <c r="CM335" s="383">
        <f t="shared" si="286"/>
        <v>6.4</v>
      </c>
      <c r="CN335" s="709">
        <v>16</v>
      </c>
      <c r="CO335" s="2011">
        <v>5.5</v>
      </c>
      <c r="CP335" s="537">
        <v>4</v>
      </c>
      <c r="CQ335" s="537">
        <v>7</v>
      </c>
      <c r="CR335" s="2006">
        <f t="shared" si="287"/>
        <v>16.5</v>
      </c>
      <c r="CS335" s="467"/>
      <c r="CT335" s="467"/>
      <c r="CU335" s="467"/>
      <c r="CV335" s="575"/>
      <c r="CW335" s="466"/>
      <c r="CX335" s="467"/>
      <c r="CY335" s="468"/>
      <c r="CZ335" s="468"/>
      <c r="DA335" s="466"/>
      <c r="DB335" s="467"/>
      <c r="DC335" s="468"/>
      <c r="DD335" s="468"/>
      <c r="DE335" s="466"/>
      <c r="DF335" s="467"/>
      <c r="DG335" s="468"/>
      <c r="DH335" s="468"/>
      <c r="DI335" s="466"/>
      <c r="DJ335" s="467"/>
      <c r="DK335" s="468"/>
      <c r="DL335" s="468"/>
      <c r="DM335" s="374"/>
      <c r="DN335" s="374"/>
      <c r="DO335" s="374"/>
      <c r="DP335" s="574"/>
      <c r="DQ335" s="466"/>
      <c r="DR335" s="467"/>
      <c r="DS335" s="468"/>
      <c r="DT335" s="575"/>
      <c r="DU335" s="491">
        <f t="shared" si="288"/>
        <v>3.6749999999999998</v>
      </c>
      <c r="DV335" s="492">
        <f t="shared" si="289"/>
        <v>3.6749999999999998</v>
      </c>
      <c r="DW335" s="492">
        <f t="shared" si="290"/>
        <v>4.9000000000000004</v>
      </c>
      <c r="DX335" s="725">
        <v>12.25</v>
      </c>
      <c r="DY335" s="495"/>
      <c r="DZ335" s="496"/>
      <c r="EA335" s="497"/>
      <c r="EB335" s="576"/>
      <c r="EC335" s="466"/>
      <c r="ED335" s="467"/>
      <c r="EE335" s="468"/>
      <c r="EF335" s="575"/>
      <c r="EG335" s="466"/>
      <c r="EH335" s="467"/>
      <c r="EI335" s="468"/>
      <c r="EJ335" s="575"/>
      <c r="EK335" s="990"/>
      <c r="EL335" s="991"/>
      <c r="EM335" s="992"/>
      <c r="EN335" s="993"/>
      <c r="EO335" s="1052"/>
      <c r="EP335" s="1053"/>
      <c r="EQ335" s="1054"/>
      <c r="ER335" s="1055"/>
      <c r="ES335" s="1113"/>
      <c r="ET335" s="1114"/>
      <c r="EU335" s="1115"/>
      <c r="EV335" s="1116"/>
      <c r="EW335" s="1396"/>
      <c r="EX335" s="1397"/>
      <c r="EY335" s="1398"/>
      <c r="EZ335" s="1399"/>
      <c r="FA335" s="1465"/>
      <c r="FB335" s="1466"/>
      <c r="FC335" s="1467"/>
      <c r="FD335" s="1468"/>
      <c r="FE335" s="1678"/>
      <c r="FF335" s="1679"/>
      <c r="FG335" s="1680"/>
      <c r="FH335" s="1681"/>
      <c r="FI335" s="374">
        <f t="shared" si="291"/>
        <v>4.2</v>
      </c>
      <c r="FJ335" s="374">
        <f t="shared" si="292"/>
        <v>4.2</v>
      </c>
      <c r="FK335" s="374">
        <f t="shared" si="293"/>
        <v>5.6</v>
      </c>
      <c r="FL335" s="2263">
        <v>14</v>
      </c>
      <c r="FM335" s="462">
        <v>5</v>
      </c>
      <c r="FN335" s="462">
        <v>5.5</v>
      </c>
      <c r="FO335" s="462">
        <v>6</v>
      </c>
      <c r="FP335" s="2267">
        <f t="shared" si="294"/>
        <v>16.5</v>
      </c>
      <c r="FQ335" s="1858"/>
      <c r="FT335" s="2252"/>
      <c r="FX335" s="2252"/>
      <c r="GB335" s="2252"/>
      <c r="GF335" s="2252"/>
      <c r="GG335" s="1858"/>
      <c r="GJ335" s="2252"/>
      <c r="GN335" s="2252"/>
      <c r="GR335" s="2252"/>
      <c r="GV335" s="1858"/>
      <c r="GW335" s="1858"/>
      <c r="GZ335" s="2252"/>
      <c r="HA335" s="1858"/>
      <c r="HD335" s="2252"/>
      <c r="HE335" s="1858"/>
      <c r="HH335" s="2252"/>
      <c r="HI335" s="1858"/>
      <c r="HL335" s="2252"/>
      <c r="HM335" s="1858"/>
      <c r="HP335" s="2252"/>
      <c r="HQ335" s="1858"/>
      <c r="HT335" s="2252"/>
      <c r="HU335" s="1858"/>
      <c r="HX335" s="2252"/>
      <c r="HY335" s="1858"/>
      <c r="IB335" s="2252"/>
      <c r="IC335" s="1858"/>
      <c r="IF335" s="2252"/>
      <c r="IG335" s="1858"/>
      <c r="IJ335" s="2252"/>
      <c r="IK335" s="1858"/>
      <c r="IN335" s="2252"/>
      <c r="IO335" s="1858"/>
      <c r="IR335" s="2252"/>
      <c r="IS335" s="1858"/>
      <c r="IV335" s="1858"/>
      <c r="IW335" s="1858"/>
      <c r="IZ335" s="2252"/>
      <c r="JA335" s="1858"/>
      <c r="JD335" s="2252"/>
      <c r="JE335" s="1858"/>
      <c r="JH335" s="2252"/>
      <c r="JI335" s="1858"/>
      <c r="JL335" s="2252"/>
      <c r="JM335" s="1858"/>
      <c r="JP335" s="2252"/>
      <c r="JQ335" s="1858"/>
      <c r="JT335" s="2252"/>
      <c r="JU335" s="1858"/>
      <c r="JX335" s="2252"/>
      <c r="JY335" s="1858"/>
      <c r="KB335" s="2252"/>
      <c r="KC335" s="1858"/>
      <c r="KF335" s="2252"/>
      <c r="KG335" s="1858"/>
      <c r="KJ335" s="2252"/>
      <c r="KK335" s="1858"/>
      <c r="KN335" s="2252"/>
      <c r="KO335" s="1858"/>
      <c r="KR335" s="2252"/>
      <c r="KS335" s="1858"/>
      <c r="KV335" s="2252"/>
      <c r="KW335" s="1858"/>
      <c r="KZ335" s="2252"/>
      <c r="LA335" s="1858"/>
      <c r="LD335" s="2252"/>
      <c r="LE335" s="1858"/>
      <c r="LH335" s="2252"/>
      <c r="LI335" s="1858"/>
      <c r="LL335" s="2252"/>
      <c r="LM335" s="1858"/>
      <c r="LP335" s="2252"/>
      <c r="LQ335" s="1858"/>
      <c r="LT335" s="2252"/>
      <c r="LU335" s="1858"/>
      <c r="LX335" s="2252"/>
      <c r="LY335" s="1858"/>
      <c r="MB335" s="2252"/>
      <c r="MC335" s="1858"/>
      <c r="MF335" s="2252"/>
      <c r="MG335" s="1858"/>
      <c r="MJ335" s="2252"/>
      <c r="MK335" s="1858"/>
      <c r="MN335" s="2252"/>
      <c r="MO335" s="1858"/>
      <c r="MR335" s="2252"/>
      <c r="MS335" s="1858"/>
      <c r="MV335" s="2252"/>
      <c r="MW335" s="1858"/>
      <c r="MZ335" s="2252"/>
      <c r="NA335" s="1858"/>
      <c r="ND335" s="2252"/>
    </row>
    <row r="336" spans="1:368" s="933" customFormat="1" thickBot="1">
      <c r="A336" s="900"/>
      <c r="B336" s="1761"/>
      <c r="C336" s="1790">
        <v>2008</v>
      </c>
      <c r="D336" s="2331" t="s">
        <v>506</v>
      </c>
      <c r="E336" s="1790">
        <v>11</v>
      </c>
      <c r="F336" s="1839" t="s">
        <v>550</v>
      </c>
      <c r="G336" s="1744"/>
      <c r="H336" s="2274"/>
      <c r="I336" s="2274"/>
      <c r="J336" s="2274"/>
      <c r="K336" s="2275"/>
      <c r="L336" s="1761"/>
      <c r="M336" s="1221"/>
      <c r="N336" s="1221"/>
      <c r="O336" s="1221"/>
      <c r="P336" s="2506"/>
      <c r="Q336" s="2590">
        <f>STDEV(T327:T335)</f>
        <v>2.3318447632722039</v>
      </c>
      <c r="R336" s="2591"/>
      <c r="S336" s="2571">
        <f>AVERAGE(T327:T335)</f>
        <v>12.75</v>
      </c>
      <c r="T336" s="2573"/>
      <c r="U336" s="903"/>
      <c r="V336" s="903"/>
      <c r="W336" s="903"/>
      <c r="X336" s="904"/>
      <c r="Y336" s="1224"/>
      <c r="Z336" s="1224"/>
      <c r="AA336" s="1224"/>
      <c r="AB336" s="1850"/>
      <c r="AC336" s="2590">
        <f>STDEV(AF327:AF335)</f>
        <v>2.6509138885381494</v>
      </c>
      <c r="AD336" s="2591"/>
      <c r="AE336" s="2571">
        <f>AVERAGE(AF327:AF335)</f>
        <v>10.437777777777777</v>
      </c>
      <c r="AF336" s="2573"/>
      <c r="AG336" s="1180"/>
      <c r="AH336" s="1180"/>
      <c r="AI336" s="1181"/>
      <c r="AJ336" s="1180"/>
      <c r="AK336" s="907"/>
      <c r="AL336" s="908"/>
      <c r="AM336" s="908"/>
      <c r="AN336" s="909"/>
      <c r="AO336" s="1226"/>
      <c r="AP336" s="1226"/>
      <c r="AQ336" s="1226"/>
      <c r="AR336" s="1227"/>
      <c r="AS336" s="910"/>
      <c r="AT336" s="910"/>
      <c r="AU336" s="911"/>
      <c r="AV336" s="1598"/>
      <c r="AW336" s="1978"/>
      <c r="AX336" s="912"/>
      <c r="AY336" s="913"/>
      <c r="AZ336" s="1979"/>
      <c r="BA336" s="914"/>
      <c r="BB336" s="914"/>
      <c r="BC336" s="914"/>
      <c r="BD336" s="1847"/>
      <c r="BE336" s="2590">
        <f>STDEV(BH327:BH335)</f>
        <v>2.1277557295057279</v>
      </c>
      <c r="BF336" s="2591"/>
      <c r="BG336" s="2571">
        <f>AVERAGE(BH327:BH335)</f>
        <v>13.937777777777777</v>
      </c>
      <c r="BH336" s="2573"/>
      <c r="BI336" s="916"/>
      <c r="BJ336" s="916"/>
      <c r="BK336" s="916"/>
      <c r="BL336" s="917"/>
      <c r="BM336" s="918"/>
      <c r="BN336" s="918"/>
      <c r="BO336" s="918"/>
      <c r="BP336" s="919"/>
      <c r="BQ336" s="910"/>
      <c r="BR336" s="910"/>
      <c r="BS336" s="910"/>
      <c r="BT336" s="1598"/>
      <c r="BU336" s="2590">
        <f>STDEV(BX327:BX335)</f>
        <v>1.7958284996067955</v>
      </c>
      <c r="BV336" s="2591"/>
      <c r="BW336" s="2571">
        <f>AVERAGE(BX327:BX335)</f>
        <v>12.95</v>
      </c>
      <c r="BX336" s="2573"/>
      <c r="BY336" s="1437"/>
      <c r="BZ336" s="1437"/>
      <c r="CA336" s="1437"/>
      <c r="CB336" s="1438"/>
      <c r="CC336" s="903"/>
      <c r="CD336" s="903"/>
      <c r="CE336" s="903"/>
      <c r="CF336" s="904"/>
      <c r="CG336" s="918"/>
      <c r="CH336" s="918"/>
      <c r="CI336" s="918"/>
      <c r="CJ336" s="919"/>
      <c r="CK336" s="2592">
        <f>STDEV(CN327:CN335)</f>
        <v>0.96824583655185426</v>
      </c>
      <c r="CL336" s="2593"/>
      <c r="CM336" s="2594">
        <f>AVERAGE(CN327:CN335)</f>
        <v>15.25</v>
      </c>
      <c r="CN336" s="2595"/>
      <c r="CO336" s="2592">
        <f>STDEV(CR327:CR335)</f>
        <v>1.1155205561131913</v>
      </c>
      <c r="CP336" s="2593"/>
      <c r="CQ336" s="2594">
        <f>AVERAGE(CR327:CR335)</f>
        <v>14.811111111111112</v>
      </c>
      <c r="CR336" s="2595"/>
      <c r="CS336" s="921"/>
      <c r="CT336" s="921"/>
      <c r="CU336" s="921"/>
      <c r="CV336" s="923"/>
      <c r="CW336" s="924"/>
      <c r="CX336" s="921"/>
      <c r="CY336" s="922"/>
      <c r="CZ336" s="922"/>
      <c r="DA336" s="924"/>
      <c r="DB336" s="921"/>
      <c r="DC336" s="922"/>
      <c r="DD336" s="922"/>
      <c r="DE336" s="924"/>
      <c r="DF336" s="921"/>
      <c r="DG336" s="922"/>
      <c r="DH336" s="922"/>
      <c r="DI336" s="924"/>
      <c r="DJ336" s="921"/>
      <c r="DK336" s="922"/>
      <c r="DL336" s="922"/>
      <c r="DM336" s="906"/>
      <c r="DN336" s="906"/>
      <c r="DO336" s="906"/>
      <c r="DP336" s="905"/>
      <c r="DQ336" s="924"/>
      <c r="DR336" s="921"/>
      <c r="DS336" s="922"/>
      <c r="DT336" s="923"/>
      <c r="DU336" s="2590">
        <f>STDEV(DX327:DX335)</f>
        <v>1.539949494121319</v>
      </c>
      <c r="DV336" s="2591"/>
      <c r="DW336" s="2571">
        <f>AVERAGE(DX327:DX335)</f>
        <v>12.987777777777776</v>
      </c>
      <c r="DX336" s="2573"/>
      <c r="DY336" s="1541"/>
      <c r="DZ336" s="1542"/>
      <c r="EA336" s="1543"/>
      <c r="EB336" s="1544"/>
      <c r="EC336" s="924"/>
      <c r="ED336" s="921"/>
      <c r="EE336" s="922"/>
      <c r="EF336" s="923"/>
      <c r="EG336" s="924"/>
      <c r="EH336" s="921"/>
      <c r="EI336" s="922"/>
      <c r="EJ336" s="923"/>
      <c r="EK336" s="1717"/>
      <c r="EL336" s="1718"/>
      <c r="EM336" s="1719"/>
      <c r="EN336" s="1720"/>
      <c r="EO336" s="1721"/>
      <c r="EP336" s="1722"/>
      <c r="EQ336" s="1723"/>
      <c r="ER336" s="1724"/>
      <c r="ES336" s="1725"/>
      <c r="ET336" s="1726"/>
      <c r="EU336" s="1727"/>
      <c r="EV336" s="1728"/>
      <c r="EW336" s="1729"/>
      <c r="EX336" s="1730"/>
      <c r="EY336" s="1731"/>
      <c r="EZ336" s="1732"/>
      <c r="FA336" s="1733"/>
      <c r="FB336" s="1734"/>
      <c r="FC336" s="1735"/>
      <c r="FD336" s="1736"/>
      <c r="FE336" s="1737"/>
      <c r="FF336" s="1738"/>
      <c r="FG336" s="1739"/>
      <c r="FH336" s="1740"/>
      <c r="FI336" s="2572">
        <f>STDEV(FL327:FL335)</f>
        <v>1.9960906236385683</v>
      </c>
      <c r="FJ336" s="2570"/>
      <c r="FK336" s="2571">
        <f>AVERAGE(FL327:FL335)</f>
        <v>14.625555555555556</v>
      </c>
      <c r="FL336" s="2573"/>
      <c r="FM336" s="2590">
        <f>STDEV(FP327:FP335)</f>
        <v>2.0068244677710165</v>
      </c>
      <c r="FN336" s="2591"/>
      <c r="FO336" s="2571">
        <f>AVERAGE(FP327:FP335)</f>
        <v>14.562222222222223</v>
      </c>
      <c r="FP336" s="2573"/>
      <c r="FQ336" s="1868"/>
      <c r="FT336" s="2261"/>
      <c r="FX336" s="2261"/>
      <c r="GB336" s="2261"/>
      <c r="GF336" s="2261"/>
      <c r="GG336" s="1868"/>
      <c r="GJ336" s="2261"/>
      <c r="GN336" s="2261"/>
      <c r="GR336" s="2261"/>
      <c r="GV336" s="1868"/>
      <c r="GW336" s="1868"/>
      <c r="GZ336" s="2261"/>
      <c r="HA336" s="1868"/>
      <c r="HD336" s="2261"/>
      <c r="HE336" s="1868"/>
      <c r="HH336" s="2261"/>
      <c r="HI336" s="1868"/>
      <c r="HL336" s="2261"/>
      <c r="HM336" s="1868"/>
      <c r="HP336" s="2261"/>
      <c r="HQ336" s="1868"/>
      <c r="HT336" s="2261"/>
      <c r="HU336" s="1868"/>
      <c r="HX336" s="2261"/>
      <c r="HY336" s="1868"/>
      <c r="IB336" s="2261"/>
      <c r="IC336" s="1868"/>
      <c r="IF336" s="2261"/>
      <c r="IG336" s="1868"/>
      <c r="IJ336" s="2261"/>
      <c r="IK336" s="1868"/>
      <c r="IN336" s="2261"/>
      <c r="IO336" s="1868"/>
      <c r="IR336" s="2261"/>
      <c r="IS336" s="1868"/>
      <c r="IV336" s="1868"/>
      <c r="IW336" s="1868"/>
      <c r="IZ336" s="2261"/>
      <c r="JA336" s="1868"/>
      <c r="JD336" s="2261"/>
      <c r="JE336" s="1868"/>
      <c r="JH336" s="2261"/>
      <c r="JI336" s="1868"/>
      <c r="JL336" s="2261"/>
      <c r="JM336" s="1868"/>
      <c r="JP336" s="2261"/>
      <c r="JQ336" s="1868"/>
      <c r="JT336" s="2261"/>
      <c r="JU336" s="1868"/>
      <c r="JX336" s="2261"/>
      <c r="JY336" s="1868"/>
      <c r="KB336" s="2261"/>
      <c r="KC336" s="1868"/>
      <c r="KF336" s="2261"/>
      <c r="KG336" s="1868"/>
      <c r="KJ336" s="2261"/>
      <c r="KK336" s="1868"/>
      <c r="KN336" s="2261"/>
      <c r="KO336" s="1868"/>
      <c r="KR336" s="2261"/>
      <c r="KS336" s="1868"/>
      <c r="KV336" s="2261"/>
      <c r="KW336" s="1868"/>
      <c r="KZ336" s="2261"/>
      <c r="LA336" s="1868"/>
      <c r="LD336" s="2261"/>
      <c r="LE336" s="1868"/>
      <c r="LH336" s="2261"/>
      <c r="LI336" s="1868"/>
      <c r="LL336" s="2261"/>
      <c r="LM336" s="1868"/>
      <c r="LP336" s="2261"/>
      <c r="LQ336" s="1868"/>
      <c r="LT336" s="2261"/>
      <c r="LU336" s="1868"/>
      <c r="LX336" s="2261"/>
      <c r="LY336" s="1868"/>
      <c r="MB336" s="2261"/>
      <c r="MC336" s="1868"/>
      <c r="MF336" s="2261"/>
      <c r="MG336" s="1868"/>
      <c r="MJ336" s="2261"/>
      <c r="MK336" s="1868"/>
      <c r="MN336" s="2261"/>
      <c r="MO336" s="1868"/>
      <c r="MR336" s="2261"/>
      <c r="MS336" s="1868"/>
      <c r="MV336" s="2261"/>
      <c r="MW336" s="1868"/>
      <c r="MZ336" s="2261"/>
      <c r="NA336" s="1868"/>
      <c r="ND336" s="2261"/>
    </row>
    <row r="337" spans="1:368" s="898" customFormat="1" thickBot="1">
      <c r="A337" s="861"/>
      <c r="B337" s="1760"/>
      <c r="C337" s="1790"/>
      <c r="D337" s="2331"/>
      <c r="E337" s="1790"/>
      <c r="F337" s="1840" t="s">
        <v>384</v>
      </c>
      <c r="G337" s="1742" t="s">
        <v>173</v>
      </c>
      <c r="H337" s="1741" t="e">
        <f>AVERAGE(AC337,BU337,BE337,DU337,AG337,CK337,FM337,CO337,#REF!,FI337)</f>
        <v>#REF!</v>
      </c>
      <c r="I337" s="1741" t="e">
        <f>AVERAGE(AD337,BV337,BF337,DV337,AH337,CL337,FN337,CP337,#REF!,FJ337)</f>
        <v>#REF!</v>
      </c>
      <c r="J337" s="1749" t="e">
        <f>AVERAGE(AE337,BW337,BG337,DW337,AI337,CM337,FO337,CQ337,#REF!,FK337)</f>
        <v>#REF!</v>
      </c>
      <c r="K337" s="2310" t="e">
        <f>SUM(H337:J337)</f>
        <v>#REF!</v>
      </c>
      <c r="L337" s="1760"/>
      <c r="M337" s="1205"/>
      <c r="N337" s="1205"/>
      <c r="O337" s="1205"/>
      <c r="P337" s="2504"/>
      <c r="Q337" s="2530"/>
      <c r="R337" s="1206"/>
      <c r="S337" s="1207"/>
      <c r="T337" s="2531"/>
      <c r="U337" s="864"/>
      <c r="V337" s="864"/>
      <c r="W337" s="864"/>
      <c r="X337" s="865"/>
      <c r="Y337" s="1208"/>
      <c r="Z337" s="1208"/>
      <c r="AA337" s="1208"/>
      <c r="AB337" s="1209"/>
      <c r="AC337" s="484">
        <v>5</v>
      </c>
      <c r="AD337" s="484">
        <v>4</v>
      </c>
      <c r="AE337" s="484">
        <v>6</v>
      </c>
      <c r="AF337" s="356">
        <f>AE337+AD337+AC337</f>
        <v>15</v>
      </c>
      <c r="AG337" s="1332"/>
      <c r="AH337" s="1333"/>
      <c r="AI337" s="1334"/>
      <c r="AJ337" s="1333"/>
      <c r="AK337" s="869"/>
      <c r="AL337" s="870"/>
      <c r="AM337" s="870"/>
      <c r="AN337" s="871"/>
      <c r="AO337" s="1210"/>
      <c r="AP337" s="1210"/>
      <c r="AQ337" s="1210"/>
      <c r="AR337" s="1211"/>
      <c r="AS337" s="867"/>
      <c r="AT337" s="867"/>
      <c r="AU337" s="868"/>
      <c r="AV337" s="866"/>
      <c r="AW337" s="1976"/>
      <c r="AX337" s="872"/>
      <c r="AY337" s="873"/>
      <c r="AZ337" s="1977"/>
      <c r="BA337" s="874"/>
      <c r="BB337" s="874"/>
      <c r="BC337" s="874"/>
      <c r="BD337" s="2434"/>
      <c r="BE337" s="1906">
        <f>BH337*6/20</f>
        <v>4.6500000000000004</v>
      </c>
      <c r="BF337" s="683">
        <f>BH337*6/20</f>
        <v>4.6500000000000004</v>
      </c>
      <c r="BG337" s="2466">
        <f>BH337*8/20</f>
        <v>6.2</v>
      </c>
      <c r="BH337" s="2439">
        <v>15.5</v>
      </c>
      <c r="BI337" s="877"/>
      <c r="BJ337" s="877"/>
      <c r="BK337" s="877"/>
      <c r="BL337" s="878"/>
      <c r="BM337" s="879"/>
      <c r="BN337" s="879"/>
      <c r="BO337" s="879"/>
      <c r="BP337" s="880"/>
      <c r="BQ337" s="867"/>
      <c r="BR337" s="867"/>
      <c r="BS337" s="867"/>
      <c r="BT337" s="866"/>
      <c r="BU337" s="1870">
        <v>4.0999999999999996</v>
      </c>
      <c r="BV337" s="462">
        <v>5.5</v>
      </c>
      <c r="BW337" s="462">
        <v>5</v>
      </c>
      <c r="BX337" s="1871">
        <f>BW337+BV337+BU337</f>
        <v>14.6</v>
      </c>
      <c r="BY337" s="1435"/>
      <c r="BZ337" s="1435"/>
      <c r="CA337" s="1435"/>
      <c r="CB337" s="1436"/>
      <c r="CC337" s="864"/>
      <c r="CD337" s="864"/>
      <c r="CE337" s="864"/>
      <c r="CF337" s="865"/>
      <c r="CG337" s="481">
        <v>5</v>
      </c>
      <c r="CH337" s="481">
        <v>4</v>
      </c>
      <c r="CI337" s="481">
        <v>5</v>
      </c>
      <c r="CJ337" s="351">
        <f>CI337+CH337+CG337</f>
        <v>14</v>
      </c>
      <c r="CK337" s="709">
        <v>4</v>
      </c>
      <c r="CL337" s="667">
        <v>3</v>
      </c>
      <c r="CM337" s="667">
        <v>5</v>
      </c>
      <c r="CN337" s="488">
        <f>CM337+CL337+CK337</f>
        <v>12</v>
      </c>
      <c r="CO337" s="2011">
        <v>4.5</v>
      </c>
      <c r="CP337" s="537">
        <v>4.5</v>
      </c>
      <c r="CQ337" s="537">
        <v>7</v>
      </c>
      <c r="CR337" s="2006">
        <f>CQ337+CP337+CO337</f>
        <v>16</v>
      </c>
      <c r="CS337" s="883"/>
      <c r="CT337" s="883"/>
      <c r="CU337" s="883"/>
      <c r="CV337" s="885"/>
      <c r="CW337" s="886"/>
      <c r="CX337" s="883"/>
      <c r="CY337" s="884"/>
      <c r="CZ337" s="884"/>
      <c r="DA337" s="886"/>
      <c r="DB337" s="883"/>
      <c r="DC337" s="884"/>
      <c r="DD337" s="884"/>
      <c r="DE337" s="886"/>
      <c r="DF337" s="883"/>
      <c r="DG337" s="884"/>
      <c r="DH337" s="884"/>
      <c r="DI337" s="886"/>
      <c r="DJ337" s="883"/>
      <c r="DK337" s="884"/>
      <c r="DL337" s="884"/>
      <c r="DM337" s="881"/>
      <c r="DN337" s="881"/>
      <c r="DO337" s="881"/>
      <c r="DP337" s="891"/>
      <c r="DQ337" s="886"/>
      <c r="DR337" s="883"/>
      <c r="DS337" s="884"/>
      <c r="DT337" s="885"/>
      <c r="DU337" s="1213"/>
      <c r="DV337" s="1214"/>
      <c r="DW337" s="1215"/>
      <c r="DX337" s="1216"/>
      <c r="DY337" s="892"/>
      <c r="DZ337" s="893"/>
      <c r="EA337" s="1539"/>
      <c r="EB337" s="1540"/>
      <c r="EC337" s="886"/>
      <c r="ED337" s="883"/>
      <c r="EE337" s="884"/>
      <c r="EF337" s="885"/>
      <c r="EG337" s="886"/>
      <c r="EH337" s="883"/>
      <c r="EI337" s="884"/>
      <c r="EJ337" s="885"/>
      <c r="EK337" s="1693"/>
      <c r="EL337" s="1694"/>
      <c r="EM337" s="1695"/>
      <c r="EN337" s="1696"/>
      <c r="EO337" s="1697"/>
      <c r="EP337" s="1698"/>
      <c r="EQ337" s="1699"/>
      <c r="ER337" s="1700"/>
      <c r="ES337" s="1701"/>
      <c r="ET337" s="1702"/>
      <c r="EU337" s="1703"/>
      <c r="EV337" s="1704"/>
      <c r="EW337" s="1705"/>
      <c r="EX337" s="1706"/>
      <c r="EY337" s="1707"/>
      <c r="EZ337" s="1708"/>
      <c r="FA337" s="1709"/>
      <c r="FB337" s="1710"/>
      <c r="FC337" s="1711"/>
      <c r="FD337" s="1712"/>
      <c r="FE337" s="1713"/>
      <c r="FF337" s="1714"/>
      <c r="FG337" s="1715"/>
      <c r="FH337" s="1716"/>
      <c r="FI337" s="374">
        <f>FL337*6/20</f>
        <v>4.8</v>
      </c>
      <c r="FJ337" s="374">
        <f>FL337*6/20</f>
        <v>4.8</v>
      </c>
      <c r="FK337" s="374">
        <f>FL337*8/20</f>
        <v>6.4</v>
      </c>
      <c r="FL337" s="2263">
        <v>16</v>
      </c>
      <c r="FM337" s="462">
        <v>5</v>
      </c>
      <c r="FN337" s="462">
        <v>5</v>
      </c>
      <c r="FO337" s="462">
        <v>6</v>
      </c>
      <c r="FP337" s="2267">
        <f>FO337+FN337+FM337</f>
        <v>16</v>
      </c>
      <c r="FQ337" s="1867"/>
      <c r="FT337" s="2260"/>
      <c r="FX337" s="2260"/>
      <c r="GB337" s="2260"/>
      <c r="GF337" s="2260"/>
      <c r="GG337" s="1867"/>
      <c r="GJ337" s="2260"/>
      <c r="GN337" s="2260"/>
      <c r="GR337" s="2260"/>
      <c r="GV337" s="1867"/>
      <c r="GW337" s="1867"/>
      <c r="GZ337" s="2260"/>
      <c r="HA337" s="1867"/>
      <c r="HD337" s="2260"/>
      <c r="HE337" s="1867"/>
      <c r="HH337" s="2260"/>
      <c r="HI337" s="1867"/>
      <c r="HL337" s="2260"/>
      <c r="HM337" s="1867"/>
      <c r="HP337" s="2260"/>
      <c r="HQ337" s="1867"/>
      <c r="HT337" s="2260"/>
      <c r="HU337" s="1867"/>
      <c r="HX337" s="2260"/>
      <c r="HY337" s="1867"/>
      <c r="IB337" s="2260"/>
      <c r="IC337" s="1867"/>
      <c r="IF337" s="2260"/>
      <c r="IG337" s="1867"/>
      <c r="IJ337" s="2260"/>
      <c r="IK337" s="1867"/>
      <c r="IN337" s="2260"/>
      <c r="IO337" s="1867"/>
      <c r="IR337" s="2260"/>
      <c r="IS337" s="1867"/>
      <c r="IV337" s="1867"/>
      <c r="IW337" s="1867"/>
      <c r="IZ337" s="2260"/>
      <c r="JA337" s="1867"/>
      <c r="JD337" s="2260"/>
      <c r="JE337" s="1867"/>
      <c r="JH337" s="2260"/>
      <c r="JI337" s="1867"/>
      <c r="JL337" s="2260"/>
      <c r="JM337" s="1867"/>
      <c r="JP337" s="2260"/>
      <c r="JQ337" s="1867"/>
      <c r="JT337" s="2260"/>
      <c r="JU337" s="1867"/>
      <c r="JX337" s="2260"/>
      <c r="JY337" s="1867"/>
      <c r="KB337" s="2260"/>
      <c r="KC337" s="1867"/>
      <c r="KF337" s="2260"/>
      <c r="KG337" s="1867"/>
      <c r="KJ337" s="2260"/>
      <c r="KK337" s="1867"/>
      <c r="KN337" s="2260"/>
      <c r="KO337" s="1867"/>
      <c r="KR337" s="2260"/>
      <c r="KS337" s="1867"/>
      <c r="KV337" s="2260"/>
      <c r="KW337" s="1867"/>
      <c r="KZ337" s="2260"/>
      <c r="LA337" s="1867"/>
      <c r="LD337" s="2260"/>
      <c r="LE337" s="1867"/>
      <c r="LH337" s="2260"/>
      <c r="LI337" s="1867"/>
      <c r="LL337" s="2260"/>
      <c r="LM337" s="1867"/>
      <c r="LP337" s="2260"/>
      <c r="LQ337" s="1867"/>
      <c r="LT337" s="2260"/>
      <c r="LU337" s="1867"/>
      <c r="LX337" s="2260"/>
      <c r="LY337" s="1867"/>
      <c r="MB337" s="2260"/>
      <c r="MC337" s="1867"/>
      <c r="MF337" s="2260"/>
      <c r="MG337" s="1867"/>
      <c r="MJ337" s="2260"/>
      <c r="MK337" s="1867"/>
      <c r="MN337" s="2260"/>
      <c r="MO337" s="1867"/>
      <c r="MR337" s="2260"/>
      <c r="MS337" s="1867"/>
      <c r="MV337" s="2260"/>
      <c r="MW337" s="1867"/>
      <c r="MZ337" s="2260"/>
      <c r="NA337" s="1867"/>
      <c r="ND337" s="2260"/>
    </row>
    <row r="338" spans="1:368" s="78" customFormat="1" thickBot="1">
      <c r="A338" s="899"/>
      <c r="B338" s="1754"/>
      <c r="C338" s="1790"/>
      <c r="D338" s="2331"/>
      <c r="E338" s="1790"/>
      <c r="F338" s="1837" t="s">
        <v>385</v>
      </c>
      <c r="G338" s="1743" t="s">
        <v>343</v>
      </c>
      <c r="H338" s="1741" t="e">
        <f>AVERAGE(AC338,BU338,BE338,DU338,CG338,CK338,FM338,CO338,#REF!,FI338)</f>
        <v>#REF!</v>
      </c>
      <c r="I338" s="1741" t="e">
        <f>AVERAGE(AD338,BV338,BF338,DV338,CH338,CL338,FN338,CP338,#REF!,FJ338)</f>
        <v>#REF!</v>
      </c>
      <c r="J338" s="1879" t="e">
        <f>AVERAGE(AE338,BW338,BG338,DW338,CI338,CM338,FO338,CQ338,#REF!,FK338)</f>
        <v>#REF!</v>
      </c>
      <c r="K338" s="2310" t="e">
        <f t="shared" ref="K338:K346" si="296">SUM(H338:J338)</f>
        <v>#REF!</v>
      </c>
      <c r="L338" s="1754"/>
      <c r="M338" s="472"/>
      <c r="N338" s="472"/>
      <c r="O338" s="472"/>
      <c r="P338" s="471"/>
      <c r="Q338" s="2521"/>
      <c r="R338" s="572"/>
      <c r="S338" s="573"/>
      <c r="T338" s="2520"/>
      <c r="U338" s="355"/>
      <c r="V338" s="355"/>
      <c r="W338" s="355"/>
      <c r="X338" s="356"/>
      <c r="Y338" s="482"/>
      <c r="Z338" s="482"/>
      <c r="AA338" s="482"/>
      <c r="AB338" s="525"/>
      <c r="AC338" s="484">
        <v>4</v>
      </c>
      <c r="AD338" s="484">
        <v>3.5</v>
      </c>
      <c r="AE338" s="484">
        <v>5</v>
      </c>
      <c r="AF338" s="356">
        <f t="shared" ref="AF338:AF346" si="297">AE338+AD338+AC338</f>
        <v>12.5</v>
      </c>
      <c r="AG338" s="1176"/>
      <c r="AH338" s="1177"/>
      <c r="AI338" s="1178"/>
      <c r="AJ338" s="1177"/>
      <c r="AK338" s="351"/>
      <c r="AL338" s="463"/>
      <c r="AM338" s="463"/>
      <c r="AN338" s="464"/>
      <c r="AO338" s="1127"/>
      <c r="AP338" s="1127"/>
      <c r="AQ338" s="1127"/>
      <c r="AR338" s="1128"/>
      <c r="AS338" s="373"/>
      <c r="AT338" s="373"/>
      <c r="AU338" s="705"/>
      <c r="AV338" s="704"/>
      <c r="AW338" s="1962"/>
      <c r="AX338" s="364"/>
      <c r="AY338" s="365"/>
      <c r="AZ338" s="1963"/>
      <c r="BA338" s="366"/>
      <c r="BB338" s="366"/>
      <c r="BC338" s="366"/>
      <c r="BD338" s="367"/>
      <c r="BE338" s="2401">
        <v>4</v>
      </c>
      <c r="BF338" s="368">
        <v>3</v>
      </c>
      <c r="BG338" s="2451">
        <v>5.5</v>
      </c>
      <c r="BH338" s="470">
        <f>BG338+BF338+BE338</f>
        <v>12.5</v>
      </c>
      <c r="BI338" s="371"/>
      <c r="BJ338" s="371"/>
      <c r="BK338" s="371"/>
      <c r="BL338" s="372"/>
      <c r="BM338" s="358"/>
      <c r="BN338" s="358"/>
      <c r="BO338" s="358"/>
      <c r="BP338" s="363"/>
      <c r="BQ338" s="373"/>
      <c r="BR338" s="373"/>
      <c r="BS338" s="373"/>
      <c r="BT338" s="704"/>
      <c r="BU338" s="1870">
        <v>4.5</v>
      </c>
      <c r="BV338" s="462">
        <v>5.3</v>
      </c>
      <c r="BW338" s="462">
        <v>6.5</v>
      </c>
      <c r="BX338" s="1871">
        <f t="shared" ref="BX338:BX345" si="298">BW338+BV338+BU338</f>
        <v>16.3</v>
      </c>
      <c r="BY338" s="1424"/>
      <c r="BZ338" s="1424"/>
      <c r="CA338" s="1424"/>
      <c r="CB338" s="1425"/>
      <c r="CC338" s="355"/>
      <c r="CD338" s="355"/>
      <c r="CE338" s="355"/>
      <c r="CF338" s="356"/>
      <c r="CG338" s="481">
        <v>5</v>
      </c>
      <c r="CH338" s="481">
        <v>3.5</v>
      </c>
      <c r="CI338" s="481">
        <v>7</v>
      </c>
      <c r="CJ338" s="351">
        <f t="shared" ref="CJ338:CJ346" si="299">CI338+CH338+CG338</f>
        <v>15.5</v>
      </c>
      <c r="CK338" s="709">
        <v>6</v>
      </c>
      <c r="CL338" s="667">
        <v>5</v>
      </c>
      <c r="CM338" s="667">
        <v>5</v>
      </c>
      <c r="CN338" s="488">
        <f t="shared" ref="CN338:CN346" si="300">CM338+CL338+CK338</f>
        <v>16</v>
      </c>
      <c r="CO338" s="2011">
        <v>4.5</v>
      </c>
      <c r="CP338" s="537">
        <v>4.5</v>
      </c>
      <c r="CQ338" s="537">
        <v>6.5</v>
      </c>
      <c r="CR338" s="2006">
        <f t="shared" ref="CR338:CR346" si="301">CQ338+CP338+CO338</f>
        <v>15.5</v>
      </c>
      <c r="CS338" s="467"/>
      <c r="CT338" s="467"/>
      <c r="CU338" s="467"/>
      <c r="CV338" s="575"/>
      <c r="CW338" s="466"/>
      <c r="CX338" s="467"/>
      <c r="CY338" s="468"/>
      <c r="CZ338" s="468"/>
      <c r="DA338" s="466"/>
      <c r="DB338" s="467"/>
      <c r="DC338" s="468"/>
      <c r="DD338" s="468"/>
      <c r="DE338" s="466"/>
      <c r="DF338" s="467"/>
      <c r="DG338" s="468"/>
      <c r="DH338" s="468"/>
      <c r="DI338" s="466"/>
      <c r="DJ338" s="467"/>
      <c r="DK338" s="468"/>
      <c r="DL338" s="468"/>
      <c r="DM338" s="374"/>
      <c r="DN338" s="374"/>
      <c r="DO338" s="374"/>
      <c r="DP338" s="574"/>
      <c r="DQ338" s="466"/>
      <c r="DR338" s="467"/>
      <c r="DS338" s="468"/>
      <c r="DT338" s="575"/>
      <c r="DU338" s="491"/>
      <c r="DV338" s="492"/>
      <c r="DW338" s="493"/>
      <c r="DX338" s="494"/>
      <c r="DY338" s="495"/>
      <c r="DZ338" s="496"/>
      <c r="EA338" s="497"/>
      <c r="EB338" s="576"/>
      <c r="EC338" s="466"/>
      <c r="ED338" s="467"/>
      <c r="EE338" s="468"/>
      <c r="EF338" s="575"/>
      <c r="EG338" s="466"/>
      <c r="EH338" s="467"/>
      <c r="EI338" s="468"/>
      <c r="EJ338" s="575"/>
      <c r="EK338" s="990"/>
      <c r="EL338" s="991"/>
      <c r="EM338" s="992"/>
      <c r="EN338" s="993"/>
      <c r="EO338" s="1052"/>
      <c r="EP338" s="1053"/>
      <c r="EQ338" s="1054"/>
      <c r="ER338" s="1055"/>
      <c r="ES338" s="1113"/>
      <c r="ET338" s="1114"/>
      <c r="EU338" s="1115"/>
      <c r="EV338" s="1116"/>
      <c r="EW338" s="1396"/>
      <c r="EX338" s="1397"/>
      <c r="EY338" s="1398"/>
      <c r="EZ338" s="1399"/>
      <c r="FA338" s="1465"/>
      <c r="FB338" s="1466"/>
      <c r="FC338" s="1467"/>
      <c r="FD338" s="1468"/>
      <c r="FE338" s="1678"/>
      <c r="FF338" s="1679"/>
      <c r="FG338" s="1680"/>
      <c r="FH338" s="1681"/>
      <c r="FI338" s="374">
        <f t="shared" ref="FI338:FI346" si="302">FL338*6/20</f>
        <v>4.2</v>
      </c>
      <c r="FJ338" s="374">
        <f t="shared" ref="FJ338:FJ346" si="303">FL338*6/20</f>
        <v>4.2</v>
      </c>
      <c r="FK338" s="374">
        <f t="shared" ref="FK338:FK346" si="304">FL338*8/20</f>
        <v>5.6</v>
      </c>
      <c r="FL338" s="2263">
        <v>14</v>
      </c>
      <c r="FM338" s="462">
        <v>5.5</v>
      </c>
      <c r="FN338" s="462">
        <v>5.5</v>
      </c>
      <c r="FO338" s="462">
        <v>5.5</v>
      </c>
      <c r="FP338" s="2267">
        <f t="shared" ref="FP338:FP346" si="305">FO338+FN338+FM338</f>
        <v>16.5</v>
      </c>
      <c r="FQ338" s="1858"/>
      <c r="FT338" s="2252"/>
      <c r="FX338" s="2252"/>
      <c r="GB338" s="2252"/>
      <c r="GF338" s="2252"/>
      <c r="GG338" s="1858"/>
      <c r="GJ338" s="2252"/>
      <c r="GN338" s="2252"/>
      <c r="GR338" s="2252"/>
      <c r="GV338" s="1858"/>
      <c r="GW338" s="1858"/>
      <c r="GZ338" s="2252"/>
      <c r="HA338" s="1858"/>
      <c r="HD338" s="2252"/>
      <c r="HE338" s="1858"/>
      <c r="HH338" s="2252"/>
      <c r="HI338" s="1858"/>
      <c r="HL338" s="2252"/>
      <c r="HM338" s="1858"/>
      <c r="HP338" s="2252"/>
      <c r="HQ338" s="1858"/>
      <c r="HT338" s="2252"/>
      <c r="HU338" s="1858"/>
      <c r="HX338" s="2252"/>
      <c r="HY338" s="1858"/>
      <c r="IB338" s="2252"/>
      <c r="IC338" s="1858"/>
      <c r="IF338" s="2252"/>
      <c r="IG338" s="1858"/>
      <c r="IJ338" s="2252"/>
      <c r="IK338" s="1858"/>
      <c r="IN338" s="2252"/>
      <c r="IO338" s="1858"/>
      <c r="IR338" s="2252"/>
      <c r="IS338" s="1858"/>
      <c r="IV338" s="1858"/>
      <c r="IW338" s="1858"/>
      <c r="IZ338" s="2252"/>
      <c r="JA338" s="1858"/>
      <c r="JD338" s="2252"/>
      <c r="JE338" s="1858"/>
      <c r="JH338" s="2252"/>
      <c r="JI338" s="1858"/>
      <c r="JL338" s="2252"/>
      <c r="JM338" s="1858"/>
      <c r="JP338" s="2252"/>
      <c r="JQ338" s="1858"/>
      <c r="JT338" s="2252"/>
      <c r="JU338" s="1858"/>
      <c r="JX338" s="2252"/>
      <c r="JY338" s="1858"/>
      <c r="KB338" s="2252"/>
      <c r="KC338" s="1858"/>
      <c r="KF338" s="2252"/>
      <c r="KG338" s="1858"/>
      <c r="KJ338" s="2252"/>
      <c r="KK338" s="1858"/>
      <c r="KN338" s="2252"/>
      <c r="KO338" s="1858"/>
      <c r="KR338" s="2252"/>
      <c r="KS338" s="1858"/>
      <c r="KV338" s="2252"/>
      <c r="KW338" s="1858"/>
      <c r="KZ338" s="2252"/>
      <c r="LA338" s="1858"/>
      <c r="LD338" s="2252"/>
      <c r="LE338" s="1858"/>
      <c r="LH338" s="2252"/>
      <c r="LI338" s="1858"/>
      <c r="LL338" s="2252"/>
      <c r="LM338" s="1858"/>
      <c r="LP338" s="2252"/>
      <c r="LQ338" s="1858"/>
      <c r="LT338" s="2252"/>
      <c r="LU338" s="1858"/>
      <c r="LX338" s="2252"/>
      <c r="LY338" s="1858"/>
      <c r="MB338" s="2252"/>
      <c r="MC338" s="1858"/>
      <c r="MF338" s="2252"/>
      <c r="MG338" s="1858"/>
      <c r="MJ338" s="2252"/>
      <c r="MK338" s="1858"/>
      <c r="MN338" s="2252"/>
      <c r="MO338" s="1858"/>
      <c r="MR338" s="2252"/>
      <c r="MS338" s="1858"/>
      <c r="MV338" s="2252"/>
      <c r="MW338" s="1858"/>
      <c r="MZ338" s="2252"/>
      <c r="NA338" s="1858"/>
      <c r="ND338" s="2252"/>
    </row>
    <row r="339" spans="1:368" s="78" customFormat="1" thickBot="1">
      <c r="A339" s="899"/>
      <c r="B339" s="1754"/>
      <c r="C339" s="1790"/>
      <c r="D339" s="2331"/>
      <c r="E339" s="1790"/>
      <c r="F339" s="1837"/>
      <c r="G339" s="1743" t="s">
        <v>386</v>
      </c>
      <c r="H339" s="1741" t="e">
        <f>AVERAGE(AC339,BU339,BE339,DU339,CG339,CK339,FM339,CO339,#REF!,FI339)</f>
        <v>#REF!</v>
      </c>
      <c r="I339" s="1741" t="e">
        <f>AVERAGE(AD339,BV339,BF339,DV339,CH339,CL339,FN339,CP339,#REF!,FJ339)</f>
        <v>#REF!</v>
      </c>
      <c r="J339" s="1741" t="e">
        <f>AVERAGE(AE339,BW339,BG339,DW339,CI339,CM339,FO339,CQ339,#REF!,FK339)</f>
        <v>#REF!</v>
      </c>
      <c r="K339" s="2310" t="e">
        <f t="shared" si="296"/>
        <v>#REF!</v>
      </c>
      <c r="L339" s="1754"/>
      <c r="M339" s="472"/>
      <c r="N339" s="472"/>
      <c r="O339" s="472"/>
      <c r="P339" s="471"/>
      <c r="Q339" s="2521"/>
      <c r="R339" s="572"/>
      <c r="S339" s="573"/>
      <c r="T339" s="2520"/>
      <c r="U339" s="355"/>
      <c r="V339" s="355"/>
      <c r="W339" s="355"/>
      <c r="X339" s="356"/>
      <c r="Y339" s="482"/>
      <c r="Z339" s="482"/>
      <c r="AA339" s="482"/>
      <c r="AB339" s="525"/>
      <c r="AC339" s="484">
        <v>3</v>
      </c>
      <c r="AD339" s="484">
        <v>2.5</v>
      </c>
      <c r="AE339" s="484">
        <v>4.5</v>
      </c>
      <c r="AF339" s="356">
        <f t="shared" si="297"/>
        <v>10</v>
      </c>
      <c r="AG339" s="1176"/>
      <c r="AH339" s="1177"/>
      <c r="AI339" s="1178"/>
      <c r="AJ339" s="1177"/>
      <c r="AK339" s="351"/>
      <c r="AL339" s="463"/>
      <c r="AM339" s="463"/>
      <c r="AN339" s="464"/>
      <c r="AO339" s="1127"/>
      <c r="AP339" s="1127"/>
      <c r="AQ339" s="1127"/>
      <c r="AR339" s="1128"/>
      <c r="AS339" s="373"/>
      <c r="AT339" s="373"/>
      <c r="AU339" s="705"/>
      <c r="AV339" s="704"/>
      <c r="AW339" s="1962"/>
      <c r="AX339" s="364"/>
      <c r="AY339" s="365"/>
      <c r="AZ339" s="1963"/>
      <c r="BA339" s="366"/>
      <c r="BB339" s="366"/>
      <c r="BC339" s="366"/>
      <c r="BD339" s="367"/>
      <c r="BE339" s="2401">
        <v>3.5</v>
      </c>
      <c r="BF339" s="368">
        <v>6</v>
      </c>
      <c r="BG339" s="2451">
        <v>4</v>
      </c>
      <c r="BH339" s="470">
        <f t="shared" ref="BH339:BH346" si="306">BG339+BF339+BE339</f>
        <v>13.5</v>
      </c>
      <c r="BI339" s="371"/>
      <c r="BJ339" s="371"/>
      <c r="BK339" s="371"/>
      <c r="BL339" s="372"/>
      <c r="BM339" s="358"/>
      <c r="BN339" s="358"/>
      <c r="BO339" s="358"/>
      <c r="BP339" s="363"/>
      <c r="BQ339" s="373"/>
      <c r="BR339" s="373"/>
      <c r="BS339" s="373"/>
      <c r="BT339" s="704"/>
      <c r="BU339" s="1870">
        <v>4.0999999999999996</v>
      </c>
      <c r="BV339" s="462">
        <v>4.8</v>
      </c>
      <c r="BW339" s="462">
        <v>4.5</v>
      </c>
      <c r="BX339" s="1871">
        <f t="shared" si="298"/>
        <v>13.4</v>
      </c>
      <c r="BY339" s="1424"/>
      <c r="BZ339" s="1424"/>
      <c r="CA339" s="1424"/>
      <c r="CB339" s="1425"/>
      <c r="CC339" s="355"/>
      <c r="CD339" s="355"/>
      <c r="CE339" s="355"/>
      <c r="CF339" s="356"/>
      <c r="CG339" s="481">
        <v>4.5</v>
      </c>
      <c r="CH339" s="481">
        <v>4</v>
      </c>
      <c r="CI339" s="481">
        <v>4</v>
      </c>
      <c r="CJ339" s="351">
        <f t="shared" si="299"/>
        <v>12.5</v>
      </c>
      <c r="CK339" s="709">
        <v>4</v>
      </c>
      <c r="CL339" s="667">
        <v>1</v>
      </c>
      <c r="CM339" s="667">
        <v>4</v>
      </c>
      <c r="CN339" s="488">
        <f t="shared" si="300"/>
        <v>9</v>
      </c>
      <c r="CO339" s="2011">
        <v>2.5</v>
      </c>
      <c r="CP339" s="537">
        <v>2.5</v>
      </c>
      <c r="CQ339" s="537">
        <v>3</v>
      </c>
      <c r="CR339" s="2006">
        <f t="shared" si="301"/>
        <v>8</v>
      </c>
      <c r="CS339" s="467"/>
      <c r="CT339" s="467"/>
      <c r="CU339" s="467"/>
      <c r="CV339" s="575"/>
      <c r="CW339" s="466"/>
      <c r="CX339" s="467"/>
      <c r="CY339" s="468"/>
      <c r="CZ339" s="468"/>
      <c r="DA339" s="466"/>
      <c r="DB339" s="467"/>
      <c r="DC339" s="468"/>
      <c r="DD339" s="468"/>
      <c r="DE339" s="466"/>
      <c r="DF339" s="467"/>
      <c r="DG339" s="468"/>
      <c r="DH339" s="468"/>
      <c r="DI339" s="466"/>
      <c r="DJ339" s="467"/>
      <c r="DK339" s="468"/>
      <c r="DL339" s="468"/>
      <c r="DM339" s="374"/>
      <c r="DN339" s="374"/>
      <c r="DO339" s="374"/>
      <c r="DP339" s="574"/>
      <c r="DQ339" s="466"/>
      <c r="DR339" s="467"/>
      <c r="DS339" s="468"/>
      <c r="DT339" s="575"/>
      <c r="DU339" s="491"/>
      <c r="DV339" s="492"/>
      <c r="DW339" s="493"/>
      <c r="DX339" s="494"/>
      <c r="DY339" s="495"/>
      <c r="DZ339" s="496"/>
      <c r="EA339" s="497"/>
      <c r="EB339" s="576"/>
      <c r="EC339" s="466"/>
      <c r="ED339" s="467"/>
      <c r="EE339" s="468"/>
      <c r="EF339" s="575"/>
      <c r="EG339" s="466"/>
      <c r="EH339" s="467"/>
      <c r="EI339" s="468"/>
      <c r="EJ339" s="575"/>
      <c r="EK339" s="990"/>
      <c r="EL339" s="991"/>
      <c r="EM339" s="992"/>
      <c r="EN339" s="993"/>
      <c r="EO339" s="1052"/>
      <c r="EP339" s="1053"/>
      <c r="EQ339" s="1054"/>
      <c r="ER339" s="1055"/>
      <c r="ES339" s="1113"/>
      <c r="ET339" s="1114"/>
      <c r="EU339" s="1115"/>
      <c r="EV339" s="1116"/>
      <c r="EW339" s="1396"/>
      <c r="EX339" s="1397"/>
      <c r="EY339" s="1398"/>
      <c r="EZ339" s="1399"/>
      <c r="FA339" s="1465"/>
      <c r="FB339" s="1466"/>
      <c r="FC339" s="1467"/>
      <c r="FD339" s="1468"/>
      <c r="FE339" s="1678"/>
      <c r="FF339" s="1679"/>
      <c r="FG339" s="1680"/>
      <c r="FH339" s="1681"/>
      <c r="FI339" s="374">
        <f t="shared" si="302"/>
        <v>3.9</v>
      </c>
      <c r="FJ339" s="374">
        <f t="shared" si="303"/>
        <v>3.9</v>
      </c>
      <c r="FK339" s="374">
        <f t="shared" si="304"/>
        <v>5.2</v>
      </c>
      <c r="FL339" s="2263">
        <v>13</v>
      </c>
      <c r="FM339" s="462">
        <v>3.5</v>
      </c>
      <c r="FN339" s="462">
        <v>2.5</v>
      </c>
      <c r="FO339" s="462">
        <v>3.5</v>
      </c>
      <c r="FP339" s="2267">
        <f t="shared" si="305"/>
        <v>9.5</v>
      </c>
      <c r="FQ339" s="1858"/>
      <c r="FT339" s="2252"/>
      <c r="FX339" s="2252"/>
      <c r="GB339" s="2252"/>
      <c r="GF339" s="2252"/>
      <c r="GG339" s="1858"/>
      <c r="GJ339" s="2252"/>
      <c r="GN339" s="2252"/>
      <c r="GR339" s="2252"/>
      <c r="GV339" s="1858"/>
      <c r="GW339" s="1858"/>
      <c r="GZ339" s="2252"/>
      <c r="HA339" s="1858"/>
      <c r="HD339" s="2252"/>
      <c r="HE339" s="1858"/>
      <c r="HH339" s="2252"/>
      <c r="HI339" s="1858"/>
      <c r="HL339" s="2252"/>
      <c r="HM339" s="1858"/>
      <c r="HP339" s="2252"/>
      <c r="HQ339" s="1858"/>
      <c r="HT339" s="2252"/>
      <c r="HU339" s="1858"/>
      <c r="HX339" s="2252"/>
      <c r="HY339" s="1858"/>
      <c r="IB339" s="2252"/>
      <c r="IC339" s="1858"/>
      <c r="IF339" s="2252"/>
      <c r="IG339" s="1858"/>
      <c r="IJ339" s="2252"/>
      <c r="IK339" s="1858"/>
      <c r="IN339" s="2252"/>
      <c r="IO339" s="1858"/>
      <c r="IR339" s="2252"/>
      <c r="IS339" s="1858"/>
      <c r="IV339" s="1858"/>
      <c r="IW339" s="1858"/>
      <c r="IZ339" s="2252"/>
      <c r="JA339" s="1858"/>
      <c r="JD339" s="2252"/>
      <c r="JE339" s="1858"/>
      <c r="JH339" s="2252"/>
      <c r="JI339" s="1858"/>
      <c r="JL339" s="2252"/>
      <c r="JM339" s="1858"/>
      <c r="JP339" s="2252"/>
      <c r="JQ339" s="1858"/>
      <c r="JT339" s="2252"/>
      <c r="JU339" s="1858"/>
      <c r="JX339" s="2252"/>
      <c r="JY339" s="1858"/>
      <c r="KB339" s="2252"/>
      <c r="KC339" s="1858"/>
      <c r="KF339" s="2252"/>
      <c r="KG339" s="1858"/>
      <c r="KJ339" s="2252"/>
      <c r="KK339" s="1858"/>
      <c r="KN339" s="2252"/>
      <c r="KO339" s="1858"/>
      <c r="KR339" s="2252"/>
      <c r="KS339" s="1858"/>
      <c r="KV339" s="2252"/>
      <c r="KW339" s="1858"/>
      <c r="KZ339" s="2252"/>
      <c r="LA339" s="1858"/>
      <c r="LD339" s="2252"/>
      <c r="LE339" s="1858"/>
      <c r="LH339" s="2252"/>
      <c r="LI339" s="1858"/>
      <c r="LL339" s="2252"/>
      <c r="LM339" s="1858"/>
      <c r="LP339" s="2252"/>
      <c r="LQ339" s="1858"/>
      <c r="LT339" s="2252"/>
      <c r="LU339" s="1858"/>
      <c r="LX339" s="2252"/>
      <c r="LY339" s="1858"/>
      <c r="MB339" s="2252"/>
      <c r="MC339" s="1858"/>
      <c r="MF339" s="2252"/>
      <c r="MG339" s="1858"/>
      <c r="MJ339" s="2252"/>
      <c r="MK339" s="1858"/>
      <c r="MN339" s="2252"/>
      <c r="MO339" s="1858"/>
      <c r="MR339" s="2252"/>
      <c r="MS339" s="1858"/>
      <c r="MV339" s="2252"/>
      <c r="MW339" s="1858"/>
      <c r="MZ339" s="2252"/>
      <c r="NA339" s="1858"/>
      <c r="ND339" s="2252"/>
    </row>
    <row r="340" spans="1:368" s="78" customFormat="1" thickBot="1">
      <c r="A340" s="899"/>
      <c r="B340" s="1754"/>
      <c r="C340" s="1790"/>
      <c r="D340" s="2331"/>
      <c r="E340" s="1790"/>
      <c r="F340" s="1837"/>
      <c r="G340" s="1743" t="s">
        <v>191</v>
      </c>
      <c r="H340" s="1748" t="e">
        <f>AVERAGE(AC340,BU340,BE340,DU340,CG340,CK340,FM340,CO340,#REF!,FI340)</f>
        <v>#REF!</v>
      </c>
      <c r="I340" s="1747" t="e">
        <f>AVERAGE(AD340,BV340,BF340,DV340,CH340,CL340,FN340,CP340,#REF!,FJ340)</f>
        <v>#REF!</v>
      </c>
      <c r="J340" s="1741" t="e">
        <f>AVERAGE(AE340,BW340,BG340,DW340,CI340,CM340,FO340,CQ340,#REF!,FK340)</f>
        <v>#REF!</v>
      </c>
      <c r="K340" s="2319" t="e">
        <f t="shared" si="296"/>
        <v>#REF!</v>
      </c>
      <c r="L340" s="1754"/>
      <c r="M340" s="472"/>
      <c r="N340" s="472"/>
      <c r="O340" s="472"/>
      <c r="P340" s="471"/>
      <c r="Q340" s="2521"/>
      <c r="R340" s="572"/>
      <c r="S340" s="573"/>
      <c r="T340" s="2520"/>
      <c r="U340" s="355"/>
      <c r="V340" s="355"/>
      <c r="W340" s="355"/>
      <c r="X340" s="356"/>
      <c r="Y340" s="482"/>
      <c r="Z340" s="482"/>
      <c r="AA340" s="482"/>
      <c r="AB340" s="525"/>
      <c r="AC340" s="484">
        <v>4</v>
      </c>
      <c r="AD340" s="484">
        <v>5.5</v>
      </c>
      <c r="AE340" s="484">
        <v>4</v>
      </c>
      <c r="AF340" s="356">
        <f t="shared" si="297"/>
        <v>13.5</v>
      </c>
      <c r="AG340" s="1176"/>
      <c r="AH340" s="1177"/>
      <c r="AI340" s="1178"/>
      <c r="AJ340" s="1177"/>
      <c r="AK340" s="351"/>
      <c r="AL340" s="463"/>
      <c r="AM340" s="463"/>
      <c r="AN340" s="464"/>
      <c r="AO340" s="1127"/>
      <c r="AP340" s="1127"/>
      <c r="AQ340" s="1127"/>
      <c r="AR340" s="1128"/>
      <c r="AS340" s="373"/>
      <c r="AT340" s="373"/>
      <c r="AU340" s="705"/>
      <c r="AV340" s="704"/>
      <c r="AW340" s="1962"/>
      <c r="AX340" s="364"/>
      <c r="AY340" s="365"/>
      <c r="AZ340" s="1963"/>
      <c r="BA340" s="366"/>
      <c r="BB340" s="366"/>
      <c r="BC340" s="366"/>
      <c r="BD340" s="367"/>
      <c r="BE340" s="2401">
        <v>4.5</v>
      </c>
      <c r="BF340" s="368">
        <v>6</v>
      </c>
      <c r="BG340" s="2451">
        <v>4</v>
      </c>
      <c r="BH340" s="470">
        <f t="shared" si="306"/>
        <v>14.5</v>
      </c>
      <c r="BI340" s="371"/>
      <c r="BJ340" s="371"/>
      <c r="BK340" s="371"/>
      <c r="BL340" s="372"/>
      <c r="BM340" s="358"/>
      <c r="BN340" s="358"/>
      <c r="BO340" s="358"/>
      <c r="BP340" s="363"/>
      <c r="BQ340" s="373"/>
      <c r="BR340" s="373"/>
      <c r="BS340" s="373"/>
      <c r="BT340" s="704"/>
      <c r="BU340" s="1906">
        <f>BX340*6/20</f>
        <v>4.4279999999999999</v>
      </c>
      <c r="BV340" s="683">
        <f>BX340*6/20</f>
        <v>4.4279999999999999</v>
      </c>
      <c r="BW340" s="683">
        <f>BX340*8/20</f>
        <v>5.9039999999999999</v>
      </c>
      <c r="BX340" s="1907">
        <v>14.76</v>
      </c>
      <c r="BY340" s="1424"/>
      <c r="BZ340" s="1424"/>
      <c r="CA340" s="1424"/>
      <c r="CB340" s="1425"/>
      <c r="CC340" s="355"/>
      <c r="CD340" s="355"/>
      <c r="CE340" s="355"/>
      <c r="CF340" s="356"/>
      <c r="CG340" s="481">
        <v>6</v>
      </c>
      <c r="CH340" s="481">
        <v>5</v>
      </c>
      <c r="CI340" s="481">
        <v>4.5</v>
      </c>
      <c r="CJ340" s="351">
        <f t="shared" si="299"/>
        <v>15.5</v>
      </c>
      <c r="CK340" s="709">
        <v>5</v>
      </c>
      <c r="CL340" s="667">
        <v>6</v>
      </c>
      <c r="CM340" s="667">
        <v>5</v>
      </c>
      <c r="CN340" s="488">
        <f t="shared" si="300"/>
        <v>16</v>
      </c>
      <c r="CO340" s="2011">
        <v>5.25</v>
      </c>
      <c r="CP340" s="537">
        <v>5</v>
      </c>
      <c r="CQ340" s="537">
        <v>6.5</v>
      </c>
      <c r="CR340" s="2006">
        <f t="shared" si="301"/>
        <v>16.75</v>
      </c>
      <c r="CS340" s="467"/>
      <c r="CT340" s="467"/>
      <c r="CU340" s="467"/>
      <c r="CV340" s="575"/>
      <c r="CW340" s="466"/>
      <c r="CX340" s="467"/>
      <c r="CY340" s="468"/>
      <c r="CZ340" s="468"/>
      <c r="DA340" s="466"/>
      <c r="DB340" s="467"/>
      <c r="DC340" s="468"/>
      <c r="DD340" s="468"/>
      <c r="DE340" s="466"/>
      <c r="DF340" s="467"/>
      <c r="DG340" s="468"/>
      <c r="DH340" s="468"/>
      <c r="DI340" s="466"/>
      <c r="DJ340" s="467"/>
      <c r="DK340" s="468"/>
      <c r="DL340" s="468"/>
      <c r="DM340" s="374"/>
      <c r="DN340" s="374"/>
      <c r="DO340" s="374"/>
      <c r="DP340" s="574"/>
      <c r="DQ340" s="466"/>
      <c r="DR340" s="467"/>
      <c r="DS340" s="468"/>
      <c r="DT340" s="575"/>
      <c r="DU340" s="491"/>
      <c r="DV340" s="492"/>
      <c r="DW340" s="493"/>
      <c r="DX340" s="494"/>
      <c r="DY340" s="495"/>
      <c r="DZ340" s="496"/>
      <c r="EA340" s="497"/>
      <c r="EB340" s="576"/>
      <c r="EC340" s="466"/>
      <c r="ED340" s="467"/>
      <c r="EE340" s="468"/>
      <c r="EF340" s="575"/>
      <c r="EG340" s="466"/>
      <c r="EH340" s="467"/>
      <c r="EI340" s="468"/>
      <c r="EJ340" s="575"/>
      <c r="EK340" s="990"/>
      <c r="EL340" s="991"/>
      <c r="EM340" s="992"/>
      <c r="EN340" s="993"/>
      <c r="EO340" s="1052"/>
      <c r="EP340" s="1053"/>
      <c r="EQ340" s="1054"/>
      <c r="ER340" s="1055"/>
      <c r="ES340" s="1113"/>
      <c r="ET340" s="1114"/>
      <c r="EU340" s="1115"/>
      <c r="EV340" s="1116"/>
      <c r="EW340" s="1396"/>
      <c r="EX340" s="1397"/>
      <c r="EY340" s="1398"/>
      <c r="EZ340" s="1399"/>
      <c r="FA340" s="1465"/>
      <c r="FB340" s="1466"/>
      <c r="FC340" s="1467"/>
      <c r="FD340" s="1468"/>
      <c r="FE340" s="1678"/>
      <c r="FF340" s="1679"/>
      <c r="FG340" s="1680"/>
      <c r="FH340" s="1681"/>
      <c r="FI340" s="374">
        <f t="shared" si="302"/>
        <v>4.95</v>
      </c>
      <c r="FJ340" s="374">
        <f t="shared" si="303"/>
        <v>4.95</v>
      </c>
      <c r="FK340" s="374">
        <f t="shared" si="304"/>
        <v>6.6</v>
      </c>
      <c r="FL340" s="2263">
        <v>16.5</v>
      </c>
      <c r="FM340" s="462">
        <v>5</v>
      </c>
      <c r="FN340" s="462">
        <v>6</v>
      </c>
      <c r="FO340" s="462">
        <v>4.5</v>
      </c>
      <c r="FP340" s="2267">
        <f t="shared" si="305"/>
        <v>15.5</v>
      </c>
      <c r="FQ340" s="1858"/>
      <c r="FT340" s="2252"/>
      <c r="FX340" s="2252"/>
      <c r="GB340" s="2252"/>
      <c r="GF340" s="2252"/>
      <c r="GG340" s="1858"/>
      <c r="GJ340" s="2252"/>
      <c r="GN340" s="2252"/>
      <c r="GR340" s="2252"/>
      <c r="GV340" s="1858"/>
      <c r="GW340" s="1858"/>
      <c r="GZ340" s="2252"/>
      <c r="HA340" s="1858"/>
      <c r="HD340" s="2252"/>
      <c r="HE340" s="1858"/>
      <c r="HH340" s="2252"/>
      <c r="HI340" s="1858"/>
      <c r="HL340" s="2252"/>
      <c r="HM340" s="1858"/>
      <c r="HP340" s="2252"/>
      <c r="HQ340" s="1858"/>
      <c r="HT340" s="2252"/>
      <c r="HU340" s="1858"/>
      <c r="HX340" s="2252"/>
      <c r="HY340" s="1858"/>
      <c r="IB340" s="2252"/>
      <c r="IC340" s="1858"/>
      <c r="IF340" s="2252"/>
      <c r="IG340" s="1858"/>
      <c r="IJ340" s="2252"/>
      <c r="IK340" s="1858"/>
      <c r="IN340" s="2252"/>
      <c r="IO340" s="1858"/>
      <c r="IR340" s="2252"/>
      <c r="IS340" s="1858"/>
      <c r="IV340" s="1858"/>
      <c r="IW340" s="1858"/>
      <c r="IZ340" s="2252"/>
      <c r="JA340" s="1858"/>
      <c r="JD340" s="2252"/>
      <c r="JE340" s="1858"/>
      <c r="JH340" s="2252"/>
      <c r="JI340" s="1858"/>
      <c r="JL340" s="2252"/>
      <c r="JM340" s="1858"/>
      <c r="JP340" s="2252"/>
      <c r="JQ340" s="1858"/>
      <c r="JT340" s="2252"/>
      <c r="JU340" s="1858"/>
      <c r="JX340" s="2252"/>
      <c r="JY340" s="1858"/>
      <c r="KB340" s="2252"/>
      <c r="KC340" s="1858"/>
      <c r="KF340" s="2252"/>
      <c r="KG340" s="1858"/>
      <c r="KJ340" s="2252"/>
      <c r="KK340" s="1858"/>
      <c r="KN340" s="2252"/>
      <c r="KO340" s="1858"/>
      <c r="KR340" s="2252"/>
      <c r="KS340" s="1858"/>
      <c r="KV340" s="2252"/>
      <c r="KW340" s="1858"/>
      <c r="KZ340" s="2252"/>
      <c r="LA340" s="1858"/>
      <c r="LD340" s="2252"/>
      <c r="LE340" s="1858"/>
      <c r="LH340" s="2252"/>
      <c r="LI340" s="1858"/>
      <c r="LL340" s="2252"/>
      <c r="LM340" s="1858"/>
      <c r="LP340" s="2252"/>
      <c r="LQ340" s="1858"/>
      <c r="LT340" s="2252"/>
      <c r="LU340" s="1858"/>
      <c r="LX340" s="2252"/>
      <c r="LY340" s="1858"/>
      <c r="MB340" s="2252"/>
      <c r="MC340" s="1858"/>
      <c r="MF340" s="2252"/>
      <c r="MG340" s="1858"/>
      <c r="MJ340" s="2252"/>
      <c r="MK340" s="1858"/>
      <c r="MN340" s="2252"/>
      <c r="MO340" s="1858"/>
      <c r="MR340" s="2252"/>
      <c r="MS340" s="1858"/>
      <c r="MV340" s="2252"/>
      <c r="MW340" s="1858"/>
      <c r="MZ340" s="2252"/>
      <c r="NA340" s="1858"/>
      <c r="ND340" s="2252"/>
    </row>
    <row r="341" spans="1:368" s="78" customFormat="1" thickBot="1">
      <c r="A341" s="899"/>
      <c r="B341" s="1754"/>
      <c r="C341" s="1790"/>
      <c r="D341" s="2331"/>
      <c r="E341" s="1790"/>
      <c r="F341" s="1837"/>
      <c r="G341" s="1743" t="s">
        <v>376</v>
      </c>
      <c r="H341" s="1741" t="e">
        <f>AVERAGE(AC341,BU341,BE341,DU341,CG341,CK341,FM341,CO341,#REF!,FI341)</f>
        <v>#REF!</v>
      </c>
      <c r="I341" s="1749" t="e">
        <f>AVERAGE(AD341,BV341,BF341,DV341,CH341,CL341,FN341,CP341,#REF!,FJ341)</f>
        <v>#REF!</v>
      </c>
      <c r="J341" s="1748" t="e">
        <f>AVERAGE(AE341,BW341,BG341,DW341,CI341,CM341,FO341,CQ341,#REF!,FK341)</f>
        <v>#REF!</v>
      </c>
      <c r="K341" s="2313" t="e">
        <f t="shared" si="296"/>
        <v>#REF!</v>
      </c>
      <c r="L341" s="1754"/>
      <c r="M341" s="472"/>
      <c r="N341" s="472"/>
      <c r="O341" s="472"/>
      <c r="P341" s="471"/>
      <c r="Q341" s="2521"/>
      <c r="R341" s="572"/>
      <c r="S341" s="573"/>
      <c r="T341" s="2520"/>
      <c r="U341" s="355"/>
      <c r="V341" s="355"/>
      <c r="W341" s="355"/>
      <c r="X341" s="356"/>
      <c r="Y341" s="482"/>
      <c r="Z341" s="482"/>
      <c r="AA341" s="482"/>
      <c r="AB341" s="525"/>
      <c r="AC341" s="484">
        <v>4</v>
      </c>
      <c r="AD341" s="484">
        <v>5</v>
      </c>
      <c r="AE341" s="484">
        <v>4.5</v>
      </c>
      <c r="AF341" s="356">
        <f t="shared" si="297"/>
        <v>13.5</v>
      </c>
      <c r="AG341" s="1176"/>
      <c r="AH341" s="1177"/>
      <c r="AI341" s="1178"/>
      <c r="AJ341" s="1177"/>
      <c r="AK341" s="351"/>
      <c r="AL341" s="463"/>
      <c r="AM341" s="463"/>
      <c r="AN341" s="464"/>
      <c r="AO341" s="1127"/>
      <c r="AP341" s="1127"/>
      <c r="AQ341" s="1127"/>
      <c r="AR341" s="1128"/>
      <c r="AS341" s="373"/>
      <c r="AT341" s="373"/>
      <c r="AU341" s="705"/>
      <c r="AV341" s="704"/>
      <c r="AW341" s="1962"/>
      <c r="AX341" s="364"/>
      <c r="AY341" s="365"/>
      <c r="AZ341" s="1963"/>
      <c r="BA341" s="366"/>
      <c r="BB341" s="366"/>
      <c r="BC341" s="366"/>
      <c r="BD341" s="367"/>
      <c r="BE341" s="2401">
        <v>5.5</v>
      </c>
      <c r="BF341" s="368">
        <v>6</v>
      </c>
      <c r="BG341" s="2451">
        <v>7</v>
      </c>
      <c r="BH341" s="470">
        <f t="shared" si="306"/>
        <v>18.5</v>
      </c>
      <c r="BI341" s="371"/>
      <c r="BJ341" s="371"/>
      <c r="BK341" s="371"/>
      <c r="BL341" s="372"/>
      <c r="BM341" s="358"/>
      <c r="BN341" s="358"/>
      <c r="BO341" s="358"/>
      <c r="BP341" s="363"/>
      <c r="BQ341" s="373"/>
      <c r="BR341" s="373"/>
      <c r="BS341" s="373"/>
      <c r="BT341" s="704"/>
      <c r="BU341" s="1870">
        <v>4.4000000000000004</v>
      </c>
      <c r="BV341" s="462">
        <v>4.5</v>
      </c>
      <c r="BW341" s="462">
        <v>6.8</v>
      </c>
      <c r="BX341" s="1871">
        <f t="shared" si="298"/>
        <v>15.700000000000001</v>
      </c>
      <c r="BY341" s="1424"/>
      <c r="BZ341" s="1424"/>
      <c r="CA341" s="1424"/>
      <c r="CB341" s="1425"/>
      <c r="CC341" s="355"/>
      <c r="CD341" s="355"/>
      <c r="CE341" s="355"/>
      <c r="CF341" s="356"/>
      <c r="CG341" s="481">
        <v>4</v>
      </c>
      <c r="CH341" s="481">
        <v>5</v>
      </c>
      <c r="CI341" s="481">
        <v>6.5</v>
      </c>
      <c r="CJ341" s="351">
        <f t="shared" si="299"/>
        <v>15.5</v>
      </c>
      <c r="CK341" s="683">
        <f>CN341*6/20</f>
        <v>4.1669999999999998</v>
      </c>
      <c r="CL341" s="683">
        <f>CN341*6/20</f>
        <v>4.1669999999999998</v>
      </c>
      <c r="CM341" s="683">
        <f>CN341*8/20</f>
        <v>5.556</v>
      </c>
      <c r="CN341" s="699">
        <v>13.89</v>
      </c>
      <c r="CO341" s="2011">
        <v>5</v>
      </c>
      <c r="CP341" s="537">
        <v>5</v>
      </c>
      <c r="CQ341" s="537">
        <v>7</v>
      </c>
      <c r="CR341" s="2006">
        <f t="shared" si="301"/>
        <v>17</v>
      </c>
      <c r="CS341" s="467"/>
      <c r="CT341" s="467"/>
      <c r="CU341" s="467"/>
      <c r="CV341" s="575"/>
      <c r="CW341" s="466"/>
      <c r="CX341" s="467"/>
      <c r="CY341" s="468"/>
      <c r="CZ341" s="468"/>
      <c r="DA341" s="466"/>
      <c r="DB341" s="467"/>
      <c r="DC341" s="468"/>
      <c r="DD341" s="468"/>
      <c r="DE341" s="466"/>
      <c r="DF341" s="467"/>
      <c r="DG341" s="468"/>
      <c r="DH341" s="468"/>
      <c r="DI341" s="466"/>
      <c r="DJ341" s="467"/>
      <c r="DK341" s="468"/>
      <c r="DL341" s="468"/>
      <c r="DM341" s="374"/>
      <c r="DN341" s="374"/>
      <c r="DO341" s="374"/>
      <c r="DP341" s="574"/>
      <c r="DQ341" s="466"/>
      <c r="DR341" s="467"/>
      <c r="DS341" s="468"/>
      <c r="DT341" s="575"/>
      <c r="DU341" s="491"/>
      <c r="DV341" s="492"/>
      <c r="DW341" s="493"/>
      <c r="DX341" s="494"/>
      <c r="DY341" s="495"/>
      <c r="DZ341" s="496"/>
      <c r="EA341" s="497"/>
      <c r="EB341" s="576"/>
      <c r="EC341" s="466"/>
      <c r="ED341" s="467"/>
      <c r="EE341" s="468"/>
      <c r="EF341" s="575"/>
      <c r="EG341" s="466"/>
      <c r="EH341" s="467"/>
      <c r="EI341" s="468"/>
      <c r="EJ341" s="575"/>
      <c r="EK341" s="990"/>
      <c r="EL341" s="991"/>
      <c r="EM341" s="992"/>
      <c r="EN341" s="993"/>
      <c r="EO341" s="1052"/>
      <c r="EP341" s="1053"/>
      <c r="EQ341" s="1054"/>
      <c r="ER341" s="1055"/>
      <c r="ES341" s="1113"/>
      <c r="ET341" s="1114"/>
      <c r="EU341" s="1115"/>
      <c r="EV341" s="1116"/>
      <c r="EW341" s="1396"/>
      <c r="EX341" s="1397"/>
      <c r="EY341" s="1398"/>
      <c r="EZ341" s="1399"/>
      <c r="FA341" s="1465"/>
      <c r="FB341" s="1466"/>
      <c r="FC341" s="1467"/>
      <c r="FD341" s="1468"/>
      <c r="FE341" s="1678"/>
      <c r="FF341" s="1679"/>
      <c r="FG341" s="1680"/>
      <c r="FH341" s="1681"/>
      <c r="FI341" s="374">
        <f t="shared" si="302"/>
        <v>4.5</v>
      </c>
      <c r="FJ341" s="374">
        <f t="shared" si="303"/>
        <v>4.5</v>
      </c>
      <c r="FK341" s="374">
        <f t="shared" si="304"/>
        <v>6</v>
      </c>
      <c r="FL341" s="2263">
        <v>15</v>
      </c>
      <c r="FM341" s="462">
        <v>3.5</v>
      </c>
      <c r="FN341" s="462">
        <v>4.5</v>
      </c>
      <c r="FO341" s="462">
        <v>4.5</v>
      </c>
      <c r="FP341" s="2267">
        <f t="shared" si="305"/>
        <v>12.5</v>
      </c>
      <c r="FQ341" s="1858"/>
      <c r="FT341" s="2252"/>
      <c r="FX341" s="2252"/>
      <c r="GB341" s="2252"/>
      <c r="GF341" s="2252"/>
      <c r="GG341" s="1858"/>
      <c r="GJ341" s="2252"/>
      <c r="GN341" s="2252"/>
      <c r="GR341" s="2252"/>
      <c r="GV341" s="1858"/>
      <c r="GW341" s="1858"/>
      <c r="GZ341" s="2252"/>
      <c r="HA341" s="1858"/>
      <c r="HD341" s="2252"/>
      <c r="HE341" s="1858"/>
      <c r="HH341" s="2252"/>
      <c r="HI341" s="1858"/>
      <c r="HL341" s="2252"/>
      <c r="HM341" s="1858"/>
      <c r="HP341" s="2252"/>
      <c r="HQ341" s="1858"/>
      <c r="HT341" s="2252"/>
      <c r="HU341" s="1858"/>
      <c r="HX341" s="2252"/>
      <c r="HY341" s="1858"/>
      <c r="IB341" s="2252"/>
      <c r="IC341" s="1858"/>
      <c r="IF341" s="2252"/>
      <c r="IG341" s="1858"/>
      <c r="IJ341" s="2252"/>
      <c r="IK341" s="1858"/>
      <c r="IN341" s="2252"/>
      <c r="IO341" s="1858"/>
      <c r="IR341" s="2252"/>
      <c r="IS341" s="1858"/>
      <c r="IV341" s="1858"/>
      <c r="IW341" s="1858"/>
      <c r="IZ341" s="2252"/>
      <c r="JA341" s="1858"/>
      <c r="JD341" s="2252"/>
      <c r="JE341" s="1858"/>
      <c r="JH341" s="2252"/>
      <c r="JI341" s="1858"/>
      <c r="JL341" s="2252"/>
      <c r="JM341" s="1858"/>
      <c r="JP341" s="2252"/>
      <c r="JQ341" s="1858"/>
      <c r="JT341" s="2252"/>
      <c r="JU341" s="1858"/>
      <c r="JX341" s="2252"/>
      <c r="JY341" s="1858"/>
      <c r="KB341" s="2252"/>
      <c r="KC341" s="1858"/>
      <c r="KF341" s="2252"/>
      <c r="KG341" s="1858"/>
      <c r="KJ341" s="2252"/>
      <c r="KK341" s="1858"/>
      <c r="KN341" s="2252"/>
      <c r="KO341" s="1858"/>
      <c r="KR341" s="2252"/>
      <c r="KS341" s="1858"/>
      <c r="KV341" s="2252"/>
      <c r="KW341" s="1858"/>
      <c r="KZ341" s="2252"/>
      <c r="LA341" s="1858"/>
      <c r="LD341" s="2252"/>
      <c r="LE341" s="1858"/>
      <c r="LH341" s="2252"/>
      <c r="LI341" s="1858"/>
      <c r="LL341" s="2252"/>
      <c r="LM341" s="1858"/>
      <c r="LP341" s="2252"/>
      <c r="LQ341" s="1858"/>
      <c r="LT341" s="2252"/>
      <c r="LU341" s="1858"/>
      <c r="LX341" s="2252"/>
      <c r="LY341" s="1858"/>
      <c r="MB341" s="2252"/>
      <c r="MC341" s="1858"/>
      <c r="MF341" s="2252"/>
      <c r="MG341" s="1858"/>
      <c r="MJ341" s="2252"/>
      <c r="MK341" s="1858"/>
      <c r="MN341" s="2252"/>
      <c r="MO341" s="1858"/>
      <c r="MR341" s="2252"/>
      <c r="MS341" s="1858"/>
      <c r="MV341" s="2252"/>
      <c r="MW341" s="1858"/>
      <c r="MZ341" s="2252"/>
      <c r="NA341" s="1858"/>
      <c r="ND341" s="2252"/>
    </row>
    <row r="342" spans="1:368" s="78" customFormat="1" thickBot="1">
      <c r="A342" s="899"/>
      <c r="B342" s="1754"/>
      <c r="C342" s="1790"/>
      <c r="D342" s="2331"/>
      <c r="E342" s="1790"/>
      <c r="F342" s="1837"/>
      <c r="G342" s="1743" t="s">
        <v>247</v>
      </c>
      <c r="H342" s="1741" t="e">
        <f>AVERAGE(AC342,BU342,BE342,DU342,CG342,CK342,FM342,CO342,#REF!,FI342)</f>
        <v>#REF!</v>
      </c>
      <c r="I342" s="1741" t="e">
        <f>AVERAGE(AD342,BV342,BF342,DV342,CH342,CL342,FN342,CP342,#REF!,FJ342)</f>
        <v>#REF!</v>
      </c>
      <c r="J342" s="1741" t="e">
        <f>AVERAGE(AE342,BW342,BG342,DW342,CI342,CM342,FO342,CQ342,#REF!,FK342)</f>
        <v>#REF!</v>
      </c>
      <c r="K342" s="2310" t="e">
        <f t="shared" si="296"/>
        <v>#REF!</v>
      </c>
      <c r="L342" s="1754"/>
      <c r="M342" s="472"/>
      <c r="N342" s="472"/>
      <c r="O342" s="472"/>
      <c r="P342" s="471"/>
      <c r="Q342" s="2521"/>
      <c r="R342" s="572"/>
      <c r="S342" s="573"/>
      <c r="T342" s="2520"/>
      <c r="U342" s="355"/>
      <c r="V342" s="355"/>
      <c r="W342" s="355"/>
      <c r="X342" s="356"/>
      <c r="Y342" s="482"/>
      <c r="Z342" s="482"/>
      <c r="AA342" s="482"/>
      <c r="AB342" s="525"/>
      <c r="AC342" s="484">
        <v>4.5</v>
      </c>
      <c r="AD342" s="484">
        <v>3</v>
      </c>
      <c r="AE342" s="484">
        <v>4</v>
      </c>
      <c r="AF342" s="356">
        <f t="shared" si="297"/>
        <v>11.5</v>
      </c>
      <c r="AG342" s="1176"/>
      <c r="AH342" s="1177"/>
      <c r="AI342" s="1178"/>
      <c r="AJ342" s="1177"/>
      <c r="AK342" s="351"/>
      <c r="AL342" s="463"/>
      <c r="AM342" s="463"/>
      <c r="AN342" s="464"/>
      <c r="AO342" s="1127"/>
      <c r="AP342" s="1127"/>
      <c r="AQ342" s="1127"/>
      <c r="AR342" s="1128"/>
      <c r="AS342" s="373"/>
      <c r="AT342" s="373"/>
      <c r="AU342" s="705"/>
      <c r="AV342" s="704"/>
      <c r="AW342" s="1962"/>
      <c r="AX342" s="364"/>
      <c r="AY342" s="365"/>
      <c r="AZ342" s="1963"/>
      <c r="BA342" s="366"/>
      <c r="BB342" s="366"/>
      <c r="BC342" s="366"/>
      <c r="BD342" s="367"/>
      <c r="BE342" s="2401">
        <v>5</v>
      </c>
      <c r="BF342" s="368">
        <v>4.5</v>
      </c>
      <c r="BG342" s="2451">
        <v>6</v>
      </c>
      <c r="BH342" s="470">
        <f t="shared" si="306"/>
        <v>15.5</v>
      </c>
      <c r="BI342" s="371"/>
      <c r="BJ342" s="371"/>
      <c r="BK342" s="371"/>
      <c r="BL342" s="372"/>
      <c r="BM342" s="358"/>
      <c r="BN342" s="358"/>
      <c r="BO342" s="358"/>
      <c r="BP342" s="363"/>
      <c r="BQ342" s="373"/>
      <c r="BR342" s="373"/>
      <c r="BS342" s="373"/>
      <c r="BT342" s="704"/>
      <c r="BU342" s="1870">
        <v>4.2</v>
      </c>
      <c r="BV342" s="462">
        <v>4</v>
      </c>
      <c r="BW342" s="462">
        <v>6.5</v>
      </c>
      <c r="BX342" s="1871">
        <f t="shared" si="298"/>
        <v>14.7</v>
      </c>
      <c r="BY342" s="1424"/>
      <c r="BZ342" s="1424"/>
      <c r="CA342" s="1424"/>
      <c r="CB342" s="1425"/>
      <c r="CC342" s="355"/>
      <c r="CD342" s="355"/>
      <c r="CE342" s="355"/>
      <c r="CF342" s="356"/>
      <c r="CG342" s="481">
        <v>5</v>
      </c>
      <c r="CH342" s="481">
        <v>5</v>
      </c>
      <c r="CI342" s="481">
        <v>6</v>
      </c>
      <c r="CJ342" s="351">
        <f t="shared" si="299"/>
        <v>16</v>
      </c>
      <c r="CK342" s="709">
        <v>5</v>
      </c>
      <c r="CL342" s="667">
        <v>4</v>
      </c>
      <c r="CM342" s="667">
        <v>5</v>
      </c>
      <c r="CN342" s="488">
        <f t="shared" si="300"/>
        <v>14</v>
      </c>
      <c r="CO342" s="2011">
        <v>4.5</v>
      </c>
      <c r="CP342" s="537">
        <v>3.5</v>
      </c>
      <c r="CQ342" s="537">
        <v>6</v>
      </c>
      <c r="CR342" s="2006">
        <f t="shared" si="301"/>
        <v>14</v>
      </c>
      <c r="CS342" s="467"/>
      <c r="CT342" s="467"/>
      <c r="CU342" s="467"/>
      <c r="CV342" s="575"/>
      <c r="CW342" s="466"/>
      <c r="CX342" s="467"/>
      <c r="CY342" s="468"/>
      <c r="CZ342" s="468"/>
      <c r="DA342" s="466"/>
      <c r="DB342" s="467"/>
      <c r="DC342" s="468"/>
      <c r="DD342" s="468"/>
      <c r="DE342" s="466"/>
      <c r="DF342" s="467"/>
      <c r="DG342" s="468"/>
      <c r="DH342" s="468"/>
      <c r="DI342" s="466"/>
      <c r="DJ342" s="467"/>
      <c r="DK342" s="468"/>
      <c r="DL342" s="468"/>
      <c r="DM342" s="374"/>
      <c r="DN342" s="374"/>
      <c r="DO342" s="374"/>
      <c r="DP342" s="574"/>
      <c r="DQ342" s="466"/>
      <c r="DR342" s="467"/>
      <c r="DS342" s="468"/>
      <c r="DT342" s="575"/>
      <c r="DU342" s="491"/>
      <c r="DV342" s="492"/>
      <c r="DW342" s="493"/>
      <c r="DX342" s="494"/>
      <c r="DY342" s="495"/>
      <c r="DZ342" s="496"/>
      <c r="EA342" s="497"/>
      <c r="EB342" s="576"/>
      <c r="EC342" s="466"/>
      <c r="ED342" s="467"/>
      <c r="EE342" s="468"/>
      <c r="EF342" s="575"/>
      <c r="EG342" s="466"/>
      <c r="EH342" s="467"/>
      <c r="EI342" s="468"/>
      <c r="EJ342" s="575"/>
      <c r="EK342" s="990"/>
      <c r="EL342" s="991"/>
      <c r="EM342" s="992"/>
      <c r="EN342" s="993"/>
      <c r="EO342" s="1052"/>
      <c r="EP342" s="1053"/>
      <c r="EQ342" s="1054"/>
      <c r="ER342" s="1055"/>
      <c r="ES342" s="1113"/>
      <c r="ET342" s="1114"/>
      <c r="EU342" s="1115"/>
      <c r="EV342" s="1116"/>
      <c r="EW342" s="1396"/>
      <c r="EX342" s="1397"/>
      <c r="EY342" s="1398"/>
      <c r="EZ342" s="1399"/>
      <c r="FA342" s="1465"/>
      <c r="FB342" s="1466"/>
      <c r="FC342" s="1467"/>
      <c r="FD342" s="1468"/>
      <c r="FE342" s="1678"/>
      <c r="FF342" s="1679"/>
      <c r="FG342" s="1680"/>
      <c r="FH342" s="1681"/>
      <c r="FI342" s="374">
        <f t="shared" si="302"/>
        <v>4.3499999999999996</v>
      </c>
      <c r="FJ342" s="374">
        <f t="shared" si="303"/>
        <v>4.3499999999999996</v>
      </c>
      <c r="FK342" s="374">
        <f t="shared" si="304"/>
        <v>5.8</v>
      </c>
      <c r="FL342" s="2263">
        <v>14.5</v>
      </c>
      <c r="FM342" s="462">
        <v>4.5</v>
      </c>
      <c r="FN342" s="462">
        <v>5.5</v>
      </c>
      <c r="FO342" s="462">
        <v>5.5</v>
      </c>
      <c r="FP342" s="2267">
        <f t="shared" si="305"/>
        <v>15.5</v>
      </c>
      <c r="FQ342" s="1858"/>
      <c r="FT342" s="2252"/>
      <c r="FX342" s="2252"/>
      <c r="GB342" s="2252"/>
      <c r="GF342" s="2252"/>
      <c r="GG342" s="1858"/>
      <c r="GJ342" s="2252"/>
      <c r="GN342" s="2252"/>
      <c r="GR342" s="2252"/>
      <c r="GV342" s="1858"/>
      <c r="GW342" s="1858"/>
      <c r="GZ342" s="2252"/>
      <c r="HA342" s="1858"/>
      <c r="HD342" s="2252"/>
      <c r="HE342" s="1858"/>
      <c r="HH342" s="2252"/>
      <c r="HI342" s="1858"/>
      <c r="HL342" s="2252"/>
      <c r="HM342" s="1858"/>
      <c r="HP342" s="2252"/>
      <c r="HQ342" s="1858"/>
      <c r="HT342" s="2252"/>
      <c r="HU342" s="1858"/>
      <c r="HX342" s="2252"/>
      <c r="HY342" s="1858"/>
      <c r="IB342" s="2252"/>
      <c r="IC342" s="1858"/>
      <c r="IF342" s="2252"/>
      <c r="IG342" s="1858"/>
      <c r="IJ342" s="2252"/>
      <c r="IK342" s="1858"/>
      <c r="IN342" s="2252"/>
      <c r="IO342" s="1858"/>
      <c r="IR342" s="2252"/>
      <c r="IS342" s="1858"/>
      <c r="IV342" s="1858"/>
      <c r="IW342" s="1858"/>
      <c r="IZ342" s="2252"/>
      <c r="JA342" s="1858"/>
      <c r="JD342" s="2252"/>
      <c r="JE342" s="1858"/>
      <c r="JH342" s="2252"/>
      <c r="JI342" s="1858"/>
      <c r="JL342" s="2252"/>
      <c r="JM342" s="1858"/>
      <c r="JP342" s="2252"/>
      <c r="JQ342" s="1858"/>
      <c r="JT342" s="2252"/>
      <c r="JU342" s="1858"/>
      <c r="JX342" s="2252"/>
      <c r="JY342" s="1858"/>
      <c r="KB342" s="2252"/>
      <c r="KC342" s="1858"/>
      <c r="KF342" s="2252"/>
      <c r="KG342" s="1858"/>
      <c r="KJ342" s="2252"/>
      <c r="KK342" s="1858"/>
      <c r="KN342" s="2252"/>
      <c r="KO342" s="1858"/>
      <c r="KR342" s="2252"/>
      <c r="KS342" s="1858"/>
      <c r="KV342" s="2252"/>
      <c r="KW342" s="1858"/>
      <c r="KZ342" s="2252"/>
      <c r="LA342" s="1858"/>
      <c r="LD342" s="2252"/>
      <c r="LE342" s="1858"/>
      <c r="LH342" s="2252"/>
      <c r="LI342" s="1858"/>
      <c r="LL342" s="2252"/>
      <c r="LM342" s="1858"/>
      <c r="LP342" s="2252"/>
      <c r="LQ342" s="1858"/>
      <c r="LT342" s="2252"/>
      <c r="LU342" s="1858"/>
      <c r="LX342" s="2252"/>
      <c r="LY342" s="1858"/>
      <c r="MB342" s="2252"/>
      <c r="MC342" s="1858"/>
      <c r="MF342" s="2252"/>
      <c r="MG342" s="1858"/>
      <c r="MJ342" s="2252"/>
      <c r="MK342" s="1858"/>
      <c r="MN342" s="2252"/>
      <c r="MO342" s="1858"/>
      <c r="MR342" s="2252"/>
      <c r="MS342" s="1858"/>
      <c r="MV342" s="2252"/>
      <c r="MW342" s="1858"/>
      <c r="MZ342" s="2252"/>
      <c r="NA342" s="1858"/>
      <c r="ND342" s="2252"/>
    </row>
    <row r="343" spans="1:368" s="78" customFormat="1" thickBot="1">
      <c r="A343" s="899"/>
      <c r="B343" s="1754"/>
      <c r="C343" s="1790"/>
      <c r="D343" s="2331"/>
      <c r="E343" s="1790"/>
      <c r="F343" s="1837"/>
      <c r="G343" s="1743" t="s">
        <v>170</v>
      </c>
      <c r="H343" s="1747" t="e">
        <f>AVERAGE(AC343,BU343,BE343,DU343,CG343,CK343,FM343,CO343,#REF!,FI343)</f>
        <v>#REF!</v>
      </c>
      <c r="I343" s="1748" t="e">
        <f>AVERAGE(AD343,BV343,BF343,DV343,CH343,CL343,FN343,CP343,#REF!,FJ343)</f>
        <v>#REF!</v>
      </c>
      <c r="J343" s="1747" t="e">
        <f>AVERAGE(AE343,BW343,BG343,DW343,CI343,CM343,FO343,CQ343,#REF!,FK343)</f>
        <v>#REF!</v>
      </c>
      <c r="K343" s="2309" t="e">
        <f t="shared" si="296"/>
        <v>#REF!</v>
      </c>
      <c r="L343" s="1754"/>
      <c r="M343" s="472"/>
      <c r="N343" s="472"/>
      <c r="O343" s="472"/>
      <c r="P343" s="471"/>
      <c r="Q343" s="2521"/>
      <c r="R343" s="572"/>
      <c r="S343" s="573"/>
      <c r="T343" s="2520"/>
      <c r="U343" s="355"/>
      <c r="V343" s="355"/>
      <c r="W343" s="355"/>
      <c r="X343" s="356"/>
      <c r="Y343" s="482"/>
      <c r="Z343" s="482"/>
      <c r="AA343" s="482"/>
      <c r="AB343" s="525"/>
      <c r="AC343" s="484">
        <v>5.5</v>
      </c>
      <c r="AD343" s="484">
        <v>6</v>
      </c>
      <c r="AE343" s="484">
        <v>7.5</v>
      </c>
      <c r="AF343" s="356">
        <f t="shared" si="297"/>
        <v>19</v>
      </c>
      <c r="AG343" s="1176"/>
      <c r="AH343" s="1177"/>
      <c r="AI343" s="1178"/>
      <c r="AJ343" s="1177"/>
      <c r="AK343" s="351"/>
      <c r="AL343" s="463"/>
      <c r="AM343" s="463"/>
      <c r="AN343" s="464"/>
      <c r="AO343" s="1127"/>
      <c r="AP343" s="1127"/>
      <c r="AQ343" s="1127"/>
      <c r="AR343" s="1128"/>
      <c r="AS343" s="373"/>
      <c r="AT343" s="373"/>
      <c r="AU343" s="705"/>
      <c r="AV343" s="704"/>
      <c r="AW343" s="1962"/>
      <c r="AX343" s="364"/>
      <c r="AY343" s="365"/>
      <c r="AZ343" s="1963"/>
      <c r="BA343" s="366"/>
      <c r="BB343" s="366"/>
      <c r="BC343" s="366"/>
      <c r="BD343" s="367"/>
      <c r="BE343" s="2401">
        <v>6</v>
      </c>
      <c r="BF343" s="368">
        <v>6</v>
      </c>
      <c r="BG343" s="2451">
        <v>8</v>
      </c>
      <c r="BH343" s="470">
        <f t="shared" si="306"/>
        <v>20</v>
      </c>
      <c r="BI343" s="371"/>
      <c r="BJ343" s="371"/>
      <c r="BK343" s="371"/>
      <c r="BL343" s="372"/>
      <c r="BM343" s="358"/>
      <c r="BN343" s="358"/>
      <c r="BO343" s="358"/>
      <c r="BP343" s="363"/>
      <c r="BQ343" s="373"/>
      <c r="BR343" s="373"/>
      <c r="BS343" s="373"/>
      <c r="BT343" s="704"/>
      <c r="BU343" s="1870">
        <v>4.9000000000000004</v>
      </c>
      <c r="BV343" s="462">
        <v>5</v>
      </c>
      <c r="BW343" s="462">
        <v>8</v>
      </c>
      <c r="BX343" s="1871">
        <f t="shared" si="298"/>
        <v>17.899999999999999</v>
      </c>
      <c r="BY343" s="1424"/>
      <c r="BZ343" s="1424"/>
      <c r="CA343" s="1424"/>
      <c r="CB343" s="1425"/>
      <c r="CC343" s="355"/>
      <c r="CD343" s="355"/>
      <c r="CE343" s="355"/>
      <c r="CF343" s="356"/>
      <c r="CG343" s="481">
        <v>6</v>
      </c>
      <c r="CH343" s="481">
        <v>5.5</v>
      </c>
      <c r="CI343" s="481">
        <v>8</v>
      </c>
      <c r="CJ343" s="351">
        <f t="shared" si="299"/>
        <v>19.5</v>
      </c>
      <c r="CK343" s="709">
        <v>4</v>
      </c>
      <c r="CL343" s="667">
        <v>5</v>
      </c>
      <c r="CM343" s="667">
        <v>7</v>
      </c>
      <c r="CN343" s="488">
        <f t="shared" si="300"/>
        <v>16</v>
      </c>
      <c r="CO343" s="1906">
        <f>CR343*6/20</f>
        <v>4.359</v>
      </c>
      <c r="CP343" s="683">
        <f>CR343*6/20</f>
        <v>4.359</v>
      </c>
      <c r="CQ343" s="683">
        <f>CR343*8/20</f>
        <v>5.8119999999999994</v>
      </c>
      <c r="CR343" s="1907">
        <v>14.53</v>
      </c>
      <c r="CS343" s="467"/>
      <c r="CT343" s="467"/>
      <c r="CU343" s="467"/>
      <c r="CV343" s="575"/>
      <c r="CW343" s="466"/>
      <c r="CX343" s="467"/>
      <c r="CY343" s="468"/>
      <c r="CZ343" s="468"/>
      <c r="DA343" s="466"/>
      <c r="DB343" s="467"/>
      <c r="DC343" s="468"/>
      <c r="DD343" s="468"/>
      <c r="DE343" s="466"/>
      <c r="DF343" s="467"/>
      <c r="DG343" s="468"/>
      <c r="DH343" s="468"/>
      <c r="DI343" s="466"/>
      <c r="DJ343" s="467"/>
      <c r="DK343" s="468"/>
      <c r="DL343" s="468"/>
      <c r="DM343" s="374"/>
      <c r="DN343" s="374"/>
      <c r="DO343" s="374"/>
      <c r="DP343" s="574"/>
      <c r="DQ343" s="466"/>
      <c r="DR343" s="467"/>
      <c r="DS343" s="468"/>
      <c r="DT343" s="575"/>
      <c r="DU343" s="491"/>
      <c r="DV343" s="492"/>
      <c r="DW343" s="493"/>
      <c r="DX343" s="494"/>
      <c r="DY343" s="495"/>
      <c r="DZ343" s="496"/>
      <c r="EA343" s="497"/>
      <c r="EB343" s="576"/>
      <c r="EC343" s="466"/>
      <c r="ED343" s="467"/>
      <c r="EE343" s="468"/>
      <c r="EF343" s="575"/>
      <c r="EG343" s="466"/>
      <c r="EH343" s="467"/>
      <c r="EI343" s="468"/>
      <c r="EJ343" s="575"/>
      <c r="EK343" s="990"/>
      <c r="EL343" s="991"/>
      <c r="EM343" s="992"/>
      <c r="EN343" s="993"/>
      <c r="EO343" s="1052"/>
      <c r="EP343" s="1053"/>
      <c r="EQ343" s="1054"/>
      <c r="ER343" s="1055"/>
      <c r="ES343" s="1113"/>
      <c r="ET343" s="1114"/>
      <c r="EU343" s="1115"/>
      <c r="EV343" s="1116"/>
      <c r="EW343" s="1396"/>
      <c r="EX343" s="1397"/>
      <c r="EY343" s="1398"/>
      <c r="EZ343" s="1399"/>
      <c r="FA343" s="1465"/>
      <c r="FB343" s="1466"/>
      <c r="FC343" s="1467"/>
      <c r="FD343" s="1468"/>
      <c r="FE343" s="1678"/>
      <c r="FF343" s="1679"/>
      <c r="FG343" s="1680"/>
      <c r="FH343" s="1681"/>
      <c r="FI343" s="374">
        <f t="shared" si="302"/>
        <v>4.95</v>
      </c>
      <c r="FJ343" s="374">
        <f t="shared" si="303"/>
        <v>4.95</v>
      </c>
      <c r="FK343" s="374">
        <f t="shared" si="304"/>
        <v>6.6</v>
      </c>
      <c r="FL343" s="2263">
        <v>16.5</v>
      </c>
      <c r="FM343" s="462">
        <v>6</v>
      </c>
      <c r="FN343" s="462">
        <v>6</v>
      </c>
      <c r="FO343" s="462">
        <v>8</v>
      </c>
      <c r="FP343" s="2267">
        <f t="shared" si="305"/>
        <v>20</v>
      </c>
      <c r="FQ343" s="1858"/>
      <c r="FT343" s="2252"/>
      <c r="FX343" s="2252"/>
      <c r="GB343" s="2252"/>
      <c r="GF343" s="2252"/>
      <c r="GG343" s="1858"/>
      <c r="GJ343" s="2252"/>
      <c r="GN343" s="2252"/>
      <c r="GR343" s="2252"/>
      <c r="GV343" s="1858"/>
      <c r="GW343" s="1858"/>
      <c r="GZ343" s="2252"/>
      <c r="HA343" s="1858"/>
      <c r="HD343" s="2252"/>
      <c r="HE343" s="1858"/>
      <c r="HH343" s="2252"/>
      <c r="HI343" s="1858"/>
      <c r="HL343" s="2252"/>
      <c r="HM343" s="1858"/>
      <c r="HP343" s="2252"/>
      <c r="HQ343" s="1858"/>
      <c r="HT343" s="2252"/>
      <c r="HU343" s="1858"/>
      <c r="HX343" s="2252"/>
      <c r="HY343" s="1858"/>
      <c r="IB343" s="2252"/>
      <c r="IC343" s="1858"/>
      <c r="IF343" s="2252"/>
      <c r="IG343" s="1858"/>
      <c r="IJ343" s="2252"/>
      <c r="IK343" s="1858"/>
      <c r="IN343" s="2252"/>
      <c r="IO343" s="1858"/>
      <c r="IR343" s="2252"/>
      <c r="IS343" s="1858"/>
      <c r="IV343" s="1858"/>
      <c r="IW343" s="1858"/>
      <c r="IZ343" s="2252"/>
      <c r="JA343" s="1858"/>
      <c r="JD343" s="2252"/>
      <c r="JE343" s="1858"/>
      <c r="JH343" s="2252"/>
      <c r="JI343" s="1858"/>
      <c r="JL343" s="2252"/>
      <c r="JM343" s="1858"/>
      <c r="JP343" s="2252"/>
      <c r="JQ343" s="1858"/>
      <c r="JT343" s="2252"/>
      <c r="JU343" s="1858"/>
      <c r="JX343" s="2252"/>
      <c r="JY343" s="1858"/>
      <c r="KB343" s="2252"/>
      <c r="KC343" s="1858"/>
      <c r="KF343" s="2252"/>
      <c r="KG343" s="1858"/>
      <c r="KJ343" s="2252"/>
      <c r="KK343" s="1858"/>
      <c r="KN343" s="2252"/>
      <c r="KO343" s="1858"/>
      <c r="KR343" s="2252"/>
      <c r="KS343" s="1858"/>
      <c r="KV343" s="2252"/>
      <c r="KW343" s="1858"/>
      <c r="KZ343" s="2252"/>
      <c r="LA343" s="1858"/>
      <c r="LD343" s="2252"/>
      <c r="LE343" s="1858"/>
      <c r="LH343" s="2252"/>
      <c r="LI343" s="1858"/>
      <c r="LL343" s="2252"/>
      <c r="LM343" s="1858"/>
      <c r="LP343" s="2252"/>
      <c r="LQ343" s="1858"/>
      <c r="LT343" s="2252"/>
      <c r="LU343" s="1858"/>
      <c r="LX343" s="2252"/>
      <c r="LY343" s="1858"/>
      <c r="MB343" s="2252"/>
      <c r="MC343" s="1858"/>
      <c r="MF343" s="2252"/>
      <c r="MG343" s="1858"/>
      <c r="MJ343" s="2252"/>
      <c r="MK343" s="1858"/>
      <c r="MN343" s="2252"/>
      <c r="MO343" s="1858"/>
      <c r="MR343" s="2252"/>
      <c r="MS343" s="1858"/>
      <c r="MV343" s="2252"/>
      <c r="MW343" s="1858"/>
      <c r="MZ343" s="2252"/>
      <c r="NA343" s="1858"/>
      <c r="ND343" s="2252"/>
    </row>
    <row r="344" spans="1:368" s="78" customFormat="1" thickBot="1">
      <c r="A344" s="899"/>
      <c r="B344" s="1754"/>
      <c r="C344" s="1790"/>
      <c r="D344" s="2331"/>
      <c r="E344" s="1790"/>
      <c r="F344" s="1837"/>
      <c r="G344" s="1743" t="s">
        <v>379</v>
      </c>
      <c r="H344" s="1741" t="e">
        <f>AVERAGE(AC344,BU344,BE344,DU344,CG344,CK344,FM344,CO344,#REF!,FI344)</f>
        <v>#REF!</v>
      </c>
      <c r="I344" s="1741" t="e">
        <f>AVERAGE(AD344,BV344,BF344,DV344,CH344,CL344,FN344,CP344,#REF!,FJ344)</f>
        <v>#REF!</v>
      </c>
      <c r="J344" s="1741" t="e">
        <f>AVERAGE(AE344,BW344,BG344,DW344,CI344,CM344,FO344,CQ344,#REF!,FK344)</f>
        <v>#REF!</v>
      </c>
      <c r="K344" s="2310" t="e">
        <f t="shared" si="296"/>
        <v>#REF!</v>
      </c>
      <c r="L344" s="1754"/>
      <c r="M344" s="472"/>
      <c r="N344" s="472"/>
      <c r="O344" s="472"/>
      <c r="P344" s="471"/>
      <c r="Q344" s="2521"/>
      <c r="R344" s="572"/>
      <c r="S344" s="573"/>
      <c r="T344" s="2520"/>
      <c r="U344" s="355"/>
      <c r="V344" s="355"/>
      <c r="W344" s="355"/>
      <c r="X344" s="356"/>
      <c r="Y344" s="482"/>
      <c r="Z344" s="482"/>
      <c r="AA344" s="482"/>
      <c r="AB344" s="525"/>
      <c r="AC344" s="484">
        <v>2</v>
      </c>
      <c r="AD344" s="484">
        <v>2</v>
      </c>
      <c r="AE344" s="484">
        <v>2</v>
      </c>
      <c r="AF344" s="356">
        <f t="shared" si="297"/>
        <v>6</v>
      </c>
      <c r="AG344" s="1176"/>
      <c r="AH344" s="1177"/>
      <c r="AI344" s="1178"/>
      <c r="AJ344" s="1177"/>
      <c r="AK344" s="351"/>
      <c r="AL344" s="463"/>
      <c r="AM344" s="463"/>
      <c r="AN344" s="464"/>
      <c r="AO344" s="1127"/>
      <c r="AP344" s="1127"/>
      <c r="AQ344" s="1127"/>
      <c r="AR344" s="1128"/>
      <c r="AS344" s="373"/>
      <c r="AT344" s="373"/>
      <c r="AU344" s="705"/>
      <c r="AV344" s="704"/>
      <c r="AW344" s="1962"/>
      <c r="AX344" s="364"/>
      <c r="AY344" s="365"/>
      <c r="AZ344" s="1963"/>
      <c r="BA344" s="366"/>
      <c r="BB344" s="366"/>
      <c r="BC344" s="366"/>
      <c r="BD344" s="367"/>
      <c r="BE344" s="2401">
        <v>3.5</v>
      </c>
      <c r="BF344" s="368">
        <v>3</v>
      </c>
      <c r="BG344" s="2451">
        <v>6</v>
      </c>
      <c r="BH344" s="470">
        <f t="shared" si="306"/>
        <v>12.5</v>
      </c>
      <c r="BI344" s="371"/>
      <c r="BJ344" s="371"/>
      <c r="BK344" s="371"/>
      <c r="BL344" s="372"/>
      <c r="BM344" s="358"/>
      <c r="BN344" s="358"/>
      <c r="BO344" s="358"/>
      <c r="BP344" s="363"/>
      <c r="BQ344" s="373"/>
      <c r="BR344" s="373"/>
      <c r="BS344" s="373"/>
      <c r="BT344" s="704"/>
      <c r="BU344" s="1870">
        <v>3.3</v>
      </c>
      <c r="BV344" s="462">
        <v>3.3</v>
      </c>
      <c r="BW344" s="462">
        <v>6.4</v>
      </c>
      <c r="BX344" s="1871">
        <f t="shared" si="298"/>
        <v>13</v>
      </c>
      <c r="BY344" s="1424"/>
      <c r="BZ344" s="1424"/>
      <c r="CA344" s="1424"/>
      <c r="CB344" s="1425"/>
      <c r="CC344" s="355"/>
      <c r="CD344" s="355"/>
      <c r="CE344" s="355"/>
      <c r="CF344" s="356"/>
      <c r="CG344" s="481">
        <v>4</v>
      </c>
      <c r="CH344" s="481">
        <v>3.5</v>
      </c>
      <c r="CI344" s="481">
        <v>6</v>
      </c>
      <c r="CJ344" s="351">
        <f t="shared" si="299"/>
        <v>13.5</v>
      </c>
      <c r="CK344" s="709">
        <v>4</v>
      </c>
      <c r="CL344" s="667">
        <v>4</v>
      </c>
      <c r="CM344" s="667">
        <v>4</v>
      </c>
      <c r="CN344" s="488">
        <f t="shared" si="300"/>
        <v>12</v>
      </c>
      <c r="CO344" s="2011">
        <v>3.5</v>
      </c>
      <c r="CP344" s="537">
        <v>3</v>
      </c>
      <c r="CQ344" s="537">
        <v>5</v>
      </c>
      <c r="CR344" s="2006">
        <f t="shared" si="301"/>
        <v>11.5</v>
      </c>
      <c r="CS344" s="467"/>
      <c r="CT344" s="467"/>
      <c r="CU344" s="467"/>
      <c r="CV344" s="575"/>
      <c r="CW344" s="466"/>
      <c r="CX344" s="467"/>
      <c r="CY344" s="468"/>
      <c r="CZ344" s="468"/>
      <c r="DA344" s="466"/>
      <c r="DB344" s="467"/>
      <c r="DC344" s="468"/>
      <c r="DD344" s="468"/>
      <c r="DE344" s="466"/>
      <c r="DF344" s="467"/>
      <c r="DG344" s="468"/>
      <c r="DH344" s="468"/>
      <c r="DI344" s="466"/>
      <c r="DJ344" s="467"/>
      <c r="DK344" s="468"/>
      <c r="DL344" s="468"/>
      <c r="DM344" s="374"/>
      <c r="DN344" s="374"/>
      <c r="DO344" s="374"/>
      <c r="DP344" s="574"/>
      <c r="DQ344" s="466"/>
      <c r="DR344" s="467"/>
      <c r="DS344" s="468"/>
      <c r="DT344" s="575"/>
      <c r="DU344" s="491"/>
      <c r="DV344" s="492"/>
      <c r="DW344" s="493"/>
      <c r="DX344" s="494"/>
      <c r="DY344" s="495"/>
      <c r="DZ344" s="496"/>
      <c r="EA344" s="497"/>
      <c r="EB344" s="576"/>
      <c r="EC344" s="466"/>
      <c r="ED344" s="467"/>
      <c r="EE344" s="468"/>
      <c r="EF344" s="575"/>
      <c r="EG344" s="466"/>
      <c r="EH344" s="467"/>
      <c r="EI344" s="468"/>
      <c r="EJ344" s="575"/>
      <c r="EK344" s="990"/>
      <c r="EL344" s="991"/>
      <c r="EM344" s="992"/>
      <c r="EN344" s="993"/>
      <c r="EO344" s="1052"/>
      <c r="EP344" s="1053"/>
      <c r="EQ344" s="1054"/>
      <c r="ER344" s="1055"/>
      <c r="ES344" s="1113"/>
      <c r="ET344" s="1114"/>
      <c r="EU344" s="1115"/>
      <c r="EV344" s="1116"/>
      <c r="EW344" s="1396"/>
      <c r="EX344" s="1397"/>
      <c r="EY344" s="1398"/>
      <c r="EZ344" s="1399"/>
      <c r="FA344" s="1465"/>
      <c r="FB344" s="1466"/>
      <c r="FC344" s="1467"/>
      <c r="FD344" s="1468"/>
      <c r="FE344" s="1678"/>
      <c r="FF344" s="1679"/>
      <c r="FG344" s="1680"/>
      <c r="FH344" s="1681"/>
      <c r="FI344" s="374">
        <f t="shared" si="302"/>
        <v>4.5</v>
      </c>
      <c r="FJ344" s="374">
        <f t="shared" si="303"/>
        <v>4.5</v>
      </c>
      <c r="FK344" s="374">
        <f t="shared" si="304"/>
        <v>6</v>
      </c>
      <c r="FL344" s="2263">
        <v>15</v>
      </c>
      <c r="FM344" s="683">
        <f>FP344*6/20</f>
        <v>4.4009999999999998</v>
      </c>
      <c r="FN344" s="683">
        <f>FP344*6/20</f>
        <v>4.4009999999999998</v>
      </c>
      <c r="FO344" s="683">
        <f>FP344*8/20</f>
        <v>5.8680000000000003</v>
      </c>
      <c r="FP344" s="2265">
        <v>14.67</v>
      </c>
      <c r="FQ344" s="1858"/>
      <c r="FT344" s="2252"/>
      <c r="FX344" s="2252"/>
      <c r="GB344" s="2252"/>
      <c r="GF344" s="2252"/>
      <c r="GG344" s="1858"/>
      <c r="GJ344" s="2252"/>
      <c r="GN344" s="2252"/>
      <c r="GR344" s="2252"/>
      <c r="GV344" s="1858"/>
      <c r="GW344" s="1858"/>
      <c r="GZ344" s="2252"/>
      <c r="HA344" s="1858"/>
      <c r="HD344" s="2252"/>
      <c r="HE344" s="1858"/>
      <c r="HH344" s="2252"/>
      <c r="HI344" s="1858"/>
      <c r="HL344" s="2252"/>
      <c r="HM344" s="1858"/>
      <c r="HP344" s="2252"/>
      <c r="HQ344" s="1858"/>
      <c r="HT344" s="2252"/>
      <c r="HU344" s="1858"/>
      <c r="HX344" s="2252"/>
      <c r="HY344" s="1858"/>
      <c r="IB344" s="2252"/>
      <c r="IC344" s="1858"/>
      <c r="IF344" s="2252"/>
      <c r="IG344" s="1858"/>
      <c r="IJ344" s="2252"/>
      <c r="IK344" s="1858"/>
      <c r="IN344" s="2252"/>
      <c r="IO344" s="1858"/>
      <c r="IR344" s="2252"/>
      <c r="IS344" s="1858"/>
      <c r="IV344" s="1858"/>
      <c r="IW344" s="1858"/>
      <c r="IZ344" s="2252"/>
      <c r="JA344" s="1858"/>
      <c r="JD344" s="2252"/>
      <c r="JE344" s="1858"/>
      <c r="JH344" s="2252"/>
      <c r="JI344" s="1858"/>
      <c r="JL344" s="2252"/>
      <c r="JM344" s="1858"/>
      <c r="JP344" s="2252"/>
      <c r="JQ344" s="1858"/>
      <c r="JT344" s="2252"/>
      <c r="JU344" s="1858"/>
      <c r="JX344" s="2252"/>
      <c r="JY344" s="1858"/>
      <c r="KB344" s="2252"/>
      <c r="KC344" s="1858"/>
      <c r="KF344" s="2252"/>
      <c r="KG344" s="1858"/>
      <c r="KJ344" s="2252"/>
      <c r="KK344" s="1858"/>
      <c r="KN344" s="2252"/>
      <c r="KO344" s="1858"/>
      <c r="KR344" s="2252"/>
      <c r="KS344" s="1858"/>
      <c r="KV344" s="2252"/>
      <c r="KW344" s="1858"/>
      <c r="KZ344" s="2252"/>
      <c r="LA344" s="1858"/>
      <c r="LD344" s="2252"/>
      <c r="LE344" s="1858"/>
      <c r="LH344" s="2252"/>
      <c r="LI344" s="1858"/>
      <c r="LL344" s="2252"/>
      <c r="LM344" s="1858"/>
      <c r="LP344" s="2252"/>
      <c r="LQ344" s="1858"/>
      <c r="LT344" s="2252"/>
      <c r="LU344" s="1858"/>
      <c r="LX344" s="2252"/>
      <c r="LY344" s="1858"/>
      <c r="MB344" s="2252"/>
      <c r="MC344" s="1858"/>
      <c r="MF344" s="2252"/>
      <c r="MG344" s="1858"/>
      <c r="MJ344" s="2252"/>
      <c r="MK344" s="1858"/>
      <c r="MN344" s="2252"/>
      <c r="MO344" s="1858"/>
      <c r="MR344" s="2252"/>
      <c r="MS344" s="1858"/>
      <c r="MV344" s="2252"/>
      <c r="MW344" s="1858"/>
      <c r="MZ344" s="2252"/>
      <c r="NA344" s="1858"/>
      <c r="ND344" s="2252"/>
    </row>
    <row r="345" spans="1:368" s="78" customFormat="1" thickBot="1">
      <c r="A345" s="899"/>
      <c r="B345" s="1754"/>
      <c r="C345" s="1790"/>
      <c r="D345" s="2331"/>
      <c r="E345" s="1790"/>
      <c r="F345" s="1837"/>
      <c r="G345" s="1743" t="s">
        <v>387</v>
      </c>
      <c r="H345" s="1741" t="e">
        <f>AVERAGE(AC345,BU345,BE345,DU345,CG345,CK345,FM345,CO345,#REF!,FI345)</f>
        <v>#REF!</v>
      </c>
      <c r="I345" s="1741" t="e">
        <f>AVERAGE(AD345,BV345,BF345,DV345,CH345,CL345,FN345,CP345,#REF!,FJ345)</f>
        <v>#REF!</v>
      </c>
      <c r="J345" s="1741" t="e">
        <f>AVERAGE(AE345,BW345,BG345,DW345,CI345,CM345,FO345,CQ345,#REF!,FK345)</f>
        <v>#REF!</v>
      </c>
      <c r="K345" s="2310" t="e">
        <f t="shared" si="296"/>
        <v>#REF!</v>
      </c>
      <c r="L345" s="1754"/>
      <c r="M345" s="472"/>
      <c r="N345" s="472"/>
      <c r="O345" s="472"/>
      <c r="P345" s="471"/>
      <c r="Q345" s="2521"/>
      <c r="R345" s="572"/>
      <c r="S345" s="573"/>
      <c r="T345" s="2520"/>
      <c r="U345" s="355"/>
      <c r="V345" s="355"/>
      <c r="W345" s="355"/>
      <c r="X345" s="356"/>
      <c r="Y345" s="482"/>
      <c r="Z345" s="482"/>
      <c r="AA345" s="482"/>
      <c r="AB345" s="525"/>
      <c r="AC345" s="484">
        <v>3</v>
      </c>
      <c r="AD345" s="484">
        <v>5</v>
      </c>
      <c r="AE345" s="484">
        <v>3.5</v>
      </c>
      <c r="AF345" s="356">
        <f t="shared" si="297"/>
        <v>11.5</v>
      </c>
      <c r="AG345" s="1176"/>
      <c r="AH345" s="1177"/>
      <c r="AI345" s="1178"/>
      <c r="AJ345" s="1177"/>
      <c r="AK345" s="351"/>
      <c r="AL345" s="463"/>
      <c r="AM345" s="463"/>
      <c r="AN345" s="464"/>
      <c r="AO345" s="1127"/>
      <c r="AP345" s="1127"/>
      <c r="AQ345" s="1127"/>
      <c r="AR345" s="1128"/>
      <c r="AS345" s="373"/>
      <c r="AT345" s="373"/>
      <c r="AU345" s="705"/>
      <c r="AV345" s="704"/>
      <c r="AW345" s="1962"/>
      <c r="AX345" s="364"/>
      <c r="AY345" s="365"/>
      <c r="AZ345" s="1963"/>
      <c r="BA345" s="366"/>
      <c r="BB345" s="366"/>
      <c r="BC345" s="366"/>
      <c r="BD345" s="367"/>
      <c r="BE345" s="2401">
        <v>6</v>
      </c>
      <c r="BF345" s="368">
        <v>5</v>
      </c>
      <c r="BG345" s="2451">
        <v>5</v>
      </c>
      <c r="BH345" s="470">
        <f t="shared" si="306"/>
        <v>16</v>
      </c>
      <c r="BI345" s="371"/>
      <c r="BJ345" s="371"/>
      <c r="BK345" s="371"/>
      <c r="BL345" s="372"/>
      <c r="BM345" s="358"/>
      <c r="BN345" s="358"/>
      <c r="BO345" s="358"/>
      <c r="BP345" s="363"/>
      <c r="BQ345" s="373"/>
      <c r="BR345" s="373"/>
      <c r="BS345" s="373"/>
      <c r="BT345" s="704"/>
      <c r="BU345" s="1870">
        <v>4.5</v>
      </c>
      <c r="BV345" s="462">
        <v>3.5</v>
      </c>
      <c r="BW345" s="462">
        <v>4.5</v>
      </c>
      <c r="BX345" s="1871">
        <f t="shared" si="298"/>
        <v>12.5</v>
      </c>
      <c r="BY345" s="1424"/>
      <c r="BZ345" s="1424"/>
      <c r="CA345" s="1424"/>
      <c r="CB345" s="1425"/>
      <c r="CC345" s="355"/>
      <c r="CD345" s="355"/>
      <c r="CE345" s="355"/>
      <c r="CF345" s="356"/>
      <c r="CG345" s="683">
        <f>CJ345*6/20</f>
        <v>4.5839999999999996</v>
      </c>
      <c r="CH345" s="683">
        <f>CJ345*6/20</f>
        <v>4.5839999999999996</v>
      </c>
      <c r="CI345" s="683">
        <f>CJ345*8/20</f>
        <v>6.1120000000000001</v>
      </c>
      <c r="CJ345" s="699">
        <v>15.28</v>
      </c>
      <c r="CK345" s="709">
        <v>6</v>
      </c>
      <c r="CL345" s="667">
        <v>5</v>
      </c>
      <c r="CM345" s="667">
        <v>5</v>
      </c>
      <c r="CN345" s="488">
        <f t="shared" si="300"/>
        <v>16</v>
      </c>
      <c r="CO345" s="2011">
        <v>5</v>
      </c>
      <c r="CP345" s="537">
        <v>4</v>
      </c>
      <c r="CQ345" s="537">
        <v>7</v>
      </c>
      <c r="CR345" s="2006">
        <f t="shared" si="301"/>
        <v>16</v>
      </c>
      <c r="CS345" s="467"/>
      <c r="CT345" s="467"/>
      <c r="CU345" s="467"/>
      <c r="CV345" s="575"/>
      <c r="CW345" s="466"/>
      <c r="CX345" s="467"/>
      <c r="CY345" s="468"/>
      <c r="CZ345" s="468"/>
      <c r="DA345" s="466"/>
      <c r="DB345" s="467"/>
      <c r="DC345" s="468"/>
      <c r="DD345" s="468"/>
      <c r="DE345" s="466"/>
      <c r="DF345" s="467"/>
      <c r="DG345" s="468"/>
      <c r="DH345" s="468"/>
      <c r="DI345" s="466"/>
      <c r="DJ345" s="467"/>
      <c r="DK345" s="468"/>
      <c r="DL345" s="468"/>
      <c r="DM345" s="374"/>
      <c r="DN345" s="374"/>
      <c r="DO345" s="374"/>
      <c r="DP345" s="574"/>
      <c r="DQ345" s="466"/>
      <c r="DR345" s="467"/>
      <c r="DS345" s="468"/>
      <c r="DT345" s="575"/>
      <c r="DU345" s="491"/>
      <c r="DV345" s="492"/>
      <c r="DW345" s="493"/>
      <c r="DX345" s="494"/>
      <c r="DY345" s="495"/>
      <c r="DZ345" s="496"/>
      <c r="EA345" s="497"/>
      <c r="EB345" s="576"/>
      <c r="EC345" s="466"/>
      <c r="ED345" s="467"/>
      <c r="EE345" s="468"/>
      <c r="EF345" s="575"/>
      <c r="EG345" s="466"/>
      <c r="EH345" s="467"/>
      <c r="EI345" s="468"/>
      <c r="EJ345" s="575"/>
      <c r="EK345" s="990"/>
      <c r="EL345" s="991"/>
      <c r="EM345" s="992"/>
      <c r="EN345" s="993"/>
      <c r="EO345" s="1052"/>
      <c r="EP345" s="1053"/>
      <c r="EQ345" s="1054"/>
      <c r="ER345" s="1055"/>
      <c r="ES345" s="1113"/>
      <c r="ET345" s="1114"/>
      <c r="EU345" s="1115"/>
      <c r="EV345" s="1116"/>
      <c r="EW345" s="1396"/>
      <c r="EX345" s="1397"/>
      <c r="EY345" s="1398"/>
      <c r="EZ345" s="1399"/>
      <c r="FA345" s="1465"/>
      <c r="FB345" s="1466"/>
      <c r="FC345" s="1467"/>
      <c r="FD345" s="1468"/>
      <c r="FE345" s="1678"/>
      <c r="FF345" s="1679"/>
      <c r="FG345" s="1680"/>
      <c r="FH345" s="1681"/>
      <c r="FI345" s="374">
        <f t="shared" si="302"/>
        <v>3.6</v>
      </c>
      <c r="FJ345" s="374">
        <f t="shared" si="303"/>
        <v>3.6</v>
      </c>
      <c r="FK345" s="374">
        <f t="shared" si="304"/>
        <v>4.8</v>
      </c>
      <c r="FL345" s="2263">
        <v>12</v>
      </c>
      <c r="FM345" s="462">
        <v>3.5</v>
      </c>
      <c r="FN345" s="462">
        <v>4</v>
      </c>
      <c r="FO345" s="462">
        <v>3.5</v>
      </c>
      <c r="FP345" s="2267">
        <f t="shared" si="305"/>
        <v>11</v>
      </c>
      <c r="FQ345" s="1858"/>
      <c r="FT345" s="2252"/>
      <c r="FX345" s="2252"/>
      <c r="GB345" s="2252"/>
      <c r="GF345" s="2252"/>
      <c r="GG345" s="1858"/>
      <c r="GJ345" s="2252"/>
      <c r="GN345" s="2252"/>
      <c r="GR345" s="2252"/>
      <c r="GV345" s="1858"/>
      <c r="GW345" s="1858"/>
      <c r="GZ345" s="2252"/>
      <c r="HA345" s="1858"/>
      <c r="HD345" s="2252"/>
      <c r="HE345" s="1858"/>
      <c r="HH345" s="2252"/>
      <c r="HI345" s="1858"/>
      <c r="HL345" s="2252"/>
      <c r="HM345" s="1858"/>
      <c r="HP345" s="2252"/>
      <c r="HQ345" s="1858"/>
      <c r="HT345" s="2252"/>
      <c r="HU345" s="1858"/>
      <c r="HX345" s="2252"/>
      <c r="HY345" s="1858"/>
      <c r="IB345" s="2252"/>
      <c r="IC345" s="1858"/>
      <c r="IF345" s="2252"/>
      <c r="IG345" s="1858"/>
      <c r="IJ345" s="2252"/>
      <c r="IK345" s="1858"/>
      <c r="IN345" s="2252"/>
      <c r="IO345" s="1858"/>
      <c r="IR345" s="2252"/>
      <c r="IS345" s="1858"/>
      <c r="IV345" s="1858"/>
      <c r="IW345" s="1858"/>
      <c r="IZ345" s="2252"/>
      <c r="JA345" s="1858"/>
      <c r="JD345" s="2252"/>
      <c r="JE345" s="1858"/>
      <c r="JH345" s="2252"/>
      <c r="JI345" s="1858"/>
      <c r="JL345" s="2252"/>
      <c r="JM345" s="1858"/>
      <c r="JP345" s="2252"/>
      <c r="JQ345" s="1858"/>
      <c r="JT345" s="2252"/>
      <c r="JU345" s="1858"/>
      <c r="JX345" s="2252"/>
      <c r="JY345" s="1858"/>
      <c r="KB345" s="2252"/>
      <c r="KC345" s="1858"/>
      <c r="KF345" s="2252"/>
      <c r="KG345" s="1858"/>
      <c r="KJ345" s="2252"/>
      <c r="KK345" s="1858"/>
      <c r="KN345" s="2252"/>
      <c r="KO345" s="1858"/>
      <c r="KR345" s="2252"/>
      <c r="KS345" s="1858"/>
      <c r="KV345" s="2252"/>
      <c r="KW345" s="1858"/>
      <c r="KZ345" s="2252"/>
      <c r="LA345" s="1858"/>
      <c r="LD345" s="2252"/>
      <c r="LE345" s="1858"/>
      <c r="LH345" s="2252"/>
      <c r="LI345" s="1858"/>
      <c r="LL345" s="2252"/>
      <c r="LM345" s="1858"/>
      <c r="LP345" s="2252"/>
      <c r="LQ345" s="1858"/>
      <c r="LT345" s="2252"/>
      <c r="LU345" s="1858"/>
      <c r="LX345" s="2252"/>
      <c r="LY345" s="1858"/>
      <c r="MB345" s="2252"/>
      <c r="MC345" s="1858"/>
      <c r="MF345" s="2252"/>
      <c r="MG345" s="1858"/>
      <c r="MJ345" s="2252"/>
      <c r="MK345" s="1858"/>
      <c r="MN345" s="2252"/>
      <c r="MO345" s="1858"/>
      <c r="MR345" s="2252"/>
      <c r="MS345" s="1858"/>
      <c r="MV345" s="2252"/>
      <c r="MW345" s="1858"/>
      <c r="MZ345" s="2252"/>
      <c r="NA345" s="1858"/>
      <c r="ND345" s="2252"/>
    </row>
    <row r="346" spans="1:368" s="78" customFormat="1" thickBot="1">
      <c r="A346" s="899"/>
      <c r="B346" s="1754"/>
      <c r="C346" s="1790"/>
      <c r="D346" s="2331"/>
      <c r="E346" s="1790"/>
      <c r="F346" s="1837"/>
      <c r="G346" s="1743" t="s">
        <v>388</v>
      </c>
      <c r="H346" s="1749" t="e">
        <f>AVERAGE(AC346,BU346,BE346,DU346,CG346,CK346,FM346,CO346,#REF!,FI346)</f>
        <v>#REF!</v>
      </c>
      <c r="I346" s="1741" t="e">
        <f>AVERAGE(AD346,BV346,BF346,DV346,CH346,CL346,FN346,CP346,#REF!,FJ346)</f>
        <v>#REF!</v>
      </c>
      <c r="J346" s="1741" t="e">
        <f>AVERAGE(AE346,BW346,BG346,DW346,CI346,CM346,FO346,CQ346,#REF!,FK346)</f>
        <v>#REF!</v>
      </c>
      <c r="K346" s="2310" t="e">
        <f t="shared" si="296"/>
        <v>#REF!</v>
      </c>
      <c r="L346" s="1754"/>
      <c r="M346" s="472"/>
      <c r="N346" s="472"/>
      <c r="O346" s="472"/>
      <c r="P346" s="471"/>
      <c r="Q346" s="2521"/>
      <c r="R346" s="572"/>
      <c r="S346" s="573"/>
      <c r="T346" s="2520"/>
      <c r="U346" s="355"/>
      <c r="V346" s="355"/>
      <c r="W346" s="355"/>
      <c r="X346" s="356"/>
      <c r="Y346" s="482"/>
      <c r="Z346" s="482"/>
      <c r="AA346" s="482"/>
      <c r="AB346" s="525"/>
      <c r="AC346" s="484">
        <v>4</v>
      </c>
      <c r="AD346" s="484">
        <v>4</v>
      </c>
      <c r="AE346" s="484">
        <v>3.5</v>
      </c>
      <c r="AF346" s="356">
        <f t="shared" si="297"/>
        <v>11.5</v>
      </c>
      <c r="AG346" s="1176"/>
      <c r="AH346" s="1177"/>
      <c r="AI346" s="1178"/>
      <c r="AJ346" s="1177"/>
      <c r="AK346" s="351"/>
      <c r="AL346" s="463"/>
      <c r="AM346" s="463"/>
      <c r="AN346" s="464"/>
      <c r="AO346" s="1127"/>
      <c r="AP346" s="1127"/>
      <c r="AQ346" s="1127"/>
      <c r="AR346" s="1128"/>
      <c r="AS346" s="373"/>
      <c r="AT346" s="373"/>
      <c r="AU346" s="705"/>
      <c r="AV346" s="704"/>
      <c r="AW346" s="1962"/>
      <c r="AX346" s="364"/>
      <c r="AY346" s="365"/>
      <c r="AZ346" s="1963"/>
      <c r="BA346" s="366"/>
      <c r="BB346" s="366"/>
      <c r="BC346" s="366"/>
      <c r="BD346" s="367"/>
      <c r="BE346" s="2401">
        <v>5</v>
      </c>
      <c r="BF346" s="368">
        <v>5</v>
      </c>
      <c r="BG346" s="2451">
        <v>6.5</v>
      </c>
      <c r="BH346" s="470">
        <f t="shared" si="306"/>
        <v>16.5</v>
      </c>
      <c r="BI346" s="371"/>
      <c r="BJ346" s="371"/>
      <c r="BK346" s="371"/>
      <c r="BL346" s="372"/>
      <c r="BM346" s="358"/>
      <c r="BN346" s="358"/>
      <c r="BO346" s="358"/>
      <c r="BP346" s="363"/>
      <c r="BQ346" s="373"/>
      <c r="BR346" s="373"/>
      <c r="BS346" s="373"/>
      <c r="BT346" s="704"/>
      <c r="BU346" s="1906">
        <f>BX346*6/20</f>
        <v>4.4279999999999999</v>
      </c>
      <c r="BV346" s="683">
        <f>BX346*6/20</f>
        <v>4.4279999999999999</v>
      </c>
      <c r="BW346" s="683">
        <f>BX346*8/20</f>
        <v>5.9039999999999999</v>
      </c>
      <c r="BX346" s="1907">
        <v>14.76</v>
      </c>
      <c r="BY346" s="1424"/>
      <c r="BZ346" s="1424"/>
      <c r="CA346" s="1424"/>
      <c r="CB346" s="1425"/>
      <c r="CC346" s="355"/>
      <c r="CD346" s="355"/>
      <c r="CE346" s="355"/>
      <c r="CF346" s="356"/>
      <c r="CG346" s="481">
        <v>5</v>
      </c>
      <c r="CH346" s="481">
        <v>3.5</v>
      </c>
      <c r="CI346" s="481">
        <v>7</v>
      </c>
      <c r="CJ346" s="351">
        <f t="shared" si="299"/>
        <v>15.5</v>
      </c>
      <c r="CK346" s="709">
        <v>5</v>
      </c>
      <c r="CL346" s="667">
        <v>3</v>
      </c>
      <c r="CM346" s="667">
        <v>6</v>
      </c>
      <c r="CN346" s="488">
        <f t="shared" si="300"/>
        <v>14</v>
      </c>
      <c r="CO346" s="2011">
        <v>4.5</v>
      </c>
      <c r="CP346" s="537">
        <v>5</v>
      </c>
      <c r="CQ346" s="537">
        <v>6.5</v>
      </c>
      <c r="CR346" s="2006">
        <f t="shared" si="301"/>
        <v>16</v>
      </c>
      <c r="CS346" s="467"/>
      <c r="CT346" s="467"/>
      <c r="CU346" s="467"/>
      <c r="CV346" s="575"/>
      <c r="CW346" s="466"/>
      <c r="CX346" s="467"/>
      <c r="CY346" s="468"/>
      <c r="CZ346" s="468"/>
      <c r="DA346" s="466"/>
      <c r="DB346" s="467"/>
      <c r="DC346" s="468"/>
      <c r="DD346" s="468"/>
      <c r="DE346" s="466"/>
      <c r="DF346" s="467"/>
      <c r="DG346" s="468"/>
      <c r="DH346" s="468"/>
      <c r="DI346" s="466"/>
      <c r="DJ346" s="467"/>
      <c r="DK346" s="468"/>
      <c r="DL346" s="468"/>
      <c r="DM346" s="374"/>
      <c r="DN346" s="374"/>
      <c r="DO346" s="374"/>
      <c r="DP346" s="574"/>
      <c r="DQ346" s="466"/>
      <c r="DR346" s="467"/>
      <c r="DS346" s="468"/>
      <c r="DT346" s="575"/>
      <c r="DU346" s="491"/>
      <c r="DV346" s="492"/>
      <c r="DW346" s="493"/>
      <c r="DX346" s="494"/>
      <c r="DY346" s="495"/>
      <c r="DZ346" s="496"/>
      <c r="EA346" s="497"/>
      <c r="EB346" s="576"/>
      <c r="EC346" s="466"/>
      <c r="ED346" s="467"/>
      <c r="EE346" s="468"/>
      <c r="EF346" s="575"/>
      <c r="EG346" s="466"/>
      <c r="EH346" s="467"/>
      <c r="EI346" s="468"/>
      <c r="EJ346" s="575"/>
      <c r="EK346" s="990"/>
      <c r="EL346" s="991"/>
      <c r="EM346" s="992"/>
      <c r="EN346" s="993"/>
      <c r="EO346" s="1052"/>
      <c r="EP346" s="1053"/>
      <c r="EQ346" s="1054"/>
      <c r="ER346" s="1055"/>
      <c r="ES346" s="1113"/>
      <c r="ET346" s="1114"/>
      <c r="EU346" s="1115"/>
      <c r="EV346" s="1116"/>
      <c r="EW346" s="1396"/>
      <c r="EX346" s="1397"/>
      <c r="EY346" s="1398"/>
      <c r="EZ346" s="1399"/>
      <c r="FA346" s="1465"/>
      <c r="FB346" s="1466"/>
      <c r="FC346" s="1467"/>
      <c r="FD346" s="1468"/>
      <c r="FE346" s="1678"/>
      <c r="FF346" s="1679"/>
      <c r="FG346" s="1680"/>
      <c r="FH346" s="1681"/>
      <c r="FI346" s="374">
        <f t="shared" si="302"/>
        <v>4.5</v>
      </c>
      <c r="FJ346" s="374">
        <f t="shared" si="303"/>
        <v>4.5</v>
      </c>
      <c r="FK346" s="374">
        <f t="shared" si="304"/>
        <v>6</v>
      </c>
      <c r="FL346" s="2263">
        <v>15</v>
      </c>
      <c r="FM346" s="462">
        <v>6</v>
      </c>
      <c r="FN346" s="462">
        <v>6</v>
      </c>
      <c r="FO346" s="462">
        <v>3.5</v>
      </c>
      <c r="FP346" s="2267">
        <f t="shared" si="305"/>
        <v>15.5</v>
      </c>
      <c r="FQ346" s="1858"/>
      <c r="FT346" s="2252"/>
      <c r="FX346" s="2252"/>
      <c r="GB346" s="2252"/>
      <c r="GF346" s="2252"/>
      <c r="GG346" s="1858"/>
      <c r="GJ346" s="2252"/>
      <c r="GN346" s="2252"/>
      <c r="GR346" s="2252"/>
      <c r="GV346" s="1858"/>
      <c r="GW346" s="1858"/>
      <c r="GZ346" s="2252"/>
      <c r="HA346" s="1858"/>
      <c r="HD346" s="2252"/>
      <c r="HE346" s="1858"/>
      <c r="HH346" s="2252"/>
      <c r="HI346" s="1858"/>
      <c r="HL346" s="2252"/>
      <c r="HM346" s="1858"/>
      <c r="HP346" s="2252"/>
      <c r="HQ346" s="1858"/>
      <c r="HT346" s="2252"/>
      <c r="HU346" s="1858"/>
      <c r="HX346" s="2252"/>
      <c r="HY346" s="1858"/>
      <c r="IB346" s="2252"/>
      <c r="IC346" s="1858"/>
      <c r="IF346" s="2252"/>
      <c r="IG346" s="1858"/>
      <c r="IJ346" s="2252"/>
      <c r="IK346" s="1858"/>
      <c r="IN346" s="2252"/>
      <c r="IO346" s="1858"/>
      <c r="IR346" s="2252"/>
      <c r="IS346" s="1858"/>
      <c r="IV346" s="1858"/>
      <c r="IW346" s="1858"/>
      <c r="IZ346" s="2252"/>
      <c r="JA346" s="1858"/>
      <c r="JD346" s="2252"/>
      <c r="JE346" s="1858"/>
      <c r="JH346" s="2252"/>
      <c r="JI346" s="1858"/>
      <c r="JL346" s="2252"/>
      <c r="JM346" s="1858"/>
      <c r="JP346" s="2252"/>
      <c r="JQ346" s="1858"/>
      <c r="JT346" s="2252"/>
      <c r="JU346" s="1858"/>
      <c r="JX346" s="2252"/>
      <c r="JY346" s="1858"/>
      <c r="KB346" s="2252"/>
      <c r="KC346" s="1858"/>
      <c r="KF346" s="2252"/>
      <c r="KG346" s="1858"/>
      <c r="KJ346" s="2252"/>
      <c r="KK346" s="1858"/>
      <c r="KN346" s="2252"/>
      <c r="KO346" s="1858"/>
      <c r="KR346" s="2252"/>
      <c r="KS346" s="1858"/>
      <c r="KV346" s="2252"/>
      <c r="KW346" s="1858"/>
      <c r="KZ346" s="2252"/>
      <c r="LA346" s="1858"/>
      <c r="LD346" s="2252"/>
      <c r="LE346" s="1858"/>
      <c r="LH346" s="2252"/>
      <c r="LI346" s="1858"/>
      <c r="LL346" s="2252"/>
      <c r="LM346" s="1858"/>
      <c r="LP346" s="2252"/>
      <c r="LQ346" s="1858"/>
      <c r="LT346" s="2252"/>
      <c r="LU346" s="1858"/>
      <c r="LX346" s="2252"/>
      <c r="LY346" s="1858"/>
      <c r="MB346" s="2252"/>
      <c r="MC346" s="1858"/>
      <c r="MF346" s="2252"/>
      <c r="MG346" s="1858"/>
      <c r="MJ346" s="2252"/>
      <c r="MK346" s="1858"/>
      <c r="MN346" s="2252"/>
      <c r="MO346" s="1858"/>
      <c r="MR346" s="2252"/>
      <c r="MS346" s="1858"/>
      <c r="MV346" s="2252"/>
      <c r="MW346" s="1858"/>
      <c r="MZ346" s="2252"/>
      <c r="NA346" s="1858"/>
      <c r="ND346" s="2252"/>
    </row>
    <row r="347" spans="1:368" s="933" customFormat="1" thickBot="1">
      <c r="A347" s="900"/>
      <c r="B347" s="1761"/>
      <c r="C347" s="1790">
        <v>2008</v>
      </c>
      <c r="D347" s="2331" t="s">
        <v>506</v>
      </c>
      <c r="E347" s="1790">
        <v>22</v>
      </c>
      <c r="F347" s="1839" t="s">
        <v>553</v>
      </c>
      <c r="G347" s="1744"/>
      <c r="H347" s="2274"/>
      <c r="I347" s="2274"/>
      <c r="J347" s="2274"/>
      <c r="K347" s="2275"/>
      <c r="L347" s="1761"/>
      <c r="M347" s="1221"/>
      <c r="N347" s="1221"/>
      <c r="O347" s="1221"/>
      <c r="P347" s="2506"/>
      <c r="Q347" s="2534"/>
      <c r="R347" s="1222"/>
      <c r="S347" s="1223"/>
      <c r="T347" s="2535"/>
      <c r="U347" s="903"/>
      <c r="V347" s="903"/>
      <c r="W347" s="903"/>
      <c r="X347" s="904"/>
      <c r="Y347" s="1224"/>
      <c r="Z347" s="1224"/>
      <c r="AA347" s="1224"/>
      <c r="AB347" s="1225"/>
      <c r="AC347" s="2615">
        <f>STDEV(AF337:AF346)</f>
        <v>3.3648509955453054</v>
      </c>
      <c r="AD347" s="2615"/>
      <c r="AE347" s="2617">
        <f>AVERAGE(AF337:AF346)</f>
        <v>12.4</v>
      </c>
      <c r="AF347" s="2617"/>
      <c r="AG347" s="1179"/>
      <c r="AH347" s="1180"/>
      <c r="AI347" s="1181"/>
      <c r="AJ347" s="1180"/>
      <c r="AK347" s="907"/>
      <c r="AL347" s="908"/>
      <c r="AM347" s="908"/>
      <c r="AN347" s="909"/>
      <c r="AO347" s="1226"/>
      <c r="AP347" s="1226"/>
      <c r="AQ347" s="1226"/>
      <c r="AR347" s="1227"/>
      <c r="AS347" s="910"/>
      <c r="AT347" s="910"/>
      <c r="AU347" s="911"/>
      <c r="AV347" s="1598"/>
      <c r="AW347" s="1978"/>
      <c r="AX347" s="912"/>
      <c r="AY347" s="913"/>
      <c r="AZ347" s="1979"/>
      <c r="BA347" s="914"/>
      <c r="BB347" s="914"/>
      <c r="BC347" s="914"/>
      <c r="BD347" s="1847"/>
      <c r="BE347" s="2640">
        <f>STDEV(BH337:BH346)</f>
        <v>2.438123139721299</v>
      </c>
      <c r="BF347" s="2615"/>
      <c r="BG347" s="2617">
        <f>AVERAGE(BH337:BH346)</f>
        <v>15.5</v>
      </c>
      <c r="BH347" s="2617"/>
      <c r="BI347" s="916"/>
      <c r="BJ347" s="916"/>
      <c r="BK347" s="916"/>
      <c r="BL347" s="917"/>
      <c r="BM347" s="918"/>
      <c r="BN347" s="918"/>
      <c r="BO347" s="918"/>
      <c r="BP347" s="919"/>
      <c r="BQ347" s="910"/>
      <c r="BR347" s="910"/>
      <c r="BS347" s="910"/>
      <c r="BT347" s="1598"/>
      <c r="BU347" s="2640">
        <f>STDEV(BX337:BX346)</f>
        <v>1.6055030364343832</v>
      </c>
      <c r="BV347" s="2615"/>
      <c r="BW347" s="2617">
        <f>AVERAGE(BX337:BX346)</f>
        <v>14.761999999999997</v>
      </c>
      <c r="BX347" s="2641"/>
      <c r="BY347" s="1437"/>
      <c r="BZ347" s="1437"/>
      <c r="CA347" s="1437"/>
      <c r="CB347" s="1438"/>
      <c r="CC347" s="903"/>
      <c r="CD347" s="903"/>
      <c r="CE347" s="903"/>
      <c r="CF347" s="904"/>
      <c r="CG347" s="2581">
        <f>STDEV(CJ337:CJ346)</f>
        <v>1.8575838548441774</v>
      </c>
      <c r="CH347" s="2581"/>
      <c r="CI347" s="2580">
        <f>AVERAGE(CJ337:CJ346)</f>
        <v>15.278</v>
      </c>
      <c r="CJ347" s="2580"/>
      <c r="CK347" s="2615">
        <f>STDEV(CN337:CN346)</f>
        <v>2.33068635575209</v>
      </c>
      <c r="CL347" s="2615"/>
      <c r="CM347" s="2617">
        <f>AVERAGE(CN337:CN346)</f>
        <v>13.888999999999999</v>
      </c>
      <c r="CN347" s="2617"/>
      <c r="CO347" s="2582">
        <f>STDEV(CR337:CR346)</f>
        <v>2.7999119033760049</v>
      </c>
      <c r="CP347" s="2581"/>
      <c r="CQ347" s="2580">
        <f>AVERAGE(CR337:CR346)</f>
        <v>14.528</v>
      </c>
      <c r="CR347" s="2585"/>
      <c r="CS347" s="921"/>
      <c r="CT347" s="921"/>
      <c r="CU347" s="921"/>
      <c r="CV347" s="923"/>
      <c r="CW347" s="924"/>
      <c r="CX347" s="921"/>
      <c r="CY347" s="922"/>
      <c r="CZ347" s="922"/>
      <c r="DA347" s="924"/>
      <c r="DB347" s="921"/>
      <c r="DC347" s="922"/>
      <c r="DD347" s="922"/>
      <c r="DE347" s="924"/>
      <c r="DF347" s="921"/>
      <c r="DG347" s="922"/>
      <c r="DH347" s="922"/>
      <c r="DI347" s="924"/>
      <c r="DJ347" s="921"/>
      <c r="DK347" s="922"/>
      <c r="DL347" s="922"/>
      <c r="DM347" s="906"/>
      <c r="DN347" s="906"/>
      <c r="DO347" s="906"/>
      <c r="DP347" s="905"/>
      <c r="DQ347" s="924"/>
      <c r="DR347" s="921"/>
      <c r="DS347" s="922"/>
      <c r="DT347" s="923"/>
      <c r="DU347" s="1229"/>
      <c r="DV347" s="1230"/>
      <c r="DW347" s="1231"/>
      <c r="DX347" s="1561"/>
      <c r="DY347" s="1541"/>
      <c r="DZ347" s="1542"/>
      <c r="EA347" s="1543"/>
      <c r="EB347" s="1544"/>
      <c r="EC347" s="924"/>
      <c r="ED347" s="921"/>
      <c r="EE347" s="922"/>
      <c r="EF347" s="923"/>
      <c r="EG347" s="924"/>
      <c r="EH347" s="921"/>
      <c r="EI347" s="922"/>
      <c r="EJ347" s="923"/>
      <c r="EK347" s="1717"/>
      <c r="EL347" s="1718"/>
      <c r="EM347" s="1719"/>
      <c r="EN347" s="1720"/>
      <c r="EO347" s="1721"/>
      <c r="EP347" s="1722"/>
      <c r="EQ347" s="1723"/>
      <c r="ER347" s="1724"/>
      <c r="ES347" s="1725"/>
      <c r="ET347" s="1726"/>
      <c r="EU347" s="1727"/>
      <c r="EV347" s="1728"/>
      <c r="EW347" s="1729"/>
      <c r="EX347" s="1730"/>
      <c r="EY347" s="1731"/>
      <c r="EZ347" s="1732"/>
      <c r="FA347" s="1733"/>
      <c r="FB347" s="1734"/>
      <c r="FC347" s="1735"/>
      <c r="FD347" s="1736"/>
      <c r="FE347" s="1737"/>
      <c r="FF347" s="1738"/>
      <c r="FG347" s="1739"/>
      <c r="FH347" s="1740"/>
      <c r="FI347" s="2615">
        <f>STDEV(FL337:FL346)</f>
        <v>1.4577379737113252</v>
      </c>
      <c r="FJ347" s="2615"/>
      <c r="FK347" s="2617">
        <f>AVERAGE(FL337:FL346)</f>
        <v>14.75</v>
      </c>
      <c r="FL347" s="2617"/>
      <c r="FM347" s="2615">
        <f>STDEV(FP337:FP346)</f>
        <v>2.9907265932471123</v>
      </c>
      <c r="FN347" s="2615"/>
      <c r="FO347" s="2617">
        <f>AVERAGE(FP337:FP346)</f>
        <v>14.667000000000002</v>
      </c>
      <c r="FP347" s="2617"/>
      <c r="FQ347" s="1868"/>
      <c r="FT347" s="2261"/>
      <c r="FX347" s="2261"/>
      <c r="GB347" s="2261"/>
      <c r="GF347" s="2261"/>
      <c r="GG347" s="1868"/>
      <c r="GJ347" s="2261"/>
      <c r="GN347" s="2261"/>
      <c r="GR347" s="2261"/>
      <c r="GV347" s="1868"/>
      <c r="GW347" s="1868"/>
      <c r="GZ347" s="2261"/>
      <c r="HA347" s="1868"/>
      <c r="HD347" s="2261"/>
      <c r="HE347" s="1868"/>
      <c r="HH347" s="2261"/>
      <c r="HI347" s="1868"/>
      <c r="HL347" s="2261"/>
      <c r="HM347" s="1868"/>
      <c r="HP347" s="2261"/>
      <c r="HQ347" s="1868"/>
      <c r="HT347" s="2261"/>
      <c r="HU347" s="1868"/>
      <c r="HX347" s="2261"/>
      <c r="HY347" s="1868"/>
      <c r="IB347" s="2261"/>
      <c r="IC347" s="1868"/>
      <c r="IF347" s="2261"/>
      <c r="IG347" s="1868"/>
      <c r="IJ347" s="2261"/>
      <c r="IK347" s="1868"/>
      <c r="IN347" s="2261"/>
      <c r="IO347" s="1868"/>
      <c r="IR347" s="2261"/>
      <c r="IS347" s="1868"/>
      <c r="IV347" s="1868"/>
      <c r="IW347" s="1868"/>
      <c r="IZ347" s="2261"/>
      <c r="JA347" s="1868"/>
      <c r="JD347" s="2261"/>
      <c r="JE347" s="1868"/>
      <c r="JH347" s="2261"/>
      <c r="JI347" s="1868"/>
      <c r="JL347" s="2261"/>
      <c r="JM347" s="1868"/>
      <c r="JP347" s="2261"/>
      <c r="JQ347" s="1868"/>
      <c r="JT347" s="2261"/>
      <c r="JU347" s="1868"/>
      <c r="JX347" s="2261"/>
      <c r="JY347" s="1868"/>
      <c r="KB347" s="2261"/>
      <c r="KC347" s="1868"/>
      <c r="KF347" s="2261"/>
      <c r="KG347" s="1868"/>
      <c r="KJ347" s="2261"/>
      <c r="KK347" s="1868"/>
      <c r="KN347" s="2261"/>
      <c r="KO347" s="1868"/>
      <c r="KR347" s="2261"/>
      <c r="KS347" s="1868"/>
      <c r="KV347" s="2261"/>
      <c r="KW347" s="1868"/>
      <c r="KZ347" s="2261"/>
      <c r="LA347" s="1868"/>
      <c r="LD347" s="2261"/>
      <c r="LE347" s="1868"/>
      <c r="LH347" s="2261"/>
      <c r="LI347" s="1868"/>
      <c r="LL347" s="2261"/>
      <c r="LM347" s="1868"/>
      <c r="LP347" s="2261"/>
      <c r="LQ347" s="1868"/>
      <c r="LT347" s="2261"/>
      <c r="LU347" s="1868"/>
      <c r="LX347" s="2261"/>
      <c r="LY347" s="1868"/>
      <c r="MB347" s="2261"/>
      <c r="MC347" s="1868"/>
      <c r="MF347" s="2261"/>
      <c r="MG347" s="1868"/>
      <c r="MJ347" s="2261"/>
      <c r="MK347" s="1868"/>
      <c r="MN347" s="2261"/>
      <c r="MO347" s="1868"/>
      <c r="MR347" s="2261"/>
      <c r="MS347" s="1868"/>
      <c r="MV347" s="2261"/>
      <c r="MW347" s="1868"/>
      <c r="MZ347" s="2261"/>
      <c r="NA347" s="1868"/>
      <c r="ND347" s="2261"/>
    </row>
    <row r="357" spans="1:368" thickBot="1">
      <c r="C357" s="1790">
        <v>2008</v>
      </c>
      <c r="D357" s="2331" t="s">
        <v>507</v>
      </c>
      <c r="E357" s="1790">
        <v>6</v>
      </c>
      <c r="F357" s="1814" t="s">
        <v>551</v>
      </c>
    </row>
    <row r="358" spans="1:368" s="898" customFormat="1" thickBot="1">
      <c r="A358" s="861"/>
      <c r="B358" s="1760"/>
      <c r="C358" s="1790"/>
      <c r="D358" s="2331"/>
      <c r="E358" s="1790"/>
      <c r="F358" s="1840" t="s">
        <v>393</v>
      </c>
      <c r="G358" s="1742" t="s">
        <v>260</v>
      </c>
      <c r="H358" s="1741">
        <f t="shared" ref="H358:J364" si="307">AVERAGE(AK358,AW358,BE358,CG358,AS358,CK358,FM358,CO358,FI358)</f>
        <v>4.697222222222222</v>
      </c>
      <c r="I358" s="1741">
        <f t="shared" si="307"/>
        <v>4.6416666666666666</v>
      </c>
      <c r="J358" s="1741">
        <f t="shared" si="307"/>
        <v>5.9666666666666668</v>
      </c>
      <c r="K358" s="2310">
        <f t="shared" ref="K358:K364" si="308">SUM(H358:J358)</f>
        <v>15.305555555555555</v>
      </c>
      <c r="L358" s="1760"/>
      <c r="M358" s="1205"/>
      <c r="N358" s="1205"/>
      <c r="O358" s="1205"/>
      <c r="P358" s="2504"/>
      <c r="Q358" s="2530"/>
      <c r="R358" s="1206"/>
      <c r="S358" s="1207"/>
      <c r="T358" s="2531"/>
      <c r="U358" s="864"/>
      <c r="V358" s="864"/>
      <c r="W358" s="864"/>
      <c r="X358" s="865"/>
      <c r="Y358" s="1208"/>
      <c r="Z358" s="1208"/>
      <c r="AA358" s="1208"/>
      <c r="AB358" s="1209"/>
      <c r="AC358" s="864"/>
      <c r="AD358" s="864"/>
      <c r="AE358" s="864"/>
      <c r="AF358" s="865"/>
      <c r="AG358" s="1332"/>
      <c r="AH358" s="1333"/>
      <c r="AI358" s="1334"/>
      <c r="AJ358" s="1333"/>
      <c r="AK358" s="1906">
        <f>AN358*6/20</f>
        <v>4.2750000000000004</v>
      </c>
      <c r="AL358" s="683">
        <f>AN358*6/20</f>
        <v>4.2750000000000004</v>
      </c>
      <c r="AM358" s="683">
        <f>AN358*8/20</f>
        <v>5.7</v>
      </c>
      <c r="AN358" s="1907">
        <v>14.25</v>
      </c>
      <c r="AO358" s="1210"/>
      <c r="AP358" s="1210"/>
      <c r="AQ358" s="1210"/>
      <c r="AR358" s="1211"/>
      <c r="AS358" s="358">
        <f>AV358*6/20</f>
        <v>5.4</v>
      </c>
      <c r="AT358" s="358">
        <f>AV358*6/20</f>
        <v>5.4</v>
      </c>
      <c r="AU358" s="358">
        <f>AV358*8/20</f>
        <v>7.2</v>
      </c>
      <c r="AV358" s="543">
        <v>18</v>
      </c>
      <c r="AW358" s="1984">
        <f>AZ358*6/20</f>
        <v>4.8</v>
      </c>
      <c r="AX358" s="1985">
        <f>AZ358*6/20</f>
        <v>4.8</v>
      </c>
      <c r="AY358" s="1985">
        <f>AZ358*8/20</f>
        <v>6.4</v>
      </c>
      <c r="AZ358" s="1986">
        <v>16</v>
      </c>
      <c r="BA358" s="874"/>
      <c r="BB358" s="874"/>
      <c r="BC358" s="874"/>
      <c r="BD358" s="2434"/>
      <c r="BE358" s="2400">
        <v>5.5</v>
      </c>
      <c r="BF358" s="1526">
        <v>5</v>
      </c>
      <c r="BG358" s="2450">
        <v>5</v>
      </c>
      <c r="BH358" s="888">
        <f>BG358+BF358+BE358</f>
        <v>15.5</v>
      </c>
      <c r="BI358" s="877"/>
      <c r="BJ358" s="877"/>
      <c r="BK358" s="877"/>
      <c r="BL358" s="878"/>
      <c r="BM358" s="879"/>
      <c r="BN358" s="879"/>
      <c r="BO358" s="879"/>
      <c r="BP358" s="880"/>
      <c r="BQ358" s="867"/>
      <c r="BR358" s="867"/>
      <c r="BS358" s="867"/>
      <c r="BT358" s="866"/>
      <c r="BU358" s="1935"/>
      <c r="BV358" s="867"/>
      <c r="BW358" s="867"/>
      <c r="BX358" s="1936"/>
      <c r="BY358" s="1435"/>
      <c r="BZ358" s="1435"/>
      <c r="CA358" s="1435"/>
      <c r="CB358" s="1436"/>
      <c r="CC358" s="864"/>
      <c r="CD358" s="864"/>
      <c r="CE358" s="864"/>
      <c r="CF358" s="865"/>
      <c r="CG358" s="463">
        <f>CJ358*6/20</f>
        <v>4.2</v>
      </c>
      <c r="CH358" s="463">
        <f>CJ358*6/20</f>
        <v>4.2</v>
      </c>
      <c r="CI358" s="463">
        <f>CJ358*8/20</f>
        <v>5.6</v>
      </c>
      <c r="CJ358" s="703">
        <v>14</v>
      </c>
      <c r="CK358" s="383">
        <f>CN358*6/20</f>
        <v>4.5</v>
      </c>
      <c r="CL358" s="383">
        <f>CN358*6/20</f>
        <v>4.5</v>
      </c>
      <c r="CM358" s="383">
        <f>CN358*8/20</f>
        <v>6</v>
      </c>
      <c r="CN358" s="709">
        <v>15</v>
      </c>
      <c r="CO358" s="1982">
        <f>CR358*6/20</f>
        <v>4.5</v>
      </c>
      <c r="CP358" s="358">
        <f>CR358*6/20</f>
        <v>4.5</v>
      </c>
      <c r="CQ358" s="358">
        <f>CR358*8/20</f>
        <v>6</v>
      </c>
      <c r="CR358" s="1983">
        <v>15</v>
      </c>
      <c r="CS358" s="883"/>
      <c r="CT358" s="883"/>
      <c r="CU358" s="883"/>
      <c r="CV358" s="885"/>
      <c r="CW358" s="886"/>
      <c r="CX358" s="883"/>
      <c r="CY358" s="884"/>
      <c r="CZ358" s="884"/>
      <c r="DA358" s="886"/>
      <c r="DB358" s="883"/>
      <c r="DC358" s="884"/>
      <c r="DD358" s="884"/>
      <c r="DE358" s="886"/>
      <c r="DF358" s="883"/>
      <c r="DG358" s="884"/>
      <c r="DH358" s="884"/>
      <c r="DI358" s="886"/>
      <c r="DJ358" s="883"/>
      <c r="DK358" s="884"/>
      <c r="DL358" s="884"/>
      <c r="DM358" s="881"/>
      <c r="DN358" s="881"/>
      <c r="DO358" s="881"/>
      <c r="DP358" s="891"/>
      <c r="DQ358" s="886"/>
      <c r="DR358" s="883"/>
      <c r="DS358" s="884"/>
      <c r="DT358" s="885"/>
      <c r="DU358" s="1213"/>
      <c r="DV358" s="1214"/>
      <c r="DW358" s="1215"/>
      <c r="DX358" s="1216"/>
      <c r="DY358" s="892"/>
      <c r="DZ358" s="893"/>
      <c r="EA358" s="1539"/>
      <c r="EB358" s="1540"/>
      <c r="EC358" s="886"/>
      <c r="ED358" s="883"/>
      <c r="EE358" s="884"/>
      <c r="EF358" s="885"/>
      <c r="EG358" s="886"/>
      <c r="EH358" s="883"/>
      <c r="EI358" s="884"/>
      <c r="EJ358" s="885"/>
      <c r="EK358" s="1693"/>
      <c r="EL358" s="1694"/>
      <c r="EM358" s="1695"/>
      <c r="EN358" s="1696"/>
      <c r="EO358" s="1697"/>
      <c r="EP358" s="1698"/>
      <c r="EQ358" s="1699"/>
      <c r="ER358" s="1700"/>
      <c r="ES358" s="1701"/>
      <c r="ET358" s="1702"/>
      <c r="EU358" s="1703"/>
      <c r="EV358" s="1704"/>
      <c r="EW358" s="1705"/>
      <c r="EX358" s="1706"/>
      <c r="EY358" s="1707"/>
      <c r="EZ358" s="1708"/>
      <c r="FA358" s="1709"/>
      <c r="FB358" s="1710"/>
      <c r="FC358" s="1711"/>
      <c r="FD358" s="1712"/>
      <c r="FE358" s="1713"/>
      <c r="FF358" s="1714"/>
      <c r="FG358" s="1715"/>
      <c r="FH358" s="1716"/>
      <c r="FI358" s="374">
        <f t="shared" ref="FI358:FI364" si="309">FL358*6/20</f>
        <v>5.0999999999999996</v>
      </c>
      <c r="FJ358" s="374">
        <f t="shared" ref="FJ358:FJ364" si="310">FL358*6/20</f>
        <v>5.0999999999999996</v>
      </c>
      <c r="FK358" s="374">
        <f t="shared" ref="FK358:FK364" si="311">FL358*8/20</f>
        <v>6.8</v>
      </c>
      <c r="FL358" s="2263">
        <v>17</v>
      </c>
      <c r="FM358" s="462">
        <v>4</v>
      </c>
      <c r="FN358" s="462">
        <v>4</v>
      </c>
      <c r="FO358" s="462">
        <v>5</v>
      </c>
      <c r="FP358" s="2267">
        <f>FO358+FN358+FM358</f>
        <v>13</v>
      </c>
      <c r="FQ358" s="1867"/>
      <c r="FT358" s="2260"/>
      <c r="FX358" s="2260"/>
      <c r="GB358" s="2260"/>
      <c r="GF358" s="2260"/>
      <c r="GG358" s="1867"/>
      <c r="GJ358" s="2260"/>
      <c r="GN358" s="2260"/>
      <c r="GR358" s="2260"/>
      <c r="GV358" s="1867"/>
      <c r="GW358" s="1867"/>
      <c r="GZ358" s="2260"/>
      <c r="HA358" s="1867"/>
      <c r="HD358" s="2260"/>
      <c r="HE358" s="1867"/>
      <c r="HH358" s="2260"/>
      <c r="HI358" s="1867"/>
      <c r="HL358" s="2260"/>
      <c r="HM358" s="1867"/>
      <c r="HP358" s="2260"/>
      <c r="HQ358" s="1867"/>
      <c r="HT358" s="2260"/>
      <c r="HU358" s="1867"/>
      <c r="HX358" s="2260"/>
      <c r="HY358" s="1867"/>
      <c r="IB358" s="2260"/>
      <c r="IC358" s="1867"/>
      <c r="IF358" s="2260"/>
      <c r="IG358" s="1867"/>
      <c r="IJ358" s="2260"/>
      <c r="IK358" s="1867"/>
      <c r="IN358" s="2260"/>
      <c r="IO358" s="1867"/>
      <c r="IR358" s="2260"/>
      <c r="IS358" s="1867"/>
      <c r="IV358" s="1867"/>
      <c r="IW358" s="1867"/>
      <c r="IZ358" s="2260"/>
      <c r="JA358" s="1867"/>
      <c r="JD358" s="2260"/>
      <c r="JE358" s="1867"/>
      <c r="JH358" s="2260"/>
      <c r="JI358" s="1867"/>
      <c r="JL358" s="2260"/>
      <c r="JM358" s="1867"/>
      <c r="JP358" s="2260"/>
      <c r="JQ358" s="1867"/>
      <c r="JT358" s="2260"/>
      <c r="JU358" s="1867"/>
      <c r="JX358" s="2260"/>
      <c r="JY358" s="1867"/>
      <c r="KB358" s="2260"/>
      <c r="KC358" s="1867"/>
      <c r="KF358" s="2260"/>
      <c r="KG358" s="1867"/>
      <c r="KJ358" s="2260"/>
      <c r="KK358" s="1867"/>
      <c r="KN358" s="2260"/>
      <c r="KO358" s="1867"/>
      <c r="KR358" s="2260"/>
      <c r="KS358" s="1867"/>
      <c r="KV358" s="2260"/>
      <c r="KW358" s="1867"/>
      <c r="KZ358" s="2260"/>
      <c r="LA358" s="1867"/>
      <c r="LD358" s="2260"/>
      <c r="LE358" s="1867"/>
      <c r="LH358" s="2260"/>
      <c r="LI358" s="1867"/>
      <c r="LL358" s="2260"/>
      <c r="LM358" s="1867"/>
      <c r="LP358" s="2260"/>
      <c r="LQ358" s="1867"/>
      <c r="LT358" s="2260"/>
      <c r="LU358" s="1867"/>
      <c r="LX358" s="2260"/>
      <c r="LY358" s="1867"/>
      <c r="MB358" s="2260"/>
      <c r="MC358" s="1867"/>
      <c r="MF358" s="2260"/>
      <c r="MG358" s="1867"/>
      <c r="MJ358" s="2260"/>
      <c r="MK358" s="1867"/>
      <c r="MN358" s="2260"/>
      <c r="MO358" s="1867"/>
      <c r="MR358" s="2260"/>
      <c r="MS358" s="1867"/>
      <c r="MV358" s="2260"/>
      <c r="MW358" s="1867"/>
      <c r="MZ358" s="2260"/>
      <c r="NA358" s="1867"/>
      <c r="ND358" s="2260"/>
    </row>
    <row r="359" spans="1:368" s="78" customFormat="1" thickBot="1">
      <c r="A359" s="899"/>
      <c r="B359" s="1754"/>
      <c r="C359" s="1790"/>
      <c r="D359" s="2331"/>
      <c r="E359" s="1790"/>
      <c r="F359" s="1837" t="s">
        <v>394</v>
      </c>
      <c r="G359" s="1743" t="s">
        <v>189</v>
      </c>
      <c r="H359" s="1749">
        <f t="shared" si="307"/>
        <v>4.7973333333333326</v>
      </c>
      <c r="I359" s="1748">
        <f t="shared" si="307"/>
        <v>4.7973333333333326</v>
      </c>
      <c r="J359" s="1749">
        <f t="shared" si="307"/>
        <v>6.0075555555555553</v>
      </c>
      <c r="K359" s="2313">
        <f t="shared" si="308"/>
        <v>15.60222222222222</v>
      </c>
      <c r="L359" s="1754"/>
      <c r="M359" s="472"/>
      <c r="N359" s="472"/>
      <c r="O359" s="472"/>
      <c r="P359" s="471"/>
      <c r="Q359" s="2521"/>
      <c r="R359" s="572"/>
      <c r="S359" s="573"/>
      <c r="T359" s="2520"/>
      <c r="U359" s="355"/>
      <c r="V359" s="355"/>
      <c r="W359" s="355"/>
      <c r="X359" s="356"/>
      <c r="Y359" s="482"/>
      <c r="Z359" s="482"/>
      <c r="AA359" s="482"/>
      <c r="AB359" s="525"/>
      <c r="AC359" s="355"/>
      <c r="AD359" s="355"/>
      <c r="AE359" s="355"/>
      <c r="AF359" s="356"/>
      <c r="AG359" s="1176"/>
      <c r="AH359" s="1177"/>
      <c r="AI359" s="1178"/>
      <c r="AJ359" s="1177"/>
      <c r="AK359" s="1558">
        <v>5</v>
      </c>
      <c r="AL359" s="486">
        <v>5</v>
      </c>
      <c r="AM359" s="486">
        <v>3.5</v>
      </c>
      <c r="AN359" s="1559">
        <f t="shared" ref="AN359:AN364" si="312">AM359+AL359+AK359</f>
        <v>13.5</v>
      </c>
      <c r="AO359" s="1127"/>
      <c r="AP359" s="1127"/>
      <c r="AQ359" s="1127"/>
      <c r="AR359" s="1128"/>
      <c r="AS359" s="358">
        <f t="shared" ref="AS359:AS364" si="313">AV359*6/20</f>
        <v>5.0999999999999996</v>
      </c>
      <c r="AT359" s="358">
        <f t="shared" ref="AT359:AT364" si="314">AV359*6/20</f>
        <v>5.0999999999999996</v>
      </c>
      <c r="AU359" s="358">
        <f t="shared" ref="AU359:AU364" si="315">AV359*8/20</f>
        <v>6.8</v>
      </c>
      <c r="AV359" s="543">
        <v>17</v>
      </c>
      <c r="AW359" s="1984">
        <f t="shared" ref="AW359:AW364" si="316">AZ359*6/20</f>
        <v>4.5</v>
      </c>
      <c r="AX359" s="1985">
        <f t="shared" ref="AX359:AX364" si="317">AZ359*6/20</f>
        <v>4.5</v>
      </c>
      <c r="AY359" s="1985">
        <f t="shared" ref="AY359:AY364" si="318">AZ359*8/20</f>
        <v>6</v>
      </c>
      <c r="AZ359" s="1986">
        <v>15</v>
      </c>
      <c r="BA359" s="366"/>
      <c r="BB359" s="366"/>
      <c r="BC359" s="366"/>
      <c r="BD359" s="367"/>
      <c r="BE359" s="1906">
        <f>BH359*6/20</f>
        <v>4.476</v>
      </c>
      <c r="BF359" s="683">
        <f>BH359*6/20</f>
        <v>4.476</v>
      </c>
      <c r="BG359" s="2466">
        <f>BH359*8/20</f>
        <v>5.968</v>
      </c>
      <c r="BH359" s="2409">
        <v>14.92</v>
      </c>
      <c r="BI359" s="371"/>
      <c r="BJ359" s="371"/>
      <c r="BK359" s="371"/>
      <c r="BL359" s="372"/>
      <c r="BM359" s="358"/>
      <c r="BN359" s="358"/>
      <c r="BO359" s="358"/>
      <c r="BP359" s="363"/>
      <c r="BQ359" s="373"/>
      <c r="BR359" s="373"/>
      <c r="BS359" s="373"/>
      <c r="BT359" s="704"/>
      <c r="BU359" s="1910"/>
      <c r="BV359" s="373"/>
      <c r="BW359" s="373"/>
      <c r="BX359" s="1911"/>
      <c r="BY359" s="1424"/>
      <c r="BZ359" s="1424"/>
      <c r="CA359" s="1424"/>
      <c r="CB359" s="1425"/>
      <c r="CC359" s="355"/>
      <c r="CD359" s="355"/>
      <c r="CE359" s="355"/>
      <c r="CF359" s="356"/>
      <c r="CG359" s="463">
        <f t="shared" ref="CG359:CG364" si="319">CJ359*6/20</f>
        <v>4.2</v>
      </c>
      <c r="CH359" s="463">
        <f t="shared" ref="CH359:CH364" si="320">CJ359*6/20</f>
        <v>4.2</v>
      </c>
      <c r="CI359" s="463">
        <f t="shared" ref="CI359:CI364" si="321">CJ359*8/20</f>
        <v>5.6</v>
      </c>
      <c r="CJ359" s="703">
        <v>14</v>
      </c>
      <c r="CK359" s="383">
        <f t="shared" ref="CK359:CK364" si="322">CN359*6/20</f>
        <v>4.8</v>
      </c>
      <c r="CL359" s="383">
        <f t="shared" ref="CL359:CL364" si="323">CN359*6/20</f>
        <v>4.8</v>
      </c>
      <c r="CM359" s="383">
        <f t="shared" ref="CM359:CM364" si="324">CN359*8/20</f>
        <v>6.4</v>
      </c>
      <c r="CN359" s="709">
        <v>16</v>
      </c>
      <c r="CO359" s="1982">
        <f t="shared" ref="CO359:CO364" si="325">CR359*6/20</f>
        <v>4.5</v>
      </c>
      <c r="CP359" s="358">
        <f t="shared" ref="CP359:CP364" si="326">CR359*6/20</f>
        <v>4.5</v>
      </c>
      <c r="CQ359" s="358">
        <f t="shared" ref="CQ359:CQ364" si="327">CR359*8/20</f>
        <v>6</v>
      </c>
      <c r="CR359" s="1983">
        <v>15</v>
      </c>
      <c r="CS359" s="467"/>
      <c r="CT359" s="467"/>
      <c r="CU359" s="467"/>
      <c r="CV359" s="575"/>
      <c r="CW359" s="466"/>
      <c r="CX359" s="467"/>
      <c r="CY359" s="468"/>
      <c r="CZ359" s="468"/>
      <c r="DA359" s="466"/>
      <c r="DB359" s="467"/>
      <c r="DC359" s="468"/>
      <c r="DD359" s="468"/>
      <c r="DE359" s="466"/>
      <c r="DF359" s="467"/>
      <c r="DG359" s="468"/>
      <c r="DH359" s="468"/>
      <c r="DI359" s="466"/>
      <c r="DJ359" s="467"/>
      <c r="DK359" s="468"/>
      <c r="DL359" s="468"/>
      <c r="DM359" s="374"/>
      <c r="DN359" s="374"/>
      <c r="DO359" s="374"/>
      <c r="DP359" s="574"/>
      <c r="DQ359" s="466"/>
      <c r="DR359" s="467"/>
      <c r="DS359" s="468"/>
      <c r="DT359" s="575"/>
      <c r="DU359" s="491"/>
      <c r="DV359" s="492"/>
      <c r="DW359" s="493"/>
      <c r="DX359" s="494"/>
      <c r="DY359" s="495"/>
      <c r="DZ359" s="496"/>
      <c r="EA359" s="497"/>
      <c r="EB359" s="576"/>
      <c r="EC359" s="466"/>
      <c r="ED359" s="467"/>
      <c r="EE359" s="468"/>
      <c r="EF359" s="575"/>
      <c r="EG359" s="466"/>
      <c r="EH359" s="467"/>
      <c r="EI359" s="468"/>
      <c r="EJ359" s="575"/>
      <c r="EK359" s="990"/>
      <c r="EL359" s="991"/>
      <c r="EM359" s="992"/>
      <c r="EN359" s="993"/>
      <c r="EO359" s="1052"/>
      <c r="EP359" s="1053"/>
      <c r="EQ359" s="1054"/>
      <c r="ER359" s="1055"/>
      <c r="ES359" s="1113"/>
      <c r="ET359" s="1114"/>
      <c r="EU359" s="1115"/>
      <c r="EV359" s="1116"/>
      <c r="EW359" s="1396"/>
      <c r="EX359" s="1397"/>
      <c r="EY359" s="1398"/>
      <c r="EZ359" s="1399"/>
      <c r="FA359" s="1465"/>
      <c r="FB359" s="1466"/>
      <c r="FC359" s="1467"/>
      <c r="FD359" s="1468"/>
      <c r="FE359" s="1678"/>
      <c r="FF359" s="1679"/>
      <c r="FG359" s="1680"/>
      <c r="FH359" s="1681"/>
      <c r="FI359" s="374">
        <f t="shared" si="309"/>
        <v>5.0999999999999996</v>
      </c>
      <c r="FJ359" s="374">
        <f t="shared" si="310"/>
        <v>5.0999999999999996</v>
      </c>
      <c r="FK359" s="374">
        <f t="shared" si="311"/>
        <v>6.8</v>
      </c>
      <c r="FL359" s="2263">
        <v>17</v>
      </c>
      <c r="FM359" s="462">
        <v>5.5</v>
      </c>
      <c r="FN359" s="462">
        <v>5.5</v>
      </c>
      <c r="FO359" s="462">
        <v>7</v>
      </c>
      <c r="FP359" s="2267">
        <f t="shared" ref="FP359:FP364" si="328">FO359+FN359+FM359</f>
        <v>18</v>
      </c>
      <c r="FQ359" s="1858"/>
      <c r="FT359" s="2252"/>
      <c r="FX359" s="2252"/>
      <c r="GB359" s="2252"/>
      <c r="GF359" s="2252"/>
      <c r="GG359" s="1858"/>
      <c r="GJ359" s="2252"/>
      <c r="GN359" s="2252"/>
      <c r="GR359" s="2252"/>
      <c r="GV359" s="1858"/>
      <c r="GW359" s="1858"/>
      <c r="GZ359" s="2252"/>
      <c r="HA359" s="1858"/>
      <c r="HD359" s="2252"/>
      <c r="HE359" s="1858"/>
      <c r="HH359" s="2252"/>
      <c r="HI359" s="1858"/>
      <c r="HL359" s="2252"/>
      <c r="HM359" s="1858"/>
      <c r="HP359" s="2252"/>
      <c r="HQ359" s="1858"/>
      <c r="HT359" s="2252"/>
      <c r="HU359" s="1858"/>
      <c r="HX359" s="2252"/>
      <c r="HY359" s="1858"/>
      <c r="IB359" s="2252"/>
      <c r="IC359" s="1858"/>
      <c r="IF359" s="2252"/>
      <c r="IG359" s="1858"/>
      <c r="IJ359" s="2252"/>
      <c r="IK359" s="1858"/>
      <c r="IN359" s="2252"/>
      <c r="IO359" s="1858"/>
      <c r="IR359" s="2252"/>
      <c r="IS359" s="1858"/>
      <c r="IV359" s="1858"/>
      <c r="IW359" s="1858"/>
      <c r="IZ359" s="2252"/>
      <c r="JA359" s="1858"/>
      <c r="JD359" s="2252"/>
      <c r="JE359" s="1858"/>
      <c r="JH359" s="2252"/>
      <c r="JI359" s="1858"/>
      <c r="JL359" s="2252"/>
      <c r="JM359" s="1858"/>
      <c r="JP359" s="2252"/>
      <c r="JQ359" s="1858"/>
      <c r="JT359" s="2252"/>
      <c r="JU359" s="1858"/>
      <c r="JX359" s="2252"/>
      <c r="JY359" s="1858"/>
      <c r="KB359" s="2252"/>
      <c r="KC359" s="1858"/>
      <c r="KF359" s="2252"/>
      <c r="KG359" s="1858"/>
      <c r="KJ359" s="2252"/>
      <c r="KK359" s="1858"/>
      <c r="KN359" s="2252"/>
      <c r="KO359" s="1858"/>
      <c r="KR359" s="2252"/>
      <c r="KS359" s="1858"/>
      <c r="KV359" s="2252"/>
      <c r="KW359" s="1858"/>
      <c r="KZ359" s="2252"/>
      <c r="LA359" s="1858"/>
      <c r="LD359" s="2252"/>
      <c r="LE359" s="1858"/>
      <c r="LH359" s="2252"/>
      <c r="LI359" s="1858"/>
      <c r="LL359" s="2252"/>
      <c r="LM359" s="1858"/>
      <c r="LP359" s="2252"/>
      <c r="LQ359" s="1858"/>
      <c r="LT359" s="2252"/>
      <c r="LU359" s="1858"/>
      <c r="LX359" s="2252"/>
      <c r="LY359" s="1858"/>
      <c r="MB359" s="2252"/>
      <c r="MC359" s="1858"/>
      <c r="MF359" s="2252"/>
      <c r="MG359" s="1858"/>
      <c r="MJ359" s="2252"/>
      <c r="MK359" s="1858"/>
      <c r="MN359" s="2252"/>
      <c r="MO359" s="1858"/>
      <c r="MR359" s="2252"/>
      <c r="MS359" s="1858"/>
      <c r="MV359" s="2252"/>
      <c r="MW359" s="1858"/>
      <c r="MZ359" s="2252"/>
      <c r="NA359" s="1858"/>
      <c r="ND359" s="2252"/>
    </row>
    <row r="360" spans="1:368" s="78" customFormat="1" thickBot="1">
      <c r="A360" s="899"/>
      <c r="B360" s="1754"/>
      <c r="C360" s="1790"/>
      <c r="D360" s="2331"/>
      <c r="E360" s="1790"/>
      <c r="F360" s="1837"/>
      <c r="G360" s="1743" t="s">
        <v>224</v>
      </c>
      <c r="H360" s="1741">
        <f t="shared" si="307"/>
        <v>4.6638888888888888</v>
      </c>
      <c r="I360" s="1741">
        <f t="shared" si="307"/>
        <v>4.6638888888888888</v>
      </c>
      <c r="J360" s="1741">
        <f t="shared" si="307"/>
        <v>4.9222222222222216</v>
      </c>
      <c r="K360" s="2310">
        <f t="shared" si="308"/>
        <v>14.25</v>
      </c>
      <c r="L360" s="1754"/>
      <c r="M360" s="472"/>
      <c r="N360" s="472"/>
      <c r="O360" s="472"/>
      <c r="P360" s="471"/>
      <c r="Q360" s="2521"/>
      <c r="R360" s="572"/>
      <c r="S360" s="573"/>
      <c r="T360" s="2520"/>
      <c r="U360" s="355"/>
      <c r="V360" s="355"/>
      <c r="W360" s="355"/>
      <c r="X360" s="356"/>
      <c r="Y360" s="482"/>
      <c r="Z360" s="482"/>
      <c r="AA360" s="482"/>
      <c r="AB360" s="525"/>
      <c r="AC360" s="355"/>
      <c r="AD360" s="355"/>
      <c r="AE360" s="355"/>
      <c r="AF360" s="356"/>
      <c r="AG360" s="1176"/>
      <c r="AH360" s="1177"/>
      <c r="AI360" s="1178"/>
      <c r="AJ360" s="1177"/>
      <c r="AK360" s="1558">
        <v>5</v>
      </c>
      <c r="AL360" s="486">
        <v>6</v>
      </c>
      <c r="AM360" s="486">
        <v>2</v>
      </c>
      <c r="AN360" s="1559">
        <f t="shared" si="312"/>
        <v>13</v>
      </c>
      <c r="AO360" s="1127"/>
      <c r="AP360" s="1127"/>
      <c r="AQ360" s="1127"/>
      <c r="AR360" s="1128"/>
      <c r="AS360" s="358">
        <f t="shared" si="313"/>
        <v>3.9</v>
      </c>
      <c r="AT360" s="358">
        <f t="shared" si="314"/>
        <v>3.9</v>
      </c>
      <c r="AU360" s="358">
        <f t="shared" si="315"/>
        <v>5.2</v>
      </c>
      <c r="AV360" s="543">
        <v>13</v>
      </c>
      <c r="AW360" s="1971">
        <v>5</v>
      </c>
      <c r="AX360" s="665">
        <v>5</v>
      </c>
      <c r="AY360" s="666">
        <v>4</v>
      </c>
      <c r="AZ360" s="1963">
        <f>AY360+AX360+AW360</f>
        <v>14</v>
      </c>
      <c r="BA360" s="366"/>
      <c r="BB360" s="366"/>
      <c r="BC360" s="366"/>
      <c r="BD360" s="367"/>
      <c r="BE360" s="2401">
        <v>5</v>
      </c>
      <c r="BF360" s="368">
        <v>4</v>
      </c>
      <c r="BG360" s="2451">
        <v>4</v>
      </c>
      <c r="BH360" s="470">
        <f>BG360+BF360+BE360</f>
        <v>13</v>
      </c>
      <c r="BI360" s="371"/>
      <c r="BJ360" s="371"/>
      <c r="BK360" s="371"/>
      <c r="BL360" s="372"/>
      <c r="BM360" s="358"/>
      <c r="BN360" s="358"/>
      <c r="BO360" s="358"/>
      <c r="BP360" s="363"/>
      <c r="BQ360" s="373"/>
      <c r="BR360" s="373"/>
      <c r="BS360" s="373"/>
      <c r="BT360" s="704"/>
      <c r="BU360" s="1910"/>
      <c r="BV360" s="373"/>
      <c r="BW360" s="373"/>
      <c r="BX360" s="1911"/>
      <c r="BY360" s="1424"/>
      <c r="BZ360" s="1424"/>
      <c r="CA360" s="1424"/>
      <c r="CB360" s="1425"/>
      <c r="CC360" s="355"/>
      <c r="CD360" s="355"/>
      <c r="CE360" s="355"/>
      <c r="CF360" s="356"/>
      <c r="CG360" s="463">
        <f t="shared" si="319"/>
        <v>4.05</v>
      </c>
      <c r="CH360" s="463">
        <f t="shared" si="320"/>
        <v>4.05</v>
      </c>
      <c r="CI360" s="463">
        <f t="shared" si="321"/>
        <v>5.4</v>
      </c>
      <c r="CJ360" s="703">
        <v>13.5</v>
      </c>
      <c r="CK360" s="383">
        <f t="shared" si="322"/>
        <v>4.5</v>
      </c>
      <c r="CL360" s="383">
        <f t="shared" si="323"/>
        <v>4.5</v>
      </c>
      <c r="CM360" s="383">
        <f t="shared" si="324"/>
        <v>6</v>
      </c>
      <c r="CN360" s="709">
        <v>15</v>
      </c>
      <c r="CO360" s="1906">
        <f>CR360*6/20</f>
        <v>4.7249999999999996</v>
      </c>
      <c r="CP360" s="683">
        <f>CR360*6/20</f>
        <v>4.7249999999999996</v>
      </c>
      <c r="CQ360" s="683">
        <f>CR360*8/20</f>
        <v>6.3</v>
      </c>
      <c r="CR360" s="1907">
        <v>15.75</v>
      </c>
      <c r="CS360" s="467"/>
      <c r="CT360" s="467"/>
      <c r="CU360" s="467"/>
      <c r="CV360" s="575"/>
      <c r="CW360" s="466"/>
      <c r="CX360" s="467"/>
      <c r="CY360" s="468"/>
      <c r="CZ360" s="468"/>
      <c r="DA360" s="466"/>
      <c r="DB360" s="467"/>
      <c r="DC360" s="468"/>
      <c r="DD360" s="468"/>
      <c r="DE360" s="466"/>
      <c r="DF360" s="467"/>
      <c r="DG360" s="468"/>
      <c r="DH360" s="468"/>
      <c r="DI360" s="466"/>
      <c r="DJ360" s="467"/>
      <c r="DK360" s="468"/>
      <c r="DL360" s="468"/>
      <c r="DM360" s="374"/>
      <c r="DN360" s="374"/>
      <c r="DO360" s="374"/>
      <c r="DP360" s="574"/>
      <c r="DQ360" s="466"/>
      <c r="DR360" s="467"/>
      <c r="DS360" s="468"/>
      <c r="DT360" s="575"/>
      <c r="DU360" s="491"/>
      <c r="DV360" s="492"/>
      <c r="DW360" s="493"/>
      <c r="DX360" s="494"/>
      <c r="DY360" s="495"/>
      <c r="DZ360" s="496"/>
      <c r="EA360" s="497"/>
      <c r="EB360" s="576"/>
      <c r="EC360" s="466"/>
      <c r="ED360" s="467"/>
      <c r="EE360" s="468"/>
      <c r="EF360" s="575"/>
      <c r="EG360" s="466"/>
      <c r="EH360" s="467"/>
      <c r="EI360" s="468"/>
      <c r="EJ360" s="575"/>
      <c r="EK360" s="990"/>
      <c r="EL360" s="991"/>
      <c r="EM360" s="992"/>
      <c r="EN360" s="993"/>
      <c r="EO360" s="1052"/>
      <c r="EP360" s="1053"/>
      <c r="EQ360" s="1054"/>
      <c r="ER360" s="1055"/>
      <c r="ES360" s="1113"/>
      <c r="ET360" s="1114"/>
      <c r="EU360" s="1115"/>
      <c r="EV360" s="1116"/>
      <c r="EW360" s="1396"/>
      <c r="EX360" s="1397"/>
      <c r="EY360" s="1398"/>
      <c r="EZ360" s="1399"/>
      <c r="FA360" s="1465"/>
      <c r="FB360" s="1466"/>
      <c r="FC360" s="1467"/>
      <c r="FD360" s="1468"/>
      <c r="FE360" s="1678"/>
      <c r="FF360" s="1679"/>
      <c r="FG360" s="1680"/>
      <c r="FH360" s="1681"/>
      <c r="FI360" s="374">
        <f t="shared" si="309"/>
        <v>4.8</v>
      </c>
      <c r="FJ360" s="374">
        <f t="shared" si="310"/>
        <v>4.8</v>
      </c>
      <c r="FK360" s="374">
        <f t="shared" si="311"/>
        <v>6.4</v>
      </c>
      <c r="FL360" s="2263">
        <v>16</v>
      </c>
      <c r="FM360" s="462">
        <v>5</v>
      </c>
      <c r="FN360" s="462">
        <v>5</v>
      </c>
      <c r="FO360" s="462">
        <v>5</v>
      </c>
      <c r="FP360" s="2267">
        <f t="shared" si="328"/>
        <v>15</v>
      </c>
      <c r="FQ360" s="1858"/>
      <c r="FT360" s="2252"/>
      <c r="FX360" s="2252"/>
      <c r="GB360" s="2252"/>
      <c r="GF360" s="2252"/>
      <c r="GG360" s="1858"/>
      <c r="GJ360" s="2252"/>
      <c r="GN360" s="2252"/>
      <c r="GR360" s="2252"/>
      <c r="GV360" s="1858"/>
      <c r="GW360" s="1858"/>
      <c r="GZ360" s="2252"/>
      <c r="HA360" s="1858"/>
      <c r="HD360" s="2252"/>
      <c r="HE360" s="1858"/>
      <c r="HH360" s="2252"/>
      <c r="HI360" s="1858"/>
      <c r="HL360" s="2252"/>
      <c r="HM360" s="1858"/>
      <c r="HP360" s="2252"/>
      <c r="HQ360" s="1858"/>
      <c r="HT360" s="2252"/>
      <c r="HU360" s="1858"/>
      <c r="HX360" s="2252"/>
      <c r="HY360" s="1858"/>
      <c r="IB360" s="2252"/>
      <c r="IC360" s="1858"/>
      <c r="IF360" s="2252"/>
      <c r="IG360" s="1858"/>
      <c r="IJ360" s="2252"/>
      <c r="IK360" s="1858"/>
      <c r="IN360" s="2252"/>
      <c r="IO360" s="1858"/>
      <c r="IR360" s="2252"/>
      <c r="IS360" s="1858"/>
      <c r="IV360" s="1858"/>
      <c r="IW360" s="1858"/>
      <c r="IZ360" s="2252"/>
      <c r="JA360" s="1858"/>
      <c r="JD360" s="2252"/>
      <c r="JE360" s="1858"/>
      <c r="JH360" s="2252"/>
      <c r="JI360" s="1858"/>
      <c r="JL360" s="2252"/>
      <c r="JM360" s="1858"/>
      <c r="JP360" s="2252"/>
      <c r="JQ360" s="1858"/>
      <c r="JT360" s="2252"/>
      <c r="JU360" s="1858"/>
      <c r="JX360" s="2252"/>
      <c r="JY360" s="1858"/>
      <c r="KB360" s="2252"/>
      <c r="KC360" s="1858"/>
      <c r="KF360" s="2252"/>
      <c r="KG360" s="1858"/>
      <c r="KJ360" s="2252"/>
      <c r="KK360" s="1858"/>
      <c r="KN360" s="2252"/>
      <c r="KO360" s="1858"/>
      <c r="KR360" s="2252"/>
      <c r="KS360" s="1858"/>
      <c r="KV360" s="2252"/>
      <c r="KW360" s="1858"/>
      <c r="KZ360" s="2252"/>
      <c r="LA360" s="1858"/>
      <c r="LD360" s="2252"/>
      <c r="LE360" s="1858"/>
      <c r="LH360" s="2252"/>
      <c r="LI360" s="1858"/>
      <c r="LL360" s="2252"/>
      <c r="LM360" s="1858"/>
      <c r="LP360" s="2252"/>
      <c r="LQ360" s="1858"/>
      <c r="LT360" s="2252"/>
      <c r="LU360" s="1858"/>
      <c r="LX360" s="2252"/>
      <c r="LY360" s="1858"/>
      <c r="MB360" s="2252"/>
      <c r="MC360" s="1858"/>
      <c r="MF360" s="2252"/>
      <c r="MG360" s="1858"/>
      <c r="MJ360" s="2252"/>
      <c r="MK360" s="1858"/>
      <c r="MN360" s="2252"/>
      <c r="MO360" s="1858"/>
      <c r="MR360" s="2252"/>
      <c r="MS360" s="1858"/>
      <c r="MV360" s="2252"/>
      <c r="MW360" s="1858"/>
      <c r="MZ360" s="2252"/>
      <c r="NA360" s="1858"/>
      <c r="ND360" s="2252"/>
    </row>
    <row r="361" spans="1:368" s="78" customFormat="1" thickBot="1">
      <c r="A361" s="899"/>
      <c r="B361" s="1754"/>
      <c r="C361" s="1790"/>
      <c r="D361" s="2331"/>
      <c r="E361" s="1790"/>
      <c r="F361" s="1837"/>
      <c r="G361" s="1743" t="s">
        <v>392</v>
      </c>
      <c r="H361" s="1741">
        <f t="shared" si="307"/>
        <v>4.4054444444444441</v>
      </c>
      <c r="I361" s="1741">
        <f t="shared" si="307"/>
        <v>4.3498888888888878</v>
      </c>
      <c r="J361" s="1741">
        <f t="shared" si="307"/>
        <v>5.9480000000000004</v>
      </c>
      <c r="K361" s="2310">
        <f t="shared" si="308"/>
        <v>14.703333333333333</v>
      </c>
      <c r="L361" s="1754"/>
      <c r="M361" s="472"/>
      <c r="N361" s="472"/>
      <c r="O361" s="472"/>
      <c r="P361" s="471"/>
      <c r="Q361" s="2521"/>
      <c r="R361" s="572"/>
      <c r="S361" s="573"/>
      <c r="T361" s="2520"/>
      <c r="U361" s="355"/>
      <c r="V361" s="355"/>
      <c r="W361" s="355"/>
      <c r="X361" s="356"/>
      <c r="Y361" s="482"/>
      <c r="Z361" s="482"/>
      <c r="AA361" s="482"/>
      <c r="AB361" s="525"/>
      <c r="AC361" s="355"/>
      <c r="AD361" s="355"/>
      <c r="AE361" s="355"/>
      <c r="AF361" s="356"/>
      <c r="AG361" s="1176"/>
      <c r="AH361" s="1177"/>
      <c r="AI361" s="1178"/>
      <c r="AJ361" s="1177"/>
      <c r="AK361" s="1558">
        <v>4.5</v>
      </c>
      <c r="AL361" s="486">
        <v>4</v>
      </c>
      <c r="AM361" s="486">
        <v>6</v>
      </c>
      <c r="AN361" s="1559">
        <f t="shared" si="312"/>
        <v>14.5</v>
      </c>
      <c r="AO361" s="1127"/>
      <c r="AP361" s="1127"/>
      <c r="AQ361" s="1127"/>
      <c r="AR361" s="1128"/>
      <c r="AS361" s="358">
        <f t="shared" si="313"/>
        <v>4.5</v>
      </c>
      <c r="AT361" s="358">
        <f t="shared" si="314"/>
        <v>4.5</v>
      </c>
      <c r="AU361" s="358">
        <f t="shared" si="315"/>
        <v>6</v>
      </c>
      <c r="AV361" s="543">
        <v>15</v>
      </c>
      <c r="AW361" s="1971">
        <v>3</v>
      </c>
      <c r="AX361" s="665">
        <v>3</v>
      </c>
      <c r="AY361" s="666">
        <v>4</v>
      </c>
      <c r="AZ361" s="1963">
        <f>AY361+AX361+AW361</f>
        <v>10</v>
      </c>
      <c r="BA361" s="366"/>
      <c r="BB361" s="366"/>
      <c r="BC361" s="366"/>
      <c r="BD361" s="367"/>
      <c r="BE361" s="2401">
        <v>4</v>
      </c>
      <c r="BF361" s="368">
        <v>4</v>
      </c>
      <c r="BG361" s="2451">
        <v>6</v>
      </c>
      <c r="BH361" s="470">
        <f>BG361+BF361+BE361</f>
        <v>14</v>
      </c>
      <c r="BI361" s="371"/>
      <c r="BJ361" s="371"/>
      <c r="BK361" s="371"/>
      <c r="BL361" s="372"/>
      <c r="BM361" s="358"/>
      <c r="BN361" s="358"/>
      <c r="BO361" s="358"/>
      <c r="BP361" s="363"/>
      <c r="BQ361" s="373"/>
      <c r="BR361" s="373"/>
      <c r="BS361" s="373"/>
      <c r="BT361" s="704"/>
      <c r="BU361" s="1910"/>
      <c r="BV361" s="373"/>
      <c r="BW361" s="373"/>
      <c r="BX361" s="1911"/>
      <c r="BY361" s="1424"/>
      <c r="BZ361" s="1424"/>
      <c r="CA361" s="1424"/>
      <c r="CB361" s="1425"/>
      <c r="CC361" s="355"/>
      <c r="CD361" s="355"/>
      <c r="CE361" s="355"/>
      <c r="CF361" s="356"/>
      <c r="CG361" s="463">
        <f t="shared" si="319"/>
        <v>4.5</v>
      </c>
      <c r="CH361" s="463">
        <f t="shared" si="320"/>
        <v>4.5</v>
      </c>
      <c r="CI361" s="463">
        <f t="shared" si="321"/>
        <v>6</v>
      </c>
      <c r="CJ361" s="703">
        <v>15</v>
      </c>
      <c r="CK361" s="383">
        <f t="shared" si="322"/>
        <v>4.2</v>
      </c>
      <c r="CL361" s="383">
        <f t="shared" si="323"/>
        <v>4.2</v>
      </c>
      <c r="CM361" s="383">
        <f t="shared" si="324"/>
        <v>5.6</v>
      </c>
      <c r="CN361" s="709">
        <v>14</v>
      </c>
      <c r="CO361" s="1982">
        <f t="shared" si="325"/>
        <v>4.8</v>
      </c>
      <c r="CP361" s="358">
        <f t="shared" si="326"/>
        <v>4.8</v>
      </c>
      <c r="CQ361" s="358">
        <f t="shared" si="327"/>
        <v>6.4</v>
      </c>
      <c r="CR361" s="1983">
        <v>16</v>
      </c>
      <c r="CS361" s="467"/>
      <c r="CT361" s="467"/>
      <c r="CU361" s="467"/>
      <c r="CV361" s="575"/>
      <c r="CW361" s="466"/>
      <c r="CX361" s="467"/>
      <c r="CY361" s="468"/>
      <c r="CZ361" s="468"/>
      <c r="DA361" s="466"/>
      <c r="DB361" s="467"/>
      <c r="DC361" s="468"/>
      <c r="DD361" s="468"/>
      <c r="DE361" s="466"/>
      <c r="DF361" s="467"/>
      <c r="DG361" s="468"/>
      <c r="DH361" s="468"/>
      <c r="DI361" s="466"/>
      <c r="DJ361" s="467"/>
      <c r="DK361" s="468"/>
      <c r="DL361" s="468"/>
      <c r="DM361" s="374"/>
      <c r="DN361" s="374"/>
      <c r="DO361" s="374"/>
      <c r="DP361" s="574"/>
      <c r="DQ361" s="466"/>
      <c r="DR361" s="467"/>
      <c r="DS361" s="468"/>
      <c r="DT361" s="575"/>
      <c r="DU361" s="491"/>
      <c r="DV361" s="492"/>
      <c r="DW361" s="493"/>
      <c r="DX361" s="494"/>
      <c r="DY361" s="495"/>
      <c r="DZ361" s="496"/>
      <c r="EA361" s="497"/>
      <c r="EB361" s="576"/>
      <c r="EC361" s="466"/>
      <c r="ED361" s="467"/>
      <c r="EE361" s="468"/>
      <c r="EF361" s="575"/>
      <c r="EG361" s="466"/>
      <c r="EH361" s="467"/>
      <c r="EI361" s="468"/>
      <c r="EJ361" s="575"/>
      <c r="EK361" s="990"/>
      <c r="EL361" s="991"/>
      <c r="EM361" s="992"/>
      <c r="EN361" s="993"/>
      <c r="EO361" s="1052"/>
      <c r="EP361" s="1053"/>
      <c r="EQ361" s="1054"/>
      <c r="ER361" s="1055"/>
      <c r="ES361" s="1113"/>
      <c r="ET361" s="1114"/>
      <c r="EU361" s="1115"/>
      <c r="EV361" s="1116"/>
      <c r="EW361" s="1396"/>
      <c r="EX361" s="1397"/>
      <c r="EY361" s="1398"/>
      <c r="EZ361" s="1399"/>
      <c r="FA361" s="1465"/>
      <c r="FB361" s="1466"/>
      <c r="FC361" s="1467"/>
      <c r="FD361" s="1468"/>
      <c r="FE361" s="1678"/>
      <c r="FF361" s="1679"/>
      <c r="FG361" s="1680"/>
      <c r="FH361" s="1681"/>
      <c r="FI361" s="374">
        <f t="shared" si="309"/>
        <v>5.4</v>
      </c>
      <c r="FJ361" s="374">
        <f t="shared" si="310"/>
        <v>5.4</v>
      </c>
      <c r="FK361" s="374">
        <f t="shared" si="311"/>
        <v>7.2</v>
      </c>
      <c r="FL361" s="2263">
        <v>18</v>
      </c>
      <c r="FM361" s="683">
        <f>FP361*6/20</f>
        <v>4.7490000000000006</v>
      </c>
      <c r="FN361" s="683">
        <f>FP361*6/20</f>
        <v>4.7490000000000006</v>
      </c>
      <c r="FO361" s="683">
        <f>FP361*8/20</f>
        <v>6.3319999999999999</v>
      </c>
      <c r="FP361" s="2265">
        <v>15.83</v>
      </c>
      <c r="FQ361" s="1858"/>
      <c r="FT361" s="2252"/>
      <c r="FX361" s="2252"/>
      <c r="GB361" s="2252"/>
      <c r="GF361" s="2252"/>
      <c r="GG361" s="1858"/>
      <c r="GJ361" s="2252"/>
      <c r="GN361" s="2252"/>
      <c r="GR361" s="2252"/>
      <c r="GV361" s="1858"/>
      <c r="GW361" s="1858"/>
      <c r="GZ361" s="2252"/>
      <c r="HA361" s="1858"/>
      <c r="HD361" s="2252"/>
      <c r="HE361" s="1858"/>
      <c r="HH361" s="2252"/>
      <c r="HI361" s="1858"/>
      <c r="HL361" s="2252"/>
      <c r="HM361" s="1858"/>
      <c r="HP361" s="2252"/>
      <c r="HQ361" s="1858"/>
      <c r="HT361" s="2252"/>
      <c r="HU361" s="1858"/>
      <c r="HX361" s="2252"/>
      <c r="HY361" s="1858"/>
      <c r="IB361" s="2252"/>
      <c r="IC361" s="1858"/>
      <c r="IF361" s="2252"/>
      <c r="IG361" s="1858"/>
      <c r="IJ361" s="2252"/>
      <c r="IK361" s="1858"/>
      <c r="IN361" s="2252"/>
      <c r="IO361" s="1858"/>
      <c r="IR361" s="2252"/>
      <c r="IS361" s="1858"/>
      <c r="IV361" s="1858"/>
      <c r="IW361" s="1858"/>
      <c r="IZ361" s="2252"/>
      <c r="JA361" s="1858"/>
      <c r="JD361" s="2252"/>
      <c r="JE361" s="1858"/>
      <c r="JH361" s="2252"/>
      <c r="JI361" s="1858"/>
      <c r="JL361" s="2252"/>
      <c r="JM361" s="1858"/>
      <c r="JP361" s="2252"/>
      <c r="JQ361" s="1858"/>
      <c r="JT361" s="2252"/>
      <c r="JU361" s="1858"/>
      <c r="JX361" s="2252"/>
      <c r="JY361" s="1858"/>
      <c r="KB361" s="2252"/>
      <c r="KC361" s="1858"/>
      <c r="KF361" s="2252"/>
      <c r="KG361" s="1858"/>
      <c r="KJ361" s="2252"/>
      <c r="KK361" s="1858"/>
      <c r="KN361" s="2252"/>
      <c r="KO361" s="1858"/>
      <c r="KR361" s="2252"/>
      <c r="KS361" s="1858"/>
      <c r="KV361" s="2252"/>
      <c r="KW361" s="1858"/>
      <c r="KZ361" s="2252"/>
      <c r="LA361" s="1858"/>
      <c r="LD361" s="2252"/>
      <c r="LE361" s="1858"/>
      <c r="LH361" s="2252"/>
      <c r="LI361" s="1858"/>
      <c r="LL361" s="2252"/>
      <c r="LM361" s="1858"/>
      <c r="LP361" s="2252"/>
      <c r="LQ361" s="1858"/>
      <c r="LT361" s="2252"/>
      <c r="LU361" s="1858"/>
      <c r="LX361" s="2252"/>
      <c r="LY361" s="1858"/>
      <c r="MB361" s="2252"/>
      <c r="MC361" s="1858"/>
      <c r="MF361" s="2252"/>
      <c r="MG361" s="1858"/>
      <c r="MJ361" s="2252"/>
      <c r="MK361" s="1858"/>
      <c r="MN361" s="2252"/>
      <c r="MO361" s="1858"/>
      <c r="MR361" s="2252"/>
      <c r="MS361" s="1858"/>
      <c r="MV361" s="2252"/>
      <c r="MW361" s="1858"/>
      <c r="MZ361" s="2252"/>
      <c r="NA361" s="1858"/>
      <c r="ND361" s="2252"/>
    </row>
    <row r="362" spans="1:368" s="78" customFormat="1" thickBot="1">
      <c r="A362" s="899"/>
      <c r="B362" s="1754"/>
      <c r="C362" s="1790"/>
      <c r="D362" s="2331"/>
      <c r="E362" s="1790"/>
      <c r="F362" s="1837"/>
      <c r="G362" s="1743" t="s">
        <v>168</v>
      </c>
      <c r="H362" s="1747">
        <f t="shared" si="307"/>
        <v>4.9443333333333328</v>
      </c>
      <c r="I362" s="1747">
        <f t="shared" si="307"/>
        <v>5.1109999999999998</v>
      </c>
      <c r="J362" s="1747">
        <f t="shared" si="307"/>
        <v>6.536888888888889</v>
      </c>
      <c r="K362" s="2309">
        <f t="shared" si="308"/>
        <v>16.592222222222222</v>
      </c>
      <c r="L362" s="1754"/>
      <c r="M362" s="472"/>
      <c r="N362" s="472"/>
      <c r="O362" s="472"/>
      <c r="P362" s="471"/>
      <c r="Q362" s="2521"/>
      <c r="R362" s="572"/>
      <c r="S362" s="573"/>
      <c r="T362" s="2520"/>
      <c r="U362" s="355"/>
      <c r="V362" s="355"/>
      <c r="W362" s="355"/>
      <c r="X362" s="356"/>
      <c r="Y362" s="482"/>
      <c r="Z362" s="482"/>
      <c r="AA362" s="482"/>
      <c r="AB362" s="525"/>
      <c r="AC362" s="355"/>
      <c r="AD362" s="355"/>
      <c r="AE362" s="355"/>
      <c r="AF362" s="356"/>
      <c r="AG362" s="1176"/>
      <c r="AH362" s="1177"/>
      <c r="AI362" s="1178"/>
      <c r="AJ362" s="1177"/>
      <c r="AK362" s="1558">
        <v>4</v>
      </c>
      <c r="AL362" s="486">
        <v>4.5</v>
      </c>
      <c r="AM362" s="486">
        <v>7</v>
      </c>
      <c r="AN362" s="1559">
        <f t="shared" si="312"/>
        <v>15.5</v>
      </c>
      <c r="AO362" s="1127"/>
      <c r="AP362" s="1127"/>
      <c r="AQ362" s="1127"/>
      <c r="AR362" s="1128"/>
      <c r="AS362" s="358">
        <f t="shared" si="313"/>
        <v>5.0999999999999996</v>
      </c>
      <c r="AT362" s="358">
        <f t="shared" si="314"/>
        <v>5.0999999999999996</v>
      </c>
      <c r="AU362" s="358">
        <f t="shared" si="315"/>
        <v>6.8</v>
      </c>
      <c r="AV362" s="543">
        <v>17</v>
      </c>
      <c r="AW362" s="1906">
        <f>AZ362*6/20</f>
        <v>4.2990000000000004</v>
      </c>
      <c r="AX362" s="683">
        <f>AZ362*6/20</f>
        <v>4.2990000000000004</v>
      </c>
      <c r="AY362" s="683">
        <f>AZ362*8/20</f>
        <v>5.7320000000000002</v>
      </c>
      <c r="AZ362" s="1907">
        <v>14.33</v>
      </c>
      <c r="BA362" s="366"/>
      <c r="BB362" s="366"/>
      <c r="BC362" s="366"/>
      <c r="BD362" s="367"/>
      <c r="BE362" s="2401">
        <v>5.5</v>
      </c>
      <c r="BF362" s="368">
        <v>6</v>
      </c>
      <c r="BG362" s="2451">
        <v>6</v>
      </c>
      <c r="BH362" s="470">
        <f>BG362+BF362+BE362</f>
        <v>17.5</v>
      </c>
      <c r="BI362" s="371"/>
      <c r="BJ362" s="371"/>
      <c r="BK362" s="371"/>
      <c r="BL362" s="372"/>
      <c r="BM362" s="358"/>
      <c r="BN362" s="358"/>
      <c r="BO362" s="358"/>
      <c r="BP362" s="363"/>
      <c r="BQ362" s="373"/>
      <c r="BR362" s="373"/>
      <c r="BS362" s="373"/>
      <c r="BT362" s="704"/>
      <c r="BU362" s="1910"/>
      <c r="BV362" s="373"/>
      <c r="BW362" s="373"/>
      <c r="BX362" s="1911"/>
      <c r="BY362" s="1424"/>
      <c r="BZ362" s="1424"/>
      <c r="CA362" s="1424"/>
      <c r="CB362" s="1425"/>
      <c r="CC362" s="355"/>
      <c r="CD362" s="355"/>
      <c r="CE362" s="355"/>
      <c r="CF362" s="356"/>
      <c r="CG362" s="463">
        <f t="shared" si="319"/>
        <v>4.8</v>
      </c>
      <c r="CH362" s="463">
        <f t="shared" si="320"/>
        <v>4.8</v>
      </c>
      <c r="CI362" s="463">
        <f t="shared" si="321"/>
        <v>6.4</v>
      </c>
      <c r="CJ362" s="703">
        <v>16</v>
      </c>
      <c r="CK362" s="383">
        <f t="shared" si="322"/>
        <v>4.8</v>
      </c>
      <c r="CL362" s="383">
        <f t="shared" si="323"/>
        <v>4.8</v>
      </c>
      <c r="CM362" s="383">
        <f t="shared" si="324"/>
        <v>6.4</v>
      </c>
      <c r="CN362" s="709">
        <v>16</v>
      </c>
      <c r="CO362" s="1982">
        <f t="shared" si="325"/>
        <v>5.0999999999999996</v>
      </c>
      <c r="CP362" s="358">
        <f t="shared" si="326"/>
        <v>5.0999999999999996</v>
      </c>
      <c r="CQ362" s="358">
        <f t="shared" si="327"/>
        <v>6.8</v>
      </c>
      <c r="CR362" s="1983">
        <v>17</v>
      </c>
      <c r="CS362" s="467"/>
      <c r="CT362" s="467"/>
      <c r="CU362" s="467"/>
      <c r="CV362" s="575"/>
      <c r="CW362" s="466"/>
      <c r="CX362" s="467"/>
      <c r="CY362" s="468"/>
      <c r="CZ362" s="468"/>
      <c r="DA362" s="466"/>
      <c r="DB362" s="467"/>
      <c r="DC362" s="468"/>
      <c r="DD362" s="468"/>
      <c r="DE362" s="466"/>
      <c r="DF362" s="467"/>
      <c r="DG362" s="468"/>
      <c r="DH362" s="468"/>
      <c r="DI362" s="466"/>
      <c r="DJ362" s="467"/>
      <c r="DK362" s="468"/>
      <c r="DL362" s="468"/>
      <c r="DM362" s="374"/>
      <c r="DN362" s="374"/>
      <c r="DO362" s="374"/>
      <c r="DP362" s="574"/>
      <c r="DQ362" s="466"/>
      <c r="DR362" s="467"/>
      <c r="DS362" s="468"/>
      <c r="DT362" s="575"/>
      <c r="DU362" s="491"/>
      <c r="DV362" s="492"/>
      <c r="DW362" s="493"/>
      <c r="DX362" s="494"/>
      <c r="DY362" s="495"/>
      <c r="DZ362" s="496"/>
      <c r="EA362" s="497"/>
      <c r="EB362" s="576"/>
      <c r="EC362" s="466"/>
      <c r="ED362" s="467"/>
      <c r="EE362" s="468"/>
      <c r="EF362" s="575"/>
      <c r="EG362" s="466"/>
      <c r="EH362" s="467"/>
      <c r="EI362" s="468"/>
      <c r="EJ362" s="575"/>
      <c r="EK362" s="990"/>
      <c r="EL362" s="991"/>
      <c r="EM362" s="992"/>
      <c r="EN362" s="993"/>
      <c r="EO362" s="1052"/>
      <c r="EP362" s="1053"/>
      <c r="EQ362" s="1054"/>
      <c r="ER362" s="1055"/>
      <c r="ES362" s="1113"/>
      <c r="ET362" s="1114"/>
      <c r="EU362" s="1115"/>
      <c r="EV362" s="1116"/>
      <c r="EW362" s="1396"/>
      <c r="EX362" s="1397"/>
      <c r="EY362" s="1398"/>
      <c r="EZ362" s="1399"/>
      <c r="FA362" s="1465"/>
      <c r="FB362" s="1466"/>
      <c r="FC362" s="1467"/>
      <c r="FD362" s="1468"/>
      <c r="FE362" s="1678"/>
      <c r="FF362" s="1679"/>
      <c r="FG362" s="1680"/>
      <c r="FH362" s="1681"/>
      <c r="FI362" s="374">
        <f t="shared" si="309"/>
        <v>5.4</v>
      </c>
      <c r="FJ362" s="374">
        <f t="shared" si="310"/>
        <v>5.4</v>
      </c>
      <c r="FK362" s="374">
        <f t="shared" si="311"/>
        <v>7.2</v>
      </c>
      <c r="FL362" s="2263">
        <v>18</v>
      </c>
      <c r="FM362" s="462">
        <v>5.5</v>
      </c>
      <c r="FN362" s="462">
        <v>6</v>
      </c>
      <c r="FO362" s="462">
        <v>6.5</v>
      </c>
      <c r="FP362" s="2267">
        <f t="shared" si="328"/>
        <v>18</v>
      </c>
      <c r="FQ362" s="1858"/>
      <c r="FT362" s="2252"/>
      <c r="FX362" s="2252"/>
      <c r="GB362" s="2252"/>
      <c r="GF362" s="2252"/>
      <c r="GG362" s="1858"/>
      <c r="GJ362" s="2252"/>
      <c r="GN362" s="2252"/>
      <c r="GR362" s="2252"/>
      <c r="GV362" s="1858"/>
      <c r="GW362" s="1858"/>
      <c r="GZ362" s="2252"/>
      <c r="HA362" s="1858"/>
      <c r="HD362" s="2252"/>
      <c r="HE362" s="1858"/>
      <c r="HH362" s="2252"/>
      <c r="HI362" s="1858"/>
      <c r="HL362" s="2252"/>
      <c r="HM362" s="1858"/>
      <c r="HP362" s="2252"/>
      <c r="HQ362" s="1858"/>
      <c r="HT362" s="2252"/>
      <c r="HU362" s="1858"/>
      <c r="HX362" s="2252"/>
      <c r="HY362" s="1858"/>
      <c r="IB362" s="2252"/>
      <c r="IC362" s="1858"/>
      <c r="IF362" s="2252"/>
      <c r="IG362" s="1858"/>
      <c r="IJ362" s="2252"/>
      <c r="IK362" s="1858"/>
      <c r="IN362" s="2252"/>
      <c r="IO362" s="1858"/>
      <c r="IR362" s="2252"/>
      <c r="IS362" s="1858"/>
      <c r="IV362" s="1858"/>
      <c r="IW362" s="1858"/>
      <c r="IZ362" s="2252"/>
      <c r="JA362" s="1858"/>
      <c r="JD362" s="2252"/>
      <c r="JE362" s="1858"/>
      <c r="JH362" s="2252"/>
      <c r="JI362" s="1858"/>
      <c r="JL362" s="2252"/>
      <c r="JM362" s="1858"/>
      <c r="JP362" s="2252"/>
      <c r="JQ362" s="1858"/>
      <c r="JT362" s="2252"/>
      <c r="JU362" s="1858"/>
      <c r="JX362" s="2252"/>
      <c r="JY362" s="1858"/>
      <c r="KB362" s="2252"/>
      <c r="KC362" s="1858"/>
      <c r="KF362" s="2252"/>
      <c r="KG362" s="1858"/>
      <c r="KJ362" s="2252"/>
      <c r="KK362" s="1858"/>
      <c r="KN362" s="2252"/>
      <c r="KO362" s="1858"/>
      <c r="KR362" s="2252"/>
      <c r="KS362" s="1858"/>
      <c r="KV362" s="2252"/>
      <c r="KW362" s="1858"/>
      <c r="KZ362" s="2252"/>
      <c r="LA362" s="1858"/>
      <c r="LD362" s="2252"/>
      <c r="LE362" s="1858"/>
      <c r="LH362" s="2252"/>
      <c r="LI362" s="1858"/>
      <c r="LL362" s="2252"/>
      <c r="LM362" s="1858"/>
      <c r="LP362" s="2252"/>
      <c r="LQ362" s="1858"/>
      <c r="LT362" s="2252"/>
      <c r="LU362" s="1858"/>
      <c r="LX362" s="2252"/>
      <c r="LY362" s="1858"/>
      <c r="MB362" s="2252"/>
      <c r="MC362" s="1858"/>
      <c r="MF362" s="2252"/>
      <c r="MG362" s="1858"/>
      <c r="MJ362" s="2252"/>
      <c r="MK362" s="1858"/>
      <c r="MN362" s="2252"/>
      <c r="MO362" s="1858"/>
      <c r="MR362" s="2252"/>
      <c r="MS362" s="1858"/>
      <c r="MV362" s="2252"/>
      <c r="MW362" s="1858"/>
      <c r="MZ362" s="2252"/>
      <c r="NA362" s="1858"/>
      <c r="ND362" s="2252"/>
    </row>
    <row r="363" spans="1:368" s="78" customFormat="1" thickBot="1">
      <c r="A363" s="899"/>
      <c r="B363" s="1754"/>
      <c r="C363" s="1790"/>
      <c r="D363" s="2331"/>
      <c r="E363" s="1790"/>
      <c r="F363" s="1837"/>
      <c r="G363" s="1743" t="s">
        <v>242</v>
      </c>
      <c r="H363" s="1748">
        <f t="shared" si="307"/>
        <v>4.8721111111111117</v>
      </c>
      <c r="I363" s="1749">
        <f t="shared" si="307"/>
        <v>4.7054444444444448</v>
      </c>
      <c r="J363" s="1748">
        <f t="shared" si="307"/>
        <v>6.4591111111111106</v>
      </c>
      <c r="K363" s="2319">
        <f t="shared" si="308"/>
        <v>16.036666666666665</v>
      </c>
      <c r="L363" s="1754"/>
      <c r="M363" s="472"/>
      <c r="N363" s="472"/>
      <c r="O363" s="472"/>
      <c r="P363" s="471"/>
      <c r="Q363" s="2521"/>
      <c r="R363" s="572"/>
      <c r="S363" s="573"/>
      <c r="T363" s="2520"/>
      <c r="U363" s="355"/>
      <c r="V363" s="355"/>
      <c r="W363" s="355"/>
      <c r="X363" s="356"/>
      <c r="Y363" s="482"/>
      <c r="Z363" s="482"/>
      <c r="AA363" s="482"/>
      <c r="AB363" s="525"/>
      <c r="AC363" s="355"/>
      <c r="AD363" s="355"/>
      <c r="AE363" s="355"/>
      <c r="AF363" s="356"/>
      <c r="AG363" s="1176"/>
      <c r="AH363" s="1177"/>
      <c r="AI363" s="1178"/>
      <c r="AJ363" s="1177"/>
      <c r="AK363" s="1558">
        <v>4.5</v>
      </c>
      <c r="AL363" s="486">
        <v>4</v>
      </c>
      <c r="AM363" s="486">
        <v>7</v>
      </c>
      <c r="AN363" s="1559">
        <f t="shared" si="312"/>
        <v>15.5</v>
      </c>
      <c r="AO363" s="1127"/>
      <c r="AP363" s="1127"/>
      <c r="AQ363" s="1127"/>
      <c r="AR363" s="1128"/>
      <c r="AS363" s="358">
        <f t="shared" si="313"/>
        <v>5.0999999999999996</v>
      </c>
      <c r="AT363" s="358">
        <f t="shared" si="314"/>
        <v>5.0999999999999996</v>
      </c>
      <c r="AU363" s="358">
        <f t="shared" si="315"/>
        <v>6.8</v>
      </c>
      <c r="AV363" s="543">
        <v>17</v>
      </c>
      <c r="AW363" s="1984">
        <f t="shared" si="316"/>
        <v>5.0999999999999996</v>
      </c>
      <c r="AX363" s="1985">
        <f t="shared" si="317"/>
        <v>5.0999999999999996</v>
      </c>
      <c r="AY363" s="1985">
        <f t="shared" si="318"/>
        <v>6.8</v>
      </c>
      <c r="AZ363" s="1986">
        <v>17</v>
      </c>
      <c r="BA363" s="366"/>
      <c r="BB363" s="366"/>
      <c r="BC363" s="366"/>
      <c r="BD363" s="367"/>
      <c r="BE363" s="2401">
        <v>5</v>
      </c>
      <c r="BF363" s="368">
        <v>4.5</v>
      </c>
      <c r="BG363" s="2451">
        <v>6</v>
      </c>
      <c r="BH363" s="470">
        <f>BG363+BF363+BE363</f>
        <v>15.5</v>
      </c>
      <c r="BI363" s="371"/>
      <c r="BJ363" s="371"/>
      <c r="BK363" s="371"/>
      <c r="BL363" s="372"/>
      <c r="BM363" s="358"/>
      <c r="BN363" s="358"/>
      <c r="BO363" s="358"/>
      <c r="BP363" s="363"/>
      <c r="BQ363" s="373"/>
      <c r="BR363" s="373"/>
      <c r="BS363" s="373"/>
      <c r="BT363" s="704"/>
      <c r="BU363" s="1910"/>
      <c r="BV363" s="373"/>
      <c r="BW363" s="373"/>
      <c r="BX363" s="1911"/>
      <c r="BY363" s="1424"/>
      <c r="BZ363" s="1424"/>
      <c r="CA363" s="1424"/>
      <c r="CB363" s="1425"/>
      <c r="CC363" s="355"/>
      <c r="CD363" s="355"/>
      <c r="CE363" s="355"/>
      <c r="CF363" s="356"/>
      <c r="CG363" s="1906">
        <f>CJ363*6/20</f>
        <v>4.2990000000000004</v>
      </c>
      <c r="CH363" s="683">
        <f>CJ363*6/20</f>
        <v>4.2990000000000004</v>
      </c>
      <c r="CI363" s="683">
        <f>CJ363*8/20</f>
        <v>5.7320000000000002</v>
      </c>
      <c r="CJ363" s="1907">
        <v>14.33</v>
      </c>
      <c r="CK363" s="383">
        <f t="shared" si="322"/>
        <v>5.0999999999999996</v>
      </c>
      <c r="CL363" s="383">
        <f t="shared" si="323"/>
        <v>5.0999999999999996</v>
      </c>
      <c r="CM363" s="383">
        <f t="shared" si="324"/>
        <v>6.8</v>
      </c>
      <c r="CN363" s="709">
        <v>17</v>
      </c>
      <c r="CO363" s="1982">
        <f t="shared" si="325"/>
        <v>4.95</v>
      </c>
      <c r="CP363" s="358">
        <f t="shared" si="326"/>
        <v>4.95</v>
      </c>
      <c r="CQ363" s="358">
        <f t="shared" si="327"/>
        <v>6.6</v>
      </c>
      <c r="CR363" s="1983">
        <v>16.5</v>
      </c>
      <c r="CS363" s="467"/>
      <c r="CT363" s="467"/>
      <c r="CU363" s="467"/>
      <c r="CV363" s="575"/>
      <c r="CW363" s="466"/>
      <c r="CX363" s="467"/>
      <c r="CY363" s="468"/>
      <c r="CZ363" s="468"/>
      <c r="DA363" s="466"/>
      <c r="DB363" s="467"/>
      <c r="DC363" s="468"/>
      <c r="DD363" s="468"/>
      <c r="DE363" s="466"/>
      <c r="DF363" s="467"/>
      <c r="DG363" s="468"/>
      <c r="DH363" s="468"/>
      <c r="DI363" s="466"/>
      <c r="DJ363" s="467"/>
      <c r="DK363" s="468"/>
      <c r="DL363" s="468"/>
      <c r="DM363" s="374"/>
      <c r="DN363" s="374"/>
      <c r="DO363" s="374"/>
      <c r="DP363" s="574"/>
      <c r="DQ363" s="466"/>
      <c r="DR363" s="467"/>
      <c r="DS363" s="468"/>
      <c r="DT363" s="575"/>
      <c r="DU363" s="491"/>
      <c r="DV363" s="492"/>
      <c r="DW363" s="493"/>
      <c r="DX363" s="494"/>
      <c r="DY363" s="495"/>
      <c r="DZ363" s="496"/>
      <c r="EA363" s="497"/>
      <c r="EB363" s="576"/>
      <c r="EC363" s="466"/>
      <c r="ED363" s="467"/>
      <c r="EE363" s="468"/>
      <c r="EF363" s="575"/>
      <c r="EG363" s="466"/>
      <c r="EH363" s="467"/>
      <c r="EI363" s="468"/>
      <c r="EJ363" s="575"/>
      <c r="EK363" s="990"/>
      <c r="EL363" s="991"/>
      <c r="EM363" s="992"/>
      <c r="EN363" s="993"/>
      <c r="EO363" s="1052"/>
      <c r="EP363" s="1053"/>
      <c r="EQ363" s="1054"/>
      <c r="ER363" s="1055"/>
      <c r="ES363" s="1113"/>
      <c r="ET363" s="1114"/>
      <c r="EU363" s="1115"/>
      <c r="EV363" s="1116"/>
      <c r="EW363" s="1396"/>
      <c r="EX363" s="1397"/>
      <c r="EY363" s="1398"/>
      <c r="EZ363" s="1399"/>
      <c r="FA363" s="1465"/>
      <c r="FB363" s="1466"/>
      <c r="FC363" s="1467"/>
      <c r="FD363" s="1468"/>
      <c r="FE363" s="1678"/>
      <c r="FF363" s="1679"/>
      <c r="FG363" s="1680"/>
      <c r="FH363" s="1681"/>
      <c r="FI363" s="374">
        <f t="shared" si="309"/>
        <v>4.8</v>
      </c>
      <c r="FJ363" s="374">
        <f t="shared" si="310"/>
        <v>4.8</v>
      </c>
      <c r="FK363" s="374">
        <f t="shared" si="311"/>
        <v>6.4</v>
      </c>
      <c r="FL363" s="2263">
        <v>16</v>
      </c>
      <c r="FM363" s="462">
        <v>5</v>
      </c>
      <c r="FN363" s="462">
        <v>4.5</v>
      </c>
      <c r="FO363" s="462">
        <v>6</v>
      </c>
      <c r="FP363" s="2267">
        <f t="shared" si="328"/>
        <v>15.5</v>
      </c>
      <c r="FQ363" s="1858"/>
      <c r="FT363" s="2252"/>
      <c r="FX363" s="2252"/>
      <c r="GB363" s="2252"/>
      <c r="GF363" s="2252"/>
      <c r="GG363" s="1858"/>
      <c r="GJ363" s="2252"/>
      <c r="GN363" s="2252"/>
      <c r="GR363" s="2252"/>
      <c r="GV363" s="1858"/>
      <c r="GW363" s="1858"/>
      <c r="GZ363" s="2252"/>
      <c r="HA363" s="1858"/>
      <c r="HD363" s="2252"/>
      <c r="HE363" s="1858"/>
      <c r="HH363" s="2252"/>
      <c r="HI363" s="1858"/>
      <c r="HL363" s="2252"/>
      <c r="HM363" s="1858"/>
      <c r="HP363" s="2252"/>
      <c r="HQ363" s="1858"/>
      <c r="HT363" s="2252"/>
      <c r="HU363" s="1858"/>
      <c r="HX363" s="2252"/>
      <c r="HY363" s="1858"/>
      <c r="IB363" s="2252"/>
      <c r="IC363" s="1858"/>
      <c r="IF363" s="2252"/>
      <c r="IG363" s="1858"/>
      <c r="IJ363" s="2252"/>
      <c r="IK363" s="1858"/>
      <c r="IN363" s="2252"/>
      <c r="IO363" s="1858"/>
      <c r="IR363" s="2252"/>
      <c r="IS363" s="1858"/>
      <c r="IV363" s="1858"/>
      <c r="IW363" s="1858"/>
      <c r="IZ363" s="2252"/>
      <c r="JA363" s="1858"/>
      <c r="JD363" s="2252"/>
      <c r="JE363" s="1858"/>
      <c r="JH363" s="2252"/>
      <c r="JI363" s="1858"/>
      <c r="JL363" s="2252"/>
      <c r="JM363" s="1858"/>
      <c r="JP363" s="2252"/>
      <c r="JQ363" s="1858"/>
      <c r="JT363" s="2252"/>
      <c r="JU363" s="1858"/>
      <c r="JX363" s="2252"/>
      <c r="JY363" s="1858"/>
      <c r="KB363" s="2252"/>
      <c r="KC363" s="1858"/>
      <c r="KF363" s="2252"/>
      <c r="KG363" s="1858"/>
      <c r="KJ363" s="2252"/>
      <c r="KK363" s="1858"/>
      <c r="KN363" s="2252"/>
      <c r="KO363" s="1858"/>
      <c r="KR363" s="2252"/>
      <c r="KS363" s="1858"/>
      <c r="KV363" s="2252"/>
      <c r="KW363" s="1858"/>
      <c r="KZ363" s="2252"/>
      <c r="LA363" s="1858"/>
      <c r="LD363" s="2252"/>
      <c r="LE363" s="1858"/>
      <c r="LH363" s="2252"/>
      <c r="LI363" s="1858"/>
      <c r="LL363" s="2252"/>
      <c r="LM363" s="1858"/>
      <c r="LP363" s="2252"/>
      <c r="LQ363" s="1858"/>
      <c r="LT363" s="2252"/>
      <c r="LU363" s="1858"/>
      <c r="LX363" s="2252"/>
      <c r="LY363" s="1858"/>
      <c r="MB363" s="2252"/>
      <c r="MC363" s="1858"/>
      <c r="MF363" s="2252"/>
      <c r="MG363" s="1858"/>
      <c r="MJ363" s="2252"/>
      <c r="MK363" s="1858"/>
      <c r="MN363" s="2252"/>
      <c r="MO363" s="1858"/>
      <c r="MR363" s="2252"/>
      <c r="MS363" s="1858"/>
      <c r="MV363" s="2252"/>
      <c r="MW363" s="1858"/>
      <c r="MZ363" s="2252"/>
      <c r="NA363" s="1858"/>
      <c r="ND363" s="2252"/>
    </row>
    <row r="364" spans="1:368" s="78" customFormat="1" thickBot="1">
      <c r="A364" s="899"/>
      <c r="B364" s="1754"/>
      <c r="C364" s="1790"/>
      <c r="D364" s="2331"/>
      <c r="E364" s="1790"/>
      <c r="F364" s="1837"/>
      <c r="G364" s="1743" t="s">
        <v>378</v>
      </c>
      <c r="H364" s="1741">
        <f t="shared" si="307"/>
        <v>4.3055555555555554</v>
      </c>
      <c r="I364" s="1741">
        <f t="shared" si="307"/>
        <v>4.416666666666667</v>
      </c>
      <c r="J364" s="1741">
        <f t="shared" si="307"/>
        <v>5.7777777777777777</v>
      </c>
      <c r="K364" s="2310">
        <f t="shared" si="308"/>
        <v>14.5</v>
      </c>
      <c r="L364" s="1754"/>
      <c r="M364" s="472"/>
      <c r="N364" s="472"/>
      <c r="O364" s="472"/>
      <c r="P364" s="471"/>
      <c r="Q364" s="2521"/>
      <c r="R364" s="572"/>
      <c r="S364" s="573"/>
      <c r="T364" s="2520"/>
      <c r="U364" s="355"/>
      <c r="V364" s="355"/>
      <c r="W364" s="355"/>
      <c r="X364" s="356"/>
      <c r="Y364" s="482"/>
      <c r="Z364" s="482"/>
      <c r="AA364" s="482"/>
      <c r="AB364" s="525"/>
      <c r="AC364" s="355"/>
      <c r="AD364" s="355"/>
      <c r="AE364" s="355"/>
      <c r="AF364" s="356"/>
      <c r="AG364" s="1176"/>
      <c r="AH364" s="1177"/>
      <c r="AI364" s="1178"/>
      <c r="AJ364" s="1177"/>
      <c r="AK364" s="1558">
        <v>4</v>
      </c>
      <c r="AL364" s="486">
        <v>4.5</v>
      </c>
      <c r="AM364" s="486">
        <v>5</v>
      </c>
      <c r="AN364" s="1559">
        <f t="shared" si="312"/>
        <v>13.5</v>
      </c>
      <c r="AO364" s="1127"/>
      <c r="AP364" s="1127"/>
      <c r="AQ364" s="1127"/>
      <c r="AR364" s="1128"/>
      <c r="AS364" s="358">
        <f t="shared" si="313"/>
        <v>3.9</v>
      </c>
      <c r="AT364" s="358">
        <f t="shared" si="314"/>
        <v>3.9</v>
      </c>
      <c r="AU364" s="358">
        <f t="shared" si="315"/>
        <v>5.2</v>
      </c>
      <c r="AV364" s="543">
        <v>13</v>
      </c>
      <c r="AW364" s="1984">
        <f t="shared" si="316"/>
        <v>4.2</v>
      </c>
      <c r="AX364" s="1985">
        <f t="shared" si="317"/>
        <v>4.2</v>
      </c>
      <c r="AY364" s="1985">
        <f t="shared" si="318"/>
        <v>5.6</v>
      </c>
      <c r="AZ364" s="1986">
        <v>14</v>
      </c>
      <c r="BA364" s="366"/>
      <c r="BB364" s="366"/>
      <c r="BC364" s="366"/>
      <c r="BD364" s="367"/>
      <c r="BE364" s="2401">
        <v>4</v>
      </c>
      <c r="BF364" s="368">
        <v>4</v>
      </c>
      <c r="BG364" s="2451">
        <v>6</v>
      </c>
      <c r="BH364" s="470">
        <f>BG364+BF364+BE364</f>
        <v>14</v>
      </c>
      <c r="BI364" s="371"/>
      <c r="BJ364" s="371"/>
      <c r="BK364" s="371"/>
      <c r="BL364" s="372"/>
      <c r="BM364" s="358"/>
      <c r="BN364" s="358"/>
      <c r="BO364" s="358"/>
      <c r="BP364" s="363"/>
      <c r="BQ364" s="373"/>
      <c r="BR364" s="373"/>
      <c r="BS364" s="373"/>
      <c r="BT364" s="704"/>
      <c r="BU364" s="1910"/>
      <c r="BV364" s="373"/>
      <c r="BW364" s="373"/>
      <c r="BX364" s="1911"/>
      <c r="BY364" s="1424"/>
      <c r="BZ364" s="1424"/>
      <c r="CA364" s="1424"/>
      <c r="CB364" s="1425"/>
      <c r="CC364" s="355"/>
      <c r="CD364" s="355"/>
      <c r="CE364" s="355"/>
      <c r="CF364" s="356"/>
      <c r="CG364" s="463">
        <f t="shared" si="319"/>
        <v>4.05</v>
      </c>
      <c r="CH364" s="463">
        <f t="shared" si="320"/>
        <v>4.05</v>
      </c>
      <c r="CI364" s="463">
        <f t="shared" si="321"/>
        <v>5.4</v>
      </c>
      <c r="CJ364" s="703">
        <v>13.5</v>
      </c>
      <c r="CK364" s="383">
        <f t="shared" si="322"/>
        <v>4.5</v>
      </c>
      <c r="CL364" s="383">
        <f t="shared" si="323"/>
        <v>4.5</v>
      </c>
      <c r="CM364" s="383">
        <f t="shared" si="324"/>
        <v>6</v>
      </c>
      <c r="CN364" s="709">
        <v>15</v>
      </c>
      <c r="CO364" s="1982">
        <f t="shared" si="325"/>
        <v>4.5</v>
      </c>
      <c r="CP364" s="358">
        <f t="shared" si="326"/>
        <v>4.5</v>
      </c>
      <c r="CQ364" s="358">
        <f t="shared" si="327"/>
        <v>6</v>
      </c>
      <c r="CR364" s="1983">
        <v>15</v>
      </c>
      <c r="CS364" s="467"/>
      <c r="CT364" s="467"/>
      <c r="CU364" s="467"/>
      <c r="CV364" s="575"/>
      <c r="CW364" s="466"/>
      <c r="CX364" s="467"/>
      <c r="CY364" s="468"/>
      <c r="CZ364" s="468"/>
      <c r="DA364" s="466"/>
      <c r="DB364" s="467"/>
      <c r="DC364" s="468"/>
      <c r="DD364" s="468"/>
      <c r="DE364" s="466"/>
      <c r="DF364" s="467"/>
      <c r="DG364" s="468"/>
      <c r="DH364" s="468"/>
      <c r="DI364" s="466"/>
      <c r="DJ364" s="467"/>
      <c r="DK364" s="468"/>
      <c r="DL364" s="468"/>
      <c r="DM364" s="374"/>
      <c r="DN364" s="374"/>
      <c r="DO364" s="374"/>
      <c r="DP364" s="574"/>
      <c r="DQ364" s="466"/>
      <c r="DR364" s="467"/>
      <c r="DS364" s="468"/>
      <c r="DT364" s="575"/>
      <c r="DU364" s="491"/>
      <c r="DV364" s="492"/>
      <c r="DW364" s="493"/>
      <c r="DX364" s="494"/>
      <c r="DY364" s="495"/>
      <c r="DZ364" s="496"/>
      <c r="EA364" s="497"/>
      <c r="EB364" s="576"/>
      <c r="EC364" s="466"/>
      <c r="ED364" s="467"/>
      <c r="EE364" s="468"/>
      <c r="EF364" s="575"/>
      <c r="EG364" s="466"/>
      <c r="EH364" s="467"/>
      <c r="EI364" s="468"/>
      <c r="EJ364" s="575"/>
      <c r="EK364" s="990"/>
      <c r="EL364" s="991"/>
      <c r="EM364" s="992"/>
      <c r="EN364" s="993"/>
      <c r="EO364" s="1052"/>
      <c r="EP364" s="1053"/>
      <c r="EQ364" s="1054"/>
      <c r="ER364" s="1055"/>
      <c r="ES364" s="1113"/>
      <c r="ET364" s="1114"/>
      <c r="EU364" s="1115"/>
      <c r="EV364" s="1116"/>
      <c r="EW364" s="1396"/>
      <c r="EX364" s="1397"/>
      <c r="EY364" s="1398"/>
      <c r="EZ364" s="1399"/>
      <c r="FA364" s="1465"/>
      <c r="FB364" s="1466"/>
      <c r="FC364" s="1467"/>
      <c r="FD364" s="1468"/>
      <c r="FE364" s="1678"/>
      <c r="FF364" s="1679"/>
      <c r="FG364" s="1680"/>
      <c r="FH364" s="1681"/>
      <c r="FI364" s="683">
        <f t="shared" si="309"/>
        <v>5.0999999999999996</v>
      </c>
      <c r="FJ364" s="683">
        <f t="shared" si="310"/>
        <v>5.0999999999999996</v>
      </c>
      <c r="FK364" s="683">
        <f t="shared" si="311"/>
        <v>6.8</v>
      </c>
      <c r="FL364" s="2265">
        <v>17</v>
      </c>
      <c r="FM364" s="462">
        <v>4.5</v>
      </c>
      <c r="FN364" s="462">
        <v>5</v>
      </c>
      <c r="FO364" s="462">
        <v>6</v>
      </c>
      <c r="FP364" s="2267">
        <f t="shared" si="328"/>
        <v>15.5</v>
      </c>
      <c r="FQ364" s="1858"/>
      <c r="FT364" s="2252"/>
      <c r="FX364" s="2252"/>
      <c r="GB364" s="2252"/>
      <c r="GF364" s="2252"/>
      <c r="GG364" s="1858"/>
      <c r="GJ364" s="2252"/>
      <c r="GN364" s="2252"/>
      <c r="GR364" s="2252"/>
      <c r="GV364" s="1858"/>
      <c r="GW364" s="1858"/>
      <c r="GZ364" s="2252"/>
      <c r="HA364" s="1858"/>
      <c r="HD364" s="2252"/>
      <c r="HE364" s="1858"/>
      <c r="HH364" s="2252"/>
      <c r="HI364" s="1858"/>
      <c r="HL364" s="2252"/>
      <c r="HM364" s="1858"/>
      <c r="HP364" s="2252"/>
      <c r="HQ364" s="1858"/>
      <c r="HT364" s="2252"/>
      <c r="HU364" s="1858"/>
      <c r="HX364" s="2252"/>
      <c r="HY364" s="1858"/>
      <c r="IB364" s="2252"/>
      <c r="IC364" s="1858"/>
      <c r="IF364" s="2252"/>
      <c r="IG364" s="1858"/>
      <c r="IJ364" s="2252"/>
      <c r="IK364" s="1858"/>
      <c r="IN364" s="2252"/>
      <c r="IO364" s="1858"/>
      <c r="IR364" s="2252"/>
      <c r="IS364" s="1858"/>
      <c r="IV364" s="1858"/>
      <c r="IW364" s="1858"/>
      <c r="IZ364" s="2252"/>
      <c r="JA364" s="1858"/>
      <c r="JD364" s="2252"/>
      <c r="JE364" s="1858"/>
      <c r="JH364" s="2252"/>
      <c r="JI364" s="1858"/>
      <c r="JL364" s="2252"/>
      <c r="JM364" s="1858"/>
      <c r="JP364" s="2252"/>
      <c r="JQ364" s="1858"/>
      <c r="JT364" s="2252"/>
      <c r="JU364" s="1858"/>
      <c r="JX364" s="2252"/>
      <c r="JY364" s="1858"/>
      <c r="KB364" s="2252"/>
      <c r="KC364" s="1858"/>
      <c r="KF364" s="2252"/>
      <c r="KG364" s="1858"/>
      <c r="KJ364" s="2252"/>
      <c r="KK364" s="1858"/>
      <c r="KN364" s="2252"/>
      <c r="KO364" s="1858"/>
      <c r="KR364" s="2252"/>
      <c r="KS364" s="1858"/>
      <c r="KV364" s="2252"/>
      <c r="KW364" s="1858"/>
      <c r="KZ364" s="2252"/>
      <c r="LA364" s="1858"/>
      <c r="LD364" s="2252"/>
      <c r="LE364" s="1858"/>
      <c r="LH364" s="2252"/>
      <c r="LI364" s="1858"/>
      <c r="LL364" s="2252"/>
      <c r="LM364" s="1858"/>
      <c r="LP364" s="2252"/>
      <c r="LQ364" s="1858"/>
      <c r="LT364" s="2252"/>
      <c r="LU364" s="1858"/>
      <c r="LX364" s="2252"/>
      <c r="LY364" s="1858"/>
      <c r="MB364" s="2252"/>
      <c r="MC364" s="1858"/>
      <c r="MF364" s="2252"/>
      <c r="MG364" s="1858"/>
      <c r="MJ364" s="2252"/>
      <c r="MK364" s="1858"/>
      <c r="MN364" s="2252"/>
      <c r="MO364" s="1858"/>
      <c r="MR364" s="2252"/>
      <c r="MS364" s="1858"/>
      <c r="MV364" s="2252"/>
      <c r="MW364" s="1858"/>
      <c r="MZ364" s="2252"/>
      <c r="NA364" s="1858"/>
      <c r="ND364" s="2252"/>
    </row>
    <row r="365" spans="1:368" s="933" customFormat="1" thickBot="1">
      <c r="A365" s="900"/>
      <c r="B365" s="1761"/>
      <c r="C365" s="1790">
        <v>2008</v>
      </c>
      <c r="D365" s="2331" t="s">
        <v>507</v>
      </c>
      <c r="E365" s="1790">
        <v>21</v>
      </c>
      <c r="F365" s="1839" t="s">
        <v>552</v>
      </c>
      <c r="G365" s="1844"/>
      <c r="H365" s="2274"/>
      <c r="I365" s="2274"/>
      <c r="J365" s="2274"/>
      <c r="K365" s="2275"/>
      <c r="L365" s="1761"/>
      <c r="M365" s="1221"/>
      <c r="N365" s="1221"/>
      <c r="O365" s="1221"/>
      <c r="P365" s="2506"/>
      <c r="Q365" s="2534"/>
      <c r="R365" s="1222"/>
      <c r="S365" s="1223"/>
      <c r="T365" s="2535"/>
      <c r="U365" s="903"/>
      <c r="V365" s="903"/>
      <c r="W365" s="903"/>
      <c r="X365" s="904"/>
      <c r="Y365" s="1224"/>
      <c r="Z365" s="1224"/>
      <c r="AA365" s="1224"/>
      <c r="AB365" s="1225"/>
      <c r="AC365" s="903"/>
      <c r="AD365" s="903"/>
      <c r="AE365" s="903"/>
      <c r="AF365" s="904"/>
      <c r="AG365" s="1179"/>
      <c r="AH365" s="1180"/>
      <c r="AI365" s="1181"/>
      <c r="AJ365" s="1180"/>
      <c r="AK365" s="2581">
        <f>STDEV(AN358:AN364)</f>
        <v>0.98952850725315977</v>
      </c>
      <c r="AL365" s="2581"/>
      <c r="AM365" s="2580">
        <f>AVERAGE(AN358:AN364)</f>
        <v>14.25</v>
      </c>
      <c r="AN365" s="2580"/>
      <c r="AO365" s="1226"/>
      <c r="AP365" s="1226"/>
      <c r="AQ365" s="1226"/>
      <c r="AR365" s="1227"/>
      <c r="AS365" s="2581">
        <f>STDEV(AV358:AV364)</f>
        <v>2.0586634591635473</v>
      </c>
      <c r="AT365" s="2581"/>
      <c r="AU365" s="2580">
        <f>AVERAGE(AV358:AV364)</f>
        <v>15.714285714285714</v>
      </c>
      <c r="AV365" s="2580"/>
      <c r="AW365" s="2582">
        <f>STDEV(AZ358:AZ364)</f>
        <v>2.211083552512318</v>
      </c>
      <c r="AX365" s="2581"/>
      <c r="AY365" s="2580">
        <f>AVERAGE(AZ358:AZ364)</f>
        <v>14.332857142857142</v>
      </c>
      <c r="AZ365" s="2585"/>
      <c r="BA365" s="914"/>
      <c r="BB365" s="914"/>
      <c r="BC365" s="914"/>
      <c r="BD365" s="1847"/>
      <c r="BE365" s="2582">
        <f>STDEV(BH358:BH364)</f>
        <v>1.4553546450460653</v>
      </c>
      <c r="BF365" s="2581"/>
      <c r="BG365" s="2580">
        <f>AVERAGE(BH358:BH364)</f>
        <v>14.917142857142858</v>
      </c>
      <c r="BH365" s="2580"/>
      <c r="BI365" s="916"/>
      <c r="BJ365" s="916"/>
      <c r="BK365" s="916"/>
      <c r="BL365" s="917"/>
      <c r="BM365" s="918"/>
      <c r="BN365" s="918"/>
      <c r="BO365" s="918"/>
      <c r="BP365" s="919"/>
      <c r="BQ365" s="910"/>
      <c r="BR365" s="910"/>
      <c r="BS365" s="910"/>
      <c r="BT365" s="1598"/>
      <c r="BU365" s="1937"/>
      <c r="BV365" s="910"/>
      <c r="BW365" s="910"/>
      <c r="BX365" s="1938"/>
      <c r="BY365" s="1437"/>
      <c r="BZ365" s="1437"/>
      <c r="CA365" s="1437"/>
      <c r="CB365" s="1438"/>
      <c r="CC365" s="903"/>
      <c r="CD365" s="903"/>
      <c r="CE365" s="903"/>
      <c r="CF365" s="904"/>
      <c r="CG365" s="2581">
        <f>STDEV(CJ358:CJ364)</f>
        <v>0.89752835211883908</v>
      </c>
      <c r="CH365" s="2581"/>
      <c r="CI365" s="2580">
        <f>AVERAGE(CJ358:CJ364)</f>
        <v>14.332857142857142</v>
      </c>
      <c r="CJ365" s="2580"/>
      <c r="CK365" s="2581">
        <f>STDEV(CN358:CN364)</f>
        <v>0.97590007294853875</v>
      </c>
      <c r="CL365" s="2581"/>
      <c r="CM365" s="2580">
        <f>AVERAGE(CN358:CN364)</f>
        <v>15.428571428571429</v>
      </c>
      <c r="CN365" s="2580"/>
      <c r="CO365" s="2582">
        <f>STDEV(CR358:CR364)</f>
        <v>0.80363756341607961</v>
      </c>
      <c r="CP365" s="2581"/>
      <c r="CQ365" s="2580">
        <f>AVERAGE(CR358:CR364)</f>
        <v>15.75</v>
      </c>
      <c r="CR365" s="2585"/>
      <c r="CS365" s="921"/>
      <c r="CT365" s="921"/>
      <c r="CU365" s="921"/>
      <c r="CV365" s="923"/>
      <c r="CW365" s="924"/>
      <c r="CX365" s="921"/>
      <c r="CY365" s="922"/>
      <c r="CZ365" s="922"/>
      <c r="DA365" s="924"/>
      <c r="DB365" s="921"/>
      <c r="DC365" s="922"/>
      <c r="DD365" s="922"/>
      <c r="DE365" s="924"/>
      <c r="DF365" s="921"/>
      <c r="DG365" s="922"/>
      <c r="DH365" s="922"/>
      <c r="DI365" s="924"/>
      <c r="DJ365" s="921"/>
      <c r="DK365" s="922"/>
      <c r="DL365" s="922"/>
      <c r="DM365" s="906"/>
      <c r="DN365" s="906"/>
      <c r="DO365" s="906"/>
      <c r="DP365" s="905"/>
      <c r="DQ365" s="924"/>
      <c r="DR365" s="921"/>
      <c r="DS365" s="922"/>
      <c r="DT365" s="923"/>
      <c r="DU365" s="1229"/>
      <c r="DV365" s="1230"/>
      <c r="DW365" s="1231"/>
      <c r="DX365" s="1561"/>
      <c r="DY365" s="1541"/>
      <c r="DZ365" s="1542"/>
      <c r="EA365" s="1543"/>
      <c r="EB365" s="1544"/>
      <c r="EC365" s="924"/>
      <c r="ED365" s="921"/>
      <c r="EE365" s="922"/>
      <c r="EF365" s="923"/>
      <c r="EG365" s="924"/>
      <c r="EH365" s="921"/>
      <c r="EI365" s="922"/>
      <c r="EJ365" s="923"/>
      <c r="EK365" s="1717"/>
      <c r="EL365" s="1718"/>
      <c r="EM365" s="1719"/>
      <c r="EN365" s="1720"/>
      <c r="EO365" s="1721"/>
      <c r="EP365" s="1722"/>
      <c r="EQ365" s="1723"/>
      <c r="ER365" s="1724"/>
      <c r="ES365" s="1725"/>
      <c r="ET365" s="1726"/>
      <c r="EU365" s="1727"/>
      <c r="EV365" s="1728"/>
      <c r="EW365" s="1729"/>
      <c r="EX365" s="1730"/>
      <c r="EY365" s="1731"/>
      <c r="EZ365" s="1732"/>
      <c r="FA365" s="1733"/>
      <c r="FB365" s="1734"/>
      <c r="FC365" s="1735"/>
      <c r="FD365" s="1736"/>
      <c r="FE365" s="1737"/>
      <c r="FF365" s="1738"/>
      <c r="FG365" s="1739"/>
      <c r="FH365" s="1740"/>
      <c r="FI365" s="2581">
        <f>STDEV(FL358:FL364)</f>
        <v>0.81649658092772603</v>
      </c>
      <c r="FJ365" s="2581"/>
      <c r="FK365" s="2580">
        <f>AVERAGE(FL358:FL364)</f>
        <v>17</v>
      </c>
      <c r="FL365" s="2580"/>
      <c r="FM365" s="2581">
        <f>STDEV(FP358:FP364)</f>
        <v>1.7480152009800025</v>
      </c>
      <c r="FN365" s="2581"/>
      <c r="FO365" s="2580">
        <f>AVERAGE(FP358:FP364)</f>
        <v>15.832857142857142</v>
      </c>
      <c r="FP365" s="2580"/>
      <c r="FQ365" s="1868"/>
      <c r="FT365" s="2261"/>
      <c r="FX365" s="2261"/>
      <c r="GB365" s="2261"/>
      <c r="GF365" s="2261"/>
      <c r="GG365" s="1868"/>
      <c r="GJ365" s="2261"/>
      <c r="GN365" s="2261"/>
      <c r="GR365" s="2261"/>
      <c r="GV365" s="1868"/>
      <c r="GW365" s="1868"/>
      <c r="GZ365" s="2261"/>
      <c r="HA365" s="1868"/>
      <c r="HD365" s="2261"/>
      <c r="HE365" s="1868"/>
      <c r="HH365" s="2261"/>
      <c r="HI365" s="1868"/>
      <c r="HL365" s="2261"/>
      <c r="HM365" s="1868"/>
      <c r="HP365" s="2261"/>
      <c r="HQ365" s="1868"/>
      <c r="HT365" s="2261"/>
      <c r="HU365" s="1868"/>
      <c r="HX365" s="2261"/>
      <c r="HY365" s="1868"/>
      <c r="IB365" s="2261"/>
      <c r="IC365" s="1868"/>
      <c r="IF365" s="2261"/>
      <c r="IG365" s="1868"/>
      <c r="IJ365" s="2261"/>
      <c r="IK365" s="1868"/>
      <c r="IN365" s="2261"/>
      <c r="IO365" s="1868"/>
      <c r="IR365" s="2261"/>
      <c r="IS365" s="1868"/>
      <c r="IV365" s="1868"/>
      <c r="IW365" s="1868"/>
      <c r="IZ365" s="2261"/>
      <c r="JA365" s="1868"/>
      <c r="JD365" s="2261"/>
      <c r="JE365" s="1868"/>
      <c r="JH365" s="2261"/>
      <c r="JI365" s="1868"/>
      <c r="JL365" s="2261"/>
      <c r="JM365" s="1868"/>
      <c r="JP365" s="2261"/>
      <c r="JQ365" s="1868"/>
      <c r="JT365" s="2261"/>
      <c r="JU365" s="1868"/>
      <c r="JX365" s="2261"/>
      <c r="JY365" s="1868"/>
      <c r="KB365" s="2261"/>
      <c r="KC365" s="1868"/>
      <c r="KF365" s="2261"/>
      <c r="KG365" s="1868"/>
      <c r="KJ365" s="2261"/>
      <c r="KK365" s="1868"/>
      <c r="KN365" s="2261"/>
      <c r="KO365" s="1868"/>
      <c r="KR365" s="2261"/>
      <c r="KS365" s="1868"/>
      <c r="KV365" s="2261"/>
      <c r="KW365" s="1868"/>
      <c r="KZ365" s="2261"/>
      <c r="LA365" s="1868"/>
      <c r="LD365" s="2261"/>
      <c r="LE365" s="1868"/>
      <c r="LH365" s="2261"/>
      <c r="LI365" s="1868"/>
      <c r="LL365" s="2261"/>
      <c r="LM365" s="1868"/>
      <c r="LP365" s="2261"/>
      <c r="LQ365" s="1868"/>
      <c r="LT365" s="2261"/>
      <c r="LU365" s="1868"/>
      <c r="LX365" s="2261"/>
      <c r="LY365" s="1868"/>
      <c r="MB365" s="2261"/>
      <c r="MC365" s="1868"/>
      <c r="MF365" s="2261"/>
      <c r="MG365" s="1868"/>
      <c r="MJ365" s="2261"/>
      <c r="MK365" s="1868"/>
      <c r="MN365" s="2261"/>
      <c r="MO365" s="1868"/>
      <c r="MR365" s="2261"/>
      <c r="MS365" s="1868"/>
      <c r="MV365" s="2261"/>
      <c r="MW365" s="1868"/>
      <c r="MZ365" s="2261"/>
      <c r="NA365" s="1868"/>
      <c r="ND365" s="2261"/>
    </row>
    <row r="366" spans="1:368" s="898" customFormat="1" thickBot="1">
      <c r="A366" s="861"/>
      <c r="B366" s="1760"/>
      <c r="C366" s="1790"/>
      <c r="D366" s="2331"/>
      <c r="E366" s="1790"/>
      <c r="F366" s="1840" t="s">
        <v>399</v>
      </c>
      <c r="G366" s="1742" t="s">
        <v>395</v>
      </c>
      <c r="H366" s="1741">
        <f t="shared" ref="H366:J372" si="329">AVERAGE(AK366,AW366,BE366,DU366,AS366,CK366,FU366,CO366,FI366)</f>
        <v>4.1930000000000005</v>
      </c>
      <c r="I366" s="1741">
        <f t="shared" si="329"/>
        <v>4.1215714285714293</v>
      </c>
      <c r="J366" s="1741">
        <f t="shared" si="329"/>
        <v>5.2097142857142851</v>
      </c>
      <c r="K366" s="2310">
        <f>SUM(H366:J366)</f>
        <v>13.524285714285714</v>
      </c>
      <c r="L366" s="1760"/>
      <c r="M366" s="1205"/>
      <c r="N366" s="1205"/>
      <c r="O366" s="1205"/>
      <c r="P366" s="2504"/>
      <c r="Q366" s="2530"/>
      <c r="R366" s="1206"/>
      <c r="S366" s="1207"/>
      <c r="T366" s="2531"/>
      <c r="U366" s="864"/>
      <c r="V366" s="864"/>
      <c r="W366" s="864"/>
      <c r="X366" s="865"/>
      <c r="Y366" s="1208"/>
      <c r="Z366" s="1208"/>
      <c r="AA366" s="1208"/>
      <c r="AB366" s="1209"/>
      <c r="AC366" s="864"/>
      <c r="AD366" s="864"/>
      <c r="AE366" s="864"/>
      <c r="AF366" s="865"/>
      <c r="AG366" s="1332"/>
      <c r="AH366" s="1333"/>
      <c r="AI366" s="1334"/>
      <c r="AJ366" s="1333"/>
      <c r="AK366" s="869"/>
      <c r="AL366" s="870"/>
      <c r="AM366" s="870"/>
      <c r="AN366" s="871"/>
      <c r="AO366" s="1210"/>
      <c r="AP366" s="1210"/>
      <c r="AQ366" s="1210"/>
      <c r="AR366" s="1211"/>
      <c r="AS366" s="358">
        <f t="shared" ref="AS366:AS372" si="330">AV366*6/20</f>
        <v>3.6</v>
      </c>
      <c r="AT366" s="358">
        <f t="shared" ref="AT366:AT372" si="331">AV366*6/20</f>
        <v>3.6</v>
      </c>
      <c r="AU366" s="358">
        <f t="shared" ref="AU366:AU372" si="332">AV366*8/20</f>
        <v>4.8</v>
      </c>
      <c r="AV366" s="543">
        <v>12</v>
      </c>
      <c r="AW366" s="1976"/>
      <c r="AX366" s="872"/>
      <c r="AY366" s="873"/>
      <c r="AZ366" s="1977"/>
      <c r="BA366" s="874"/>
      <c r="BB366" s="874"/>
      <c r="BC366" s="874"/>
      <c r="BD366" s="2434"/>
      <c r="BE366" s="2418">
        <f>BH366*6/20</f>
        <v>3.9</v>
      </c>
      <c r="BF366" s="378">
        <f>BH366*6/20</f>
        <v>3.9</v>
      </c>
      <c r="BG366" s="2448">
        <f>BH366*8/20</f>
        <v>5.2</v>
      </c>
      <c r="BH366" s="369">
        <v>13</v>
      </c>
      <c r="BI366" s="877"/>
      <c r="BJ366" s="877"/>
      <c r="BK366" s="877"/>
      <c r="BL366" s="878"/>
      <c r="BM366" s="879"/>
      <c r="BN366" s="879"/>
      <c r="BO366" s="879"/>
      <c r="BP366" s="880"/>
      <c r="BQ366" s="867"/>
      <c r="BR366" s="867"/>
      <c r="BS366" s="867"/>
      <c r="BT366" s="866"/>
      <c r="BU366" s="1935"/>
      <c r="BV366" s="867"/>
      <c r="BW366" s="867"/>
      <c r="BX366" s="1936"/>
      <c r="BY366" s="1435"/>
      <c r="BZ366" s="1435"/>
      <c r="CA366" s="1435"/>
      <c r="CB366" s="1436"/>
      <c r="CC366" s="864"/>
      <c r="CD366" s="864"/>
      <c r="CE366" s="864"/>
      <c r="CF366" s="865"/>
      <c r="CG366" s="879"/>
      <c r="CH366" s="879"/>
      <c r="CI366" s="879"/>
      <c r="CJ366" s="880"/>
      <c r="CK366" s="709">
        <v>5</v>
      </c>
      <c r="CL366" s="667">
        <v>4</v>
      </c>
      <c r="CM366" s="667">
        <v>4</v>
      </c>
      <c r="CN366" s="488">
        <f>CM366+CL366+CK366</f>
        <v>13</v>
      </c>
      <c r="CO366" s="2011">
        <v>3</v>
      </c>
      <c r="CP366" s="537">
        <v>3.5</v>
      </c>
      <c r="CQ366" s="537">
        <v>4</v>
      </c>
      <c r="CR366" s="2006">
        <f t="shared" ref="CR366:CR371" si="333">CQ366+CP366+CO366</f>
        <v>10.5</v>
      </c>
      <c r="CS366" s="883"/>
      <c r="CT366" s="883"/>
      <c r="CU366" s="883"/>
      <c r="CV366" s="885"/>
      <c r="CW366" s="886"/>
      <c r="CX366" s="883"/>
      <c r="CY366" s="884"/>
      <c r="CZ366" s="884"/>
      <c r="DA366" s="886"/>
      <c r="DB366" s="883"/>
      <c r="DC366" s="884"/>
      <c r="DD366" s="884"/>
      <c r="DE366" s="886"/>
      <c r="DF366" s="883"/>
      <c r="DG366" s="884"/>
      <c r="DH366" s="884"/>
      <c r="DI366" s="886"/>
      <c r="DJ366" s="883"/>
      <c r="DK366" s="884"/>
      <c r="DL366" s="884"/>
      <c r="DM366" s="881"/>
      <c r="DN366" s="881"/>
      <c r="DO366" s="881"/>
      <c r="DP366" s="891"/>
      <c r="DQ366" s="886"/>
      <c r="DR366" s="883"/>
      <c r="DS366" s="884"/>
      <c r="DT366" s="885"/>
      <c r="DU366" s="491">
        <f>DX366*6/20</f>
        <v>4.5</v>
      </c>
      <c r="DV366" s="492">
        <f>DX366*6/20</f>
        <v>4.5</v>
      </c>
      <c r="DW366" s="492">
        <f>DX366*8/20</f>
        <v>6</v>
      </c>
      <c r="DX366" s="725">
        <v>15</v>
      </c>
      <c r="DY366" s="892"/>
      <c r="DZ366" s="893"/>
      <c r="EA366" s="1539"/>
      <c r="EB366" s="1540"/>
      <c r="EC366" s="886"/>
      <c r="ED366" s="883"/>
      <c r="EE366" s="884"/>
      <c r="EF366" s="885"/>
      <c r="EG366" s="886"/>
      <c r="EH366" s="883"/>
      <c r="EI366" s="884"/>
      <c r="EJ366" s="885"/>
      <c r="EK366" s="1693"/>
      <c r="EL366" s="1694"/>
      <c r="EM366" s="1695"/>
      <c r="EN366" s="1696"/>
      <c r="EO366" s="1697"/>
      <c r="EP366" s="1698"/>
      <c r="EQ366" s="1699"/>
      <c r="ER366" s="1700"/>
      <c r="ES366" s="1701"/>
      <c r="ET366" s="1702"/>
      <c r="EU366" s="1703"/>
      <c r="EV366" s="1704"/>
      <c r="EW366" s="1705"/>
      <c r="EX366" s="1706"/>
      <c r="EY366" s="1707"/>
      <c r="EZ366" s="1708"/>
      <c r="FA366" s="1709"/>
      <c r="FB366" s="1710"/>
      <c r="FC366" s="1711"/>
      <c r="FD366" s="1712"/>
      <c r="FE366" s="1713"/>
      <c r="FF366" s="1714"/>
      <c r="FG366" s="1715"/>
      <c r="FH366" s="1716"/>
      <c r="FI366" s="374">
        <f>FL366*6/20</f>
        <v>4.8</v>
      </c>
      <c r="FJ366" s="374">
        <f>FL366*6/20</f>
        <v>4.8</v>
      </c>
      <c r="FK366" s="374">
        <f>FL366*8/20</f>
        <v>6.4</v>
      </c>
      <c r="FL366" s="2263">
        <v>16</v>
      </c>
      <c r="FP366" s="2260"/>
      <c r="FQ366" s="1867"/>
      <c r="FT366" s="2260"/>
      <c r="FU366" s="683">
        <f>FX366*6/20</f>
        <v>4.5510000000000002</v>
      </c>
      <c r="FV366" s="683">
        <f>FX366*6/20</f>
        <v>4.5510000000000002</v>
      </c>
      <c r="FW366" s="683">
        <f>FX366*8/20</f>
        <v>6.0679999999999996</v>
      </c>
      <c r="FX366" s="2265">
        <v>15.17</v>
      </c>
      <c r="FY366" s="683"/>
      <c r="FZ366" s="683"/>
      <c r="GA366" s="683"/>
      <c r="GB366" s="2265"/>
      <c r="GC366" s="683"/>
      <c r="GD366" s="683"/>
      <c r="GE366" s="683"/>
      <c r="GF366" s="2265"/>
      <c r="GG366" s="1906"/>
      <c r="GH366" s="683"/>
      <c r="GI366" s="683"/>
      <c r="GJ366" s="2265"/>
      <c r="GK366" s="683"/>
      <c r="GL366" s="683"/>
      <c r="GM366" s="683"/>
      <c r="GN366" s="2265"/>
      <c r="GO366" s="683"/>
      <c r="GP366" s="683"/>
      <c r="GQ366" s="683"/>
      <c r="GR366" s="2265"/>
      <c r="GS366" s="683"/>
      <c r="GT366" s="683"/>
      <c r="GU366" s="683"/>
      <c r="GV366" s="2351"/>
      <c r="GW366" s="1867"/>
      <c r="GZ366" s="2260"/>
      <c r="HA366" s="1867"/>
      <c r="HD366" s="2260"/>
      <c r="HE366" s="1867"/>
      <c r="HH366" s="2260"/>
      <c r="HI366" s="1867"/>
      <c r="HL366" s="2260"/>
      <c r="HM366" s="1867"/>
      <c r="HP366" s="2260"/>
      <c r="HQ366" s="1867"/>
      <c r="HT366" s="2260"/>
      <c r="HU366" s="1867"/>
      <c r="HX366" s="2260"/>
      <c r="HY366" s="1867"/>
      <c r="IB366" s="2260"/>
      <c r="IC366" s="1867"/>
      <c r="IF366" s="2260"/>
      <c r="IG366" s="1867"/>
      <c r="IJ366" s="2260"/>
      <c r="IK366" s="1867"/>
      <c r="IN366" s="2260"/>
      <c r="IO366" s="1867"/>
      <c r="IR366" s="2260"/>
      <c r="IS366" s="1867"/>
      <c r="IV366" s="1867"/>
      <c r="IW366" s="1867"/>
      <c r="IZ366" s="2260"/>
      <c r="JA366" s="1867"/>
      <c r="JD366" s="2260"/>
      <c r="JE366" s="1867"/>
      <c r="JH366" s="2260"/>
      <c r="JI366" s="1867"/>
      <c r="JL366" s="2260"/>
      <c r="JM366" s="1867"/>
      <c r="JP366" s="2260"/>
      <c r="JQ366" s="1867"/>
      <c r="JT366" s="2260"/>
      <c r="JU366" s="1867"/>
      <c r="JX366" s="2260"/>
      <c r="JY366" s="1867"/>
      <c r="KB366" s="2260"/>
      <c r="KC366" s="1867"/>
      <c r="KF366" s="2260"/>
      <c r="KG366" s="1867"/>
      <c r="KJ366" s="2260"/>
      <c r="KK366" s="1867"/>
      <c r="KN366" s="2260"/>
      <c r="KO366" s="1867"/>
      <c r="KR366" s="2260"/>
      <c r="KS366" s="1867"/>
      <c r="KV366" s="2260"/>
      <c r="KW366" s="1867"/>
      <c r="KZ366" s="2260"/>
      <c r="LA366" s="1867"/>
      <c r="LD366" s="2260"/>
      <c r="LE366" s="1867"/>
      <c r="LH366" s="2260"/>
      <c r="LI366" s="1867"/>
      <c r="LL366" s="2260"/>
      <c r="LM366" s="1867"/>
      <c r="LP366" s="2260"/>
      <c r="LQ366" s="1867"/>
      <c r="LT366" s="2260"/>
      <c r="LU366" s="1867"/>
      <c r="LX366" s="2260"/>
      <c r="LY366" s="1867"/>
      <c r="MB366" s="2260"/>
      <c r="MC366" s="1867"/>
      <c r="MF366" s="2260"/>
      <c r="MG366" s="1867"/>
      <c r="MJ366" s="2260"/>
      <c r="MK366" s="1867"/>
      <c r="MN366" s="2260"/>
      <c r="MO366" s="1867"/>
      <c r="MR366" s="2260"/>
      <c r="MS366" s="1867"/>
      <c r="MV366" s="2260"/>
      <c r="MW366" s="1867"/>
      <c r="MZ366" s="2260"/>
      <c r="NA366" s="1867"/>
      <c r="ND366" s="2260"/>
    </row>
    <row r="367" spans="1:368" s="78" customFormat="1" thickBot="1">
      <c r="A367" s="899"/>
      <c r="B367" s="1754"/>
      <c r="C367" s="1790"/>
      <c r="D367" s="2331"/>
      <c r="E367" s="1790"/>
      <c r="F367" s="1837" t="s">
        <v>400</v>
      </c>
      <c r="G367" s="1743" t="s">
        <v>355</v>
      </c>
      <c r="H367" s="1741">
        <f t="shared" si="329"/>
        <v>4.3501428571428571</v>
      </c>
      <c r="I367" s="1741">
        <f t="shared" si="329"/>
        <v>4.2787142857142859</v>
      </c>
      <c r="J367" s="1741">
        <f t="shared" si="329"/>
        <v>5.6097142857142854</v>
      </c>
      <c r="K367" s="2310">
        <f t="shared" ref="K367:K372" si="334">SUM(H367:J367)</f>
        <v>14.238571428571429</v>
      </c>
      <c r="L367" s="1754"/>
      <c r="M367" s="472"/>
      <c r="N367" s="472"/>
      <c r="O367" s="472"/>
      <c r="P367" s="471"/>
      <c r="Q367" s="2521"/>
      <c r="R367" s="572"/>
      <c r="S367" s="573"/>
      <c r="T367" s="2520"/>
      <c r="U367" s="355"/>
      <c r="V367" s="355"/>
      <c r="W367" s="355"/>
      <c r="X367" s="356"/>
      <c r="Y367" s="482"/>
      <c r="Z367" s="482"/>
      <c r="AA367" s="482"/>
      <c r="AB367" s="525"/>
      <c r="AC367" s="355"/>
      <c r="AD367" s="355"/>
      <c r="AE367" s="355"/>
      <c r="AF367" s="356"/>
      <c r="AG367" s="1176"/>
      <c r="AH367" s="1177"/>
      <c r="AI367" s="1178"/>
      <c r="AJ367" s="1177"/>
      <c r="AK367" s="351"/>
      <c r="AL367" s="463"/>
      <c r="AM367" s="463"/>
      <c r="AN367" s="464"/>
      <c r="AO367" s="1127"/>
      <c r="AP367" s="1127"/>
      <c r="AQ367" s="1127"/>
      <c r="AR367" s="1128"/>
      <c r="AS367" s="1906">
        <f t="shared" si="330"/>
        <v>4.4009999999999998</v>
      </c>
      <c r="AT367" s="683">
        <f t="shared" si="331"/>
        <v>4.4009999999999998</v>
      </c>
      <c r="AU367" s="683">
        <f t="shared" si="332"/>
        <v>5.8680000000000003</v>
      </c>
      <c r="AV367" s="1907">
        <v>14.67</v>
      </c>
      <c r="AW367" s="1962"/>
      <c r="AX367" s="364"/>
      <c r="AY367" s="365"/>
      <c r="AZ367" s="1963"/>
      <c r="BA367" s="366"/>
      <c r="BB367" s="366"/>
      <c r="BC367" s="366"/>
      <c r="BD367" s="367"/>
      <c r="BE367" s="2418">
        <f t="shared" ref="BE367:BE372" si="335">BH367*6/20</f>
        <v>4.2</v>
      </c>
      <c r="BF367" s="378">
        <f t="shared" ref="BF367:BF372" si="336">BH367*6/20</f>
        <v>4.2</v>
      </c>
      <c r="BG367" s="2448">
        <f t="shared" ref="BG367:BG372" si="337">BH367*8/20</f>
        <v>5.6</v>
      </c>
      <c r="BH367" s="369">
        <v>14</v>
      </c>
      <c r="BI367" s="371"/>
      <c r="BJ367" s="371"/>
      <c r="BK367" s="371"/>
      <c r="BL367" s="372"/>
      <c r="BM367" s="358"/>
      <c r="BN367" s="358"/>
      <c r="BO367" s="358"/>
      <c r="BP367" s="363"/>
      <c r="BQ367" s="373"/>
      <c r="BR367" s="373"/>
      <c r="BS367" s="373"/>
      <c r="BT367" s="704"/>
      <c r="BU367" s="1910"/>
      <c r="BV367" s="373"/>
      <c r="BW367" s="373"/>
      <c r="BX367" s="1911"/>
      <c r="BY367" s="1424"/>
      <c r="BZ367" s="1424"/>
      <c r="CA367" s="1424"/>
      <c r="CB367" s="1425"/>
      <c r="CC367" s="355"/>
      <c r="CD367" s="355"/>
      <c r="CE367" s="355"/>
      <c r="CF367" s="356"/>
      <c r="CG367" s="358"/>
      <c r="CH367" s="358"/>
      <c r="CI367" s="358"/>
      <c r="CJ367" s="363"/>
      <c r="CK367" s="709">
        <v>5</v>
      </c>
      <c r="CL367" s="667">
        <v>4</v>
      </c>
      <c r="CM367" s="667">
        <v>5</v>
      </c>
      <c r="CN367" s="488">
        <f t="shared" ref="CN367:CN372" si="338">CM367+CL367+CK367</f>
        <v>14</v>
      </c>
      <c r="CO367" s="2011">
        <v>5</v>
      </c>
      <c r="CP367" s="537">
        <v>5.5</v>
      </c>
      <c r="CQ367" s="537">
        <v>7</v>
      </c>
      <c r="CR367" s="2006">
        <f t="shared" si="333"/>
        <v>17.5</v>
      </c>
      <c r="CS367" s="467"/>
      <c r="CT367" s="467"/>
      <c r="CU367" s="467"/>
      <c r="CV367" s="575"/>
      <c r="CW367" s="466"/>
      <c r="CX367" s="467"/>
      <c r="CY367" s="468"/>
      <c r="CZ367" s="468"/>
      <c r="DA367" s="466"/>
      <c r="DB367" s="467"/>
      <c r="DC367" s="468"/>
      <c r="DD367" s="468"/>
      <c r="DE367" s="466"/>
      <c r="DF367" s="467"/>
      <c r="DG367" s="468"/>
      <c r="DH367" s="468"/>
      <c r="DI367" s="466"/>
      <c r="DJ367" s="467"/>
      <c r="DK367" s="468"/>
      <c r="DL367" s="468"/>
      <c r="DM367" s="374"/>
      <c r="DN367" s="374"/>
      <c r="DO367" s="374"/>
      <c r="DP367" s="574"/>
      <c r="DQ367" s="466"/>
      <c r="DR367" s="467"/>
      <c r="DS367" s="468"/>
      <c r="DT367" s="575"/>
      <c r="DU367" s="491">
        <f t="shared" ref="DU367:DU372" si="339">DX367*6/20</f>
        <v>3.3</v>
      </c>
      <c r="DV367" s="492">
        <f t="shared" ref="DV367:DV372" si="340">DX367*6/20</f>
        <v>3.3</v>
      </c>
      <c r="DW367" s="492">
        <f t="shared" ref="DW367:DW372" si="341">DX367*8/20</f>
        <v>4.4000000000000004</v>
      </c>
      <c r="DX367" s="725">
        <v>11</v>
      </c>
      <c r="DY367" s="495"/>
      <c r="DZ367" s="496"/>
      <c r="EA367" s="497"/>
      <c r="EB367" s="576"/>
      <c r="EC367" s="466"/>
      <c r="ED367" s="467"/>
      <c r="EE367" s="468"/>
      <c r="EF367" s="575"/>
      <c r="EG367" s="466"/>
      <c r="EH367" s="467"/>
      <c r="EI367" s="468"/>
      <c r="EJ367" s="575"/>
      <c r="EK367" s="990"/>
      <c r="EL367" s="991"/>
      <c r="EM367" s="992"/>
      <c r="EN367" s="993"/>
      <c r="EO367" s="1052"/>
      <c r="EP367" s="1053"/>
      <c r="EQ367" s="1054"/>
      <c r="ER367" s="1055"/>
      <c r="ES367" s="1113"/>
      <c r="ET367" s="1114"/>
      <c r="EU367" s="1115"/>
      <c r="EV367" s="1116"/>
      <c r="EW367" s="1396"/>
      <c r="EX367" s="1397"/>
      <c r="EY367" s="1398"/>
      <c r="EZ367" s="1399"/>
      <c r="FA367" s="1465"/>
      <c r="FB367" s="1466"/>
      <c r="FC367" s="1467"/>
      <c r="FD367" s="1468"/>
      <c r="FE367" s="1678"/>
      <c r="FF367" s="1679"/>
      <c r="FG367" s="1680"/>
      <c r="FH367" s="1681"/>
      <c r="FI367" s="374">
        <f t="shared" ref="FI367:FI372" si="342">FL367*6/20</f>
        <v>4.3499999999999996</v>
      </c>
      <c r="FJ367" s="374">
        <f t="shared" ref="FJ367:FJ372" si="343">FL367*6/20</f>
        <v>4.3499999999999996</v>
      </c>
      <c r="FK367" s="374">
        <f t="shared" ref="FK367:FK372" si="344">FL367*8/20</f>
        <v>5.8</v>
      </c>
      <c r="FL367" s="2263">
        <v>14.5</v>
      </c>
      <c r="FP367" s="2252"/>
      <c r="FQ367" s="1858"/>
      <c r="FT367" s="2252"/>
      <c r="FU367" s="374">
        <f t="shared" ref="FU367:FU372" si="345">FX367*6/20</f>
        <v>4.2</v>
      </c>
      <c r="FV367" s="374">
        <f t="shared" ref="FV367:FV372" si="346">FX367*6/20</f>
        <v>4.2</v>
      </c>
      <c r="FW367" s="374">
        <f t="shared" ref="FW367:FW372" si="347">FX367*8/20</f>
        <v>5.6</v>
      </c>
      <c r="FX367" s="2263">
        <v>14</v>
      </c>
      <c r="FY367" s="683"/>
      <c r="FZ367" s="683"/>
      <c r="GA367" s="683"/>
      <c r="GB367" s="2265"/>
      <c r="GC367" s="683"/>
      <c r="GD367" s="683"/>
      <c r="GE367" s="683"/>
      <c r="GF367" s="2265"/>
      <c r="GG367" s="1906"/>
      <c r="GH367" s="683"/>
      <c r="GI367" s="683"/>
      <c r="GJ367" s="2265"/>
      <c r="GK367" s="683"/>
      <c r="GL367" s="683"/>
      <c r="GM367" s="683"/>
      <c r="GN367" s="2265"/>
      <c r="GO367" s="683"/>
      <c r="GP367" s="683"/>
      <c r="GQ367" s="683"/>
      <c r="GR367" s="2265"/>
      <c r="GS367" s="683"/>
      <c r="GT367" s="683"/>
      <c r="GU367" s="683"/>
      <c r="GV367" s="2351"/>
      <c r="GW367" s="1858"/>
      <c r="GZ367" s="2252"/>
      <c r="HA367" s="1858"/>
      <c r="HD367" s="2252"/>
      <c r="HE367" s="1858"/>
      <c r="HH367" s="2252"/>
      <c r="HI367" s="1858"/>
      <c r="HL367" s="2252"/>
      <c r="HM367" s="1858"/>
      <c r="HP367" s="2252"/>
      <c r="HQ367" s="1858"/>
      <c r="HT367" s="2252"/>
      <c r="HU367" s="1858"/>
      <c r="HX367" s="2252"/>
      <c r="HY367" s="1858"/>
      <c r="IB367" s="2252"/>
      <c r="IC367" s="1858"/>
      <c r="IF367" s="2252"/>
      <c r="IG367" s="1858"/>
      <c r="IJ367" s="2252"/>
      <c r="IK367" s="1858"/>
      <c r="IN367" s="2252"/>
      <c r="IO367" s="1858"/>
      <c r="IR367" s="2252"/>
      <c r="IS367" s="1858"/>
      <c r="IV367" s="1858"/>
      <c r="IW367" s="1858"/>
      <c r="IZ367" s="2252"/>
      <c r="JA367" s="1858"/>
      <c r="JD367" s="2252"/>
      <c r="JE367" s="1858"/>
      <c r="JH367" s="2252"/>
      <c r="JI367" s="1858"/>
      <c r="JL367" s="2252"/>
      <c r="JM367" s="1858"/>
      <c r="JP367" s="2252"/>
      <c r="JQ367" s="1858"/>
      <c r="JT367" s="2252"/>
      <c r="JU367" s="1858"/>
      <c r="JX367" s="2252"/>
      <c r="JY367" s="1858"/>
      <c r="KB367" s="2252"/>
      <c r="KC367" s="1858"/>
      <c r="KF367" s="2252"/>
      <c r="KG367" s="1858"/>
      <c r="KJ367" s="2252"/>
      <c r="KK367" s="1858"/>
      <c r="KN367" s="2252"/>
      <c r="KO367" s="1858"/>
      <c r="KR367" s="2252"/>
      <c r="KS367" s="1858"/>
      <c r="KV367" s="2252"/>
      <c r="KW367" s="1858"/>
      <c r="KZ367" s="2252"/>
      <c r="LA367" s="1858"/>
      <c r="LD367" s="2252"/>
      <c r="LE367" s="1858"/>
      <c r="LH367" s="2252"/>
      <c r="LI367" s="1858"/>
      <c r="LL367" s="2252"/>
      <c r="LM367" s="1858"/>
      <c r="LP367" s="2252"/>
      <c r="LQ367" s="1858"/>
      <c r="LT367" s="2252"/>
      <c r="LU367" s="1858"/>
      <c r="LX367" s="2252"/>
      <c r="LY367" s="1858"/>
      <c r="MB367" s="2252"/>
      <c r="MC367" s="1858"/>
      <c r="MF367" s="2252"/>
      <c r="MG367" s="1858"/>
      <c r="MJ367" s="2252"/>
      <c r="MK367" s="1858"/>
      <c r="MN367" s="2252"/>
      <c r="MO367" s="1858"/>
      <c r="MR367" s="2252"/>
      <c r="MS367" s="1858"/>
      <c r="MV367" s="2252"/>
      <c r="MW367" s="1858"/>
      <c r="MZ367" s="2252"/>
      <c r="NA367" s="1858"/>
      <c r="ND367" s="2252"/>
    </row>
    <row r="368" spans="1:368" s="78" customFormat="1" thickBot="1">
      <c r="A368" s="899"/>
      <c r="B368" s="1754"/>
      <c r="C368" s="1790"/>
      <c r="D368" s="2331"/>
      <c r="E368" s="1790"/>
      <c r="F368" s="1837"/>
      <c r="G368" s="1743" t="s">
        <v>176</v>
      </c>
      <c r="H368" s="1749">
        <f t="shared" si="329"/>
        <v>4.3787142857142864</v>
      </c>
      <c r="I368" s="1748">
        <f t="shared" si="329"/>
        <v>4.3787142857142864</v>
      </c>
      <c r="J368" s="1748">
        <f t="shared" si="329"/>
        <v>6.1239999999999997</v>
      </c>
      <c r="K368" s="2313">
        <f t="shared" si="334"/>
        <v>14.881428571428572</v>
      </c>
      <c r="L368" s="1754"/>
      <c r="M368" s="472"/>
      <c r="N368" s="472"/>
      <c r="O368" s="472"/>
      <c r="P368" s="471"/>
      <c r="Q368" s="2521"/>
      <c r="R368" s="572"/>
      <c r="S368" s="573"/>
      <c r="T368" s="2520"/>
      <c r="U368" s="355"/>
      <c r="V368" s="355"/>
      <c r="W368" s="355"/>
      <c r="X368" s="356"/>
      <c r="Y368" s="482"/>
      <c r="Z368" s="482"/>
      <c r="AA368" s="482"/>
      <c r="AB368" s="525"/>
      <c r="AC368" s="355"/>
      <c r="AD368" s="355"/>
      <c r="AE368" s="355"/>
      <c r="AF368" s="356"/>
      <c r="AG368" s="1176"/>
      <c r="AH368" s="1177"/>
      <c r="AI368" s="1178"/>
      <c r="AJ368" s="1177"/>
      <c r="AK368" s="351"/>
      <c r="AL368" s="463"/>
      <c r="AM368" s="463"/>
      <c r="AN368" s="464"/>
      <c r="AO368" s="1127"/>
      <c r="AP368" s="1127"/>
      <c r="AQ368" s="1127"/>
      <c r="AR368" s="1128"/>
      <c r="AS368" s="358">
        <f t="shared" si="330"/>
        <v>4.2</v>
      </c>
      <c r="AT368" s="358">
        <f t="shared" si="331"/>
        <v>4.2</v>
      </c>
      <c r="AU368" s="358">
        <f t="shared" si="332"/>
        <v>5.6</v>
      </c>
      <c r="AV368" s="543">
        <v>14</v>
      </c>
      <c r="AW368" s="1962"/>
      <c r="AX368" s="364"/>
      <c r="AY368" s="365"/>
      <c r="AZ368" s="1963"/>
      <c r="BA368" s="366"/>
      <c r="BB368" s="366"/>
      <c r="BC368" s="366"/>
      <c r="BD368" s="367"/>
      <c r="BE368" s="2418">
        <f t="shared" si="335"/>
        <v>4.2</v>
      </c>
      <c r="BF368" s="378">
        <f t="shared" si="336"/>
        <v>4.2</v>
      </c>
      <c r="BG368" s="2448">
        <f t="shared" si="337"/>
        <v>5.6</v>
      </c>
      <c r="BH368" s="369">
        <v>14</v>
      </c>
      <c r="BI368" s="371"/>
      <c r="BJ368" s="371"/>
      <c r="BK368" s="371"/>
      <c r="BL368" s="372"/>
      <c r="BM368" s="358"/>
      <c r="BN368" s="358"/>
      <c r="BO368" s="358"/>
      <c r="BP368" s="363"/>
      <c r="BQ368" s="373"/>
      <c r="BR368" s="373"/>
      <c r="BS368" s="373"/>
      <c r="BT368" s="704"/>
      <c r="BU368" s="1910"/>
      <c r="BV368" s="373"/>
      <c r="BW368" s="373"/>
      <c r="BX368" s="1911"/>
      <c r="BY368" s="1424"/>
      <c r="BZ368" s="1424"/>
      <c r="CA368" s="1424"/>
      <c r="CB368" s="1425"/>
      <c r="CC368" s="355"/>
      <c r="CD368" s="355"/>
      <c r="CE368" s="355"/>
      <c r="CF368" s="356"/>
      <c r="CG368" s="358"/>
      <c r="CH368" s="358"/>
      <c r="CI368" s="358"/>
      <c r="CJ368" s="363"/>
      <c r="CK368" s="1906">
        <f>CN368*6/20</f>
        <v>4.4009999999999998</v>
      </c>
      <c r="CL368" s="683">
        <f>CN368*6/20</f>
        <v>4.4009999999999998</v>
      </c>
      <c r="CM368" s="683">
        <f>CN368*8/20</f>
        <v>5.8680000000000003</v>
      </c>
      <c r="CN368" s="1907">
        <v>14.67</v>
      </c>
      <c r="CO368" s="2011">
        <v>3</v>
      </c>
      <c r="CP368" s="537">
        <v>3</v>
      </c>
      <c r="CQ368" s="537">
        <v>6</v>
      </c>
      <c r="CR368" s="2006">
        <f t="shared" si="333"/>
        <v>12</v>
      </c>
      <c r="CS368" s="467"/>
      <c r="CT368" s="467"/>
      <c r="CU368" s="467"/>
      <c r="CV368" s="575"/>
      <c r="CW368" s="466"/>
      <c r="CX368" s="467"/>
      <c r="CY368" s="468"/>
      <c r="CZ368" s="468"/>
      <c r="DA368" s="466"/>
      <c r="DB368" s="467"/>
      <c r="DC368" s="468"/>
      <c r="DD368" s="468"/>
      <c r="DE368" s="466"/>
      <c r="DF368" s="467"/>
      <c r="DG368" s="468"/>
      <c r="DH368" s="468"/>
      <c r="DI368" s="466"/>
      <c r="DJ368" s="467"/>
      <c r="DK368" s="468"/>
      <c r="DL368" s="468"/>
      <c r="DM368" s="374"/>
      <c r="DN368" s="374"/>
      <c r="DO368" s="374"/>
      <c r="DP368" s="574"/>
      <c r="DQ368" s="466"/>
      <c r="DR368" s="467"/>
      <c r="DS368" s="468"/>
      <c r="DT368" s="575"/>
      <c r="DU368" s="491">
        <f t="shared" si="339"/>
        <v>5.4</v>
      </c>
      <c r="DV368" s="492">
        <f t="shared" si="340"/>
        <v>5.4</v>
      </c>
      <c r="DW368" s="492">
        <f t="shared" si="341"/>
        <v>7.2</v>
      </c>
      <c r="DX368" s="725">
        <v>18</v>
      </c>
      <c r="DY368" s="495"/>
      <c r="DZ368" s="496"/>
      <c r="EA368" s="497"/>
      <c r="EB368" s="576"/>
      <c r="EC368" s="466"/>
      <c r="ED368" s="467"/>
      <c r="EE368" s="468"/>
      <c r="EF368" s="575"/>
      <c r="EG368" s="466"/>
      <c r="EH368" s="467"/>
      <c r="EI368" s="468"/>
      <c r="EJ368" s="575"/>
      <c r="EK368" s="990"/>
      <c r="EL368" s="991"/>
      <c r="EM368" s="992"/>
      <c r="EN368" s="993"/>
      <c r="EO368" s="1052"/>
      <c r="EP368" s="1053"/>
      <c r="EQ368" s="1054"/>
      <c r="ER368" s="1055"/>
      <c r="ES368" s="1113"/>
      <c r="ET368" s="1114"/>
      <c r="EU368" s="1115"/>
      <c r="EV368" s="1116"/>
      <c r="EW368" s="1396"/>
      <c r="EX368" s="1397"/>
      <c r="EY368" s="1398"/>
      <c r="EZ368" s="1399"/>
      <c r="FA368" s="1465"/>
      <c r="FB368" s="1466"/>
      <c r="FC368" s="1467"/>
      <c r="FD368" s="1468"/>
      <c r="FE368" s="1678"/>
      <c r="FF368" s="1679"/>
      <c r="FG368" s="1680"/>
      <c r="FH368" s="1681"/>
      <c r="FI368" s="374">
        <f t="shared" si="342"/>
        <v>4.3499999999999996</v>
      </c>
      <c r="FJ368" s="374">
        <f t="shared" si="343"/>
        <v>4.3499999999999996</v>
      </c>
      <c r="FK368" s="374">
        <f t="shared" si="344"/>
        <v>5.8</v>
      </c>
      <c r="FL368" s="2263">
        <v>14.5</v>
      </c>
      <c r="FP368" s="2252"/>
      <c r="FQ368" s="1858"/>
      <c r="FT368" s="2252"/>
      <c r="FU368" s="374">
        <f t="shared" si="345"/>
        <v>5.0999999999999996</v>
      </c>
      <c r="FV368" s="374">
        <f t="shared" si="346"/>
        <v>5.0999999999999996</v>
      </c>
      <c r="FW368" s="374">
        <f t="shared" si="347"/>
        <v>6.8</v>
      </c>
      <c r="FX368" s="2263">
        <v>17</v>
      </c>
      <c r="FY368" s="683"/>
      <c r="FZ368" s="683"/>
      <c r="GA368" s="683"/>
      <c r="GB368" s="2265"/>
      <c r="GC368" s="683"/>
      <c r="GD368" s="683"/>
      <c r="GE368" s="683"/>
      <c r="GF368" s="2265"/>
      <c r="GG368" s="1906"/>
      <c r="GH368" s="683"/>
      <c r="GI368" s="683"/>
      <c r="GJ368" s="2265"/>
      <c r="GK368" s="683"/>
      <c r="GL368" s="683"/>
      <c r="GM368" s="683"/>
      <c r="GN368" s="2265"/>
      <c r="GO368" s="683"/>
      <c r="GP368" s="683"/>
      <c r="GQ368" s="683"/>
      <c r="GR368" s="2265"/>
      <c r="GS368" s="683"/>
      <c r="GT368" s="683"/>
      <c r="GU368" s="683"/>
      <c r="GV368" s="2351"/>
      <c r="GW368" s="1858"/>
      <c r="GZ368" s="2252"/>
      <c r="HA368" s="1858"/>
      <c r="HD368" s="2252"/>
      <c r="HE368" s="1858"/>
      <c r="HH368" s="2252"/>
      <c r="HI368" s="1858"/>
      <c r="HL368" s="2252"/>
      <c r="HM368" s="1858"/>
      <c r="HP368" s="2252"/>
      <c r="HQ368" s="1858"/>
      <c r="HT368" s="2252"/>
      <c r="HU368" s="1858"/>
      <c r="HX368" s="2252"/>
      <c r="HY368" s="1858"/>
      <c r="IB368" s="2252"/>
      <c r="IC368" s="1858"/>
      <c r="IF368" s="2252"/>
      <c r="IG368" s="1858"/>
      <c r="IJ368" s="2252"/>
      <c r="IK368" s="1858"/>
      <c r="IN368" s="2252"/>
      <c r="IO368" s="1858"/>
      <c r="IR368" s="2252"/>
      <c r="IS368" s="1858"/>
      <c r="IV368" s="1858"/>
      <c r="IW368" s="1858"/>
      <c r="IZ368" s="2252"/>
      <c r="JA368" s="1858"/>
      <c r="JD368" s="2252"/>
      <c r="JE368" s="1858"/>
      <c r="JH368" s="2252"/>
      <c r="JI368" s="1858"/>
      <c r="JL368" s="2252"/>
      <c r="JM368" s="1858"/>
      <c r="JP368" s="2252"/>
      <c r="JQ368" s="1858"/>
      <c r="JT368" s="2252"/>
      <c r="JU368" s="1858"/>
      <c r="JX368" s="2252"/>
      <c r="JY368" s="1858"/>
      <c r="KB368" s="2252"/>
      <c r="KC368" s="1858"/>
      <c r="KF368" s="2252"/>
      <c r="KG368" s="1858"/>
      <c r="KJ368" s="2252"/>
      <c r="KK368" s="1858"/>
      <c r="KN368" s="2252"/>
      <c r="KO368" s="1858"/>
      <c r="KR368" s="2252"/>
      <c r="KS368" s="1858"/>
      <c r="KV368" s="2252"/>
      <c r="KW368" s="1858"/>
      <c r="KZ368" s="2252"/>
      <c r="LA368" s="1858"/>
      <c r="LD368" s="2252"/>
      <c r="LE368" s="1858"/>
      <c r="LH368" s="2252"/>
      <c r="LI368" s="1858"/>
      <c r="LL368" s="2252"/>
      <c r="LM368" s="1858"/>
      <c r="LP368" s="2252"/>
      <c r="LQ368" s="1858"/>
      <c r="LT368" s="2252"/>
      <c r="LU368" s="1858"/>
      <c r="LX368" s="2252"/>
      <c r="LY368" s="1858"/>
      <c r="MB368" s="2252"/>
      <c r="MC368" s="1858"/>
      <c r="MF368" s="2252"/>
      <c r="MG368" s="1858"/>
      <c r="MJ368" s="2252"/>
      <c r="MK368" s="1858"/>
      <c r="MN368" s="2252"/>
      <c r="MO368" s="1858"/>
      <c r="MR368" s="2252"/>
      <c r="MS368" s="1858"/>
      <c r="MV368" s="2252"/>
      <c r="MW368" s="1858"/>
      <c r="MZ368" s="2252"/>
      <c r="NA368" s="1858"/>
      <c r="ND368" s="2252"/>
    </row>
    <row r="369" spans="1:368" s="78" customFormat="1" thickBot="1">
      <c r="A369" s="899"/>
      <c r="B369" s="1754"/>
      <c r="C369" s="1790"/>
      <c r="D369" s="2331"/>
      <c r="E369" s="1790"/>
      <c r="F369" s="1837"/>
      <c r="G369" s="1743" t="s">
        <v>375</v>
      </c>
      <c r="H369" s="1748">
        <f t="shared" si="329"/>
        <v>4.7287142857142852</v>
      </c>
      <c r="I369" s="1749">
        <f t="shared" si="329"/>
        <v>4.3001428571428564</v>
      </c>
      <c r="J369" s="1749">
        <f t="shared" si="329"/>
        <v>5.9954285714285707</v>
      </c>
      <c r="K369" s="2319">
        <f t="shared" si="334"/>
        <v>15.024285714285712</v>
      </c>
      <c r="L369" s="1754"/>
      <c r="M369" s="472"/>
      <c r="N369" s="472"/>
      <c r="O369" s="472"/>
      <c r="P369" s="471"/>
      <c r="Q369" s="2521"/>
      <c r="R369" s="572"/>
      <c r="S369" s="573"/>
      <c r="T369" s="2520"/>
      <c r="U369" s="355"/>
      <c r="V369" s="355"/>
      <c r="W369" s="355"/>
      <c r="X369" s="356"/>
      <c r="Y369" s="482"/>
      <c r="Z369" s="482"/>
      <c r="AA369" s="482"/>
      <c r="AB369" s="525"/>
      <c r="AC369" s="355"/>
      <c r="AD369" s="355"/>
      <c r="AE369" s="355"/>
      <c r="AF369" s="356"/>
      <c r="AG369" s="1176"/>
      <c r="AH369" s="1177"/>
      <c r="AI369" s="1178"/>
      <c r="AJ369" s="1177"/>
      <c r="AK369" s="351"/>
      <c r="AL369" s="463"/>
      <c r="AM369" s="463"/>
      <c r="AN369" s="464"/>
      <c r="AO369" s="1127"/>
      <c r="AP369" s="1127"/>
      <c r="AQ369" s="1127"/>
      <c r="AR369" s="1128"/>
      <c r="AS369" s="358">
        <f t="shared" si="330"/>
        <v>4.5</v>
      </c>
      <c r="AT369" s="358">
        <f t="shared" si="331"/>
        <v>4.5</v>
      </c>
      <c r="AU369" s="358">
        <f t="shared" si="332"/>
        <v>6</v>
      </c>
      <c r="AV369" s="543">
        <v>15</v>
      </c>
      <c r="AW369" s="1962"/>
      <c r="AX369" s="364"/>
      <c r="AY369" s="365"/>
      <c r="AZ369" s="1963"/>
      <c r="BA369" s="366"/>
      <c r="BB369" s="366"/>
      <c r="BC369" s="366"/>
      <c r="BD369" s="367"/>
      <c r="BE369" s="1906">
        <f>BH369*6/20</f>
        <v>4.101</v>
      </c>
      <c r="BF369" s="683">
        <f>BH369*6/20</f>
        <v>4.101</v>
      </c>
      <c r="BG369" s="2466">
        <f>BH369*8/20</f>
        <v>5.468</v>
      </c>
      <c r="BH369" s="2409">
        <v>13.67</v>
      </c>
      <c r="BI369" s="371"/>
      <c r="BJ369" s="371"/>
      <c r="BK369" s="371"/>
      <c r="BL369" s="372"/>
      <c r="BM369" s="358"/>
      <c r="BN369" s="358"/>
      <c r="BO369" s="358"/>
      <c r="BP369" s="363"/>
      <c r="BQ369" s="373"/>
      <c r="BR369" s="373"/>
      <c r="BS369" s="373"/>
      <c r="BT369" s="704"/>
      <c r="BU369" s="1910"/>
      <c r="BV369" s="373"/>
      <c r="BW369" s="373"/>
      <c r="BX369" s="1911"/>
      <c r="BY369" s="1424"/>
      <c r="BZ369" s="1424"/>
      <c r="CA369" s="1424"/>
      <c r="CB369" s="1425"/>
      <c r="CC369" s="355"/>
      <c r="CD369" s="355"/>
      <c r="CE369" s="355"/>
      <c r="CF369" s="356"/>
      <c r="CG369" s="358"/>
      <c r="CH369" s="358"/>
      <c r="CI369" s="358"/>
      <c r="CJ369" s="363"/>
      <c r="CK369" s="709">
        <v>6</v>
      </c>
      <c r="CL369" s="667">
        <v>4</v>
      </c>
      <c r="CM369" s="667">
        <v>5</v>
      </c>
      <c r="CN369" s="488">
        <f t="shared" si="338"/>
        <v>15</v>
      </c>
      <c r="CO369" s="2011">
        <v>5</v>
      </c>
      <c r="CP369" s="537">
        <v>4</v>
      </c>
      <c r="CQ369" s="537">
        <v>7.5</v>
      </c>
      <c r="CR369" s="2006">
        <f t="shared" si="333"/>
        <v>16.5</v>
      </c>
      <c r="CS369" s="467"/>
      <c r="CT369" s="467"/>
      <c r="CU369" s="467"/>
      <c r="CV369" s="575"/>
      <c r="CW369" s="466"/>
      <c r="CX369" s="467"/>
      <c r="CY369" s="468"/>
      <c r="CZ369" s="468"/>
      <c r="DA369" s="466"/>
      <c r="DB369" s="467"/>
      <c r="DC369" s="468"/>
      <c r="DD369" s="468"/>
      <c r="DE369" s="466"/>
      <c r="DF369" s="467"/>
      <c r="DG369" s="468"/>
      <c r="DH369" s="468"/>
      <c r="DI369" s="466"/>
      <c r="DJ369" s="467"/>
      <c r="DK369" s="468"/>
      <c r="DL369" s="468"/>
      <c r="DM369" s="374"/>
      <c r="DN369" s="374"/>
      <c r="DO369" s="374"/>
      <c r="DP369" s="574"/>
      <c r="DQ369" s="466"/>
      <c r="DR369" s="467"/>
      <c r="DS369" s="468"/>
      <c r="DT369" s="575"/>
      <c r="DU369" s="491">
        <f t="shared" si="339"/>
        <v>3.9</v>
      </c>
      <c r="DV369" s="492">
        <f t="shared" si="340"/>
        <v>3.9</v>
      </c>
      <c r="DW369" s="492">
        <f t="shared" si="341"/>
        <v>5.2</v>
      </c>
      <c r="DX369" s="725">
        <v>13</v>
      </c>
      <c r="DY369" s="495"/>
      <c r="DZ369" s="496"/>
      <c r="EA369" s="497"/>
      <c r="EB369" s="576"/>
      <c r="EC369" s="466"/>
      <c r="ED369" s="467"/>
      <c r="EE369" s="468"/>
      <c r="EF369" s="575"/>
      <c r="EG369" s="466"/>
      <c r="EH369" s="467"/>
      <c r="EI369" s="468"/>
      <c r="EJ369" s="575"/>
      <c r="EK369" s="990"/>
      <c r="EL369" s="991"/>
      <c r="EM369" s="992"/>
      <c r="EN369" s="993"/>
      <c r="EO369" s="1052"/>
      <c r="EP369" s="1053"/>
      <c r="EQ369" s="1054"/>
      <c r="ER369" s="1055"/>
      <c r="ES369" s="1113"/>
      <c r="ET369" s="1114"/>
      <c r="EU369" s="1115"/>
      <c r="EV369" s="1116"/>
      <c r="EW369" s="1396"/>
      <c r="EX369" s="1397"/>
      <c r="EY369" s="1398"/>
      <c r="EZ369" s="1399"/>
      <c r="FA369" s="1465"/>
      <c r="FB369" s="1466"/>
      <c r="FC369" s="1467"/>
      <c r="FD369" s="1468"/>
      <c r="FE369" s="1678"/>
      <c r="FF369" s="1679"/>
      <c r="FG369" s="1680"/>
      <c r="FH369" s="1681"/>
      <c r="FI369" s="374">
        <f t="shared" si="342"/>
        <v>4.2</v>
      </c>
      <c r="FJ369" s="374">
        <f t="shared" si="343"/>
        <v>4.2</v>
      </c>
      <c r="FK369" s="374">
        <f t="shared" si="344"/>
        <v>5.6</v>
      </c>
      <c r="FL369" s="2263">
        <v>14</v>
      </c>
      <c r="FP369" s="2252"/>
      <c r="FQ369" s="1858"/>
      <c r="FT369" s="2252"/>
      <c r="FU369" s="374">
        <f t="shared" si="345"/>
        <v>5.4</v>
      </c>
      <c r="FV369" s="374">
        <f t="shared" si="346"/>
        <v>5.4</v>
      </c>
      <c r="FW369" s="374">
        <f t="shared" si="347"/>
        <v>7.2</v>
      </c>
      <c r="FX369" s="2263">
        <v>18</v>
      </c>
      <c r="FY369" s="683"/>
      <c r="FZ369" s="683"/>
      <c r="GA369" s="683"/>
      <c r="GB369" s="2265"/>
      <c r="GC369" s="683"/>
      <c r="GD369" s="683"/>
      <c r="GE369" s="683"/>
      <c r="GF369" s="2265"/>
      <c r="GG369" s="1906"/>
      <c r="GH369" s="683"/>
      <c r="GI369" s="683"/>
      <c r="GJ369" s="2265"/>
      <c r="GK369" s="683"/>
      <c r="GL369" s="683"/>
      <c r="GM369" s="683"/>
      <c r="GN369" s="2265"/>
      <c r="GO369" s="683"/>
      <c r="GP369" s="683"/>
      <c r="GQ369" s="683"/>
      <c r="GR369" s="2265"/>
      <c r="GS369" s="683"/>
      <c r="GT369" s="683"/>
      <c r="GU369" s="683"/>
      <c r="GV369" s="2351"/>
      <c r="GW369" s="1858"/>
      <c r="GZ369" s="2252"/>
      <c r="HA369" s="1858"/>
      <c r="HD369" s="2252"/>
      <c r="HE369" s="1858"/>
      <c r="HH369" s="2252"/>
      <c r="HI369" s="1858"/>
      <c r="HL369" s="2252"/>
      <c r="HM369" s="1858"/>
      <c r="HP369" s="2252"/>
      <c r="HQ369" s="1858"/>
      <c r="HT369" s="2252"/>
      <c r="HU369" s="1858"/>
      <c r="HX369" s="2252"/>
      <c r="HY369" s="1858"/>
      <c r="IB369" s="2252"/>
      <c r="IC369" s="1858"/>
      <c r="IF369" s="2252"/>
      <c r="IG369" s="1858"/>
      <c r="IJ369" s="2252"/>
      <c r="IK369" s="1858"/>
      <c r="IN369" s="2252"/>
      <c r="IO369" s="1858"/>
      <c r="IR369" s="2252"/>
      <c r="IS369" s="1858"/>
      <c r="IV369" s="1858"/>
      <c r="IW369" s="1858"/>
      <c r="IZ369" s="2252"/>
      <c r="JA369" s="1858"/>
      <c r="JD369" s="2252"/>
      <c r="JE369" s="1858"/>
      <c r="JH369" s="2252"/>
      <c r="JI369" s="1858"/>
      <c r="JL369" s="2252"/>
      <c r="JM369" s="1858"/>
      <c r="JP369" s="2252"/>
      <c r="JQ369" s="1858"/>
      <c r="JT369" s="2252"/>
      <c r="JU369" s="1858"/>
      <c r="JX369" s="2252"/>
      <c r="JY369" s="1858"/>
      <c r="KB369" s="2252"/>
      <c r="KC369" s="1858"/>
      <c r="KF369" s="2252"/>
      <c r="KG369" s="1858"/>
      <c r="KJ369" s="2252"/>
      <c r="KK369" s="1858"/>
      <c r="KN369" s="2252"/>
      <c r="KO369" s="1858"/>
      <c r="KR369" s="2252"/>
      <c r="KS369" s="1858"/>
      <c r="KV369" s="2252"/>
      <c r="KW369" s="1858"/>
      <c r="KZ369" s="2252"/>
      <c r="LA369" s="1858"/>
      <c r="LD369" s="2252"/>
      <c r="LE369" s="1858"/>
      <c r="LH369" s="2252"/>
      <c r="LI369" s="1858"/>
      <c r="LL369" s="2252"/>
      <c r="LM369" s="1858"/>
      <c r="LP369" s="2252"/>
      <c r="LQ369" s="1858"/>
      <c r="LT369" s="2252"/>
      <c r="LU369" s="1858"/>
      <c r="LX369" s="2252"/>
      <c r="LY369" s="1858"/>
      <c r="MB369" s="2252"/>
      <c r="MC369" s="1858"/>
      <c r="MF369" s="2252"/>
      <c r="MG369" s="1858"/>
      <c r="MJ369" s="2252"/>
      <c r="MK369" s="1858"/>
      <c r="MN369" s="2252"/>
      <c r="MO369" s="1858"/>
      <c r="MR369" s="2252"/>
      <c r="MS369" s="1858"/>
      <c r="MV369" s="2252"/>
      <c r="MW369" s="1858"/>
      <c r="MZ369" s="2252"/>
      <c r="NA369" s="1858"/>
      <c r="ND369" s="2252"/>
    </row>
    <row r="370" spans="1:368" s="78" customFormat="1" thickBot="1">
      <c r="A370" s="899"/>
      <c r="B370" s="1754"/>
      <c r="C370" s="1790"/>
      <c r="D370" s="2331"/>
      <c r="E370" s="1790"/>
      <c r="F370" s="1837"/>
      <c r="G370" s="1743" t="s">
        <v>396</v>
      </c>
      <c r="H370" s="1741">
        <f t="shared" si="329"/>
        <v>3.9784285714285708</v>
      </c>
      <c r="I370" s="1741">
        <f t="shared" si="329"/>
        <v>3.7641428571428568</v>
      </c>
      <c r="J370" s="1741">
        <f t="shared" si="329"/>
        <v>5.6617142857142868</v>
      </c>
      <c r="K370" s="2310">
        <f t="shared" si="334"/>
        <v>13.404285714285713</v>
      </c>
      <c r="L370" s="1754"/>
      <c r="M370" s="472"/>
      <c r="N370" s="472"/>
      <c r="O370" s="472"/>
      <c r="P370" s="471"/>
      <c r="Q370" s="2521"/>
      <c r="R370" s="572"/>
      <c r="S370" s="573"/>
      <c r="T370" s="2520"/>
      <c r="U370" s="355"/>
      <c r="V370" s="355"/>
      <c r="W370" s="355"/>
      <c r="X370" s="356"/>
      <c r="Y370" s="482"/>
      <c r="Z370" s="482"/>
      <c r="AA370" s="482"/>
      <c r="AB370" s="525"/>
      <c r="AC370" s="355"/>
      <c r="AD370" s="355"/>
      <c r="AE370" s="355"/>
      <c r="AF370" s="356"/>
      <c r="AG370" s="1176"/>
      <c r="AH370" s="1177"/>
      <c r="AI370" s="1178"/>
      <c r="AJ370" s="1177"/>
      <c r="AK370" s="351"/>
      <c r="AL370" s="463"/>
      <c r="AM370" s="463"/>
      <c r="AN370" s="464"/>
      <c r="AO370" s="1127"/>
      <c r="AP370" s="1127"/>
      <c r="AQ370" s="1127"/>
      <c r="AR370" s="1128"/>
      <c r="AS370" s="358">
        <f t="shared" si="330"/>
        <v>4.8</v>
      </c>
      <c r="AT370" s="358">
        <f t="shared" si="331"/>
        <v>4.8</v>
      </c>
      <c r="AU370" s="358">
        <f t="shared" si="332"/>
        <v>6.4</v>
      </c>
      <c r="AV370" s="543">
        <v>16</v>
      </c>
      <c r="AW370" s="1962"/>
      <c r="AX370" s="364"/>
      <c r="AY370" s="365"/>
      <c r="AZ370" s="1963"/>
      <c r="BA370" s="366"/>
      <c r="BB370" s="366"/>
      <c r="BC370" s="366"/>
      <c r="BD370" s="367"/>
      <c r="BE370" s="2418">
        <f t="shared" si="335"/>
        <v>3.6</v>
      </c>
      <c r="BF370" s="378">
        <f t="shared" si="336"/>
        <v>3.6</v>
      </c>
      <c r="BG370" s="2448">
        <f t="shared" si="337"/>
        <v>4.8</v>
      </c>
      <c r="BH370" s="369">
        <v>12</v>
      </c>
      <c r="BI370" s="371"/>
      <c r="BJ370" s="371"/>
      <c r="BK370" s="371"/>
      <c r="BL370" s="372"/>
      <c r="BM370" s="358"/>
      <c r="BN370" s="358"/>
      <c r="BO370" s="358"/>
      <c r="BP370" s="363"/>
      <c r="BQ370" s="373"/>
      <c r="BR370" s="373"/>
      <c r="BS370" s="373"/>
      <c r="BT370" s="704"/>
      <c r="BU370" s="1910"/>
      <c r="BV370" s="373"/>
      <c r="BW370" s="373"/>
      <c r="BX370" s="1911"/>
      <c r="BY370" s="1424"/>
      <c r="BZ370" s="1424"/>
      <c r="CA370" s="1424"/>
      <c r="CB370" s="1425"/>
      <c r="CC370" s="355"/>
      <c r="CD370" s="355"/>
      <c r="CE370" s="355"/>
      <c r="CF370" s="356"/>
      <c r="CG370" s="358"/>
      <c r="CH370" s="358"/>
      <c r="CI370" s="358"/>
      <c r="CJ370" s="363"/>
      <c r="CK370" s="709">
        <v>5</v>
      </c>
      <c r="CL370" s="667">
        <v>4</v>
      </c>
      <c r="CM370" s="667">
        <v>8</v>
      </c>
      <c r="CN370" s="488">
        <f t="shared" si="338"/>
        <v>17</v>
      </c>
      <c r="CO370" s="2011">
        <v>4</v>
      </c>
      <c r="CP370" s="537">
        <v>3.5</v>
      </c>
      <c r="CQ370" s="537">
        <v>6.5</v>
      </c>
      <c r="CR370" s="2006">
        <f t="shared" si="333"/>
        <v>14</v>
      </c>
      <c r="CS370" s="467"/>
      <c r="CT370" s="467"/>
      <c r="CU370" s="467"/>
      <c r="CV370" s="575"/>
      <c r="CW370" s="466"/>
      <c r="CX370" s="467"/>
      <c r="CY370" s="468"/>
      <c r="CZ370" s="468"/>
      <c r="DA370" s="466"/>
      <c r="DB370" s="467"/>
      <c r="DC370" s="468"/>
      <c r="DD370" s="468"/>
      <c r="DE370" s="466"/>
      <c r="DF370" s="467"/>
      <c r="DG370" s="468"/>
      <c r="DH370" s="468"/>
      <c r="DI370" s="466"/>
      <c r="DJ370" s="467"/>
      <c r="DK370" s="468"/>
      <c r="DL370" s="468"/>
      <c r="DM370" s="374"/>
      <c r="DN370" s="374"/>
      <c r="DO370" s="374"/>
      <c r="DP370" s="574"/>
      <c r="DQ370" s="466"/>
      <c r="DR370" s="467"/>
      <c r="DS370" s="468"/>
      <c r="DT370" s="575"/>
      <c r="DU370" s="491">
        <f t="shared" si="339"/>
        <v>3</v>
      </c>
      <c r="DV370" s="492">
        <f t="shared" si="340"/>
        <v>3</v>
      </c>
      <c r="DW370" s="492">
        <f t="shared" si="341"/>
        <v>4</v>
      </c>
      <c r="DX370" s="725">
        <v>10</v>
      </c>
      <c r="DY370" s="495"/>
      <c r="DZ370" s="496"/>
      <c r="EA370" s="497"/>
      <c r="EB370" s="576"/>
      <c r="EC370" s="466"/>
      <c r="ED370" s="467"/>
      <c r="EE370" s="468"/>
      <c r="EF370" s="575"/>
      <c r="EG370" s="466"/>
      <c r="EH370" s="467"/>
      <c r="EI370" s="468"/>
      <c r="EJ370" s="575"/>
      <c r="EK370" s="990"/>
      <c r="EL370" s="991"/>
      <c r="EM370" s="992"/>
      <c r="EN370" s="993"/>
      <c r="EO370" s="1052"/>
      <c r="EP370" s="1053"/>
      <c r="EQ370" s="1054"/>
      <c r="ER370" s="1055"/>
      <c r="ES370" s="1113"/>
      <c r="ET370" s="1114"/>
      <c r="EU370" s="1115"/>
      <c r="EV370" s="1116"/>
      <c r="EW370" s="1396"/>
      <c r="EX370" s="1397"/>
      <c r="EY370" s="1398"/>
      <c r="EZ370" s="1399"/>
      <c r="FA370" s="1465"/>
      <c r="FB370" s="1466"/>
      <c r="FC370" s="1467"/>
      <c r="FD370" s="1468"/>
      <c r="FE370" s="1678"/>
      <c r="FF370" s="1679"/>
      <c r="FG370" s="1680"/>
      <c r="FH370" s="1681"/>
      <c r="FI370" s="683">
        <f>FL370*6/20</f>
        <v>4.4489999999999998</v>
      </c>
      <c r="FJ370" s="683">
        <f>FL370*6/20</f>
        <v>4.4489999999999998</v>
      </c>
      <c r="FK370" s="683">
        <f>FL370*8/20</f>
        <v>5.9320000000000004</v>
      </c>
      <c r="FL370" s="2265">
        <v>14.83</v>
      </c>
      <c r="FP370" s="2252"/>
      <c r="FQ370" s="1858"/>
      <c r="FT370" s="2252"/>
      <c r="FU370" s="374">
        <f t="shared" si="345"/>
        <v>3</v>
      </c>
      <c r="FV370" s="374">
        <f t="shared" si="346"/>
        <v>3</v>
      </c>
      <c r="FW370" s="374">
        <f t="shared" si="347"/>
        <v>4</v>
      </c>
      <c r="FX370" s="2263">
        <v>10</v>
      </c>
      <c r="FY370" s="683"/>
      <c r="FZ370" s="683"/>
      <c r="GA370" s="683"/>
      <c r="GB370" s="2265"/>
      <c r="GC370" s="683"/>
      <c r="GD370" s="683"/>
      <c r="GE370" s="683"/>
      <c r="GF370" s="2265"/>
      <c r="GG370" s="1906"/>
      <c r="GH370" s="683"/>
      <c r="GI370" s="683"/>
      <c r="GJ370" s="2265"/>
      <c r="GK370" s="683"/>
      <c r="GL370" s="683"/>
      <c r="GM370" s="683"/>
      <c r="GN370" s="2265"/>
      <c r="GO370" s="683"/>
      <c r="GP370" s="683"/>
      <c r="GQ370" s="683"/>
      <c r="GR370" s="2265"/>
      <c r="GS370" s="683"/>
      <c r="GT370" s="683"/>
      <c r="GU370" s="683"/>
      <c r="GV370" s="2351"/>
      <c r="GW370" s="1858"/>
      <c r="GZ370" s="2252"/>
      <c r="HA370" s="1858"/>
      <c r="HD370" s="2252"/>
      <c r="HE370" s="1858"/>
      <c r="HH370" s="2252"/>
      <c r="HI370" s="1858"/>
      <c r="HL370" s="2252"/>
      <c r="HM370" s="1858"/>
      <c r="HP370" s="2252"/>
      <c r="HQ370" s="1858"/>
      <c r="HT370" s="2252"/>
      <c r="HU370" s="1858"/>
      <c r="HX370" s="2252"/>
      <c r="HY370" s="1858"/>
      <c r="IB370" s="2252"/>
      <c r="IC370" s="1858"/>
      <c r="IF370" s="2252"/>
      <c r="IG370" s="1858"/>
      <c r="IJ370" s="2252"/>
      <c r="IK370" s="1858"/>
      <c r="IN370" s="2252"/>
      <c r="IO370" s="1858"/>
      <c r="IR370" s="2252"/>
      <c r="IS370" s="1858"/>
      <c r="IV370" s="1858"/>
      <c r="IW370" s="1858"/>
      <c r="IZ370" s="2252"/>
      <c r="JA370" s="1858"/>
      <c r="JD370" s="2252"/>
      <c r="JE370" s="1858"/>
      <c r="JH370" s="2252"/>
      <c r="JI370" s="1858"/>
      <c r="JL370" s="2252"/>
      <c r="JM370" s="1858"/>
      <c r="JP370" s="2252"/>
      <c r="JQ370" s="1858"/>
      <c r="JT370" s="2252"/>
      <c r="JU370" s="1858"/>
      <c r="JX370" s="2252"/>
      <c r="JY370" s="1858"/>
      <c r="KB370" s="2252"/>
      <c r="KC370" s="1858"/>
      <c r="KF370" s="2252"/>
      <c r="KG370" s="1858"/>
      <c r="KJ370" s="2252"/>
      <c r="KK370" s="1858"/>
      <c r="KN370" s="2252"/>
      <c r="KO370" s="1858"/>
      <c r="KR370" s="2252"/>
      <c r="KS370" s="1858"/>
      <c r="KV370" s="2252"/>
      <c r="KW370" s="1858"/>
      <c r="KZ370" s="2252"/>
      <c r="LA370" s="1858"/>
      <c r="LD370" s="2252"/>
      <c r="LE370" s="1858"/>
      <c r="LH370" s="2252"/>
      <c r="LI370" s="1858"/>
      <c r="LL370" s="2252"/>
      <c r="LM370" s="1858"/>
      <c r="LP370" s="2252"/>
      <c r="LQ370" s="1858"/>
      <c r="LT370" s="2252"/>
      <c r="LU370" s="1858"/>
      <c r="LX370" s="2252"/>
      <c r="LY370" s="1858"/>
      <c r="MB370" s="2252"/>
      <c r="MC370" s="1858"/>
      <c r="MF370" s="2252"/>
      <c r="MG370" s="1858"/>
      <c r="MJ370" s="2252"/>
      <c r="MK370" s="1858"/>
      <c r="MN370" s="2252"/>
      <c r="MO370" s="1858"/>
      <c r="MR370" s="2252"/>
      <c r="MS370" s="1858"/>
      <c r="MV370" s="2252"/>
      <c r="MW370" s="1858"/>
      <c r="MZ370" s="2252"/>
      <c r="NA370" s="1858"/>
      <c r="ND370" s="2252"/>
    </row>
    <row r="371" spans="1:368" s="78" customFormat="1" thickBot="1">
      <c r="A371" s="899"/>
      <c r="B371" s="1754"/>
      <c r="C371" s="1790"/>
      <c r="D371" s="2331"/>
      <c r="E371" s="1790"/>
      <c r="F371" s="1837"/>
      <c r="G371" s="1743" t="s">
        <v>242</v>
      </c>
      <c r="H371" s="1741">
        <f t="shared" si="329"/>
        <v>4.2142857142857144</v>
      </c>
      <c r="I371" s="1741">
        <f t="shared" si="329"/>
        <v>4.1428571428571432</v>
      </c>
      <c r="J371" s="1741">
        <f t="shared" si="329"/>
        <v>5.8571428571428568</v>
      </c>
      <c r="K371" s="2310">
        <f t="shared" si="334"/>
        <v>14.214285714285715</v>
      </c>
      <c r="L371" s="1754"/>
      <c r="M371" s="472"/>
      <c r="N371" s="472"/>
      <c r="O371" s="472"/>
      <c r="P371" s="471"/>
      <c r="Q371" s="2521"/>
      <c r="R371" s="572"/>
      <c r="S371" s="573"/>
      <c r="T371" s="2520"/>
      <c r="U371" s="355"/>
      <c r="V371" s="355"/>
      <c r="W371" s="355"/>
      <c r="X371" s="356"/>
      <c r="Y371" s="482"/>
      <c r="Z371" s="482"/>
      <c r="AA371" s="482"/>
      <c r="AB371" s="525"/>
      <c r="AC371" s="355"/>
      <c r="AD371" s="355"/>
      <c r="AE371" s="355"/>
      <c r="AF371" s="356"/>
      <c r="AG371" s="1176"/>
      <c r="AH371" s="1177"/>
      <c r="AI371" s="1178"/>
      <c r="AJ371" s="1177"/>
      <c r="AK371" s="351"/>
      <c r="AL371" s="463"/>
      <c r="AM371" s="463"/>
      <c r="AN371" s="464"/>
      <c r="AO371" s="1127"/>
      <c r="AP371" s="1127"/>
      <c r="AQ371" s="1127"/>
      <c r="AR371" s="1128"/>
      <c r="AS371" s="358">
        <f t="shared" si="330"/>
        <v>4.2</v>
      </c>
      <c r="AT371" s="358">
        <f t="shared" si="331"/>
        <v>4.2</v>
      </c>
      <c r="AU371" s="358">
        <f t="shared" si="332"/>
        <v>5.6</v>
      </c>
      <c r="AV371" s="543">
        <v>14</v>
      </c>
      <c r="AW371" s="1962"/>
      <c r="AX371" s="364"/>
      <c r="AY371" s="365"/>
      <c r="AZ371" s="1963"/>
      <c r="BA371" s="366"/>
      <c r="BB371" s="366"/>
      <c r="BC371" s="366"/>
      <c r="BD371" s="367"/>
      <c r="BE371" s="2418">
        <f t="shared" si="335"/>
        <v>4.2</v>
      </c>
      <c r="BF371" s="378">
        <f t="shared" si="336"/>
        <v>4.2</v>
      </c>
      <c r="BG371" s="2448">
        <f t="shared" si="337"/>
        <v>5.6</v>
      </c>
      <c r="BH371" s="369">
        <v>14</v>
      </c>
      <c r="BI371" s="371"/>
      <c r="BJ371" s="371"/>
      <c r="BK371" s="371"/>
      <c r="BL371" s="372"/>
      <c r="BM371" s="358"/>
      <c r="BN371" s="358"/>
      <c r="BO371" s="358"/>
      <c r="BP371" s="363"/>
      <c r="BQ371" s="373"/>
      <c r="BR371" s="373"/>
      <c r="BS371" s="373"/>
      <c r="BT371" s="704"/>
      <c r="BU371" s="1910"/>
      <c r="BV371" s="373"/>
      <c r="BW371" s="373"/>
      <c r="BX371" s="1911"/>
      <c r="BY371" s="1424"/>
      <c r="BZ371" s="1424"/>
      <c r="CA371" s="1424"/>
      <c r="CB371" s="1425"/>
      <c r="CC371" s="355"/>
      <c r="CD371" s="355"/>
      <c r="CE371" s="355"/>
      <c r="CF371" s="356"/>
      <c r="CG371" s="358"/>
      <c r="CH371" s="358"/>
      <c r="CI371" s="358"/>
      <c r="CJ371" s="363"/>
      <c r="CK371" s="709">
        <v>4</v>
      </c>
      <c r="CL371" s="667">
        <v>3</v>
      </c>
      <c r="CM371" s="667">
        <v>6</v>
      </c>
      <c r="CN371" s="488">
        <f t="shared" si="338"/>
        <v>13</v>
      </c>
      <c r="CO371" s="2011">
        <v>4.5</v>
      </c>
      <c r="CP371" s="537">
        <v>5</v>
      </c>
      <c r="CQ371" s="537">
        <v>7</v>
      </c>
      <c r="CR371" s="2006">
        <f t="shared" si="333"/>
        <v>16.5</v>
      </c>
      <c r="CS371" s="467"/>
      <c r="CT371" s="467"/>
      <c r="CU371" s="467"/>
      <c r="CV371" s="575"/>
      <c r="CW371" s="466"/>
      <c r="CX371" s="467"/>
      <c r="CY371" s="468"/>
      <c r="CZ371" s="468"/>
      <c r="DA371" s="466"/>
      <c r="DB371" s="467"/>
      <c r="DC371" s="468"/>
      <c r="DD371" s="468"/>
      <c r="DE371" s="466"/>
      <c r="DF371" s="467"/>
      <c r="DG371" s="468"/>
      <c r="DH371" s="468"/>
      <c r="DI371" s="466"/>
      <c r="DJ371" s="467"/>
      <c r="DK371" s="468"/>
      <c r="DL371" s="468"/>
      <c r="DM371" s="374"/>
      <c r="DN371" s="374"/>
      <c r="DO371" s="374"/>
      <c r="DP371" s="574"/>
      <c r="DQ371" s="466"/>
      <c r="DR371" s="467"/>
      <c r="DS371" s="468"/>
      <c r="DT371" s="575"/>
      <c r="DU371" s="491">
        <f t="shared" si="339"/>
        <v>3.75</v>
      </c>
      <c r="DV371" s="492">
        <f t="shared" si="340"/>
        <v>3.75</v>
      </c>
      <c r="DW371" s="492">
        <f t="shared" si="341"/>
        <v>5</v>
      </c>
      <c r="DX371" s="725">
        <v>12.5</v>
      </c>
      <c r="DY371" s="495"/>
      <c r="DZ371" s="496"/>
      <c r="EA371" s="497"/>
      <c r="EB371" s="576"/>
      <c r="EC371" s="466"/>
      <c r="ED371" s="467"/>
      <c r="EE371" s="468"/>
      <c r="EF371" s="575"/>
      <c r="EG371" s="466"/>
      <c r="EH371" s="467"/>
      <c r="EI371" s="468"/>
      <c r="EJ371" s="575"/>
      <c r="EK371" s="990"/>
      <c r="EL371" s="991"/>
      <c r="EM371" s="992"/>
      <c r="EN371" s="993"/>
      <c r="EO371" s="1052"/>
      <c r="EP371" s="1053"/>
      <c r="EQ371" s="1054"/>
      <c r="ER371" s="1055"/>
      <c r="ES371" s="1113"/>
      <c r="ET371" s="1114"/>
      <c r="EU371" s="1115"/>
      <c r="EV371" s="1116"/>
      <c r="EW371" s="1396"/>
      <c r="EX371" s="1397"/>
      <c r="EY371" s="1398"/>
      <c r="EZ371" s="1399"/>
      <c r="FA371" s="1465"/>
      <c r="FB371" s="1466"/>
      <c r="FC371" s="1467"/>
      <c r="FD371" s="1468"/>
      <c r="FE371" s="1678"/>
      <c r="FF371" s="1679"/>
      <c r="FG371" s="1680"/>
      <c r="FH371" s="1681"/>
      <c r="FI371" s="374">
        <f t="shared" si="342"/>
        <v>4.3499999999999996</v>
      </c>
      <c r="FJ371" s="374">
        <f t="shared" si="343"/>
        <v>4.3499999999999996</v>
      </c>
      <c r="FK371" s="374">
        <f t="shared" si="344"/>
        <v>5.8</v>
      </c>
      <c r="FL371" s="2263">
        <v>14.5</v>
      </c>
      <c r="FP371" s="2252"/>
      <c r="FQ371" s="1858"/>
      <c r="FT371" s="2252"/>
      <c r="FU371" s="374">
        <f t="shared" si="345"/>
        <v>4.5</v>
      </c>
      <c r="FV371" s="374">
        <f t="shared" si="346"/>
        <v>4.5</v>
      </c>
      <c r="FW371" s="374">
        <f t="shared" si="347"/>
        <v>6</v>
      </c>
      <c r="FX371" s="2263">
        <v>15</v>
      </c>
      <c r="FY371" s="683"/>
      <c r="FZ371" s="683"/>
      <c r="GA371" s="683"/>
      <c r="GB371" s="2265"/>
      <c r="GC371" s="683"/>
      <c r="GD371" s="683"/>
      <c r="GE371" s="683"/>
      <c r="GF371" s="2265"/>
      <c r="GG371" s="1906"/>
      <c r="GH371" s="683"/>
      <c r="GI371" s="683"/>
      <c r="GJ371" s="2265"/>
      <c r="GK371" s="683"/>
      <c r="GL371" s="683"/>
      <c r="GM371" s="683"/>
      <c r="GN371" s="2265"/>
      <c r="GO371" s="683"/>
      <c r="GP371" s="683"/>
      <c r="GQ371" s="683"/>
      <c r="GR371" s="2265"/>
      <c r="GS371" s="683"/>
      <c r="GT371" s="683"/>
      <c r="GU371" s="683"/>
      <c r="GV371" s="2351"/>
      <c r="GW371" s="1858"/>
      <c r="GZ371" s="2252"/>
      <c r="HA371" s="1858"/>
      <c r="HD371" s="2252"/>
      <c r="HE371" s="1858"/>
      <c r="HH371" s="2252"/>
      <c r="HI371" s="1858"/>
      <c r="HL371" s="2252"/>
      <c r="HM371" s="1858"/>
      <c r="HP371" s="2252"/>
      <c r="HQ371" s="1858"/>
      <c r="HT371" s="2252"/>
      <c r="HU371" s="1858"/>
      <c r="HX371" s="2252"/>
      <c r="HY371" s="1858"/>
      <c r="IB371" s="2252"/>
      <c r="IC371" s="1858"/>
      <c r="IF371" s="2252"/>
      <c r="IG371" s="1858"/>
      <c r="IJ371" s="2252"/>
      <c r="IK371" s="1858"/>
      <c r="IN371" s="2252"/>
      <c r="IO371" s="1858"/>
      <c r="IR371" s="2252"/>
      <c r="IS371" s="1858"/>
      <c r="IV371" s="1858"/>
      <c r="IW371" s="1858"/>
      <c r="IZ371" s="2252"/>
      <c r="JA371" s="1858"/>
      <c r="JD371" s="2252"/>
      <c r="JE371" s="1858"/>
      <c r="JH371" s="2252"/>
      <c r="JI371" s="1858"/>
      <c r="JL371" s="2252"/>
      <c r="JM371" s="1858"/>
      <c r="JP371" s="2252"/>
      <c r="JQ371" s="1858"/>
      <c r="JT371" s="2252"/>
      <c r="JU371" s="1858"/>
      <c r="JX371" s="2252"/>
      <c r="JY371" s="1858"/>
      <c r="KB371" s="2252"/>
      <c r="KC371" s="1858"/>
      <c r="KF371" s="2252"/>
      <c r="KG371" s="1858"/>
      <c r="KJ371" s="2252"/>
      <c r="KK371" s="1858"/>
      <c r="KN371" s="2252"/>
      <c r="KO371" s="1858"/>
      <c r="KR371" s="2252"/>
      <c r="KS371" s="1858"/>
      <c r="KV371" s="2252"/>
      <c r="KW371" s="1858"/>
      <c r="KZ371" s="2252"/>
      <c r="LA371" s="1858"/>
      <c r="LD371" s="2252"/>
      <c r="LE371" s="1858"/>
      <c r="LH371" s="2252"/>
      <c r="LI371" s="1858"/>
      <c r="LL371" s="2252"/>
      <c r="LM371" s="1858"/>
      <c r="LP371" s="2252"/>
      <c r="LQ371" s="1858"/>
      <c r="LT371" s="2252"/>
      <c r="LU371" s="1858"/>
      <c r="LX371" s="2252"/>
      <c r="LY371" s="1858"/>
      <c r="MB371" s="2252"/>
      <c r="MC371" s="1858"/>
      <c r="MF371" s="2252"/>
      <c r="MG371" s="1858"/>
      <c r="MJ371" s="2252"/>
      <c r="MK371" s="1858"/>
      <c r="MN371" s="2252"/>
      <c r="MO371" s="1858"/>
      <c r="MR371" s="2252"/>
      <c r="MS371" s="1858"/>
      <c r="MV371" s="2252"/>
      <c r="MW371" s="1858"/>
      <c r="MZ371" s="2252"/>
      <c r="NA371" s="1858"/>
      <c r="ND371" s="2252"/>
    </row>
    <row r="372" spans="1:368" s="78" customFormat="1" thickBot="1">
      <c r="A372" s="899"/>
      <c r="B372" s="1754"/>
      <c r="C372" s="1790"/>
      <c r="D372" s="2331"/>
      <c r="E372" s="1790"/>
      <c r="F372" s="1837"/>
      <c r="G372" s="1743" t="s">
        <v>170</v>
      </c>
      <c r="H372" s="1747">
        <f t="shared" si="329"/>
        <v>4.8428571428571425</v>
      </c>
      <c r="I372" s="1747">
        <f t="shared" si="329"/>
        <v>4.5571428571428569</v>
      </c>
      <c r="J372" s="1747">
        <f t="shared" si="329"/>
        <v>6.1714285714285717</v>
      </c>
      <c r="K372" s="2309">
        <f t="shared" si="334"/>
        <v>15.571428571428569</v>
      </c>
      <c r="L372" s="1754"/>
      <c r="M372" s="472"/>
      <c r="N372" s="472"/>
      <c r="O372" s="472"/>
      <c r="P372" s="471"/>
      <c r="Q372" s="2521"/>
      <c r="R372" s="572"/>
      <c r="S372" s="573"/>
      <c r="T372" s="2520"/>
      <c r="U372" s="355"/>
      <c r="V372" s="355"/>
      <c r="W372" s="355"/>
      <c r="X372" s="356"/>
      <c r="Y372" s="482"/>
      <c r="Z372" s="482"/>
      <c r="AA372" s="482"/>
      <c r="AB372" s="525"/>
      <c r="AC372" s="355"/>
      <c r="AD372" s="355"/>
      <c r="AE372" s="355"/>
      <c r="AF372" s="356"/>
      <c r="AG372" s="1176"/>
      <c r="AH372" s="1177"/>
      <c r="AI372" s="1178"/>
      <c r="AJ372" s="1177"/>
      <c r="AK372" s="351"/>
      <c r="AL372" s="463"/>
      <c r="AM372" s="463"/>
      <c r="AN372" s="464"/>
      <c r="AO372" s="1127"/>
      <c r="AP372" s="1127"/>
      <c r="AQ372" s="1127"/>
      <c r="AR372" s="1128"/>
      <c r="AS372" s="358">
        <f t="shared" si="330"/>
        <v>5.0999999999999996</v>
      </c>
      <c r="AT372" s="358">
        <f t="shared" si="331"/>
        <v>5.0999999999999996</v>
      </c>
      <c r="AU372" s="358">
        <f t="shared" si="332"/>
        <v>6.8</v>
      </c>
      <c r="AV372" s="543">
        <v>17</v>
      </c>
      <c r="AW372" s="1962"/>
      <c r="AX372" s="364"/>
      <c r="AY372" s="365"/>
      <c r="AZ372" s="1963"/>
      <c r="BA372" s="366"/>
      <c r="BB372" s="366"/>
      <c r="BC372" s="366"/>
      <c r="BD372" s="367"/>
      <c r="BE372" s="2418">
        <f t="shared" si="335"/>
        <v>4.5</v>
      </c>
      <c r="BF372" s="378">
        <f t="shared" si="336"/>
        <v>4.5</v>
      </c>
      <c r="BG372" s="2448">
        <f t="shared" si="337"/>
        <v>6</v>
      </c>
      <c r="BH372" s="369">
        <v>15</v>
      </c>
      <c r="BI372" s="371"/>
      <c r="BJ372" s="371"/>
      <c r="BK372" s="371"/>
      <c r="BL372" s="372"/>
      <c r="BM372" s="358"/>
      <c r="BN372" s="358"/>
      <c r="BO372" s="358"/>
      <c r="BP372" s="363"/>
      <c r="BQ372" s="373"/>
      <c r="BR372" s="373"/>
      <c r="BS372" s="373"/>
      <c r="BT372" s="704"/>
      <c r="BU372" s="1910"/>
      <c r="BV372" s="373"/>
      <c r="BW372" s="373"/>
      <c r="BX372" s="1911"/>
      <c r="BY372" s="1424"/>
      <c r="BZ372" s="1424"/>
      <c r="CA372" s="1424"/>
      <c r="CB372" s="1425"/>
      <c r="CC372" s="355"/>
      <c r="CD372" s="355"/>
      <c r="CE372" s="355"/>
      <c r="CF372" s="356"/>
      <c r="CG372" s="358"/>
      <c r="CH372" s="358"/>
      <c r="CI372" s="358"/>
      <c r="CJ372" s="363"/>
      <c r="CK372" s="709">
        <v>6</v>
      </c>
      <c r="CL372" s="667">
        <v>4</v>
      </c>
      <c r="CM372" s="667">
        <v>6</v>
      </c>
      <c r="CN372" s="488">
        <f t="shared" si="338"/>
        <v>16</v>
      </c>
      <c r="CO372" s="1906">
        <f>CR372*6/20</f>
        <v>4.3499999999999996</v>
      </c>
      <c r="CP372" s="683">
        <f>CR372*6/20</f>
        <v>4.3499999999999996</v>
      </c>
      <c r="CQ372" s="683">
        <f>CR372*8/20</f>
        <v>5.8</v>
      </c>
      <c r="CR372" s="1907">
        <v>14.5</v>
      </c>
      <c r="CS372" s="467"/>
      <c r="CT372" s="467"/>
      <c r="CU372" s="467"/>
      <c r="CV372" s="575"/>
      <c r="CW372" s="466"/>
      <c r="CX372" s="467"/>
      <c r="CY372" s="468"/>
      <c r="CZ372" s="468"/>
      <c r="DA372" s="466"/>
      <c r="DB372" s="467"/>
      <c r="DC372" s="468"/>
      <c r="DD372" s="468"/>
      <c r="DE372" s="466"/>
      <c r="DF372" s="467"/>
      <c r="DG372" s="468"/>
      <c r="DH372" s="468"/>
      <c r="DI372" s="466"/>
      <c r="DJ372" s="467"/>
      <c r="DK372" s="468"/>
      <c r="DL372" s="468"/>
      <c r="DM372" s="374"/>
      <c r="DN372" s="374"/>
      <c r="DO372" s="374"/>
      <c r="DP372" s="574"/>
      <c r="DQ372" s="466"/>
      <c r="DR372" s="467"/>
      <c r="DS372" s="468"/>
      <c r="DT372" s="575"/>
      <c r="DU372" s="491">
        <f t="shared" si="339"/>
        <v>4.2</v>
      </c>
      <c r="DV372" s="492">
        <f t="shared" si="340"/>
        <v>4.2</v>
      </c>
      <c r="DW372" s="492">
        <f t="shared" si="341"/>
        <v>5.6</v>
      </c>
      <c r="DX372" s="725">
        <v>14</v>
      </c>
      <c r="DY372" s="495"/>
      <c r="DZ372" s="496"/>
      <c r="EA372" s="497"/>
      <c r="EB372" s="576"/>
      <c r="EC372" s="466"/>
      <c r="ED372" s="467"/>
      <c r="EE372" s="468"/>
      <c r="EF372" s="575"/>
      <c r="EG372" s="466"/>
      <c r="EH372" s="467"/>
      <c r="EI372" s="468"/>
      <c r="EJ372" s="575"/>
      <c r="EK372" s="990"/>
      <c r="EL372" s="991"/>
      <c r="EM372" s="992"/>
      <c r="EN372" s="993"/>
      <c r="EO372" s="1052"/>
      <c r="EP372" s="1053"/>
      <c r="EQ372" s="1054"/>
      <c r="ER372" s="1055"/>
      <c r="ES372" s="1113"/>
      <c r="ET372" s="1114"/>
      <c r="EU372" s="1115"/>
      <c r="EV372" s="1116"/>
      <c r="EW372" s="1396"/>
      <c r="EX372" s="1397"/>
      <c r="EY372" s="1398"/>
      <c r="EZ372" s="1399"/>
      <c r="FA372" s="1465"/>
      <c r="FB372" s="1466"/>
      <c r="FC372" s="1467"/>
      <c r="FD372" s="1468"/>
      <c r="FE372" s="1678"/>
      <c r="FF372" s="1679"/>
      <c r="FG372" s="1680"/>
      <c r="FH372" s="1681"/>
      <c r="FI372" s="374">
        <f t="shared" si="342"/>
        <v>4.6500000000000004</v>
      </c>
      <c r="FJ372" s="374">
        <f t="shared" si="343"/>
        <v>4.6500000000000004</v>
      </c>
      <c r="FK372" s="374">
        <f t="shared" si="344"/>
        <v>6.2</v>
      </c>
      <c r="FL372" s="2263">
        <v>15.5</v>
      </c>
      <c r="FP372" s="2252"/>
      <c r="FQ372" s="1858"/>
      <c r="FT372" s="2252"/>
      <c r="FU372" s="374">
        <f t="shared" si="345"/>
        <v>5.0999999999999996</v>
      </c>
      <c r="FV372" s="374">
        <f t="shared" si="346"/>
        <v>5.0999999999999996</v>
      </c>
      <c r="FW372" s="374">
        <f t="shared" si="347"/>
        <v>6.8</v>
      </c>
      <c r="FX372" s="2263">
        <v>17</v>
      </c>
      <c r="FY372" s="683"/>
      <c r="FZ372" s="683"/>
      <c r="GA372" s="683"/>
      <c r="GB372" s="2265"/>
      <c r="GC372" s="683"/>
      <c r="GD372" s="683"/>
      <c r="GE372" s="683"/>
      <c r="GF372" s="2265"/>
      <c r="GG372" s="1906"/>
      <c r="GH372" s="683"/>
      <c r="GI372" s="683"/>
      <c r="GJ372" s="2265"/>
      <c r="GK372" s="683"/>
      <c r="GL372" s="683"/>
      <c r="GM372" s="683"/>
      <c r="GN372" s="2265"/>
      <c r="GO372" s="683"/>
      <c r="GP372" s="683"/>
      <c r="GQ372" s="683"/>
      <c r="GR372" s="2265"/>
      <c r="GS372" s="683"/>
      <c r="GT372" s="683"/>
      <c r="GU372" s="683"/>
      <c r="GV372" s="2351"/>
      <c r="GW372" s="1858"/>
      <c r="GZ372" s="2252"/>
      <c r="HA372" s="1858"/>
      <c r="HD372" s="2252"/>
      <c r="HE372" s="1858"/>
      <c r="HH372" s="2252"/>
      <c r="HI372" s="1858"/>
      <c r="HL372" s="2252"/>
      <c r="HM372" s="1858"/>
      <c r="HP372" s="2252"/>
      <c r="HQ372" s="1858"/>
      <c r="HT372" s="2252"/>
      <c r="HU372" s="1858"/>
      <c r="HX372" s="2252"/>
      <c r="HY372" s="1858"/>
      <c r="IB372" s="2252"/>
      <c r="IC372" s="1858"/>
      <c r="IF372" s="2252"/>
      <c r="IG372" s="1858"/>
      <c r="IJ372" s="2252"/>
      <c r="IK372" s="1858"/>
      <c r="IN372" s="2252"/>
      <c r="IO372" s="1858"/>
      <c r="IR372" s="2252"/>
      <c r="IS372" s="1858"/>
      <c r="IV372" s="1858"/>
      <c r="IW372" s="1858"/>
      <c r="IZ372" s="2252"/>
      <c r="JA372" s="1858"/>
      <c r="JD372" s="2252"/>
      <c r="JE372" s="1858"/>
      <c r="JH372" s="2252"/>
      <c r="JI372" s="1858"/>
      <c r="JL372" s="2252"/>
      <c r="JM372" s="1858"/>
      <c r="JP372" s="2252"/>
      <c r="JQ372" s="1858"/>
      <c r="JT372" s="2252"/>
      <c r="JU372" s="1858"/>
      <c r="JX372" s="2252"/>
      <c r="JY372" s="1858"/>
      <c r="KB372" s="2252"/>
      <c r="KC372" s="1858"/>
      <c r="KF372" s="2252"/>
      <c r="KG372" s="1858"/>
      <c r="KJ372" s="2252"/>
      <c r="KK372" s="1858"/>
      <c r="KN372" s="2252"/>
      <c r="KO372" s="1858"/>
      <c r="KR372" s="2252"/>
      <c r="KS372" s="1858"/>
      <c r="KV372" s="2252"/>
      <c r="KW372" s="1858"/>
      <c r="KZ372" s="2252"/>
      <c r="LA372" s="1858"/>
      <c r="LD372" s="2252"/>
      <c r="LE372" s="1858"/>
      <c r="LH372" s="2252"/>
      <c r="LI372" s="1858"/>
      <c r="LL372" s="2252"/>
      <c r="LM372" s="1858"/>
      <c r="LP372" s="2252"/>
      <c r="LQ372" s="1858"/>
      <c r="LT372" s="2252"/>
      <c r="LU372" s="1858"/>
      <c r="LX372" s="2252"/>
      <c r="LY372" s="1858"/>
      <c r="MB372" s="2252"/>
      <c r="MC372" s="1858"/>
      <c r="MF372" s="2252"/>
      <c r="MG372" s="1858"/>
      <c r="MJ372" s="2252"/>
      <c r="MK372" s="1858"/>
      <c r="MN372" s="2252"/>
      <c r="MO372" s="1858"/>
      <c r="MR372" s="2252"/>
      <c r="MS372" s="1858"/>
      <c r="MV372" s="2252"/>
      <c r="MW372" s="1858"/>
      <c r="MZ372" s="2252"/>
      <c r="NA372" s="1858"/>
      <c r="ND372" s="2252"/>
    </row>
    <row r="373" spans="1:368" s="933" customFormat="1" thickBot="1">
      <c r="A373" s="900"/>
      <c r="B373" s="1761"/>
      <c r="C373" s="1790">
        <v>2009</v>
      </c>
      <c r="D373" s="2331" t="s">
        <v>508</v>
      </c>
      <c r="E373" s="1790">
        <v>3</v>
      </c>
      <c r="F373" s="1839" t="s">
        <v>397</v>
      </c>
      <c r="G373" s="1744"/>
      <c r="H373" s="2274"/>
      <c r="I373" s="2274"/>
      <c r="J373" s="2274"/>
      <c r="K373" s="2275"/>
      <c r="L373" s="1761"/>
      <c r="M373" s="1221"/>
      <c r="N373" s="1221"/>
      <c r="O373" s="1221"/>
      <c r="P373" s="2506"/>
      <c r="Q373" s="2534"/>
      <c r="R373" s="1222"/>
      <c r="S373" s="1223"/>
      <c r="T373" s="2535"/>
      <c r="U373" s="903"/>
      <c r="V373" s="903"/>
      <c r="W373" s="903"/>
      <c r="X373" s="904"/>
      <c r="Y373" s="1224"/>
      <c r="Z373" s="1224"/>
      <c r="AA373" s="1224"/>
      <c r="AB373" s="1225"/>
      <c r="AC373" s="903"/>
      <c r="AD373" s="903"/>
      <c r="AE373" s="903"/>
      <c r="AF373" s="904"/>
      <c r="AG373" s="1179"/>
      <c r="AH373" s="1180"/>
      <c r="AI373" s="1181"/>
      <c r="AJ373" s="1180"/>
      <c r="AK373" s="907"/>
      <c r="AL373" s="908"/>
      <c r="AM373" s="908"/>
      <c r="AN373" s="909"/>
      <c r="AO373" s="1226"/>
      <c r="AP373" s="1226"/>
      <c r="AQ373" s="1226"/>
      <c r="AR373" s="1227"/>
      <c r="AS373" s="2581">
        <f>STDEV(AV366:AV372)</f>
        <v>1.5986110042337249</v>
      </c>
      <c r="AT373" s="2581"/>
      <c r="AU373" s="2580">
        <f>AVERAGE(AV366:AV372)</f>
        <v>14.667142857142858</v>
      </c>
      <c r="AV373" s="2580"/>
      <c r="AW373" s="1978"/>
      <c r="AX373" s="912"/>
      <c r="AY373" s="913"/>
      <c r="AZ373" s="1979"/>
      <c r="BA373" s="914"/>
      <c r="BB373" s="914"/>
      <c r="BC373" s="914"/>
      <c r="BD373" s="1847"/>
      <c r="BE373" s="2582">
        <f>STDEV(BH366:BH372)</f>
        <v>0.94280988337546301</v>
      </c>
      <c r="BF373" s="2581"/>
      <c r="BG373" s="2580">
        <f>AVERAGE(BH366:BH372)</f>
        <v>13.667142857142858</v>
      </c>
      <c r="BH373" s="2580"/>
      <c r="BI373" s="916"/>
      <c r="BJ373" s="916"/>
      <c r="BK373" s="916"/>
      <c r="BL373" s="917"/>
      <c r="BM373" s="918"/>
      <c r="BN373" s="918"/>
      <c r="BO373" s="918"/>
      <c r="BP373" s="919"/>
      <c r="BQ373" s="910"/>
      <c r="BR373" s="910"/>
      <c r="BS373" s="910"/>
      <c r="BT373" s="1598"/>
      <c r="BU373" s="1937"/>
      <c r="BV373" s="910"/>
      <c r="BW373" s="910"/>
      <c r="BX373" s="1938"/>
      <c r="BY373" s="1437"/>
      <c r="BZ373" s="1437"/>
      <c r="CA373" s="1437"/>
      <c r="CB373" s="1438"/>
      <c r="CC373" s="903"/>
      <c r="CD373" s="903"/>
      <c r="CE373" s="903"/>
      <c r="CF373" s="904"/>
      <c r="CG373" s="918"/>
      <c r="CH373" s="918"/>
      <c r="CI373" s="918"/>
      <c r="CJ373" s="919"/>
      <c r="CK373" s="2581">
        <f>STDEV(CN366:CN372)</f>
        <v>1.4907125173969076</v>
      </c>
      <c r="CL373" s="2581"/>
      <c r="CM373" s="2580">
        <f>AVERAGE(CN366:CN372)</f>
        <v>14.667142857142858</v>
      </c>
      <c r="CN373" s="2580"/>
      <c r="CO373" s="2581">
        <f>STDEV(CR366:CR372)</f>
        <v>2.565800719723442</v>
      </c>
      <c r="CP373" s="2581"/>
      <c r="CQ373" s="2580">
        <f>AVERAGE(CR366:CR372)</f>
        <v>14.5</v>
      </c>
      <c r="CR373" s="2580"/>
      <c r="CS373" s="921"/>
      <c r="CT373" s="921"/>
      <c r="CU373" s="921"/>
      <c r="CV373" s="923"/>
      <c r="CW373" s="924"/>
      <c r="CX373" s="921"/>
      <c r="CY373" s="922"/>
      <c r="CZ373" s="922"/>
      <c r="DA373" s="924"/>
      <c r="DB373" s="921"/>
      <c r="DC373" s="922"/>
      <c r="DD373" s="922"/>
      <c r="DE373" s="924"/>
      <c r="DF373" s="921"/>
      <c r="DG373" s="922"/>
      <c r="DH373" s="922"/>
      <c r="DI373" s="924"/>
      <c r="DJ373" s="921"/>
      <c r="DK373" s="922"/>
      <c r="DL373" s="922"/>
      <c r="DM373" s="906"/>
      <c r="DN373" s="906"/>
      <c r="DO373" s="906"/>
      <c r="DP373" s="905"/>
      <c r="DQ373" s="924"/>
      <c r="DR373" s="921"/>
      <c r="DS373" s="922"/>
      <c r="DT373" s="923"/>
      <c r="DU373" s="2582">
        <f>STDEV(DX366:DX372)</f>
        <v>2.6569764412812948</v>
      </c>
      <c r="DV373" s="2581"/>
      <c r="DW373" s="2580">
        <f>AVERAGE(DX366:DX372)</f>
        <v>13.357142857142858</v>
      </c>
      <c r="DX373" s="2585"/>
      <c r="DY373" s="1541"/>
      <c r="DZ373" s="1542"/>
      <c r="EA373" s="1543"/>
      <c r="EB373" s="1544"/>
      <c r="EC373" s="924"/>
      <c r="ED373" s="921"/>
      <c r="EE373" s="922"/>
      <c r="EF373" s="923"/>
      <c r="EG373" s="924"/>
      <c r="EH373" s="921"/>
      <c r="EI373" s="922"/>
      <c r="EJ373" s="923"/>
      <c r="EK373" s="1717"/>
      <c r="EL373" s="1718"/>
      <c r="EM373" s="1719"/>
      <c r="EN373" s="1720"/>
      <c r="EO373" s="1721"/>
      <c r="EP373" s="1722"/>
      <c r="EQ373" s="1723"/>
      <c r="ER373" s="1724"/>
      <c r="ES373" s="1725"/>
      <c r="ET373" s="1726"/>
      <c r="EU373" s="1727"/>
      <c r="EV373" s="1728"/>
      <c r="EW373" s="1729"/>
      <c r="EX373" s="1730"/>
      <c r="EY373" s="1731"/>
      <c r="EZ373" s="1732"/>
      <c r="FA373" s="1733"/>
      <c r="FB373" s="1734"/>
      <c r="FC373" s="1735"/>
      <c r="FD373" s="1736"/>
      <c r="FE373" s="1737"/>
      <c r="FF373" s="1738"/>
      <c r="FG373" s="1739"/>
      <c r="FH373" s="1740"/>
      <c r="FI373" s="2581">
        <f>STDEV(FL366:FL372)</f>
        <v>0.6871854258668656</v>
      </c>
      <c r="FJ373" s="2581"/>
      <c r="FK373" s="2580">
        <f>AVERAGE(FL366:FL372)</f>
        <v>14.832857142857142</v>
      </c>
      <c r="FL373" s="2580"/>
      <c r="FP373" s="2261"/>
      <c r="FQ373" s="1868"/>
      <c r="FT373" s="2261"/>
      <c r="FU373" s="2582">
        <f>STDEV(FX366:FX372)</f>
        <v>2.6718702206863369</v>
      </c>
      <c r="FV373" s="2581"/>
      <c r="FW373" s="2580">
        <f>AVERAGE(FX366:FX372)</f>
        <v>15.167142857142858</v>
      </c>
      <c r="FX373" s="2585"/>
      <c r="FY373" s="683"/>
      <c r="FZ373" s="683"/>
      <c r="GA373" s="683"/>
      <c r="GB373" s="2265"/>
      <c r="GC373" s="683"/>
      <c r="GD373" s="683"/>
      <c r="GE373" s="683"/>
      <c r="GF373" s="2265"/>
      <c r="GG373" s="1906"/>
      <c r="GH373" s="683"/>
      <c r="GI373" s="683"/>
      <c r="GJ373" s="2265"/>
      <c r="GK373" s="683"/>
      <c r="GL373" s="683"/>
      <c r="GM373" s="683"/>
      <c r="GN373" s="2265"/>
      <c r="GO373" s="683"/>
      <c r="GP373" s="683"/>
      <c r="GQ373" s="683"/>
      <c r="GR373" s="2265"/>
      <c r="GS373" s="683"/>
      <c r="GT373" s="683"/>
      <c r="GU373" s="683"/>
      <c r="GV373" s="2351"/>
      <c r="GW373" s="1868"/>
      <c r="GZ373" s="2261"/>
      <c r="HA373" s="1868"/>
      <c r="HD373" s="2261"/>
      <c r="HE373" s="1868"/>
      <c r="HH373" s="2261"/>
      <c r="HI373" s="1868"/>
      <c r="HL373" s="2261"/>
      <c r="HM373" s="1868"/>
      <c r="HP373" s="2261"/>
      <c r="HQ373" s="1868"/>
      <c r="HT373" s="2261"/>
      <c r="HU373" s="1868"/>
      <c r="HX373" s="2261"/>
      <c r="HY373" s="1868"/>
      <c r="IB373" s="2261"/>
      <c r="IC373" s="1868"/>
      <c r="IF373" s="2261"/>
      <c r="IG373" s="1868"/>
      <c r="IJ373" s="2261"/>
      <c r="IK373" s="1868"/>
      <c r="IN373" s="2261"/>
      <c r="IO373" s="1868"/>
      <c r="IR373" s="2261"/>
      <c r="IS373" s="1868"/>
      <c r="IV373" s="1868"/>
      <c r="IW373" s="1868"/>
      <c r="IZ373" s="2261"/>
      <c r="JA373" s="1868"/>
      <c r="JD373" s="2261"/>
      <c r="JE373" s="1868"/>
      <c r="JH373" s="2261"/>
      <c r="JI373" s="1868"/>
      <c r="JL373" s="2261"/>
      <c r="JM373" s="1868"/>
      <c r="JP373" s="2261"/>
      <c r="JQ373" s="1868"/>
      <c r="JT373" s="2261"/>
      <c r="JU373" s="1868"/>
      <c r="JX373" s="2261"/>
      <c r="JY373" s="1868"/>
      <c r="KB373" s="2261"/>
      <c r="KC373" s="1868"/>
      <c r="KF373" s="2261"/>
      <c r="KG373" s="1868"/>
      <c r="KJ373" s="2261"/>
      <c r="KK373" s="1868"/>
      <c r="KN373" s="2261"/>
      <c r="KO373" s="1868"/>
      <c r="KR373" s="2261"/>
      <c r="KS373" s="1868"/>
      <c r="KV373" s="2261"/>
      <c r="KW373" s="1868"/>
      <c r="KZ373" s="2261"/>
      <c r="LA373" s="1868"/>
      <c r="LD373" s="2261"/>
      <c r="LE373" s="1868"/>
      <c r="LH373" s="2261"/>
      <c r="LI373" s="1868"/>
      <c r="LL373" s="2261"/>
      <c r="LM373" s="1868"/>
      <c r="LP373" s="2261"/>
      <c r="LQ373" s="1868"/>
      <c r="LT373" s="2261"/>
      <c r="LU373" s="1868"/>
      <c r="LX373" s="2261"/>
      <c r="LY373" s="1868"/>
      <c r="MB373" s="2261"/>
      <c r="MC373" s="1868"/>
      <c r="MF373" s="2261"/>
      <c r="MG373" s="1868"/>
      <c r="MJ373" s="2261"/>
      <c r="MK373" s="1868"/>
      <c r="MN373" s="2261"/>
      <c r="MO373" s="1868"/>
      <c r="MR373" s="2261"/>
      <c r="MS373" s="1868"/>
      <c r="MV373" s="2261"/>
      <c r="MW373" s="1868"/>
      <c r="MZ373" s="2261"/>
      <c r="NA373" s="1868"/>
      <c r="ND373" s="2261"/>
    </row>
    <row r="374" spans="1:368" s="898" customFormat="1" thickBot="1">
      <c r="A374" s="861"/>
      <c r="B374" s="1760"/>
      <c r="C374" s="1790"/>
      <c r="D374" s="2331"/>
      <c r="E374" s="1790"/>
      <c r="F374" s="1840" t="s">
        <v>401</v>
      </c>
      <c r="G374" s="1742" t="s">
        <v>173</v>
      </c>
      <c r="H374" s="1879">
        <f t="shared" ref="H374:J377" si="348">AVERAGE(AC374,AK374,BE374,BU374,AG374,FU374,FI374,CO374,DU374)</f>
        <v>4.5249999999999995</v>
      </c>
      <c r="I374" s="1879">
        <f t="shared" si="348"/>
        <v>4.4416666666666664</v>
      </c>
      <c r="J374" s="1747">
        <f t="shared" si="348"/>
        <v>6.2</v>
      </c>
      <c r="K374" s="2310">
        <f>SUM(H374:J374)</f>
        <v>15.166666666666664</v>
      </c>
      <c r="L374" s="1760"/>
      <c r="M374" s="1205"/>
      <c r="N374" s="1205"/>
      <c r="O374" s="1205"/>
      <c r="P374" s="2504"/>
      <c r="Q374" s="2530"/>
      <c r="R374" s="1206"/>
      <c r="S374" s="1207"/>
      <c r="T374" s="2531"/>
      <c r="U374" s="864"/>
      <c r="V374" s="864"/>
      <c r="W374" s="864"/>
      <c r="X374" s="865"/>
      <c r="Y374" s="1208"/>
      <c r="Z374" s="1208"/>
      <c r="AA374" s="1208"/>
      <c r="AB374" s="1209"/>
      <c r="AC374" s="484">
        <v>4.5</v>
      </c>
      <c r="AD374" s="484">
        <v>4</v>
      </c>
      <c r="AE374" s="484">
        <v>7</v>
      </c>
      <c r="AF374" s="356">
        <f>AE374+AD374+AC374</f>
        <v>15.5</v>
      </c>
      <c r="AG374" s="1332"/>
      <c r="AH374" s="1333"/>
      <c r="AI374" s="1334"/>
      <c r="AJ374" s="1333"/>
      <c r="AK374" s="869"/>
      <c r="AL374" s="870"/>
      <c r="AM374" s="870"/>
      <c r="AN374" s="871"/>
      <c r="AO374" s="1210"/>
      <c r="AP374" s="1210"/>
      <c r="AQ374" s="1210"/>
      <c r="AR374" s="1211"/>
      <c r="AS374" s="867"/>
      <c r="AT374" s="867"/>
      <c r="AU374" s="868"/>
      <c r="AV374" s="866"/>
      <c r="AW374" s="1976"/>
      <c r="AX374" s="872"/>
      <c r="AY374" s="873"/>
      <c r="AZ374" s="1977"/>
      <c r="BA374" s="874"/>
      <c r="BB374" s="874"/>
      <c r="BC374" s="874"/>
      <c r="BD374" s="2434"/>
      <c r="BE374" s="1906">
        <f>BH374*6/20</f>
        <v>3.9</v>
      </c>
      <c r="BF374" s="683">
        <f>BH374*6/20</f>
        <v>3.9</v>
      </c>
      <c r="BG374" s="2466">
        <f>BH374*8/20</f>
        <v>5.2</v>
      </c>
      <c r="BH374" s="2409">
        <v>13</v>
      </c>
      <c r="BI374" s="877"/>
      <c r="BJ374" s="877"/>
      <c r="BK374" s="877"/>
      <c r="BL374" s="878"/>
      <c r="BM374" s="879"/>
      <c r="BN374" s="879"/>
      <c r="BO374" s="879"/>
      <c r="BP374" s="880"/>
      <c r="BQ374" s="867"/>
      <c r="BR374" s="867"/>
      <c r="BS374" s="867"/>
      <c r="BT374" s="866"/>
      <c r="BU374" s="1869">
        <f>BX374*6/20</f>
        <v>4.5</v>
      </c>
      <c r="BV374" s="374">
        <f>BX374*6/20</f>
        <v>4.5</v>
      </c>
      <c r="BW374" s="374">
        <f>BX374*8/20</f>
        <v>6</v>
      </c>
      <c r="BX374" s="1902">
        <v>15</v>
      </c>
      <c r="BY374" s="1435"/>
      <c r="BZ374" s="1435"/>
      <c r="CA374" s="1435"/>
      <c r="CB374" s="1436"/>
      <c r="CC374" s="864"/>
      <c r="CD374" s="864"/>
      <c r="CE374" s="864"/>
      <c r="CF374" s="865"/>
      <c r="CG374" s="879"/>
      <c r="CH374" s="879"/>
      <c r="CI374" s="879"/>
      <c r="CJ374" s="880"/>
      <c r="CK374" s="882"/>
      <c r="CL374" s="882"/>
      <c r="CM374" s="882"/>
      <c r="CN374" s="889"/>
      <c r="CO374" s="2022"/>
      <c r="CP374" s="883"/>
      <c r="CQ374" s="884"/>
      <c r="CR374" s="2023"/>
      <c r="CS374" s="883"/>
      <c r="CT374" s="883"/>
      <c r="CU374" s="883"/>
      <c r="CV374" s="885"/>
      <c r="CW374" s="886"/>
      <c r="CX374" s="883"/>
      <c r="CY374" s="884"/>
      <c r="CZ374" s="884"/>
      <c r="DA374" s="886"/>
      <c r="DB374" s="883"/>
      <c r="DC374" s="884"/>
      <c r="DD374" s="884"/>
      <c r="DE374" s="886"/>
      <c r="DF374" s="883"/>
      <c r="DG374" s="884"/>
      <c r="DH374" s="884"/>
      <c r="DI374" s="886"/>
      <c r="DJ374" s="883"/>
      <c r="DK374" s="884"/>
      <c r="DL374" s="884"/>
      <c r="DM374" s="881"/>
      <c r="DN374" s="881"/>
      <c r="DO374" s="881"/>
      <c r="DP374" s="891"/>
      <c r="DQ374" s="886"/>
      <c r="DR374" s="883"/>
      <c r="DS374" s="884"/>
      <c r="DT374" s="885"/>
      <c r="DU374" s="491">
        <f>DX374*6/20</f>
        <v>4.3499999999999996</v>
      </c>
      <c r="DV374" s="492">
        <f>DX374*6/20</f>
        <v>4.3499999999999996</v>
      </c>
      <c r="DW374" s="492">
        <f>DX374*8/20</f>
        <v>5.8</v>
      </c>
      <c r="DX374" s="725">
        <v>14.5</v>
      </c>
      <c r="DY374" s="892"/>
      <c r="DZ374" s="893"/>
      <c r="EA374" s="1539"/>
      <c r="EB374" s="1540"/>
      <c r="EC374" s="886"/>
      <c r="ED374" s="883"/>
      <c r="EE374" s="884"/>
      <c r="EF374" s="885"/>
      <c r="EG374" s="886"/>
      <c r="EH374" s="883"/>
      <c r="EI374" s="884"/>
      <c r="EJ374" s="885"/>
      <c r="EK374" s="1693"/>
      <c r="EL374" s="1694"/>
      <c r="EM374" s="1695"/>
      <c r="EN374" s="1696"/>
      <c r="EO374" s="1697"/>
      <c r="EP374" s="1698"/>
      <c r="EQ374" s="1699"/>
      <c r="ER374" s="1700"/>
      <c r="ES374" s="1701"/>
      <c r="ET374" s="1702"/>
      <c r="EU374" s="1703"/>
      <c r="EV374" s="1704"/>
      <c r="EW374" s="1705"/>
      <c r="EX374" s="1706"/>
      <c r="EY374" s="1707"/>
      <c r="EZ374" s="1708"/>
      <c r="FA374" s="1709"/>
      <c r="FB374" s="1710"/>
      <c r="FC374" s="1711"/>
      <c r="FD374" s="1712"/>
      <c r="FE374" s="1713"/>
      <c r="FF374" s="1714"/>
      <c r="FG374" s="1715"/>
      <c r="FH374" s="1716"/>
      <c r="FI374" s="374">
        <f>FL374*6/20</f>
        <v>5.0999999999999996</v>
      </c>
      <c r="FJ374" s="374">
        <f>FL374*6/20</f>
        <v>5.0999999999999996</v>
      </c>
      <c r="FK374" s="374">
        <f>FL374*8/20</f>
        <v>6.8</v>
      </c>
      <c r="FL374" s="2263">
        <v>17</v>
      </c>
      <c r="FP374" s="2260"/>
      <c r="FQ374" s="1867"/>
      <c r="FT374" s="2260"/>
      <c r="FU374" s="374">
        <f>FX374*6/20</f>
        <v>4.8</v>
      </c>
      <c r="FV374" s="374">
        <f>FX374*6/20</f>
        <v>4.8</v>
      </c>
      <c r="FW374" s="374">
        <f>FX374*8/20</f>
        <v>6.4</v>
      </c>
      <c r="FX374" s="2263">
        <v>16</v>
      </c>
      <c r="FY374" s="683"/>
      <c r="FZ374" s="683"/>
      <c r="GA374" s="683"/>
      <c r="GB374" s="2265"/>
      <c r="GC374" s="683"/>
      <c r="GD374" s="683"/>
      <c r="GE374" s="683"/>
      <c r="GF374" s="2265"/>
      <c r="GG374" s="1906"/>
      <c r="GH374" s="683"/>
      <c r="GI374" s="683"/>
      <c r="GJ374" s="2265"/>
      <c r="GK374" s="683"/>
      <c r="GL374" s="683"/>
      <c r="GM374" s="683"/>
      <c r="GN374" s="2265"/>
      <c r="GO374" s="683"/>
      <c r="GP374" s="683"/>
      <c r="GQ374" s="683"/>
      <c r="GR374" s="2265"/>
      <c r="GS374" s="683"/>
      <c r="GT374" s="683"/>
      <c r="GU374" s="683"/>
      <c r="GV374" s="2351"/>
      <c r="GW374" s="1867"/>
      <c r="GZ374" s="2260"/>
      <c r="HA374" s="1867"/>
      <c r="HD374" s="2260"/>
      <c r="HE374" s="1867"/>
      <c r="HH374" s="2260"/>
      <c r="HI374" s="1867"/>
      <c r="HL374" s="2260"/>
      <c r="HM374" s="1867"/>
      <c r="HP374" s="2260"/>
      <c r="HQ374" s="1867"/>
      <c r="HT374" s="2260"/>
      <c r="HU374" s="1867"/>
      <c r="HX374" s="2260"/>
      <c r="HY374" s="1867"/>
      <c r="IB374" s="2260"/>
      <c r="IC374" s="1867"/>
      <c r="IF374" s="2260"/>
      <c r="IG374" s="1867"/>
      <c r="IJ374" s="2260"/>
      <c r="IK374" s="1867"/>
      <c r="IN374" s="2260"/>
      <c r="IO374" s="1867"/>
      <c r="IR374" s="2260"/>
      <c r="IS374" s="1867"/>
      <c r="IV374" s="1867"/>
      <c r="IW374" s="1867"/>
      <c r="IZ374" s="2260"/>
      <c r="JA374" s="1867"/>
      <c r="JD374" s="2260"/>
      <c r="JE374" s="1867"/>
      <c r="JH374" s="2260"/>
      <c r="JI374" s="1867"/>
      <c r="JL374" s="2260"/>
      <c r="JM374" s="1867"/>
      <c r="JP374" s="2260"/>
      <c r="JQ374" s="1867"/>
      <c r="JT374" s="2260"/>
      <c r="JU374" s="1867"/>
      <c r="JX374" s="2260"/>
      <c r="JY374" s="1867"/>
      <c r="KB374" s="2260"/>
      <c r="KC374" s="1867"/>
      <c r="KF374" s="2260"/>
      <c r="KG374" s="1867"/>
      <c r="KJ374" s="2260"/>
      <c r="KK374" s="1867"/>
      <c r="KN374" s="2260"/>
      <c r="KO374" s="1867"/>
      <c r="KR374" s="2260"/>
      <c r="KS374" s="1867"/>
      <c r="KV374" s="2260"/>
      <c r="KW374" s="1867"/>
      <c r="KZ374" s="2260"/>
      <c r="LA374" s="1867"/>
      <c r="LD374" s="2260"/>
      <c r="LE374" s="1867"/>
      <c r="LH374" s="2260"/>
      <c r="LI374" s="1867"/>
      <c r="LL374" s="2260"/>
      <c r="LM374" s="1867"/>
      <c r="LP374" s="2260"/>
      <c r="LQ374" s="1867"/>
      <c r="LT374" s="2260"/>
      <c r="LU374" s="1867"/>
      <c r="LX374" s="2260"/>
      <c r="LY374" s="1867"/>
      <c r="MB374" s="2260"/>
      <c r="MC374" s="1867"/>
      <c r="MF374" s="2260"/>
      <c r="MG374" s="1867"/>
      <c r="MJ374" s="2260"/>
      <c r="MK374" s="1867"/>
      <c r="MN374" s="2260"/>
      <c r="MO374" s="1867"/>
      <c r="MR374" s="2260"/>
      <c r="MS374" s="1867"/>
      <c r="MV374" s="2260"/>
      <c r="MW374" s="1867"/>
      <c r="MZ374" s="2260"/>
      <c r="NA374" s="1867"/>
      <c r="ND374" s="2260"/>
    </row>
    <row r="375" spans="1:368" s="78" customFormat="1" thickBot="1">
      <c r="A375" s="899"/>
      <c r="B375" s="1754"/>
      <c r="C375" s="1790"/>
      <c r="D375" s="2331"/>
      <c r="E375" s="1790"/>
      <c r="F375" s="1837" t="s">
        <v>402</v>
      </c>
      <c r="G375" s="1743" t="s">
        <v>229</v>
      </c>
      <c r="H375" s="1747">
        <f t="shared" si="348"/>
        <v>4.9416666666666664</v>
      </c>
      <c r="I375" s="1747">
        <f t="shared" si="348"/>
        <v>4.9416666666666664</v>
      </c>
      <c r="J375" s="1879">
        <f t="shared" si="348"/>
        <v>5.5333333333333341</v>
      </c>
      <c r="K375" s="2309">
        <f>SUM(H375:J375)</f>
        <v>15.416666666666668</v>
      </c>
      <c r="L375" s="1754"/>
      <c r="M375" s="472"/>
      <c r="N375" s="472"/>
      <c r="O375" s="472"/>
      <c r="P375" s="471"/>
      <c r="Q375" s="2521"/>
      <c r="R375" s="572"/>
      <c r="S375" s="573"/>
      <c r="T375" s="2520"/>
      <c r="U375" s="355"/>
      <c r="V375" s="355"/>
      <c r="W375" s="355"/>
      <c r="X375" s="356"/>
      <c r="Y375" s="482"/>
      <c r="Z375" s="482"/>
      <c r="AA375" s="482"/>
      <c r="AB375" s="525"/>
      <c r="AC375" s="484">
        <v>5</v>
      </c>
      <c r="AD375" s="484">
        <v>5</v>
      </c>
      <c r="AE375" s="484">
        <v>2</v>
      </c>
      <c r="AF375" s="356">
        <f>AE375+AD375+AC375</f>
        <v>12</v>
      </c>
      <c r="AG375" s="1176"/>
      <c r="AH375" s="1177"/>
      <c r="AI375" s="1178"/>
      <c r="AJ375" s="1177"/>
      <c r="AK375" s="351"/>
      <c r="AL375" s="463"/>
      <c r="AM375" s="463"/>
      <c r="AN375" s="464"/>
      <c r="AO375" s="1127"/>
      <c r="AP375" s="1127"/>
      <c r="AQ375" s="1127"/>
      <c r="AR375" s="1128"/>
      <c r="AS375" s="373"/>
      <c r="AT375" s="373"/>
      <c r="AU375" s="705"/>
      <c r="AV375" s="704"/>
      <c r="AW375" s="1962"/>
      <c r="AX375" s="364"/>
      <c r="AY375" s="365"/>
      <c r="AZ375" s="1963"/>
      <c r="BA375" s="366"/>
      <c r="BB375" s="366"/>
      <c r="BC375" s="366"/>
      <c r="BD375" s="367"/>
      <c r="BE375" s="2401">
        <v>5</v>
      </c>
      <c r="BF375" s="368">
        <v>5</v>
      </c>
      <c r="BG375" s="2451">
        <v>5</v>
      </c>
      <c r="BH375" s="470">
        <f>BG375+BF375+BE375</f>
        <v>15</v>
      </c>
      <c r="BI375" s="371"/>
      <c r="BJ375" s="371"/>
      <c r="BK375" s="371"/>
      <c r="BL375" s="372"/>
      <c r="BM375" s="358"/>
      <c r="BN375" s="358"/>
      <c r="BO375" s="358"/>
      <c r="BP375" s="363"/>
      <c r="BQ375" s="373"/>
      <c r="BR375" s="373"/>
      <c r="BS375" s="373"/>
      <c r="BT375" s="704"/>
      <c r="BU375" s="1869">
        <f>BX375*6/20</f>
        <v>4.2</v>
      </c>
      <c r="BV375" s="374">
        <f>BX375*6/20</f>
        <v>4.2</v>
      </c>
      <c r="BW375" s="374">
        <f>BX375*8/20</f>
        <v>5.6</v>
      </c>
      <c r="BX375" s="1902">
        <v>14</v>
      </c>
      <c r="BY375" s="1424"/>
      <c r="BZ375" s="1424"/>
      <c r="CA375" s="1424"/>
      <c r="CB375" s="1425"/>
      <c r="CC375" s="355"/>
      <c r="CD375" s="355"/>
      <c r="CE375" s="355"/>
      <c r="CF375" s="356"/>
      <c r="CG375" s="358"/>
      <c r="CH375" s="358"/>
      <c r="CI375" s="358"/>
      <c r="CJ375" s="363"/>
      <c r="CK375" s="383"/>
      <c r="CL375" s="383"/>
      <c r="CM375" s="383"/>
      <c r="CN375" s="488"/>
      <c r="CO375" s="2014"/>
      <c r="CP375" s="467"/>
      <c r="CQ375" s="468"/>
      <c r="CR375" s="2015"/>
      <c r="CS375" s="467"/>
      <c r="CT375" s="467"/>
      <c r="CU375" s="467"/>
      <c r="CV375" s="575"/>
      <c r="CW375" s="466"/>
      <c r="CX375" s="467"/>
      <c r="CY375" s="468"/>
      <c r="CZ375" s="468"/>
      <c r="DA375" s="466"/>
      <c r="DB375" s="467"/>
      <c r="DC375" s="468"/>
      <c r="DD375" s="468"/>
      <c r="DE375" s="466"/>
      <c r="DF375" s="467"/>
      <c r="DG375" s="468"/>
      <c r="DH375" s="468"/>
      <c r="DI375" s="466"/>
      <c r="DJ375" s="467"/>
      <c r="DK375" s="468"/>
      <c r="DL375" s="468"/>
      <c r="DM375" s="374"/>
      <c r="DN375" s="374"/>
      <c r="DO375" s="374"/>
      <c r="DP375" s="574"/>
      <c r="DQ375" s="466"/>
      <c r="DR375" s="467"/>
      <c r="DS375" s="468"/>
      <c r="DT375" s="575"/>
      <c r="DU375" s="491">
        <f>DX375*6/20</f>
        <v>4.2</v>
      </c>
      <c r="DV375" s="492">
        <f>DX375*6/20</f>
        <v>4.2</v>
      </c>
      <c r="DW375" s="492">
        <f>DX375*8/20</f>
        <v>5.6</v>
      </c>
      <c r="DX375" s="725">
        <v>14</v>
      </c>
      <c r="DY375" s="495"/>
      <c r="DZ375" s="496"/>
      <c r="EA375" s="497"/>
      <c r="EB375" s="576"/>
      <c r="EC375" s="466"/>
      <c r="ED375" s="467"/>
      <c r="EE375" s="468"/>
      <c r="EF375" s="575"/>
      <c r="EG375" s="466"/>
      <c r="EH375" s="467"/>
      <c r="EI375" s="468"/>
      <c r="EJ375" s="575"/>
      <c r="EK375" s="990"/>
      <c r="EL375" s="991"/>
      <c r="EM375" s="992"/>
      <c r="EN375" s="993"/>
      <c r="EO375" s="1052"/>
      <c r="EP375" s="1053"/>
      <c r="EQ375" s="1054"/>
      <c r="ER375" s="1055"/>
      <c r="ES375" s="1113"/>
      <c r="ET375" s="1114"/>
      <c r="EU375" s="1115"/>
      <c r="EV375" s="1116"/>
      <c r="EW375" s="1396"/>
      <c r="EX375" s="1397"/>
      <c r="EY375" s="1398"/>
      <c r="EZ375" s="1399"/>
      <c r="FA375" s="1465"/>
      <c r="FB375" s="1466"/>
      <c r="FC375" s="1467"/>
      <c r="FD375" s="1468"/>
      <c r="FE375" s="1678"/>
      <c r="FF375" s="1679"/>
      <c r="FG375" s="1680"/>
      <c r="FH375" s="1681"/>
      <c r="FI375" s="374">
        <f>FL375*6/20</f>
        <v>5.7</v>
      </c>
      <c r="FJ375" s="374">
        <f>FL375*6/20</f>
        <v>5.7</v>
      </c>
      <c r="FK375" s="374">
        <f>FL375*8/20</f>
        <v>7.6</v>
      </c>
      <c r="FL375" s="2263">
        <v>19</v>
      </c>
      <c r="FP375" s="2252"/>
      <c r="FQ375" s="1858"/>
      <c r="FT375" s="2252"/>
      <c r="FU375" s="374">
        <f>FX375*6/20</f>
        <v>5.55</v>
      </c>
      <c r="FV375" s="374">
        <f>FX375*6/20</f>
        <v>5.55</v>
      </c>
      <c r="FW375" s="374">
        <f>FX375*8/20</f>
        <v>7.4</v>
      </c>
      <c r="FX375" s="2263">
        <v>18.5</v>
      </c>
      <c r="FY375" s="683"/>
      <c r="FZ375" s="683"/>
      <c r="GA375" s="683"/>
      <c r="GB375" s="2265"/>
      <c r="GC375" s="683"/>
      <c r="GD375" s="683"/>
      <c r="GE375" s="683"/>
      <c r="GF375" s="2265"/>
      <c r="GG375" s="1906"/>
      <c r="GH375" s="683"/>
      <c r="GI375" s="683"/>
      <c r="GJ375" s="2265"/>
      <c r="GK375" s="683"/>
      <c r="GL375" s="683"/>
      <c r="GM375" s="683"/>
      <c r="GN375" s="2265"/>
      <c r="GO375" s="683"/>
      <c r="GP375" s="683"/>
      <c r="GQ375" s="683"/>
      <c r="GR375" s="2265"/>
      <c r="GS375" s="683"/>
      <c r="GT375" s="683"/>
      <c r="GU375" s="683"/>
      <c r="GV375" s="2351"/>
      <c r="GW375" s="1858"/>
      <c r="GZ375" s="2252"/>
      <c r="HA375" s="1858"/>
      <c r="HD375" s="2252"/>
      <c r="HE375" s="1858"/>
      <c r="HH375" s="2252"/>
      <c r="HI375" s="1858"/>
      <c r="HL375" s="2252"/>
      <c r="HM375" s="1858"/>
      <c r="HP375" s="2252"/>
      <c r="HQ375" s="1858"/>
      <c r="HT375" s="2252"/>
      <c r="HU375" s="1858"/>
      <c r="HX375" s="2252"/>
      <c r="HY375" s="1858"/>
      <c r="IB375" s="2252"/>
      <c r="IC375" s="1858"/>
      <c r="IF375" s="2252"/>
      <c r="IG375" s="1858"/>
      <c r="IJ375" s="2252"/>
      <c r="IK375" s="1858"/>
      <c r="IN375" s="2252"/>
      <c r="IO375" s="1858"/>
      <c r="IR375" s="2252"/>
      <c r="IS375" s="1858"/>
      <c r="IV375" s="1858"/>
      <c r="IW375" s="1858"/>
      <c r="IZ375" s="2252"/>
      <c r="JA375" s="1858"/>
      <c r="JD375" s="2252"/>
      <c r="JE375" s="1858"/>
      <c r="JH375" s="2252"/>
      <c r="JI375" s="1858"/>
      <c r="JL375" s="2252"/>
      <c r="JM375" s="1858"/>
      <c r="JP375" s="2252"/>
      <c r="JQ375" s="1858"/>
      <c r="JT375" s="2252"/>
      <c r="JU375" s="1858"/>
      <c r="JX375" s="2252"/>
      <c r="JY375" s="1858"/>
      <c r="KB375" s="2252"/>
      <c r="KC375" s="1858"/>
      <c r="KF375" s="2252"/>
      <c r="KG375" s="1858"/>
      <c r="KJ375" s="2252"/>
      <c r="KK375" s="1858"/>
      <c r="KN375" s="2252"/>
      <c r="KO375" s="1858"/>
      <c r="KR375" s="2252"/>
      <c r="KS375" s="1858"/>
      <c r="KV375" s="2252"/>
      <c r="KW375" s="1858"/>
      <c r="KZ375" s="2252"/>
      <c r="LA375" s="1858"/>
      <c r="LD375" s="2252"/>
      <c r="LE375" s="1858"/>
      <c r="LH375" s="2252"/>
      <c r="LI375" s="1858"/>
      <c r="LL375" s="2252"/>
      <c r="LM375" s="1858"/>
      <c r="LP375" s="2252"/>
      <c r="LQ375" s="1858"/>
      <c r="LT375" s="2252"/>
      <c r="LU375" s="1858"/>
      <c r="LX375" s="2252"/>
      <c r="LY375" s="1858"/>
      <c r="MB375" s="2252"/>
      <c r="MC375" s="1858"/>
      <c r="MF375" s="2252"/>
      <c r="MG375" s="1858"/>
      <c r="MJ375" s="2252"/>
      <c r="MK375" s="1858"/>
      <c r="MN375" s="2252"/>
      <c r="MO375" s="1858"/>
      <c r="MR375" s="2252"/>
      <c r="MS375" s="1858"/>
      <c r="MV375" s="2252"/>
      <c r="MW375" s="1858"/>
      <c r="MZ375" s="2252"/>
      <c r="NA375" s="1858"/>
      <c r="ND375" s="2252"/>
    </row>
    <row r="376" spans="1:368" s="78" customFormat="1" thickBot="1">
      <c r="A376" s="899"/>
      <c r="B376" s="1754"/>
      <c r="C376" s="1790"/>
      <c r="D376" s="2331"/>
      <c r="E376" s="1790"/>
      <c r="F376" s="1837"/>
      <c r="G376" s="1743" t="s">
        <v>303</v>
      </c>
      <c r="H376" s="1879">
        <f t="shared" si="348"/>
        <v>4.4085000000000001</v>
      </c>
      <c r="I376" s="1879">
        <f t="shared" si="348"/>
        <v>4.1585000000000001</v>
      </c>
      <c r="J376" s="1879">
        <f t="shared" si="348"/>
        <v>4.9613333333333332</v>
      </c>
      <c r="K376" s="2310">
        <f>SUM(H376:J376)</f>
        <v>13.528333333333332</v>
      </c>
      <c r="L376" s="1754"/>
      <c r="M376" s="472"/>
      <c r="N376" s="472"/>
      <c r="O376" s="472"/>
      <c r="P376" s="471"/>
      <c r="Q376" s="2521"/>
      <c r="R376" s="572"/>
      <c r="S376" s="573"/>
      <c r="T376" s="2520"/>
      <c r="U376" s="355"/>
      <c r="V376" s="355"/>
      <c r="W376" s="355"/>
      <c r="X376" s="356"/>
      <c r="Y376" s="482"/>
      <c r="Z376" s="482"/>
      <c r="AA376" s="482"/>
      <c r="AB376" s="525"/>
      <c r="AC376" s="484">
        <v>4</v>
      </c>
      <c r="AD376" s="484">
        <v>4.5</v>
      </c>
      <c r="AE376" s="484">
        <v>2.5</v>
      </c>
      <c r="AF376" s="356">
        <f>AE376+AD376+AC376</f>
        <v>11</v>
      </c>
      <c r="AG376" s="1176"/>
      <c r="AH376" s="1177"/>
      <c r="AI376" s="1178"/>
      <c r="AJ376" s="1177"/>
      <c r="AK376" s="351"/>
      <c r="AL376" s="463"/>
      <c r="AM376" s="463"/>
      <c r="AN376" s="464"/>
      <c r="AO376" s="1127"/>
      <c r="AP376" s="1127"/>
      <c r="AQ376" s="1127"/>
      <c r="AR376" s="1128"/>
      <c r="AS376" s="373"/>
      <c r="AT376" s="373"/>
      <c r="AU376" s="705"/>
      <c r="AV376" s="704"/>
      <c r="AW376" s="1962"/>
      <c r="AX376" s="364"/>
      <c r="AY376" s="365"/>
      <c r="AZ376" s="1963"/>
      <c r="BA376" s="366"/>
      <c r="BB376" s="366"/>
      <c r="BC376" s="366"/>
      <c r="BD376" s="367"/>
      <c r="BE376" s="2401">
        <v>5</v>
      </c>
      <c r="BF376" s="368">
        <v>3</v>
      </c>
      <c r="BG376" s="2451">
        <v>4</v>
      </c>
      <c r="BH376" s="470">
        <f>BG376+BF376+BE376</f>
        <v>12</v>
      </c>
      <c r="BI376" s="371"/>
      <c r="BJ376" s="371"/>
      <c r="BK376" s="371"/>
      <c r="BL376" s="372"/>
      <c r="BM376" s="358"/>
      <c r="BN376" s="358"/>
      <c r="BO376" s="358"/>
      <c r="BP376" s="363"/>
      <c r="BQ376" s="373"/>
      <c r="BR376" s="373"/>
      <c r="BS376" s="373"/>
      <c r="BT376" s="704"/>
      <c r="BU376" s="1869">
        <f>BX376*6/20</f>
        <v>3.6</v>
      </c>
      <c r="BV376" s="374">
        <f>BX376*6/20</f>
        <v>3.6</v>
      </c>
      <c r="BW376" s="374">
        <f>BX376*8/20</f>
        <v>4.8</v>
      </c>
      <c r="BX376" s="1902">
        <v>12</v>
      </c>
      <c r="BY376" s="1424"/>
      <c r="BZ376" s="1424"/>
      <c r="CA376" s="1424"/>
      <c r="CB376" s="1425"/>
      <c r="CC376" s="355"/>
      <c r="CD376" s="355"/>
      <c r="CE376" s="355"/>
      <c r="CF376" s="356"/>
      <c r="CG376" s="358"/>
      <c r="CH376" s="358"/>
      <c r="CI376" s="358"/>
      <c r="CJ376" s="363"/>
      <c r="CK376" s="383"/>
      <c r="CL376" s="383"/>
      <c r="CM376" s="383"/>
      <c r="CN376" s="488"/>
      <c r="CO376" s="2014"/>
      <c r="CP376" s="467"/>
      <c r="CQ376" s="468"/>
      <c r="CR376" s="2015"/>
      <c r="CS376" s="467"/>
      <c r="CT376" s="467"/>
      <c r="CU376" s="467"/>
      <c r="CV376" s="575"/>
      <c r="CW376" s="466"/>
      <c r="CX376" s="467"/>
      <c r="CY376" s="468"/>
      <c r="CZ376" s="468"/>
      <c r="DA376" s="466"/>
      <c r="DB376" s="467"/>
      <c r="DC376" s="468"/>
      <c r="DD376" s="468"/>
      <c r="DE376" s="466"/>
      <c r="DF376" s="467"/>
      <c r="DG376" s="468"/>
      <c r="DH376" s="468"/>
      <c r="DI376" s="466"/>
      <c r="DJ376" s="467"/>
      <c r="DK376" s="468"/>
      <c r="DL376" s="468"/>
      <c r="DM376" s="374"/>
      <c r="DN376" s="374"/>
      <c r="DO376" s="374"/>
      <c r="DP376" s="574"/>
      <c r="DQ376" s="466"/>
      <c r="DR376" s="467"/>
      <c r="DS376" s="468"/>
      <c r="DT376" s="575"/>
      <c r="DU376" s="683">
        <f>DX376*6/20</f>
        <v>4.101</v>
      </c>
      <c r="DV376" s="683">
        <f>DX376*6/20</f>
        <v>4.101</v>
      </c>
      <c r="DW376" s="683">
        <f>DX376*8/20</f>
        <v>5.468</v>
      </c>
      <c r="DX376" s="699">
        <v>13.67</v>
      </c>
      <c r="DY376" s="846"/>
      <c r="DZ376" s="847"/>
      <c r="EA376" s="848"/>
      <c r="EB376" s="849"/>
      <c r="EC376" s="466"/>
      <c r="ED376" s="467"/>
      <c r="EE376" s="468"/>
      <c r="EF376" s="575"/>
      <c r="EG376" s="466"/>
      <c r="EH376" s="467"/>
      <c r="EI376" s="468"/>
      <c r="EJ376" s="575"/>
      <c r="EK376" s="990"/>
      <c r="EL376" s="991"/>
      <c r="EM376" s="992"/>
      <c r="EN376" s="993"/>
      <c r="EO376" s="1052"/>
      <c r="EP376" s="1053"/>
      <c r="EQ376" s="1054"/>
      <c r="ER376" s="1055"/>
      <c r="ES376" s="1113"/>
      <c r="ET376" s="1114"/>
      <c r="EU376" s="1115"/>
      <c r="EV376" s="1116"/>
      <c r="EW376" s="1396"/>
      <c r="EX376" s="1397"/>
      <c r="EY376" s="1398"/>
      <c r="EZ376" s="1399"/>
      <c r="FA376" s="1465"/>
      <c r="FB376" s="1466"/>
      <c r="FC376" s="1467"/>
      <c r="FD376" s="1468"/>
      <c r="FE376" s="1678"/>
      <c r="FF376" s="1679"/>
      <c r="FG376" s="1680"/>
      <c r="FH376" s="1681"/>
      <c r="FI376" s="374">
        <f>FL376*6/20</f>
        <v>4.8</v>
      </c>
      <c r="FJ376" s="374">
        <f>FL376*6/20</f>
        <v>4.8</v>
      </c>
      <c r="FK376" s="374">
        <f>FL376*8/20</f>
        <v>6.4</v>
      </c>
      <c r="FL376" s="2263">
        <v>16</v>
      </c>
      <c r="FP376" s="2252"/>
      <c r="FQ376" s="1858"/>
      <c r="FT376" s="2252"/>
      <c r="FU376" s="374">
        <f>FX376*6/20</f>
        <v>4.95</v>
      </c>
      <c r="FV376" s="374">
        <f>FX376*6/20</f>
        <v>4.95</v>
      </c>
      <c r="FW376" s="374">
        <f>FX376*8/20</f>
        <v>6.6</v>
      </c>
      <c r="FX376" s="2263">
        <v>16.5</v>
      </c>
      <c r="FY376" s="683"/>
      <c r="FZ376" s="683"/>
      <c r="GA376" s="683"/>
      <c r="GB376" s="2265"/>
      <c r="GC376" s="683"/>
      <c r="GD376" s="683"/>
      <c r="GE376" s="683"/>
      <c r="GF376" s="2265"/>
      <c r="GG376" s="1906"/>
      <c r="GH376" s="683"/>
      <c r="GI376" s="683"/>
      <c r="GJ376" s="2265"/>
      <c r="GK376" s="683"/>
      <c r="GL376" s="683"/>
      <c r="GM376" s="683"/>
      <c r="GN376" s="2265"/>
      <c r="GO376" s="683"/>
      <c r="GP376" s="683"/>
      <c r="GQ376" s="683"/>
      <c r="GR376" s="2265"/>
      <c r="GS376" s="683"/>
      <c r="GT376" s="683"/>
      <c r="GU376" s="683"/>
      <c r="GV376" s="2351"/>
      <c r="GW376" s="1858"/>
      <c r="GZ376" s="2252"/>
      <c r="HA376" s="1858"/>
      <c r="HD376" s="2252"/>
      <c r="HE376" s="1858"/>
      <c r="HH376" s="2252"/>
      <c r="HI376" s="1858"/>
      <c r="HL376" s="2252"/>
      <c r="HM376" s="1858"/>
      <c r="HP376" s="2252"/>
      <c r="HQ376" s="1858"/>
      <c r="HT376" s="2252"/>
      <c r="HU376" s="1858"/>
      <c r="HX376" s="2252"/>
      <c r="HY376" s="1858"/>
      <c r="IB376" s="2252"/>
      <c r="IC376" s="1858"/>
      <c r="IF376" s="2252"/>
      <c r="IG376" s="1858"/>
      <c r="IJ376" s="2252"/>
      <c r="IK376" s="1858"/>
      <c r="IN376" s="2252"/>
      <c r="IO376" s="1858"/>
      <c r="IR376" s="2252"/>
      <c r="IS376" s="1858"/>
      <c r="IV376" s="1858"/>
      <c r="IW376" s="1858"/>
      <c r="IZ376" s="2252"/>
      <c r="JA376" s="1858"/>
      <c r="JD376" s="2252"/>
      <c r="JE376" s="1858"/>
      <c r="JH376" s="2252"/>
      <c r="JI376" s="1858"/>
      <c r="JL376" s="2252"/>
      <c r="JM376" s="1858"/>
      <c r="JP376" s="2252"/>
      <c r="JQ376" s="1858"/>
      <c r="JT376" s="2252"/>
      <c r="JU376" s="1858"/>
      <c r="JX376" s="2252"/>
      <c r="JY376" s="1858"/>
      <c r="KB376" s="2252"/>
      <c r="KC376" s="1858"/>
      <c r="KF376" s="2252"/>
      <c r="KG376" s="1858"/>
      <c r="KJ376" s="2252"/>
      <c r="KK376" s="1858"/>
      <c r="KN376" s="2252"/>
      <c r="KO376" s="1858"/>
      <c r="KR376" s="2252"/>
      <c r="KS376" s="1858"/>
      <c r="KV376" s="2252"/>
      <c r="KW376" s="1858"/>
      <c r="KZ376" s="2252"/>
      <c r="LA376" s="1858"/>
      <c r="LD376" s="2252"/>
      <c r="LE376" s="1858"/>
      <c r="LH376" s="2252"/>
      <c r="LI376" s="1858"/>
      <c r="LL376" s="2252"/>
      <c r="LM376" s="1858"/>
      <c r="LP376" s="2252"/>
      <c r="LQ376" s="1858"/>
      <c r="LT376" s="2252"/>
      <c r="LU376" s="1858"/>
      <c r="LX376" s="2252"/>
      <c r="LY376" s="1858"/>
      <c r="MB376" s="2252"/>
      <c r="MC376" s="1858"/>
      <c r="MF376" s="2252"/>
      <c r="MG376" s="1858"/>
      <c r="MJ376" s="2252"/>
      <c r="MK376" s="1858"/>
      <c r="MN376" s="2252"/>
      <c r="MO376" s="1858"/>
      <c r="MR376" s="2252"/>
      <c r="MS376" s="1858"/>
      <c r="MV376" s="2252"/>
      <c r="MW376" s="1858"/>
      <c r="MZ376" s="2252"/>
      <c r="NA376" s="1858"/>
      <c r="ND376" s="2252"/>
    </row>
    <row r="377" spans="1:368" s="78" customFormat="1" thickBot="1">
      <c r="A377" s="899"/>
      <c r="B377" s="1754"/>
      <c r="C377" s="1790"/>
      <c r="D377" s="2331"/>
      <c r="E377" s="1790"/>
      <c r="F377" s="1837"/>
      <c r="G377" s="1743" t="s">
        <v>191</v>
      </c>
      <c r="H377" s="1879">
        <f t="shared" si="348"/>
        <v>4.0918333333333328</v>
      </c>
      <c r="I377" s="1879">
        <f t="shared" si="348"/>
        <v>4.6751666666666667</v>
      </c>
      <c r="J377" s="1879">
        <f t="shared" si="348"/>
        <v>6.011333333333333</v>
      </c>
      <c r="K377" s="2310">
        <f>SUM(H377:J377)</f>
        <v>14.778333333333332</v>
      </c>
      <c r="L377" s="1754"/>
      <c r="M377" s="472"/>
      <c r="N377" s="472"/>
      <c r="O377" s="472"/>
      <c r="P377" s="471"/>
      <c r="Q377" s="2521"/>
      <c r="R377" s="572"/>
      <c r="S377" s="573"/>
      <c r="T377" s="2520"/>
      <c r="U377" s="355"/>
      <c r="V377" s="355"/>
      <c r="W377" s="355"/>
      <c r="X377" s="356"/>
      <c r="Y377" s="482"/>
      <c r="Z377" s="482"/>
      <c r="AA377" s="482"/>
      <c r="AB377" s="525"/>
      <c r="AC377" s="484">
        <v>3.5</v>
      </c>
      <c r="AD377" s="484">
        <v>6</v>
      </c>
      <c r="AE377" s="484">
        <v>7</v>
      </c>
      <c r="AF377" s="356">
        <f>AE377+AD377+AC377</f>
        <v>16.5</v>
      </c>
      <c r="AG377" s="1176"/>
      <c r="AH377" s="1177"/>
      <c r="AI377" s="1178"/>
      <c r="AJ377" s="1177"/>
      <c r="AK377" s="351"/>
      <c r="AL377" s="463"/>
      <c r="AM377" s="463"/>
      <c r="AN377" s="464"/>
      <c r="AO377" s="1127"/>
      <c r="AP377" s="1127"/>
      <c r="AQ377" s="1127"/>
      <c r="AR377" s="1128"/>
      <c r="AS377" s="373"/>
      <c r="AT377" s="373"/>
      <c r="AU377" s="705"/>
      <c r="AV377" s="704"/>
      <c r="AW377" s="1962"/>
      <c r="AX377" s="364"/>
      <c r="AY377" s="365"/>
      <c r="AZ377" s="1963"/>
      <c r="BA377" s="366"/>
      <c r="BB377" s="366"/>
      <c r="BC377" s="366"/>
      <c r="BD377" s="367"/>
      <c r="BE377" s="2401">
        <v>3</v>
      </c>
      <c r="BF377" s="368">
        <v>4</v>
      </c>
      <c r="BG377" s="2451">
        <v>5</v>
      </c>
      <c r="BH377" s="470">
        <f>BG377+BF377+BE377</f>
        <v>12</v>
      </c>
      <c r="BI377" s="371"/>
      <c r="BJ377" s="371"/>
      <c r="BK377" s="371"/>
      <c r="BL377" s="372"/>
      <c r="BM377" s="358"/>
      <c r="BN377" s="358"/>
      <c r="BO377" s="358"/>
      <c r="BP377" s="363"/>
      <c r="BQ377" s="373"/>
      <c r="BR377" s="373"/>
      <c r="BS377" s="373"/>
      <c r="BT377" s="704"/>
      <c r="BU377" s="683">
        <f>BX377*6/20</f>
        <v>4.101</v>
      </c>
      <c r="BV377" s="683">
        <f>BX377*6/20</f>
        <v>4.101</v>
      </c>
      <c r="BW377" s="683">
        <f>BX377*8/20</f>
        <v>5.468</v>
      </c>
      <c r="BX377" s="699">
        <v>13.67</v>
      </c>
      <c r="BY377" s="1424"/>
      <c r="BZ377" s="1424"/>
      <c r="CA377" s="1424"/>
      <c r="CB377" s="1425"/>
      <c r="CC377" s="355"/>
      <c r="CD377" s="355"/>
      <c r="CE377" s="355"/>
      <c r="CF377" s="356"/>
      <c r="CG377" s="358"/>
      <c r="CH377" s="358"/>
      <c r="CI377" s="358"/>
      <c r="CJ377" s="363"/>
      <c r="CK377" s="383"/>
      <c r="CL377" s="383"/>
      <c r="CM377" s="383"/>
      <c r="CN377" s="488"/>
      <c r="CO377" s="2014"/>
      <c r="CP377" s="467"/>
      <c r="CQ377" s="468"/>
      <c r="CR377" s="2015"/>
      <c r="CS377" s="467"/>
      <c r="CT377" s="467"/>
      <c r="CU377" s="467"/>
      <c r="CV377" s="575"/>
      <c r="CW377" s="466"/>
      <c r="CX377" s="467"/>
      <c r="CY377" s="468"/>
      <c r="CZ377" s="468"/>
      <c r="DA377" s="466"/>
      <c r="DB377" s="467"/>
      <c r="DC377" s="468"/>
      <c r="DD377" s="468"/>
      <c r="DE377" s="466"/>
      <c r="DF377" s="467"/>
      <c r="DG377" s="468"/>
      <c r="DH377" s="468"/>
      <c r="DI377" s="466"/>
      <c r="DJ377" s="467"/>
      <c r="DK377" s="468"/>
      <c r="DL377" s="468"/>
      <c r="DM377" s="374"/>
      <c r="DN377" s="374"/>
      <c r="DO377" s="374"/>
      <c r="DP377" s="574"/>
      <c r="DQ377" s="466"/>
      <c r="DR377" s="467"/>
      <c r="DS377" s="468"/>
      <c r="DT377" s="575"/>
      <c r="DU377" s="491">
        <f>DX377*6/20</f>
        <v>3.75</v>
      </c>
      <c r="DV377" s="492">
        <f>DX377*6/20</f>
        <v>3.75</v>
      </c>
      <c r="DW377" s="492">
        <f>DX377*8/20</f>
        <v>5</v>
      </c>
      <c r="DX377" s="725">
        <v>12.5</v>
      </c>
      <c r="DY377" s="846"/>
      <c r="DZ377" s="847"/>
      <c r="EA377" s="848"/>
      <c r="EB377" s="849"/>
      <c r="EC377" s="466"/>
      <c r="ED377" s="467"/>
      <c r="EE377" s="468"/>
      <c r="EF377" s="575"/>
      <c r="EG377" s="466"/>
      <c r="EH377" s="467"/>
      <c r="EI377" s="468"/>
      <c r="EJ377" s="575"/>
      <c r="EK377" s="990"/>
      <c r="EL377" s="991"/>
      <c r="EM377" s="992"/>
      <c r="EN377" s="993"/>
      <c r="EO377" s="1052"/>
      <c r="EP377" s="1053"/>
      <c r="EQ377" s="1054"/>
      <c r="ER377" s="1055"/>
      <c r="ES377" s="1113"/>
      <c r="ET377" s="1114"/>
      <c r="EU377" s="1115"/>
      <c r="EV377" s="1116"/>
      <c r="EW377" s="1396"/>
      <c r="EX377" s="1397"/>
      <c r="EY377" s="1398"/>
      <c r="EZ377" s="1399"/>
      <c r="FA377" s="1465"/>
      <c r="FB377" s="1466"/>
      <c r="FC377" s="1467"/>
      <c r="FD377" s="1468"/>
      <c r="FE377" s="1678"/>
      <c r="FF377" s="1679"/>
      <c r="FG377" s="1680"/>
      <c r="FH377" s="1681"/>
      <c r="FI377" s="374">
        <f>FL377*6/20</f>
        <v>4.5</v>
      </c>
      <c r="FJ377" s="374">
        <f>FL377*6/20</f>
        <v>4.5</v>
      </c>
      <c r="FK377" s="374">
        <f>FL377*8/20</f>
        <v>6</v>
      </c>
      <c r="FL377" s="2263">
        <v>15</v>
      </c>
      <c r="FP377" s="2252"/>
      <c r="FQ377" s="1858"/>
      <c r="FT377" s="2252"/>
      <c r="FU377" s="374">
        <f>FX377*6/20</f>
        <v>5.7</v>
      </c>
      <c r="FV377" s="374">
        <f>FX377*6/20</f>
        <v>5.7</v>
      </c>
      <c r="FW377" s="374">
        <f>FX377*8/20</f>
        <v>7.6</v>
      </c>
      <c r="FX377" s="2263">
        <v>19</v>
      </c>
      <c r="FY377" s="683"/>
      <c r="FZ377" s="683"/>
      <c r="GA377" s="683"/>
      <c r="GB377" s="2265"/>
      <c r="GC377" s="683"/>
      <c r="GD377" s="683"/>
      <c r="GE377" s="683"/>
      <c r="GF377" s="2265"/>
      <c r="GG377" s="1906"/>
      <c r="GH377" s="683"/>
      <c r="GI377" s="683"/>
      <c r="GJ377" s="2265"/>
      <c r="GK377" s="683"/>
      <c r="GL377" s="683"/>
      <c r="GM377" s="683"/>
      <c r="GN377" s="2265"/>
      <c r="GO377" s="683"/>
      <c r="GP377" s="683"/>
      <c r="GQ377" s="683"/>
      <c r="GR377" s="2265"/>
      <c r="GS377" s="683"/>
      <c r="GT377" s="683"/>
      <c r="GU377" s="683"/>
      <c r="GV377" s="2351"/>
      <c r="GW377" s="1858"/>
      <c r="GZ377" s="2252"/>
      <c r="HA377" s="1858"/>
      <c r="HD377" s="2252"/>
      <c r="HE377" s="1858"/>
      <c r="HH377" s="2252"/>
      <c r="HI377" s="1858"/>
      <c r="HL377" s="2252"/>
      <c r="HM377" s="1858"/>
      <c r="HP377" s="2252"/>
      <c r="HQ377" s="1858"/>
      <c r="HT377" s="2252"/>
      <c r="HU377" s="1858"/>
      <c r="HX377" s="2252"/>
      <c r="HY377" s="1858"/>
      <c r="IB377" s="2252"/>
      <c r="IC377" s="1858"/>
      <c r="IF377" s="2252"/>
      <c r="IG377" s="1858"/>
      <c r="IJ377" s="2252"/>
      <c r="IK377" s="1858"/>
      <c r="IN377" s="2252"/>
      <c r="IO377" s="1858"/>
      <c r="IR377" s="2252"/>
      <c r="IS377" s="1858"/>
      <c r="IV377" s="1858"/>
      <c r="IW377" s="1858"/>
      <c r="IZ377" s="2252"/>
      <c r="JA377" s="1858"/>
      <c r="JD377" s="2252"/>
      <c r="JE377" s="1858"/>
      <c r="JH377" s="2252"/>
      <c r="JI377" s="1858"/>
      <c r="JL377" s="2252"/>
      <c r="JM377" s="1858"/>
      <c r="JP377" s="2252"/>
      <c r="JQ377" s="1858"/>
      <c r="JT377" s="2252"/>
      <c r="JU377" s="1858"/>
      <c r="JX377" s="2252"/>
      <c r="JY377" s="1858"/>
      <c r="KB377" s="2252"/>
      <c r="KC377" s="1858"/>
      <c r="KF377" s="2252"/>
      <c r="KG377" s="1858"/>
      <c r="KJ377" s="2252"/>
      <c r="KK377" s="1858"/>
      <c r="KN377" s="2252"/>
      <c r="KO377" s="1858"/>
      <c r="KR377" s="2252"/>
      <c r="KS377" s="1858"/>
      <c r="KV377" s="2252"/>
      <c r="KW377" s="1858"/>
      <c r="KZ377" s="2252"/>
      <c r="LA377" s="1858"/>
      <c r="LD377" s="2252"/>
      <c r="LE377" s="1858"/>
      <c r="LH377" s="2252"/>
      <c r="LI377" s="1858"/>
      <c r="LL377" s="2252"/>
      <c r="LM377" s="1858"/>
      <c r="LP377" s="2252"/>
      <c r="LQ377" s="1858"/>
      <c r="LT377" s="2252"/>
      <c r="LU377" s="1858"/>
      <c r="LX377" s="2252"/>
      <c r="LY377" s="1858"/>
      <c r="MB377" s="2252"/>
      <c r="MC377" s="1858"/>
      <c r="MF377" s="2252"/>
      <c r="MG377" s="1858"/>
      <c r="MJ377" s="2252"/>
      <c r="MK377" s="1858"/>
      <c r="MN377" s="2252"/>
      <c r="MO377" s="1858"/>
      <c r="MR377" s="2252"/>
      <c r="MS377" s="1858"/>
      <c r="MV377" s="2252"/>
      <c r="MW377" s="1858"/>
      <c r="MZ377" s="2252"/>
      <c r="NA377" s="1858"/>
      <c r="ND377" s="2252"/>
    </row>
    <row r="378" spans="1:368" s="933" customFormat="1" thickBot="1">
      <c r="A378" s="900"/>
      <c r="B378" s="1761"/>
      <c r="C378" s="1790">
        <v>2009</v>
      </c>
      <c r="D378" s="2331" t="s">
        <v>508</v>
      </c>
      <c r="E378" s="1790">
        <v>17</v>
      </c>
      <c r="F378" s="1839" t="s">
        <v>403</v>
      </c>
      <c r="G378" s="1744"/>
      <c r="H378" s="2274"/>
      <c r="I378" s="2274"/>
      <c r="J378" s="2274"/>
      <c r="K378" s="2275"/>
      <c r="L378" s="1761"/>
      <c r="M378" s="1221"/>
      <c r="N378" s="1221"/>
      <c r="O378" s="1221"/>
      <c r="P378" s="2506"/>
      <c r="Q378" s="2534"/>
      <c r="R378" s="1222"/>
      <c r="S378" s="1223"/>
      <c r="T378" s="2535"/>
      <c r="U378" s="903"/>
      <c r="V378" s="903"/>
      <c r="W378" s="903"/>
      <c r="X378" s="904"/>
      <c r="Y378" s="1224"/>
      <c r="Z378" s="1224"/>
      <c r="AA378" s="1224"/>
      <c r="AB378" s="1225"/>
      <c r="AC378" s="2572">
        <f>STDEV(AF374:AF377)</f>
        <v>2.6614532371118851</v>
      </c>
      <c r="AD378" s="2570"/>
      <c r="AE378" s="2571">
        <f>AVERAGE(AF374:AF377)</f>
        <v>13.75</v>
      </c>
      <c r="AF378" s="2573"/>
      <c r="AG378" s="1179"/>
      <c r="AH378" s="1180"/>
      <c r="AI378" s="1181"/>
      <c r="AJ378" s="1180"/>
      <c r="AK378" s="907"/>
      <c r="AL378" s="908"/>
      <c r="AM378" s="908"/>
      <c r="AN378" s="909"/>
      <c r="AO378" s="1226"/>
      <c r="AP378" s="1226"/>
      <c r="AQ378" s="1226"/>
      <c r="AR378" s="1227"/>
      <c r="AS378" s="910"/>
      <c r="AT378" s="910"/>
      <c r="AU378" s="911"/>
      <c r="AV378" s="1598"/>
      <c r="AW378" s="1978"/>
      <c r="AX378" s="912"/>
      <c r="AY378" s="913"/>
      <c r="AZ378" s="1979"/>
      <c r="BA378" s="914"/>
      <c r="BB378" s="914"/>
      <c r="BC378" s="914"/>
      <c r="BD378" s="1847"/>
      <c r="BE378" s="2572">
        <f>STDEV(BH374:BH377)</f>
        <v>1.4142135623730951</v>
      </c>
      <c r="BF378" s="2570"/>
      <c r="BG378" s="2571">
        <f>AVERAGE(BH374:BH377)</f>
        <v>13</v>
      </c>
      <c r="BH378" s="2573"/>
      <c r="BI378" s="916"/>
      <c r="BJ378" s="916"/>
      <c r="BK378" s="916"/>
      <c r="BL378" s="917"/>
      <c r="BM378" s="918"/>
      <c r="BN378" s="918"/>
      <c r="BO378" s="918"/>
      <c r="BP378" s="919"/>
      <c r="BQ378" s="910"/>
      <c r="BR378" s="910"/>
      <c r="BS378" s="910"/>
      <c r="BT378" s="1598"/>
      <c r="BU378" s="2596">
        <f>STDEV(BX374:BX377)</f>
        <v>1.24722024251265</v>
      </c>
      <c r="BV378" s="2597"/>
      <c r="BW378" s="2598">
        <f>AVERAGE(BX374:BX377)</f>
        <v>13.6675</v>
      </c>
      <c r="BX378" s="2599"/>
      <c r="BY378" s="1437"/>
      <c r="BZ378" s="1437"/>
      <c r="CA378" s="1437"/>
      <c r="CB378" s="1438"/>
      <c r="CC378" s="903"/>
      <c r="CD378" s="903"/>
      <c r="CE378" s="903"/>
      <c r="CF378" s="904"/>
      <c r="CG378" s="918"/>
      <c r="CH378" s="918"/>
      <c r="CI378" s="918"/>
      <c r="CJ378" s="919"/>
      <c r="CK378" s="920"/>
      <c r="CL378" s="920"/>
      <c r="CM378" s="920"/>
      <c r="CN378" s="927"/>
      <c r="CO378" s="2024"/>
      <c r="CP378" s="921"/>
      <c r="CQ378" s="922"/>
      <c r="CR378" s="2025"/>
      <c r="CS378" s="921"/>
      <c r="CT378" s="921"/>
      <c r="CU378" s="921"/>
      <c r="CV378" s="923"/>
      <c r="CW378" s="924"/>
      <c r="CX378" s="921"/>
      <c r="CY378" s="922"/>
      <c r="CZ378" s="922"/>
      <c r="DA378" s="924"/>
      <c r="DB378" s="921"/>
      <c r="DC378" s="922"/>
      <c r="DD378" s="922"/>
      <c r="DE378" s="924"/>
      <c r="DF378" s="921"/>
      <c r="DG378" s="922"/>
      <c r="DH378" s="922"/>
      <c r="DI378" s="924"/>
      <c r="DJ378" s="921"/>
      <c r="DK378" s="922"/>
      <c r="DL378" s="922"/>
      <c r="DM378" s="906"/>
      <c r="DN378" s="906"/>
      <c r="DO378" s="906"/>
      <c r="DP378" s="905"/>
      <c r="DQ378" s="924"/>
      <c r="DR378" s="921"/>
      <c r="DS378" s="922"/>
      <c r="DT378" s="923"/>
      <c r="DU378" s="2572">
        <f>STDEV(DX374:DX377)</f>
        <v>0.84983821989834063</v>
      </c>
      <c r="DV378" s="2570"/>
      <c r="DW378" s="2571">
        <f>AVERAGE(DX374:DX377)</f>
        <v>13.6675</v>
      </c>
      <c r="DX378" s="2573"/>
      <c r="DY378" s="2070"/>
      <c r="DZ378" s="2071"/>
      <c r="EA378" s="2072"/>
      <c r="EB378" s="2073"/>
      <c r="EC378" s="924"/>
      <c r="ED378" s="921"/>
      <c r="EE378" s="922"/>
      <c r="EF378" s="923"/>
      <c r="EG378" s="924"/>
      <c r="EH378" s="921"/>
      <c r="EI378" s="922"/>
      <c r="EJ378" s="923"/>
      <c r="EK378" s="1717"/>
      <c r="EL378" s="1718"/>
      <c r="EM378" s="1719"/>
      <c r="EN378" s="1720"/>
      <c r="EO378" s="1721"/>
      <c r="EP378" s="1722"/>
      <c r="EQ378" s="1723"/>
      <c r="ER378" s="1724"/>
      <c r="ES378" s="1725"/>
      <c r="ET378" s="1726"/>
      <c r="EU378" s="1727"/>
      <c r="EV378" s="1728"/>
      <c r="EW378" s="1729"/>
      <c r="EX378" s="1730"/>
      <c r="EY378" s="1731"/>
      <c r="EZ378" s="1732"/>
      <c r="FA378" s="1733"/>
      <c r="FB378" s="1734"/>
      <c r="FC378" s="1735"/>
      <c r="FD378" s="1736"/>
      <c r="FE378" s="1737"/>
      <c r="FF378" s="1738"/>
      <c r="FG378" s="1739"/>
      <c r="FH378" s="1740"/>
      <c r="FI378" s="2572">
        <f>STDEV(FL374:FL377)</f>
        <v>1.707825127659933</v>
      </c>
      <c r="FJ378" s="2570"/>
      <c r="FK378" s="2571">
        <f>AVERAGE(FL374:FL377)</f>
        <v>16.75</v>
      </c>
      <c r="FL378" s="2573"/>
      <c r="FP378" s="2261"/>
      <c r="FQ378" s="1868"/>
      <c r="FT378" s="2261"/>
      <c r="FU378" s="2572">
        <f>STDEV(FX374:FX377)</f>
        <v>1.4719601443879744</v>
      </c>
      <c r="FV378" s="2570"/>
      <c r="FW378" s="2571">
        <f>AVERAGE(FX374:FX377)</f>
        <v>17.5</v>
      </c>
      <c r="FX378" s="2573"/>
      <c r="FY378" s="2572"/>
      <c r="FZ378" s="2570"/>
      <c r="GA378" s="2571"/>
      <c r="GB378" s="2573"/>
      <c r="GC378" s="2572"/>
      <c r="GD378" s="2570"/>
      <c r="GE378" s="2571"/>
      <c r="GF378" s="2573"/>
      <c r="GG378" s="2572"/>
      <c r="GH378" s="2570"/>
      <c r="GI378" s="2571"/>
      <c r="GJ378" s="2573"/>
      <c r="GK378" s="2572"/>
      <c r="GL378" s="2570"/>
      <c r="GM378" s="2571"/>
      <c r="GN378" s="2573"/>
      <c r="GO378" s="2572"/>
      <c r="GP378" s="2570"/>
      <c r="GQ378" s="2571"/>
      <c r="GR378" s="2573"/>
      <c r="GS378" s="2572"/>
      <c r="GT378" s="2570"/>
      <c r="GU378" s="2571"/>
      <c r="GV378" s="2573"/>
      <c r="GW378" s="1868"/>
      <c r="GZ378" s="2261"/>
      <c r="HA378" s="1868"/>
      <c r="HD378" s="2261"/>
      <c r="HE378" s="1868"/>
      <c r="HH378" s="2261"/>
      <c r="HI378" s="1868"/>
      <c r="HL378" s="2261"/>
      <c r="HM378" s="1868"/>
      <c r="HP378" s="2261"/>
      <c r="HQ378" s="1868"/>
      <c r="HT378" s="2261"/>
      <c r="HU378" s="1868"/>
      <c r="HX378" s="2261"/>
      <c r="HY378" s="1868"/>
      <c r="IB378" s="2261"/>
      <c r="IC378" s="1868"/>
      <c r="IF378" s="2261"/>
      <c r="IG378" s="1868"/>
      <c r="IJ378" s="2261"/>
      <c r="IK378" s="1868"/>
      <c r="IN378" s="2261"/>
      <c r="IO378" s="1868"/>
      <c r="IR378" s="2261"/>
      <c r="IS378" s="1868"/>
      <c r="IV378" s="1868"/>
      <c r="IW378" s="1868"/>
      <c r="IZ378" s="2261"/>
      <c r="JA378" s="1868"/>
      <c r="JD378" s="2261"/>
      <c r="JE378" s="1868"/>
      <c r="JH378" s="2261"/>
      <c r="JI378" s="1868"/>
      <c r="JL378" s="2261"/>
      <c r="JM378" s="1868"/>
      <c r="JP378" s="2261"/>
      <c r="JQ378" s="1868"/>
      <c r="JT378" s="2261"/>
      <c r="JU378" s="1868"/>
      <c r="JX378" s="2261"/>
      <c r="JY378" s="1868"/>
      <c r="KB378" s="2261"/>
      <c r="KC378" s="1868"/>
      <c r="KF378" s="2261"/>
      <c r="KG378" s="1868"/>
      <c r="KJ378" s="2261"/>
      <c r="KK378" s="1868"/>
      <c r="KN378" s="2261"/>
      <c r="KO378" s="1868"/>
      <c r="KR378" s="2261"/>
      <c r="KS378" s="1868"/>
      <c r="KV378" s="2261"/>
      <c r="KW378" s="1868"/>
      <c r="KZ378" s="2261"/>
      <c r="LA378" s="1868"/>
      <c r="LD378" s="2261"/>
      <c r="LE378" s="1868"/>
      <c r="LH378" s="2261"/>
      <c r="LI378" s="1868"/>
      <c r="LL378" s="2261"/>
      <c r="LM378" s="1868"/>
      <c r="LP378" s="2261"/>
      <c r="LQ378" s="1868"/>
      <c r="LT378" s="2261"/>
      <c r="LU378" s="1868"/>
      <c r="LX378" s="2261"/>
      <c r="LY378" s="1868"/>
      <c r="MB378" s="2261"/>
      <c r="MC378" s="1868"/>
      <c r="MF378" s="2261"/>
      <c r="MG378" s="1868"/>
      <c r="MJ378" s="2261"/>
      <c r="MK378" s="1868"/>
      <c r="MN378" s="2261"/>
      <c r="MO378" s="1868"/>
      <c r="MR378" s="2261"/>
      <c r="MS378" s="1868"/>
      <c r="MV378" s="2261"/>
      <c r="MW378" s="1868"/>
      <c r="MZ378" s="2261"/>
      <c r="NA378" s="1868"/>
      <c r="ND378" s="2261"/>
    </row>
    <row r="379" spans="1:368" s="898" customFormat="1" thickBot="1">
      <c r="A379" s="861"/>
      <c r="B379" s="1760"/>
      <c r="C379" s="1790"/>
      <c r="D379" s="2331"/>
      <c r="E379" s="1790"/>
      <c r="F379" s="1840" t="s">
        <v>404</v>
      </c>
      <c r="G379" s="1742" t="s">
        <v>407</v>
      </c>
      <c r="H379" s="2074">
        <f t="shared" ref="H379:J383" si="349">AVERAGE(Y379,BU379,BE379,CK379,CO379,BM379,AC379,FY379,FI379,BQ379,DU379)</f>
        <v>4.5194444444444448</v>
      </c>
      <c r="I379" s="2074">
        <f t="shared" si="349"/>
        <v>4.4083333333333341</v>
      </c>
      <c r="J379" s="2074">
        <f t="shared" si="349"/>
        <v>5.5444444444444452</v>
      </c>
      <c r="K379" s="2321">
        <f>SUM(H379:J379)</f>
        <v>14.472222222222225</v>
      </c>
      <c r="L379" s="1760"/>
      <c r="M379" s="1205"/>
      <c r="N379" s="1205"/>
      <c r="O379" s="1205"/>
      <c r="P379" s="2504"/>
      <c r="Q379" s="2530"/>
      <c r="R379" s="1206"/>
      <c r="S379" s="1207"/>
      <c r="T379" s="2531"/>
      <c r="U379" s="864"/>
      <c r="V379" s="864"/>
      <c r="W379" s="864"/>
      <c r="X379" s="865"/>
      <c r="Y379" s="482">
        <f>AB379*6/20</f>
        <v>4.2</v>
      </c>
      <c r="Z379" s="482">
        <f>AB379*6/20</f>
        <v>4.2</v>
      </c>
      <c r="AA379" s="482">
        <f>AB379*8/20</f>
        <v>5.6</v>
      </c>
      <c r="AB379" s="483">
        <v>14</v>
      </c>
      <c r="AC379" s="1906">
        <f>AF379*6/20</f>
        <v>3.45</v>
      </c>
      <c r="AD379" s="683">
        <f>AF379*6/20</f>
        <v>3.45</v>
      </c>
      <c r="AE379" s="683">
        <f>AF379*8/20</f>
        <v>4.5999999999999996</v>
      </c>
      <c r="AF379" s="1907">
        <v>11.5</v>
      </c>
      <c r="AG379" s="358"/>
      <c r="AH379" s="358"/>
      <c r="AI379" s="358"/>
      <c r="AJ379" s="543"/>
      <c r="AK379" s="1558"/>
      <c r="AL379" s="486"/>
      <c r="AM379" s="486"/>
      <c r="AN379" s="1559"/>
      <c r="AO379" s="1210"/>
      <c r="AP379" s="1210"/>
      <c r="AQ379" s="1210"/>
      <c r="AR379" s="1211"/>
      <c r="AS379" s="358"/>
      <c r="AT379" s="358"/>
      <c r="AU379" s="358"/>
      <c r="AV379" s="543"/>
      <c r="AW379" s="1976"/>
      <c r="AX379" s="872"/>
      <c r="AY379" s="873"/>
      <c r="AZ379" s="1977"/>
      <c r="BA379" s="874"/>
      <c r="BB379" s="874"/>
      <c r="BC379" s="874"/>
      <c r="BD379" s="2434"/>
      <c r="BE379" s="2401">
        <v>5.5</v>
      </c>
      <c r="BF379" s="368">
        <v>6</v>
      </c>
      <c r="BG379" s="2451">
        <v>6</v>
      </c>
      <c r="BH379" s="470">
        <f>BG379+BF379+BE379</f>
        <v>17.5</v>
      </c>
      <c r="BI379" s="877"/>
      <c r="BJ379" s="877"/>
      <c r="BK379" s="877"/>
      <c r="BL379" s="878"/>
      <c r="BM379" s="546">
        <v>4</v>
      </c>
      <c r="BN379" s="546">
        <v>4</v>
      </c>
      <c r="BO379" s="546">
        <v>6</v>
      </c>
      <c r="BP379" s="363">
        <f>BO379+BN379+BM379</f>
        <v>14</v>
      </c>
      <c r="BQ379" s="373">
        <f>BT379*6/20</f>
        <v>4.2</v>
      </c>
      <c r="BR379" s="373">
        <f>BT379*6/20</f>
        <v>4.2</v>
      </c>
      <c r="BS379" s="373">
        <f>BT379*8/20</f>
        <v>5.6</v>
      </c>
      <c r="BT379" s="1886">
        <v>14</v>
      </c>
      <c r="BU379" s="1906">
        <f>BX379*6/20</f>
        <v>4.7249999999999996</v>
      </c>
      <c r="BV379" s="683">
        <f>BX379*6/20</f>
        <v>4.7249999999999996</v>
      </c>
      <c r="BW379" s="683">
        <f>BX379*8/20</f>
        <v>6.3</v>
      </c>
      <c r="BX379" s="1907">
        <v>15.75</v>
      </c>
      <c r="BY379" s="1435"/>
      <c r="BZ379" s="1435"/>
      <c r="CA379" s="1435"/>
      <c r="CB379" s="1436"/>
      <c r="CC379" s="864"/>
      <c r="CD379" s="864"/>
      <c r="CE379" s="864"/>
      <c r="CF379" s="865"/>
      <c r="CG379" s="879"/>
      <c r="CH379" s="879"/>
      <c r="CI379" s="879"/>
      <c r="CJ379" s="880"/>
      <c r="CK379" s="383">
        <f>CN379*6/20</f>
        <v>3.6</v>
      </c>
      <c r="CL379" s="383">
        <f>CN379*6/20</f>
        <v>3.6</v>
      </c>
      <c r="CM379" s="383">
        <f>CN379*8/20</f>
        <v>4.8</v>
      </c>
      <c r="CN379" s="709">
        <v>12</v>
      </c>
      <c r="CO379" s="2011">
        <v>5</v>
      </c>
      <c r="CP379" s="537">
        <v>5.5</v>
      </c>
      <c r="CQ379" s="537">
        <v>6</v>
      </c>
      <c r="CR379" s="2006">
        <f>CQ379+CP379+CO379</f>
        <v>16.5</v>
      </c>
      <c r="CS379" s="883"/>
      <c r="CT379" s="883"/>
      <c r="CU379" s="883"/>
      <c r="CV379" s="885"/>
      <c r="CW379" s="886"/>
      <c r="CX379" s="883"/>
      <c r="CY379" s="884"/>
      <c r="CZ379" s="884"/>
      <c r="DA379" s="887"/>
      <c r="DB379" s="875"/>
      <c r="DC379" s="888"/>
      <c r="DD379" s="888"/>
      <c r="DE379" s="886"/>
      <c r="DF379" s="883"/>
      <c r="DG379" s="884"/>
      <c r="DH379" s="884"/>
      <c r="DI379" s="889"/>
      <c r="DJ379" s="882"/>
      <c r="DK379" s="890"/>
      <c r="DL379" s="890"/>
      <c r="DM379" s="881"/>
      <c r="DN379" s="881"/>
      <c r="DO379" s="881"/>
      <c r="DP379" s="891"/>
      <c r="DQ379" s="869"/>
      <c r="DR379" s="870"/>
      <c r="DS379" s="1212"/>
      <c r="DT379" s="871"/>
      <c r="DU379" s="1213"/>
      <c r="DV379" s="1214"/>
      <c r="DW379" s="1215"/>
      <c r="DX379" s="1216"/>
      <c r="DY379" s="892"/>
      <c r="DZ379" s="893"/>
      <c r="EA379" s="1539"/>
      <c r="EB379" s="1540"/>
      <c r="EC379" s="869"/>
      <c r="ED379" s="870"/>
      <c r="EE379" s="1212"/>
      <c r="EF379" s="871"/>
      <c r="EG379" s="869"/>
      <c r="EH379" s="870"/>
      <c r="EI379" s="1212"/>
      <c r="EJ379" s="871"/>
      <c r="EK379" s="1578"/>
      <c r="EL379" s="1579"/>
      <c r="EM379" s="1580"/>
      <c r="EN379" s="1581"/>
      <c r="EO379" s="1582"/>
      <c r="EP379" s="1583"/>
      <c r="EQ379" s="1584"/>
      <c r="ER379" s="1585"/>
      <c r="ES379" s="1586"/>
      <c r="ET379" s="1587"/>
      <c r="EU379" s="1588"/>
      <c r="EV379" s="1589"/>
      <c r="EW379" s="1590"/>
      <c r="EX379" s="1591"/>
      <c r="EY379" s="1592"/>
      <c r="EZ379" s="1593"/>
      <c r="FA379" s="1594"/>
      <c r="FB379" s="1595"/>
      <c r="FC379" s="1596"/>
      <c r="FD379" s="1597"/>
      <c r="FE379" s="1689"/>
      <c r="FF379" s="1690"/>
      <c r="FG379" s="1691"/>
      <c r="FH379" s="1692"/>
      <c r="FL379" s="2260"/>
      <c r="FP379" s="2260"/>
      <c r="FQ379" s="1867"/>
      <c r="FT379" s="2260"/>
      <c r="FX379" s="2260"/>
      <c r="FY379" s="462">
        <v>6</v>
      </c>
      <c r="FZ379" s="462">
        <v>4</v>
      </c>
      <c r="GA379" s="462">
        <v>5</v>
      </c>
      <c r="GB379" s="2267">
        <f>GA379+FZ379+FY379</f>
        <v>15</v>
      </c>
      <c r="GF379" s="2260"/>
      <c r="GG379" s="1867"/>
      <c r="GJ379" s="2260"/>
      <c r="GN379" s="2260"/>
      <c r="GR379" s="2260"/>
      <c r="GV379" s="1867"/>
      <c r="GW379" s="1867"/>
      <c r="GZ379" s="2260"/>
      <c r="HA379" s="1867"/>
      <c r="HD379" s="2260"/>
      <c r="HE379" s="1867"/>
      <c r="HH379" s="2260"/>
      <c r="HI379" s="1867"/>
      <c r="HL379" s="2260"/>
      <c r="HM379" s="1867"/>
      <c r="HP379" s="2260"/>
      <c r="HQ379" s="1867"/>
      <c r="HT379" s="2260"/>
      <c r="HU379" s="1867"/>
      <c r="HX379" s="2260"/>
      <c r="HY379" s="1867"/>
      <c r="IB379" s="2260"/>
      <c r="IC379" s="1867"/>
      <c r="IF379" s="2260"/>
      <c r="IG379" s="1867"/>
      <c r="IJ379" s="2260"/>
      <c r="IK379" s="1867"/>
      <c r="IN379" s="2260"/>
      <c r="IO379" s="1867"/>
      <c r="IR379" s="2260"/>
      <c r="IS379" s="1867"/>
      <c r="IV379" s="1867"/>
      <c r="IW379" s="1867"/>
      <c r="IZ379" s="2260"/>
      <c r="JA379" s="1867"/>
      <c r="JD379" s="2260"/>
      <c r="JE379" s="1867"/>
      <c r="JH379" s="2260"/>
      <c r="JI379" s="1867"/>
      <c r="JL379" s="2260"/>
      <c r="JM379" s="1867"/>
      <c r="JP379" s="2260"/>
      <c r="JQ379" s="1867"/>
      <c r="JT379" s="2260"/>
      <c r="JU379" s="1867"/>
      <c r="JX379" s="2260"/>
      <c r="JY379" s="1867"/>
      <c r="KB379" s="2260"/>
      <c r="KC379" s="1867"/>
      <c r="KF379" s="2260"/>
      <c r="KG379" s="1867"/>
      <c r="KJ379" s="2260"/>
      <c r="KK379" s="1867"/>
      <c r="KN379" s="2260"/>
      <c r="KO379" s="1867"/>
      <c r="KR379" s="2260"/>
      <c r="KS379" s="1867"/>
      <c r="KV379" s="2260"/>
      <c r="KW379" s="1867"/>
      <c r="KZ379" s="2260"/>
      <c r="LA379" s="1867"/>
      <c r="LD379" s="2260"/>
      <c r="LE379" s="1867"/>
      <c r="LH379" s="2260"/>
      <c r="LI379" s="1867"/>
      <c r="LL379" s="2260"/>
      <c r="LM379" s="1867"/>
      <c r="LP379" s="2260"/>
      <c r="LQ379" s="1867"/>
      <c r="LT379" s="2260"/>
      <c r="LU379" s="1867"/>
      <c r="LX379" s="2260"/>
      <c r="LY379" s="1867"/>
      <c r="MB379" s="2260"/>
      <c r="MC379" s="1867"/>
      <c r="MF379" s="2260"/>
      <c r="MG379" s="1867"/>
      <c r="MJ379" s="2260"/>
      <c r="MK379" s="1867"/>
      <c r="MN379" s="2260"/>
      <c r="MO379" s="1867"/>
      <c r="MR379" s="2260"/>
      <c r="MS379" s="1867"/>
      <c r="MV379" s="2260"/>
      <c r="MW379" s="1867"/>
      <c r="MZ379" s="2260"/>
      <c r="NA379" s="1867"/>
      <c r="ND379" s="2260"/>
    </row>
    <row r="380" spans="1:368" s="78" customFormat="1" thickBot="1">
      <c r="A380" s="899"/>
      <c r="B380" s="1754"/>
      <c r="C380" s="1790"/>
      <c r="D380" s="2331"/>
      <c r="E380" s="1790"/>
      <c r="F380" s="1837" t="s">
        <v>405</v>
      </c>
      <c r="G380" s="1743" t="s">
        <v>406</v>
      </c>
      <c r="H380" s="1879">
        <f t="shared" si="349"/>
        <v>3.7970000000000002</v>
      </c>
      <c r="I380" s="1879">
        <f t="shared" si="349"/>
        <v>3.7970000000000002</v>
      </c>
      <c r="J380" s="1879">
        <f t="shared" si="349"/>
        <v>5.2848888888888892</v>
      </c>
      <c r="K380" s="2310">
        <f>SUM(H380:J380)</f>
        <v>12.878888888888889</v>
      </c>
      <c r="L380" s="1754"/>
      <c r="M380" s="472"/>
      <c r="N380" s="472"/>
      <c r="O380" s="472"/>
      <c r="P380" s="471"/>
      <c r="Q380" s="2521"/>
      <c r="R380" s="572"/>
      <c r="S380" s="573"/>
      <c r="T380" s="2520"/>
      <c r="U380" s="355"/>
      <c r="V380" s="355"/>
      <c r="W380" s="355"/>
      <c r="X380" s="356"/>
      <c r="Y380" s="482">
        <f>AB380*6/20</f>
        <v>3.6</v>
      </c>
      <c r="Z380" s="482">
        <f>AB380*6/20</f>
        <v>3.6</v>
      </c>
      <c r="AA380" s="482">
        <f>AB380*8/20</f>
        <v>4.8</v>
      </c>
      <c r="AB380" s="483">
        <v>12</v>
      </c>
      <c r="AC380" s="484">
        <v>3</v>
      </c>
      <c r="AD380" s="484">
        <v>3</v>
      </c>
      <c r="AE380" s="484">
        <v>4</v>
      </c>
      <c r="AF380" s="356">
        <f>AE380+AD380+AC380</f>
        <v>10</v>
      </c>
      <c r="AG380" s="358"/>
      <c r="AH380" s="358"/>
      <c r="AI380" s="358"/>
      <c r="AJ380" s="543"/>
      <c r="AK380" s="1558"/>
      <c r="AL380" s="486"/>
      <c r="AM380" s="486"/>
      <c r="AN380" s="1559"/>
      <c r="AO380" s="1127"/>
      <c r="AP380" s="1127"/>
      <c r="AQ380" s="1127"/>
      <c r="AR380" s="1128"/>
      <c r="AS380" s="683"/>
      <c r="AT380" s="683"/>
      <c r="AU380" s="683"/>
      <c r="AV380" s="699"/>
      <c r="AW380" s="1962"/>
      <c r="AX380" s="364"/>
      <c r="AY380" s="365"/>
      <c r="AZ380" s="1963"/>
      <c r="BA380" s="366"/>
      <c r="BB380" s="366"/>
      <c r="BC380" s="366"/>
      <c r="BD380" s="367"/>
      <c r="BE380" s="2401">
        <v>3</v>
      </c>
      <c r="BF380" s="368">
        <v>3</v>
      </c>
      <c r="BG380" s="2451">
        <v>4</v>
      </c>
      <c r="BH380" s="470">
        <f>BG380+BF380+BE380</f>
        <v>10</v>
      </c>
      <c r="BI380" s="371"/>
      <c r="BJ380" s="371"/>
      <c r="BK380" s="371"/>
      <c r="BL380" s="372"/>
      <c r="BM380" s="1906">
        <f>BP380*6/20</f>
        <v>4.5990000000000002</v>
      </c>
      <c r="BN380" s="683">
        <f>BP380*6/20</f>
        <v>4.5990000000000002</v>
      </c>
      <c r="BO380" s="683">
        <f>BP380*8/20</f>
        <v>6.1319999999999997</v>
      </c>
      <c r="BP380" s="1907">
        <v>15.33</v>
      </c>
      <c r="BQ380" s="1906">
        <f>BT380*6/20</f>
        <v>4.2</v>
      </c>
      <c r="BR380" s="683">
        <f>BT380*6/20</f>
        <v>4.2</v>
      </c>
      <c r="BS380" s="683">
        <f>BT380*8/20</f>
        <v>5.6</v>
      </c>
      <c r="BT380" s="1907">
        <v>14</v>
      </c>
      <c r="BU380" s="1869">
        <f>BX380*6/20</f>
        <v>4.8</v>
      </c>
      <c r="BV380" s="374">
        <f>BX380*6/20</f>
        <v>4.8</v>
      </c>
      <c r="BW380" s="374">
        <f>BX380*8/20</f>
        <v>6.4</v>
      </c>
      <c r="BX380" s="1902">
        <v>16</v>
      </c>
      <c r="BY380" s="1424"/>
      <c r="BZ380" s="1424"/>
      <c r="CA380" s="1424"/>
      <c r="CB380" s="1425"/>
      <c r="CC380" s="355"/>
      <c r="CD380" s="355"/>
      <c r="CE380" s="355"/>
      <c r="CF380" s="356"/>
      <c r="CG380" s="358"/>
      <c r="CH380" s="358"/>
      <c r="CI380" s="358"/>
      <c r="CJ380" s="363"/>
      <c r="CK380" s="1906">
        <f>CN380*6/20</f>
        <v>4.125</v>
      </c>
      <c r="CL380" s="683">
        <f>CN380*6/20</f>
        <v>4.125</v>
      </c>
      <c r="CM380" s="683">
        <f>CN380*8/20</f>
        <v>5.5</v>
      </c>
      <c r="CN380" s="1907">
        <v>13.75</v>
      </c>
      <c r="CO380" s="1906">
        <f>CR380*6/20</f>
        <v>3.8490000000000002</v>
      </c>
      <c r="CP380" s="683">
        <f>CR380*6/20</f>
        <v>3.8490000000000002</v>
      </c>
      <c r="CQ380" s="683">
        <f>CR380*8/20</f>
        <v>5.1319999999999997</v>
      </c>
      <c r="CR380" s="1907">
        <v>12.83</v>
      </c>
      <c r="CS380" s="467"/>
      <c r="CT380" s="467"/>
      <c r="CU380" s="467"/>
      <c r="CV380" s="575"/>
      <c r="CW380" s="466"/>
      <c r="CX380" s="467"/>
      <c r="CY380" s="468"/>
      <c r="CZ380" s="468"/>
      <c r="DA380" s="469"/>
      <c r="DB380" s="378"/>
      <c r="DC380" s="470"/>
      <c r="DD380" s="470"/>
      <c r="DE380" s="466"/>
      <c r="DF380" s="467"/>
      <c r="DG380" s="468"/>
      <c r="DH380" s="468"/>
      <c r="DI380" s="488"/>
      <c r="DJ380" s="383"/>
      <c r="DK380" s="489"/>
      <c r="DL380" s="489"/>
      <c r="DM380" s="374"/>
      <c r="DN380" s="374"/>
      <c r="DO380" s="374"/>
      <c r="DP380" s="574"/>
      <c r="DQ380" s="351"/>
      <c r="DR380" s="463"/>
      <c r="DS380" s="687"/>
      <c r="DT380" s="464"/>
      <c r="DU380" s="491"/>
      <c r="DV380" s="492"/>
      <c r="DW380" s="493"/>
      <c r="DX380" s="494"/>
      <c r="DY380" s="495"/>
      <c r="DZ380" s="496"/>
      <c r="EA380" s="497"/>
      <c r="EB380" s="576"/>
      <c r="EC380" s="351"/>
      <c r="ED380" s="463"/>
      <c r="EE380" s="687"/>
      <c r="EF380" s="464"/>
      <c r="EG380" s="351"/>
      <c r="EH380" s="463"/>
      <c r="EI380" s="687"/>
      <c r="EJ380" s="464"/>
      <c r="EK380" s="986"/>
      <c r="EL380" s="987"/>
      <c r="EM380" s="988"/>
      <c r="EN380" s="989"/>
      <c r="EO380" s="1048"/>
      <c r="EP380" s="1049"/>
      <c r="EQ380" s="1050"/>
      <c r="ER380" s="1051"/>
      <c r="ES380" s="1109"/>
      <c r="ET380" s="1110"/>
      <c r="EU380" s="1111"/>
      <c r="EV380" s="1112"/>
      <c r="EW380" s="1392"/>
      <c r="EX380" s="1393"/>
      <c r="EY380" s="1394"/>
      <c r="EZ380" s="1395"/>
      <c r="FA380" s="1461"/>
      <c r="FB380" s="1462"/>
      <c r="FC380" s="1463"/>
      <c r="FD380" s="1464"/>
      <c r="FE380" s="1670"/>
      <c r="FF380" s="1671"/>
      <c r="FG380" s="1672"/>
      <c r="FH380" s="1673"/>
      <c r="FL380" s="2252"/>
      <c r="FP380" s="2252"/>
      <c r="FQ380" s="1858"/>
      <c r="FT380" s="2252"/>
      <c r="FX380" s="2252"/>
      <c r="FY380" s="462">
        <v>3</v>
      </c>
      <c r="FZ380" s="462">
        <v>3</v>
      </c>
      <c r="GA380" s="462">
        <v>6</v>
      </c>
      <c r="GB380" s="2267">
        <f>GA380+FZ380+FY380</f>
        <v>12</v>
      </c>
      <c r="GF380" s="2252"/>
      <c r="GG380" s="1858"/>
      <c r="GJ380" s="2252"/>
      <c r="GN380" s="2252"/>
      <c r="GR380" s="2252"/>
      <c r="GV380" s="1858"/>
      <c r="GW380" s="1858"/>
      <c r="GZ380" s="2252"/>
      <c r="HA380" s="1858"/>
      <c r="HD380" s="2252"/>
      <c r="HE380" s="1858"/>
      <c r="HH380" s="2252"/>
      <c r="HI380" s="1858"/>
      <c r="HL380" s="2252"/>
      <c r="HM380" s="1858"/>
      <c r="HP380" s="2252"/>
      <c r="HQ380" s="1858"/>
      <c r="HT380" s="2252"/>
      <c r="HU380" s="1858"/>
      <c r="HX380" s="2252"/>
      <c r="HY380" s="1858"/>
      <c r="IB380" s="2252"/>
      <c r="IC380" s="1858"/>
      <c r="IF380" s="2252"/>
      <c r="IG380" s="1858"/>
      <c r="IJ380" s="2252"/>
      <c r="IK380" s="1858"/>
      <c r="IN380" s="2252"/>
      <c r="IO380" s="1858"/>
      <c r="IR380" s="2252"/>
      <c r="IS380" s="1858"/>
      <c r="IV380" s="1858"/>
      <c r="IW380" s="1858"/>
      <c r="IZ380" s="2252"/>
      <c r="JA380" s="1858"/>
      <c r="JD380" s="2252"/>
      <c r="JE380" s="1858"/>
      <c r="JH380" s="2252"/>
      <c r="JI380" s="1858"/>
      <c r="JL380" s="2252"/>
      <c r="JM380" s="1858"/>
      <c r="JP380" s="2252"/>
      <c r="JQ380" s="1858"/>
      <c r="JT380" s="2252"/>
      <c r="JU380" s="1858"/>
      <c r="JX380" s="2252"/>
      <c r="JY380" s="1858"/>
      <c r="KB380" s="2252"/>
      <c r="KC380" s="1858"/>
      <c r="KF380" s="2252"/>
      <c r="KG380" s="1858"/>
      <c r="KJ380" s="2252"/>
      <c r="KK380" s="1858"/>
      <c r="KN380" s="2252"/>
      <c r="KO380" s="1858"/>
      <c r="KR380" s="2252"/>
      <c r="KS380" s="1858"/>
      <c r="KV380" s="2252"/>
      <c r="KW380" s="1858"/>
      <c r="KZ380" s="2252"/>
      <c r="LA380" s="1858"/>
      <c r="LD380" s="2252"/>
      <c r="LE380" s="1858"/>
      <c r="LH380" s="2252"/>
      <c r="LI380" s="1858"/>
      <c r="LL380" s="2252"/>
      <c r="LM380" s="1858"/>
      <c r="LP380" s="2252"/>
      <c r="LQ380" s="1858"/>
      <c r="LT380" s="2252"/>
      <c r="LU380" s="1858"/>
      <c r="LX380" s="2252"/>
      <c r="LY380" s="1858"/>
      <c r="MB380" s="2252"/>
      <c r="MC380" s="1858"/>
      <c r="MF380" s="2252"/>
      <c r="MG380" s="1858"/>
      <c r="MJ380" s="2252"/>
      <c r="MK380" s="1858"/>
      <c r="MN380" s="2252"/>
      <c r="MO380" s="1858"/>
      <c r="MR380" s="2252"/>
      <c r="MS380" s="1858"/>
      <c r="MV380" s="2252"/>
      <c r="MW380" s="1858"/>
      <c r="MZ380" s="2252"/>
      <c r="NA380" s="1858"/>
      <c r="ND380" s="2252"/>
    </row>
    <row r="381" spans="1:368" s="78" customFormat="1" thickBot="1">
      <c r="A381" s="899"/>
      <c r="B381" s="1754"/>
      <c r="C381" s="1790"/>
      <c r="D381" s="2331"/>
      <c r="E381" s="1790"/>
      <c r="F381" s="1837"/>
      <c r="G381" s="1743" t="s">
        <v>166</v>
      </c>
      <c r="H381" s="1749">
        <f t="shared" si="349"/>
        <v>4.45</v>
      </c>
      <c r="I381" s="1749">
        <f t="shared" si="349"/>
        <v>4.1375000000000002</v>
      </c>
      <c r="J381" s="1879">
        <f t="shared" si="349"/>
        <v>5.0374999999999996</v>
      </c>
      <c r="K381" s="2313">
        <f>SUM(H381:J381)</f>
        <v>13.625</v>
      </c>
      <c r="L381" s="1754"/>
      <c r="M381" s="472"/>
      <c r="N381" s="472"/>
      <c r="O381" s="472"/>
      <c r="P381" s="471"/>
      <c r="Q381" s="2521"/>
      <c r="R381" s="572"/>
      <c r="S381" s="573"/>
      <c r="T381" s="2520"/>
      <c r="U381" s="355"/>
      <c r="V381" s="355"/>
      <c r="W381" s="355"/>
      <c r="X381" s="356"/>
      <c r="Y381" s="482">
        <f>AB381*6/20</f>
        <v>3.9</v>
      </c>
      <c r="Z381" s="482">
        <f>AB381*6/20</f>
        <v>3.9</v>
      </c>
      <c r="AA381" s="482">
        <f>AB381*8/20</f>
        <v>5.2</v>
      </c>
      <c r="AB381" s="483">
        <v>13</v>
      </c>
      <c r="AC381" s="484">
        <v>4.5</v>
      </c>
      <c r="AD381" s="484">
        <v>5</v>
      </c>
      <c r="AE381" s="484">
        <v>2</v>
      </c>
      <c r="AF381" s="356">
        <f>AE381+AD381+AC381</f>
        <v>11.5</v>
      </c>
      <c r="AG381" s="1197"/>
      <c r="AH381" s="1197"/>
      <c r="AI381" s="1197"/>
      <c r="AJ381" s="1198"/>
      <c r="AK381" s="1558"/>
      <c r="AL381" s="486"/>
      <c r="AM381" s="486"/>
      <c r="AN381" s="1559"/>
      <c r="AO381" s="1127"/>
      <c r="AP381" s="1127"/>
      <c r="AQ381" s="1127"/>
      <c r="AR381" s="1128"/>
      <c r="AS381" s="358"/>
      <c r="AT381" s="358"/>
      <c r="AU381" s="358"/>
      <c r="AV381" s="543"/>
      <c r="AW381" s="1962"/>
      <c r="AX381" s="364"/>
      <c r="AY381" s="365"/>
      <c r="AZ381" s="1963"/>
      <c r="BA381" s="366"/>
      <c r="BB381" s="366"/>
      <c r="BC381" s="366"/>
      <c r="BD381" s="367"/>
      <c r="BE381" s="2401"/>
      <c r="BF381" s="368"/>
      <c r="BG381" s="2451"/>
      <c r="BH381" s="470"/>
      <c r="BI381" s="371"/>
      <c r="BJ381" s="371"/>
      <c r="BK381" s="371"/>
      <c r="BL381" s="372"/>
      <c r="BM381" s="546">
        <v>5</v>
      </c>
      <c r="BN381" s="546">
        <v>4</v>
      </c>
      <c r="BO381" s="546">
        <v>6</v>
      </c>
      <c r="BP381" s="363">
        <f>BO381+BN381+BM381</f>
        <v>15</v>
      </c>
      <c r="BQ381" s="373">
        <f>BT381*6/20</f>
        <v>4.5</v>
      </c>
      <c r="BR381" s="373">
        <f>BT381*6/20</f>
        <v>4.5</v>
      </c>
      <c r="BS381" s="373">
        <f>BT381*8/20</f>
        <v>6</v>
      </c>
      <c r="BT381" s="1886">
        <v>15</v>
      </c>
      <c r="BU381" s="1869">
        <f>BX381*6/20</f>
        <v>5.4</v>
      </c>
      <c r="BV381" s="374">
        <f>BX381*6/20</f>
        <v>5.4</v>
      </c>
      <c r="BW381" s="374">
        <f>BX381*8/20</f>
        <v>7.2</v>
      </c>
      <c r="BX381" s="1902">
        <v>18</v>
      </c>
      <c r="BY381" s="1424"/>
      <c r="BZ381" s="1424"/>
      <c r="CA381" s="1424"/>
      <c r="CB381" s="1425"/>
      <c r="CC381" s="355"/>
      <c r="CD381" s="355"/>
      <c r="CE381" s="355"/>
      <c r="CF381" s="356"/>
      <c r="CG381" s="358"/>
      <c r="CH381" s="358"/>
      <c r="CI381" s="358"/>
      <c r="CJ381" s="363"/>
      <c r="CK381" s="383">
        <f>CN381*6/20</f>
        <v>3.3</v>
      </c>
      <c r="CL381" s="383">
        <f>CN381*6/20</f>
        <v>3.3</v>
      </c>
      <c r="CM381" s="383">
        <f>CN381*8/20</f>
        <v>4.4000000000000004</v>
      </c>
      <c r="CN381" s="709">
        <v>11</v>
      </c>
      <c r="CO381" s="2011">
        <v>5</v>
      </c>
      <c r="CP381" s="537">
        <v>4</v>
      </c>
      <c r="CQ381" s="537">
        <v>3.5</v>
      </c>
      <c r="CR381" s="2006">
        <f>CQ381+CP381+CO381</f>
        <v>12.5</v>
      </c>
      <c r="CS381" s="467"/>
      <c r="CT381" s="467"/>
      <c r="CU381" s="467"/>
      <c r="CV381" s="575"/>
      <c r="CW381" s="466"/>
      <c r="CX381" s="467"/>
      <c r="CY381" s="468"/>
      <c r="CZ381" s="468"/>
      <c r="DA381" s="469"/>
      <c r="DB381" s="378"/>
      <c r="DC381" s="470"/>
      <c r="DD381" s="470"/>
      <c r="DE381" s="466"/>
      <c r="DF381" s="467"/>
      <c r="DG381" s="468"/>
      <c r="DH381" s="468"/>
      <c r="DI381" s="488"/>
      <c r="DJ381" s="383"/>
      <c r="DK381" s="489"/>
      <c r="DL381" s="489"/>
      <c r="DM381" s="374"/>
      <c r="DN381" s="374"/>
      <c r="DO381" s="374"/>
      <c r="DP381" s="574"/>
      <c r="DQ381" s="351"/>
      <c r="DR381" s="463"/>
      <c r="DS381" s="687"/>
      <c r="DT381" s="464"/>
      <c r="DU381" s="491"/>
      <c r="DV381" s="492"/>
      <c r="DW381" s="493"/>
      <c r="DX381" s="494"/>
      <c r="DY381" s="495"/>
      <c r="DZ381" s="496"/>
      <c r="EA381" s="497"/>
      <c r="EB381" s="576"/>
      <c r="EC381" s="351"/>
      <c r="ED381" s="463"/>
      <c r="EE381" s="687"/>
      <c r="EF381" s="464"/>
      <c r="EG381" s="351"/>
      <c r="EH381" s="463"/>
      <c r="EI381" s="687"/>
      <c r="EJ381" s="464"/>
      <c r="EK381" s="986"/>
      <c r="EL381" s="987"/>
      <c r="EM381" s="988"/>
      <c r="EN381" s="989"/>
      <c r="EO381" s="1048"/>
      <c r="EP381" s="1049"/>
      <c r="EQ381" s="1050"/>
      <c r="ER381" s="1051"/>
      <c r="ES381" s="1109"/>
      <c r="ET381" s="1110"/>
      <c r="EU381" s="1111"/>
      <c r="EV381" s="1112"/>
      <c r="EW381" s="1392"/>
      <c r="EX381" s="1393"/>
      <c r="EY381" s="1394"/>
      <c r="EZ381" s="1395"/>
      <c r="FA381" s="1461"/>
      <c r="FB381" s="1462"/>
      <c r="FC381" s="1463"/>
      <c r="FD381" s="1464"/>
      <c r="FE381" s="1670"/>
      <c r="FF381" s="1671"/>
      <c r="FG381" s="1672"/>
      <c r="FH381" s="1673"/>
      <c r="FL381" s="2252"/>
      <c r="FP381" s="2252"/>
      <c r="FQ381" s="1858"/>
      <c r="FT381" s="2252"/>
      <c r="FX381" s="2252"/>
      <c r="FY381" s="462">
        <v>4</v>
      </c>
      <c r="FZ381" s="462">
        <v>3</v>
      </c>
      <c r="GA381" s="462">
        <v>6</v>
      </c>
      <c r="GB381" s="2267">
        <f>GA381+FZ381+FY381</f>
        <v>13</v>
      </c>
      <c r="GF381" s="2252"/>
      <c r="GG381" s="1858"/>
      <c r="GJ381" s="2252"/>
      <c r="GN381" s="2252"/>
      <c r="GR381" s="2252"/>
      <c r="GV381" s="1858"/>
      <c r="GW381" s="1858"/>
      <c r="GZ381" s="2252"/>
      <c r="HA381" s="1858"/>
      <c r="HD381" s="2252"/>
      <c r="HE381" s="1858"/>
      <c r="HH381" s="2252"/>
      <c r="HI381" s="1858"/>
      <c r="HL381" s="2252"/>
      <c r="HM381" s="1858"/>
      <c r="HP381" s="2252"/>
      <c r="HQ381" s="1858"/>
      <c r="HT381" s="2252"/>
      <c r="HU381" s="1858"/>
      <c r="HX381" s="2252"/>
      <c r="HY381" s="1858"/>
      <c r="IB381" s="2252"/>
      <c r="IC381" s="1858"/>
      <c r="IF381" s="2252"/>
      <c r="IG381" s="1858"/>
      <c r="IJ381" s="2252"/>
      <c r="IK381" s="1858"/>
      <c r="IN381" s="2252"/>
      <c r="IO381" s="1858"/>
      <c r="IR381" s="2252"/>
      <c r="IS381" s="1858"/>
      <c r="IV381" s="1858"/>
      <c r="IW381" s="1858"/>
      <c r="IZ381" s="2252"/>
      <c r="JA381" s="1858"/>
      <c r="JD381" s="2252"/>
      <c r="JE381" s="1858"/>
      <c r="JH381" s="2252"/>
      <c r="JI381" s="1858"/>
      <c r="JL381" s="2252"/>
      <c r="JM381" s="1858"/>
      <c r="JP381" s="2252"/>
      <c r="JQ381" s="1858"/>
      <c r="JT381" s="2252"/>
      <c r="JU381" s="1858"/>
      <c r="JX381" s="2252"/>
      <c r="JY381" s="1858"/>
      <c r="KB381" s="2252"/>
      <c r="KC381" s="1858"/>
      <c r="KF381" s="2252"/>
      <c r="KG381" s="1858"/>
      <c r="KJ381" s="2252"/>
      <c r="KK381" s="1858"/>
      <c r="KN381" s="2252"/>
      <c r="KO381" s="1858"/>
      <c r="KR381" s="2252"/>
      <c r="KS381" s="1858"/>
      <c r="KV381" s="2252"/>
      <c r="KW381" s="1858"/>
      <c r="KZ381" s="2252"/>
      <c r="LA381" s="1858"/>
      <c r="LD381" s="2252"/>
      <c r="LE381" s="1858"/>
      <c r="LH381" s="2252"/>
      <c r="LI381" s="1858"/>
      <c r="LL381" s="2252"/>
      <c r="LM381" s="1858"/>
      <c r="LP381" s="2252"/>
      <c r="LQ381" s="1858"/>
      <c r="LT381" s="2252"/>
      <c r="LU381" s="1858"/>
      <c r="LX381" s="2252"/>
      <c r="LY381" s="1858"/>
      <c r="MB381" s="2252"/>
      <c r="MC381" s="1858"/>
      <c r="MF381" s="2252"/>
      <c r="MG381" s="1858"/>
      <c r="MJ381" s="2252"/>
      <c r="MK381" s="1858"/>
      <c r="MN381" s="2252"/>
      <c r="MO381" s="1858"/>
      <c r="MR381" s="2252"/>
      <c r="MS381" s="1858"/>
      <c r="MV381" s="2252"/>
      <c r="MW381" s="1858"/>
      <c r="MZ381" s="2252"/>
      <c r="NA381" s="1858"/>
      <c r="ND381" s="2252"/>
    </row>
    <row r="382" spans="1:368" s="78" customFormat="1" thickBot="1">
      <c r="A382" s="899"/>
      <c r="B382" s="1754"/>
      <c r="C382" s="1790"/>
      <c r="D382" s="2331"/>
      <c r="E382" s="1790"/>
      <c r="F382" s="1837"/>
      <c r="G382" s="1743" t="s">
        <v>177</v>
      </c>
      <c r="H382" s="1879">
        <f t="shared" si="349"/>
        <v>4.0665555555555555</v>
      </c>
      <c r="I382" s="1879">
        <f t="shared" si="349"/>
        <v>3.6776666666666671</v>
      </c>
      <c r="J382" s="1749">
        <f t="shared" si="349"/>
        <v>5.3479999999999999</v>
      </c>
      <c r="K382" s="2310">
        <f>SUM(H382:J382)</f>
        <v>13.092222222222222</v>
      </c>
      <c r="L382" s="1754"/>
      <c r="M382" s="472"/>
      <c r="N382" s="472"/>
      <c r="O382" s="472"/>
      <c r="P382" s="471"/>
      <c r="Q382" s="2521"/>
      <c r="R382" s="572"/>
      <c r="S382" s="573"/>
      <c r="T382" s="2520"/>
      <c r="U382" s="355"/>
      <c r="V382" s="355"/>
      <c r="W382" s="355"/>
      <c r="X382" s="356"/>
      <c r="Y382" s="482">
        <f>AB382*6/20</f>
        <v>4.8</v>
      </c>
      <c r="Z382" s="482">
        <f>AB382*6/20</f>
        <v>4.8</v>
      </c>
      <c r="AA382" s="482">
        <f>AB382*8/20</f>
        <v>6.4</v>
      </c>
      <c r="AB382" s="483">
        <v>16</v>
      </c>
      <c r="AC382" s="484">
        <v>3</v>
      </c>
      <c r="AD382" s="484">
        <v>4</v>
      </c>
      <c r="AE382" s="484">
        <v>3</v>
      </c>
      <c r="AF382" s="356">
        <f>AE382+AD382+AC382</f>
        <v>10</v>
      </c>
      <c r="AG382" s="358"/>
      <c r="AH382" s="358"/>
      <c r="AI382" s="358"/>
      <c r="AJ382" s="543"/>
      <c r="AK382" s="1558"/>
      <c r="AL382" s="486"/>
      <c r="AM382" s="486"/>
      <c r="AN382" s="1559"/>
      <c r="AO382" s="1127"/>
      <c r="AP382" s="1127"/>
      <c r="AQ382" s="1127"/>
      <c r="AR382" s="1128"/>
      <c r="AS382" s="358"/>
      <c r="AT382" s="358"/>
      <c r="AU382" s="358"/>
      <c r="AV382" s="543"/>
      <c r="AW382" s="1962"/>
      <c r="AX382" s="364"/>
      <c r="AY382" s="365"/>
      <c r="AZ382" s="1963"/>
      <c r="BA382" s="366"/>
      <c r="BB382" s="366"/>
      <c r="BC382" s="366"/>
      <c r="BD382" s="367"/>
      <c r="BE382" s="2401">
        <v>4</v>
      </c>
      <c r="BF382" s="368">
        <v>4</v>
      </c>
      <c r="BG382" s="2451">
        <v>6</v>
      </c>
      <c r="BH382" s="470">
        <f>BG382+BF382+BE382</f>
        <v>14</v>
      </c>
      <c r="BI382" s="371"/>
      <c r="BJ382" s="371"/>
      <c r="BK382" s="371"/>
      <c r="BL382" s="372"/>
      <c r="BM382" s="1906">
        <f>BP382*6/20</f>
        <v>4.5990000000000002</v>
      </c>
      <c r="BN382" s="683">
        <f>BP382*6/20</f>
        <v>4.5990000000000002</v>
      </c>
      <c r="BO382" s="683">
        <f>BP382*8/20</f>
        <v>6.1319999999999997</v>
      </c>
      <c r="BP382" s="1907">
        <f>BP380</f>
        <v>15.33</v>
      </c>
      <c r="BQ382" s="373">
        <f>BT382*6/20</f>
        <v>3.9</v>
      </c>
      <c r="BR382" s="373">
        <f>BT382*6/20</f>
        <v>3.9</v>
      </c>
      <c r="BS382" s="373">
        <f>BT382*8/20</f>
        <v>5.2</v>
      </c>
      <c r="BT382" s="1886">
        <v>13</v>
      </c>
      <c r="BU382" s="1869">
        <f>BX382*6/20</f>
        <v>3.6</v>
      </c>
      <c r="BV382" s="374">
        <f>BX382*6/20</f>
        <v>3.6</v>
      </c>
      <c r="BW382" s="374">
        <f>BX382*8/20</f>
        <v>4.8</v>
      </c>
      <c r="BX382" s="1902">
        <v>12</v>
      </c>
      <c r="BY382" s="1424"/>
      <c r="BZ382" s="1424"/>
      <c r="CA382" s="1424"/>
      <c r="CB382" s="1425"/>
      <c r="CC382" s="355"/>
      <c r="CD382" s="355"/>
      <c r="CE382" s="355"/>
      <c r="CF382" s="356"/>
      <c r="CG382" s="358"/>
      <c r="CH382" s="358"/>
      <c r="CI382" s="358"/>
      <c r="CJ382" s="363"/>
      <c r="CK382" s="383">
        <f>CN382*6/20</f>
        <v>4.2</v>
      </c>
      <c r="CL382" s="383">
        <f>CN382*6/20</f>
        <v>4.2</v>
      </c>
      <c r="CM382" s="383">
        <f>CN382*8/20</f>
        <v>5.6</v>
      </c>
      <c r="CN382" s="709">
        <v>14</v>
      </c>
      <c r="CO382" s="2011">
        <v>4.5</v>
      </c>
      <c r="CP382" s="537">
        <v>1</v>
      </c>
      <c r="CQ382" s="537">
        <v>4</v>
      </c>
      <c r="CR382" s="2006">
        <f>CQ382+CP382+CO382</f>
        <v>9.5</v>
      </c>
      <c r="CS382" s="467"/>
      <c r="CT382" s="467"/>
      <c r="CU382" s="467"/>
      <c r="CV382" s="575"/>
      <c r="CW382" s="466"/>
      <c r="CX382" s="467"/>
      <c r="CY382" s="468"/>
      <c r="CZ382" s="468"/>
      <c r="DA382" s="469"/>
      <c r="DB382" s="378"/>
      <c r="DC382" s="470"/>
      <c r="DD382" s="470"/>
      <c r="DE382" s="466"/>
      <c r="DF382" s="467"/>
      <c r="DG382" s="468"/>
      <c r="DH382" s="468"/>
      <c r="DI382" s="488"/>
      <c r="DJ382" s="383"/>
      <c r="DK382" s="489"/>
      <c r="DL382" s="489"/>
      <c r="DM382" s="374"/>
      <c r="DN382" s="374"/>
      <c r="DO382" s="374"/>
      <c r="DP382" s="574"/>
      <c r="DQ382" s="351"/>
      <c r="DR382" s="463"/>
      <c r="DS382" s="687"/>
      <c r="DT382" s="464"/>
      <c r="DU382" s="491"/>
      <c r="DV382" s="492"/>
      <c r="DW382" s="493"/>
      <c r="DX382" s="494"/>
      <c r="DY382" s="495"/>
      <c r="DZ382" s="496"/>
      <c r="EA382" s="497"/>
      <c r="EB382" s="576"/>
      <c r="EC382" s="351"/>
      <c r="ED382" s="463"/>
      <c r="EE382" s="687"/>
      <c r="EF382" s="464"/>
      <c r="EG382" s="351"/>
      <c r="EH382" s="463"/>
      <c r="EI382" s="687"/>
      <c r="EJ382" s="464"/>
      <c r="EK382" s="986"/>
      <c r="EL382" s="987"/>
      <c r="EM382" s="988"/>
      <c r="EN382" s="989"/>
      <c r="EO382" s="1048"/>
      <c r="EP382" s="1049"/>
      <c r="EQ382" s="1050"/>
      <c r="ER382" s="1051"/>
      <c r="ES382" s="1109"/>
      <c r="ET382" s="1110"/>
      <c r="EU382" s="1111"/>
      <c r="EV382" s="1112"/>
      <c r="EW382" s="1392"/>
      <c r="EX382" s="1393"/>
      <c r="EY382" s="1394"/>
      <c r="EZ382" s="1395"/>
      <c r="FA382" s="1461"/>
      <c r="FB382" s="1462"/>
      <c r="FC382" s="1463"/>
      <c r="FD382" s="1464"/>
      <c r="FE382" s="1670"/>
      <c r="FF382" s="1671"/>
      <c r="FG382" s="1672"/>
      <c r="FH382" s="1673"/>
      <c r="FL382" s="2252"/>
      <c r="FP382" s="2252"/>
      <c r="FQ382" s="1858"/>
      <c r="FT382" s="2252"/>
      <c r="FX382" s="2252"/>
      <c r="FY382" s="462">
        <v>4</v>
      </c>
      <c r="FZ382" s="462">
        <v>3</v>
      </c>
      <c r="GA382" s="462">
        <v>7</v>
      </c>
      <c r="GB382" s="2267">
        <f>GA382+FZ382+FY382</f>
        <v>14</v>
      </c>
      <c r="GF382" s="2252"/>
      <c r="GG382" s="1858"/>
      <c r="GJ382" s="2252"/>
      <c r="GN382" s="2252"/>
      <c r="GR382" s="2252"/>
      <c r="GV382" s="1858"/>
      <c r="GW382" s="1858"/>
      <c r="GZ382" s="2252"/>
      <c r="HA382" s="1858"/>
      <c r="HD382" s="2252"/>
      <c r="HE382" s="1858"/>
      <c r="HH382" s="2252"/>
      <c r="HI382" s="1858"/>
      <c r="HL382" s="2252"/>
      <c r="HM382" s="1858"/>
      <c r="HP382" s="2252"/>
      <c r="HQ382" s="1858"/>
      <c r="HT382" s="2252"/>
      <c r="HU382" s="1858"/>
      <c r="HX382" s="2252"/>
      <c r="HY382" s="1858"/>
      <c r="IB382" s="2252"/>
      <c r="IC382" s="1858"/>
      <c r="IF382" s="2252"/>
      <c r="IG382" s="1858"/>
      <c r="IJ382" s="2252"/>
      <c r="IK382" s="1858"/>
      <c r="IN382" s="2252"/>
      <c r="IO382" s="1858"/>
      <c r="IR382" s="2252"/>
      <c r="IS382" s="1858"/>
      <c r="IV382" s="1858"/>
      <c r="IW382" s="1858"/>
      <c r="IZ382" s="2252"/>
      <c r="JA382" s="1858"/>
      <c r="JD382" s="2252"/>
      <c r="JE382" s="1858"/>
      <c r="JH382" s="2252"/>
      <c r="JI382" s="1858"/>
      <c r="JL382" s="2252"/>
      <c r="JM382" s="1858"/>
      <c r="JP382" s="2252"/>
      <c r="JQ382" s="1858"/>
      <c r="JT382" s="2252"/>
      <c r="JU382" s="1858"/>
      <c r="JX382" s="2252"/>
      <c r="JY382" s="1858"/>
      <c r="KB382" s="2252"/>
      <c r="KC382" s="1858"/>
      <c r="KF382" s="2252"/>
      <c r="KG382" s="1858"/>
      <c r="KJ382" s="2252"/>
      <c r="KK382" s="1858"/>
      <c r="KN382" s="2252"/>
      <c r="KO382" s="1858"/>
      <c r="KR382" s="2252"/>
      <c r="KS382" s="1858"/>
      <c r="KV382" s="2252"/>
      <c r="KW382" s="1858"/>
      <c r="KZ382" s="2252"/>
      <c r="LA382" s="1858"/>
      <c r="LD382" s="2252"/>
      <c r="LE382" s="1858"/>
      <c r="LH382" s="2252"/>
      <c r="LI382" s="1858"/>
      <c r="LL382" s="2252"/>
      <c r="LM382" s="1858"/>
      <c r="LP382" s="2252"/>
      <c r="LQ382" s="1858"/>
      <c r="LT382" s="2252"/>
      <c r="LU382" s="1858"/>
      <c r="LX382" s="2252"/>
      <c r="LY382" s="1858"/>
      <c r="MB382" s="2252"/>
      <c r="MC382" s="1858"/>
      <c r="MF382" s="2252"/>
      <c r="MG382" s="1858"/>
      <c r="MJ382" s="2252"/>
      <c r="MK382" s="1858"/>
      <c r="MN382" s="2252"/>
      <c r="MO382" s="1858"/>
      <c r="MR382" s="2252"/>
      <c r="MS382" s="1858"/>
      <c r="MV382" s="2252"/>
      <c r="MW382" s="1858"/>
      <c r="MZ382" s="2252"/>
      <c r="NA382" s="1858"/>
      <c r="ND382" s="2252"/>
    </row>
    <row r="383" spans="1:368" s="78" customFormat="1" thickBot="1">
      <c r="A383" s="899"/>
      <c r="B383" s="1754"/>
      <c r="C383" s="1790"/>
      <c r="D383" s="2331"/>
      <c r="E383" s="1790"/>
      <c r="F383" s="1837"/>
      <c r="G383" s="1743" t="s">
        <v>262</v>
      </c>
      <c r="H383" s="1747">
        <f t="shared" si="349"/>
        <v>5.1165555555555562</v>
      </c>
      <c r="I383" s="1747">
        <f t="shared" si="349"/>
        <v>4.7832222222222232</v>
      </c>
      <c r="J383" s="1747">
        <f t="shared" si="349"/>
        <v>6.0257777777777779</v>
      </c>
      <c r="K383" s="2309">
        <f>SUM(H383:J383)</f>
        <v>15.925555555555556</v>
      </c>
      <c r="L383" s="1754"/>
      <c r="M383" s="472"/>
      <c r="N383" s="472"/>
      <c r="O383" s="472"/>
      <c r="P383" s="471"/>
      <c r="Q383" s="2521"/>
      <c r="R383" s="572"/>
      <c r="S383" s="573"/>
      <c r="T383" s="2520"/>
      <c r="U383" s="355"/>
      <c r="V383" s="355"/>
      <c r="W383" s="355"/>
      <c r="X383" s="356"/>
      <c r="Y383" s="482">
        <f>AB383*6/20</f>
        <v>4.5</v>
      </c>
      <c r="Z383" s="482">
        <f>AB383*6/20</f>
        <v>4.5</v>
      </c>
      <c r="AA383" s="482">
        <f>AB383*8/20</f>
        <v>6</v>
      </c>
      <c r="AB383" s="483">
        <v>15</v>
      </c>
      <c r="AC383" s="484">
        <v>5</v>
      </c>
      <c r="AD383" s="484">
        <v>5</v>
      </c>
      <c r="AE383" s="484">
        <v>4.5</v>
      </c>
      <c r="AF383" s="356">
        <f>AE383+AD383+AC383</f>
        <v>14.5</v>
      </c>
      <c r="AG383" s="358"/>
      <c r="AH383" s="358"/>
      <c r="AI383" s="358"/>
      <c r="AJ383" s="543"/>
      <c r="AK383" s="1558"/>
      <c r="AL383" s="486"/>
      <c r="AM383" s="486"/>
      <c r="AN383" s="1559"/>
      <c r="AO383" s="1127"/>
      <c r="AP383" s="1127"/>
      <c r="AQ383" s="1127"/>
      <c r="AR383" s="1128"/>
      <c r="AS383" s="358"/>
      <c r="AT383" s="358"/>
      <c r="AU383" s="358"/>
      <c r="AV383" s="543"/>
      <c r="AW383" s="1962"/>
      <c r="AX383" s="364"/>
      <c r="AY383" s="365"/>
      <c r="AZ383" s="1963"/>
      <c r="BA383" s="366"/>
      <c r="BB383" s="366"/>
      <c r="BC383" s="366"/>
      <c r="BD383" s="367"/>
      <c r="BE383" s="2401">
        <v>6</v>
      </c>
      <c r="BF383" s="368">
        <v>5</v>
      </c>
      <c r="BG383" s="2451">
        <v>6</v>
      </c>
      <c r="BH383" s="470">
        <f>BG383+BF383+BE383</f>
        <v>17</v>
      </c>
      <c r="BI383" s="371"/>
      <c r="BJ383" s="371"/>
      <c r="BK383" s="371"/>
      <c r="BL383" s="372"/>
      <c r="BM383" s="546">
        <v>6</v>
      </c>
      <c r="BN383" s="546">
        <v>5</v>
      </c>
      <c r="BO383" s="546">
        <v>6</v>
      </c>
      <c r="BP383" s="363">
        <f>BO383+BN383+BM383</f>
        <v>17</v>
      </c>
      <c r="BQ383" s="373">
        <f>BT383*6/20</f>
        <v>4.2</v>
      </c>
      <c r="BR383" s="373">
        <f>BT383*6/20</f>
        <v>4.2</v>
      </c>
      <c r="BS383" s="373">
        <f>BT383*8/20</f>
        <v>5.6</v>
      </c>
      <c r="BT383" s="1886">
        <v>14</v>
      </c>
      <c r="BU383" s="1869">
        <f>BX383*6/20</f>
        <v>5.0999999999999996</v>
      </c>
      <c r="BV383" s="374">
        <f>BX383*6/20</f>
        <v>5.0999999999999996</v>
      </c>
      <c r="BW383" s="374">
        <f>BX383*8/20</f>
        <v>6.8</v>
      </c>
      <c r="BX383" s="1902">
        <v>17</v>
      </c>
      <c r="BY383" s="1424"/>
      <c r="BZ383" s="1424"/>
      <c r="CA383" s="1424"/>
      <c r="CB383" s="1425"/>
      <c r="CC383" s="355"/>
      <c r="CD383" s="355"/>
      <c r="CE383" s="355"/>
      <c r="CF383" s="356"/>
      <c r="CG383" s="358"/>
      <c r="CH383" s="358"/>
      <c r="CI383" s="358"/>
      <c r="CJ383" s="363"/>
      <c r="CK383" s="383">
        <f>CN383*6/20</f>
        <v>5.4</v>
      </c>
      <c r="CL383" s="383">
        <f>CN383*6/20</f>
        <v>5.4</v>
      </c>
      <c r="CM383" s="383">
        <f>CN383*8/20</f>
        <v>7.2</v>
      </c>
      <c r="CN383" s="709">
        <v>18</v>
      </c>
      <c r="CO383" s="1906">
        <f>CR383*6/20</f>
        <v>3.8490000000000002</v>
      </c>
      <c r="CP383" s="683">
        <f>CR383*6/20</f>
        <v>3.8490000000000002</v>
      </c>
      <c r="CQ383" s="683">
        <f>CR383*8/20</f>
        <v>5.1319999999999997</v>
      </c>
      <c r="CR383" s="1907">
        <f>CR380</f>
        <v>12.83</v>
      </c>
      <c r="CS383" s="467"/>
      <c r="CT383" s="467"/>
      <c r="CU383" s="467"/>
      <c r="CV383" s="575"/>
      <c r="CW383" s="466"/>
      <c r="CX383" s="467"/>
      <c r="CY383" s="468"/>
      <c r="CZ383" s="468"/>
      <c r="DA383" s="469"/>
      <c r="DB383" s="378"/>
      <c r="DC383" s="470"/>
      <c r="DD383" s="470"/>
      <c r="DE383" s="466"/>
      <c r="DF383" s="467"/>
      <c r="DG383" s="468"/>
      <c r="DH383" s="468"/>
      <c r="DI383" s="488"/>
      <c r="DJ383" s="383"/>
      <c r="DK383" s="489"/>
      <c r="DL383" s="489"/>
      <c r="DM383" s="374"/>
      <c r="DN383" s="374"/>
      <c r="DO383" s="374"/>
      <c r="DP383" s="574"/>
      <c r="DQ383" s="351"/>
      <c r="DR383" s="463"/>
      <c r="DS383" s="687"/>
      <c r="DT383" s="464"/>
      <c r="DU383" s="491"/>
      <c r="DV383" s="492"/>
      <c r="DW383" s="493"/>
      <c r="DX383" s="494"/>
      <c r="DY383" s="495"/>
      <c r="DZ383" s="496"/>
      <c r="EA383" s="497"/>
      <c r="EB383" s="576"/>
      <c r="EC383" s="351"/>
      <c r="ED383" s="463"/>
      <c r="EE383" s="687"/>
      <c r="EF383" s="464"/>
      <c r="EG383" s="351"/>
      <c r="EH383" s="463"/>
      <c r="EI383" s="687"/>
      <c r="EJ383" s="464"/>
      <c r="EK383" s="986"/>
      <c r="EL383" s="987"/>
      <c r="EM383" s="988"/>
      <c r="EN383" s="989"/>
      <c r="EO383" s="1048"/>
      <c r="EP383" s="1049"/>
      <c r="EQ383" s="1050"/>
      <c r="ER383" s="1051"/>
      <c r="ES383" s="1109"/>
      <c r="ET383" s="1110"/>
      <c r="EU383" s="1111"/>
      <c r="EV383" s="1112"/>
      <c r="EW383" s="1392"/>
      <c r="EX383" s="1393"/>
      <c r="EY383" s="1394"/>
      <c r="EZ383" s="1395"/>
      <c r="FA383" s="1461"/>
      <c r="FB383" s="1462"/>
      <c r="FC383" s="1463"/>
      <c r="FD383" s="1464"/>
      <c r="FE383" s="1670"/>
      <c r="FF383" s="1671"/>
      <c r="FG383" s="1672"/>
      <c r="FH383" s="1673"/>
      <c r="FL383" s="2252"/>
      <c r="FP383" s="2252"/>
      <c r="FQ383" s="1858"/>
      <c r="FT383" s="2252"/>
      <c r="FX383" s="2252"/>
      <c r="FY383" s="462">
        <v>6</v>
      </c>
      <c r="FZ383" s="462">
        <v>5</v>
      </c>
      <c r="GA383" s="462">
        <v>7</v>
      </c>
      <c r="GB383" s="2267">
        <f>GA383+FZ383+FY383</f>
        <v>18</v>
      </c>
      <c r="GF383" s="2252"/>
      <c r="GG383" s="1858"/>
      <c r="GJ383" s="2252"/>
      <c r="GN383" s="2252"/>
      <c r="GR383" s="2252"/>
      <c r="GV383" s="1858"/>
      <c r="GW383" s="1858"/>
      <c r="GZ383" s="2252"/>
      <c r="HA383" s="1858"/>
      <c r="HD383" s="2252"/>
      <c r="HE383" s="1858"/>
      <c r="HH383" s="2252"/>
      <c r="HI383" s="1858"/>
      <c r="HL383" s="2252"/>
      <c r="HM383" s="1858"/>
      <c r="HP383" s="2252"/>
      <c r="HQ383" s="1858"/>
      <c r="HT383" s="2252"/>
      <c r="HU383" s="1858"/>
      <c r="HX383" s="2252"/>
      <c r="HY383" s="1858"/>
      <c r="IB383" s="2252"/>
      <c r="IC383" s="1858"/>
      <c r="IF383" s="2252"/>
      <c r="IG383" s="1858"/>
      <c r="IJ383" s="2252"/>
      <c r="IK383" s="1858"/>
      <c r="IN383" s="2252"/>
      <c r="IO383" s="1858"/>
      <c r="IR383" s="2252"/>
      <c r="IS383" s="1858"/>
      <c r="IV383" s="1858"/>
      <c r="IW383" s="1858"/>
      <c r="IZ383" s="2252"/>
      <c r="JA383" s="1858"/>
      <c r="JD383" s="2252"/>
      <c r="JE383" s="1858"/>
      <c r="JH383" s="2252"/>
      <c r="JI383" s="1858"/>
      <c r="JL383" s="2252"/>
      <c r="JM383" s="1858"/>
      <c r="JP383" s="2252"/>
      <c r="JQ383" s="1858"/>
      <c r="JT383" s="2252"/>
      <c r="JU383" s="1858"/>
      <c r="JX383" s="2252"/>
      <c r="JY383" s="1858"/>
      <c r="KB383" s="2252"/>
      <c r="KC383" s="1858"/>
      <c r="KF383" s="2252"/>
      <c r="KG383" s="1858"/>
      <c r="KJ383" s="2252"/>
      <c r="KK383" s="1858"/>
      <c r="KN383" s="2252"/>
      <c r="KO383" s="1858"/>
      <c r="KR383" s="2252"/>
      <c r="KS383" s="1858"/>
      <c r="KV383" s="2252"/>
      <c r="KW383" s="1858"/>
      <c r="KZ383" s="2252"/>
      <c r="LA383" s="1858"/>
      <c r="LD383" s="2252"/>
      <c r="LE383" s="1858"/>
      <c r="LH383" s="2252"/>
      <c r="LI383" s="1858"/>
      <c r="LL383" s="2252"/>
      <c r="LM383" s="1858"/>
      <c r="LP383" s="2252"/>
      <c r="LQ383" s="1858"/>
      <c r="LT383" s="2252"/>
      <c r="LU383" s="1858"/>
      <c r="LX383" s="2252"/>
      <c r="LY383" s="1858"/>
      <c r="MB383" s="2252"/>
      <c r="MC383" s="1858"/>
      <c r="MF383" s="2252"/>
      <c r="MG383" s="1858"/>
      <c r="MJ383" s="2252"/>
      <c r="MK383" s="1858"/>
      <c r="MN383" s="2252"/>
      <c r="MO383" s="1858"/>
      <c r="MR383" s="2252"/>
      <c r="MS383" s="1858"/>
      <c r="MV383" s="2252"/>
      <c r="MW383" s="1858"/>
      <c r="MZ383" s="2252"/>
      <c r="NA383" s="1858"/>
      <c r="ND383" s="2252"/>
    </row>
    <row r="384" spans="1:368" s="78" customFormat="1" thickBot="1">
      <c r="A384" s="899"/>
      <c r="B384" s="1754"/>
      <c r="C384" s="1790">
        <v>2009</v>
      </c>
      <c r="D384" s="2331" t="s">
        <v>508</v>
      </c>
      <c r="E384" s="1790">
        <v>31</v>
      </c>
      <c r="F384" s="1842" t="s">
        <v>453</v>
      </c>
      <c r="G384" s="1743"/>
      <c r="H384" s="2274"/>
      <c r="I384" s="2274"/>
      <c r="J384" s="2274"/>
      <c r="K384" s="2275"/>
      <c r="L384" s="1754"/>
      <c r="M384" s="472"/>
      <c r="N384" s="472"/>
      <c r="O384" s="472"/>
      <c r="P384" s="471"/>
      <c r="Q384" s="2521"/>
      <c r="R384" s="572"/>
      <c r="S384" s="573"/>
      <c r="T384" s="2520"/>
      <c r="U384" s="355"/>
      <c r="V384" s="355"/>
      <c r="W384" s="355"/>
      <c r="X384" s="356"/>
      <c r="Y384" s="2587">
        <f>STDEV(AB379:AB383)</f>
        <v>1.5811388300841898</v>
      </c>
      <c r="Z384" s="2587"/>
      <c r="AA384" s="2588">
        <f>AVERAGE(AB379:AB383)</f>
        <v>14</v>
      </c>
      <c r="AB384" s="2588"/>
      <c r="AC384" s="2587">
        <f>STDEV(AF379:AF383)</f>
        <v>1.8371173070873836</v>
      </c>
      <c r="AD384" s="2587"/>
      <c r="AE384" s="2588">
        <f>AVERAGE(AF379:AF383)</f>
        <v>11.5</v>
      </c>
      <c r="AF384" s="2588"/>
      <c r="AG384" s="2587"/>
      <c r="AH384" s="2587"/>
      <c r="AI384" s="2588"/>
      <c r="AJ384" s="2588"/>
      <c r="AK384" s="2587"/>
      <c r="AL384" s="2587"/>
      <c r="AM384" s="2588"/>
      <c r="AN384" s="2588"/>
      <c r="AO384" s="1127"/>
      <c r="AP384" s="1127"/>
      <c r="AQ384" s="1127"/>
      <c r="AR384" s="1128"/>
      <c r="AS384" s="2587"/>
      <c r="AT384" s="2587"/>
      <c r="AU384" s="2588"/>
      <c r="AV384" s="2588"/>
      <c r="AW384" s="1962"/>
      <c r="AX384" s="364"/>
      <c r="AY384" s="365"/>
      <c r="AZ384" s="1963"/>
      <c r="BA384" s="366"/>
      <c r="BB384" s="366"/>
      <c r="BC384" s="366"/>
      <c r="BD384" s="367"/>
      <c r="BE384" s="2589">
        <f>STDEV(BH379:BH383)</f>
        <v>3.4490336810958131</v>
      </c>
      <c r="BF384" s="2587"/>
      <c r="BG384" s="2588">
        <f>AVERAGE(BH379:BH383)</f>
        <v>14.625</v>
      </c>
      <c r="BH384" s="2588"/>
      <c r="BI384" s="371"/>
      <c r="BJ384" s="371"/>
      <c r="BK384" s="371"/>
      <c r="BL384" s="372"/>
      <c r="BM384" s="2587">
        <f>STDEV(BP379:BP383)</f>
        <v>1.080124992767072</v>
      </c>
      <c r="BN384" s="2587"/>
      <c r="BO384" s="2588">
        <f>AVERAGE(BP379:BP383)</f>
        <v>15.331999999999999</v>
      </c>
      <c r="BP384" s="2588"/>
      <c r="BQ384" s="2587">
        <f>STDEV(BT379:BT383)</f>
        <v>0.70710678118654757</v>
      </c>
      <c r="BR384" s="2587"/>
      <c r="BS384" s="2588">
        <f>AVERAGE(BT379:BT383)</f>
        <v>14</v>
      </c>
      <c r="BT384" s="2588"/>
      <c r="BU384" s="2587">
        <f>STDEV(BX379:BX383)</f>
        <v>2.2776083947860748</v>
      </c>
      <c r="BV384" s="2587"/>
      <c r="BW384" s="2588">
        <f>AVERAGE(BX379:BX383)</f>
        <v>15.75</v>
      </c>
      <c r="BX384" s="2588"/>
      <c r="BY384" s="1424"/>
      <c r="BZ384" s="1424"/>
      <c r="CA384" s="1424"/>
      <c r="CB384" s="1425"/>
      <c r="CC384" s="355"/>
      <c r="CD384" s="355"/>
      <c r="CE384" s="355"/>
      <c r="CF384" s="356"/>
      <c r="CG384" s="358"/>
      <c r="CH384" s="358"/>
      <c r="CI384" s="358"/>
      <c r="CJ384" s="363"/>
      <c r="CK384" s="2587">
        <f>STDEV(CN379:CN383)</f>
        <v>2.6809513236909019</v>
      </c>
      <c r="CL384" s="2587"/>
      <c r="CM384" s="2588">
        <f>AVERAGE(CN379:CN383)</f>
        <v>13.75</v>
      </c>
      <c r="CN384" s="2588"/>
      <c r="CO384" s="2587">
        <f>STDEV(CR379:CR383)</f>
        <v>2.4832780754478567</v>
      </c>
      <c r="CP384" s="2587"/>
      <c r="CQ384" s="2588">
        <f>AVERAGE(CR379:CR383)</f>
        <v>12.831999999999999</v>
      </c>
      <c r="CR384" s="2588"/>
      <c r="CS384" s="467"/>
      <c r="CT384" s="467"/>
      <c r="CU384" s="467"/>
      <c r="CV384" s="575"/>
      <c r="CW384" s="466"/>
      <c r="CX384" s="467"/>
      <c r="CY384" s="468"/>
      <c r="CZ384" s="468"/>
      <c r="DA384" s="469"/>
      <c r="DB384" s="378"/>
      <c r="DC384" s="470"/>
      <c r="DD384" s="470"/>
      <c r="DE384" s="466"/>
      <c r="DF384" s="467"/>
      <c r="DG384" s="468"/>
      <c r="DH384" s="468"/>
      <c r="DI384" s="466"/>
      <c r="DJ384" s="467"/>
      <c r="DK384" s="468"/>
      <c r="DL384" s="468"/>
      <c r="DM384" s="374"/>
      <c r="DN384" s="374"/>
      <c r="DO384" s="374"/>
      <c r="DP384" s="574"/>
      <c r="DQ384" s="351"/>
      <c r="DR384" s="463"/>
      <c r="DS384" s="687"/>
      <c r="DT384" s="464"/>
      <c r="DU384" s="491"/>
      <c r="DV384" s="492"/>
      <c r="DW384" s="493"/>
      <c r="DX384" s="494"/>
      <c r="DY384" s="495"/>
      <c r="DZ384" s="496"/>
      <c r="EA384" s="497"/>
      <c r="EB384" s="576"/>
      <c r="EC384" s="351"/>
      <c r="ED384" s="463"/>
      <c r="EE384" s="687"/>
      <c r="EF384" s="464"/>
      <c r="EG384" s="351"/>
      <c r="EH384" s="463"/>
      <c r="EI384" s="687"/>
      <c r="EJ384" s="464"/>
      <c r="EK384" s="986"/>
      <c r="EL384" s="987"/>
      <c r="EM384" s="988"/>
      <c r="EN384" s="989"/>
      <c r="EO384" s="1048"/>
      <c r="EP384" s="1049"/>
      <c r="EQ384" s="1050"/>
      <c r="ER384" s="1051"/>
      <c r="ES384" s="1109"/>
      <c r="ET384" s="1110"/>
      <c r="EU384" s="1111"/>
      <c r="EV384" s="1112"/>
      <c r="EW384" s="1392"/>
      <c r="EX384" s="1393"/>
      <c r="EY384" s="1394"/>
      <c r="EZ384" s="1395"/>
      <c r="FA384" s="1461"/>
      <c r="FB384" s="1462"/>
      <c r="FC384" s="1463"/>
      <c r="FD384" s="1464"/>
      <c r="FE384" s="1670"/>
      <c r="FF384" s="1671"/>
      <c r="FG384" s="1672"/>
      <c r="FH384" s="1673"/>
      <c r="FL384" s="2252"/>
      <c r="FP384" s="2252"/>
      <c r="FQ384" s="1858"/>
      <c r="FT384" s="2252"/>
      <c r="FX384" s="2252"/>
      <c r="FY384" s="2587">
        <f>STDEV(GB379:GB383)</f>
        <v>2.3021728866442701</v>
      </c>
      <c r="FZ384" s="2587"/>
      <c r="GA384" s="2588">
        <f>AVERAGE(GB379:GB383)</f>
        <v>14.4</v>
      </c>
      <c r="GB384" s="2588"/>
      <c r="GC384" s="933"/>
      <c r="GD384" s="933"/>
      <c r="GE384" s="933"/>
      <c r="GF384" s="2261"/>
      <c r="GG384" s="1868"/>
      <c r="GH384" s="933"/>
      <c r="GI384" s="933"/>
      <c r="GJ384" s="2261"/>
      <c r="GK384" s="933"/>
      <c r="GL384" s="933"/>
      <c r="GM384" s="933"/>
      <c r="GN384" s="2261"/>
      <c r="GO384" s="933"/>
      <c r="GP384" s="933"/>
      <c r="GQ384" s="933"/>
      <c r="GR384" s="2261"/>
      <c r="GS384" s="933"/>
      <c r="GT384" s="933"/>
      <c r="GU384" s="933"/>
      <c r="GV384" s="1868"/>
      <c r="GW384" s="1858"/>
      <c r="GZ384" s="2252"/>
      <c r="HA384" s="1858"/>
      <c r="HD384" s="2252"/>
      <c r="HE384" s="1858"/>
      <c r="HH384" s="2252"/>
      <c r="HI384" s="1858"/>
      <c r="HL384" s="2252"/>
      <c r="HM384" s="1858"/>
      <c r="HP384" s="2252"/>
      <c r="HQ384" s="1858"/>
      <c r="HT384" s="2252"/>
      <c r="HU384" s="1858"/>
      <c r="HX384" s="2252"/>
      <c r="HY384" s="1858"/>
      <c r="IB384" s="2252"/>
      <c r="IC384" s="1858"/>
      <c r="IF384" s="2252"/>
      <c r="IG384" s="1858"/>
      <c r="IJ384" s="2252"/>
      <c r="IK384" s="1858"/>
      <c r="IN384" s="2252"/>
      <c r="IO384" s="1858"/>
      <c r="IR384" s="2252"/>
      <c r="IS384" s="1858"/>
      <c r="IV384" s="1858"/>
      <c r="IW384" s="1858"/>
      <c r="IZ384" s="2252"/>
      <c r="JA384" s="1858"/>
      <c r="JD384" s="2252"/>
      <c r="JE384" s="1858"/>
      <c r="JH384" s="2252"/>
      <c r="JI384" s="1858"/>
      <c r="JL384" s="2252"/>
      <c r="JM384" s="1858"/>
      <c r="JP384" s="2252"/>
      <c r="JQ384" s="1858"/>
      <c r="JT384" s="2252"/>
      <c r="JU384" s="1858"/>
      <c r="JX384" s="2252"/>
      <c r="JY384" s="1858"/>
      <c r="KB384" s="2252"/>
      <c r="KC384" s="1858"/>
      <c r="KF384" s="2252"/>
      <c r="KG384" s="1858"/>
      <c r="KJ384" s="2252"/>
      <c r="KK384" s="1858"/>
      <c r="KN384" s="2252"/>
      <c r="KO384" s="1858"/>
      <c r="KR384" s="2252"/>
      <c r="KS384" s="1858"/>
      <c r="KV384" s="2252"/>
      <c r="KW384" s="1858"/>
      <c r="KZ384" s="2252"/>
      <c r="LA384" s="1858"/>
      <c r="LD384" s="2252"/>
      <c r="LE384" s="1858"/>
      <c r="LH384" s="2252"/>
      <c r="LI384" s="1858"/>
      <c r="LL384" s="2252"/>
      <c r="LM384" s="1858"/>
      <c r="LP384" s="2252"/>
      <c r="LQ384" s="1858"/>
      <c r="LT384" s="2252"/>
      <c r="LU384" s="1858"/>
      <c r="LX384" s="2252"/>
      <c r="LY384" s="1858"/>
      <c r="MB384" s="2252"/>
      <c r="MC384" s="1858"/>
      <c r="MF384" s="2252"/>
      <c r="MG384" s="1858"/>
      <c r="MJ384" s="2252"/>
      <c r="MK384" s="1858"/>
      <c r="MN384" s="2252"/>
      <c r="MO384" s="1858"/>
      <c r="MR384" s="2252"/>
      <c r="MS384" s="1858"/>
      <c r="MV384" s="2252"/>
      <c r="MW384" s="1858"/>
      <c r="MZ384" s="2252"/>
      <c r="NA384" s="1858"/>
      <c r="ND384" s="2252"/>
    </row>
    <row r="385" spans="1:368" s="898" customFormat="1" thickBot="1">
      <c r="A385" s="861"/>
      <c r="B385" s="1760"/>
      <c r="C385" s="1790"/>
      <c r="D385" s="2331"/>
      <c r="E385" s="1790"/>
      <c r="F385" s="1840" t="s">
        <v>409</v>
      </c>
      <c r="G385" s="1742" t="s">
        <v>238</v>
      </c>
      <c r="H385" s="1879">
        <f t="shared" ref="H385:J389" si="350">AVERAGE(Y385,BU385,BE385,CK385,CO385,BM385,AC385,FU385,FI385,BQ385,DU385)</f>
        <v>2.76</v>
      </c>
      <c r="I385" s="1879">
        <f t="shared" si="350"/>
        <v>2.6599999999999997</v>
      </c>
      <c r="J385" s="1879">
        <f t="shared" si="350"/>
        <v>3.5800000000000005</v>
      </c>
      <c r="K385" s="2310">
        <f>SUM(H385:J385)</f>
        <v>9</v>
      </c>
      <c r="L385" s="1760"/>
      <c r="M385" s="2075"/>
      <c r="N385" s="2075"/>
      <c r="O385" s="2075"/>
      <c r="P385" s="2491"/>
      <c r="Q385" s="2536"/>
      <c r="R385" s="2076"/>
      <c r="S385" s="2077"/>
      <c r="T385" s="2537"/>
      <c r="U385" s="2078"/>
      <c r="V385" s="2078"/>
      <c r="W385" s="2078"/>
      <c r="X385" s="2079"/>
      <c r="Y385" s="1208">
        <f>AB385*6/20</f>
        <v>3</v>
      </c>
      <c r="Z385" s="1208">
        <f>AB385*6/20</f>
        <v>3</v>
      </c>
      <c r="AA385" s="1208">
        <f>AB385*8/20</f>
        <v>4</v>
      </c>
      <c r="AB385" s="2197">
        <v>10</v>
      </c>
      <c r="AC385" s="1199">
        <v>1.5</v>
      </c>
      <c r="AD385" s="1199">
        <v>1</v>
      </c>
      <c r="AE385" s="1199">
        <v>1.5</v>
      </c>
      <c r="AF385" s="865">
        <f>AE385+AD385+AC385</f>
        <v>4</v>
      </c>
      <c r="AG385" s="2080"/>
      <c r="AH385" s="2081"/>
      <c r="AI385" s="2082"/>
      <c r="AJ385" s="2081"/>
      <c r="AK385" s="2083"/>
      <c r="AL385" s="2084"/>
      <c r="AM385" s="2084"/>
      <c r="AN385" s="2085"/>
      <c r="AO385" s="2086"/>
      <c r="AP385" s="2086"/>
      <c r="AQ385" s="2086"/>
      <c r="AR385" s="2087"/>
      <c r="AS385" s="2088"/>
      <c r="AT385" s="2088"/>
      <c r="AU385" s="2089"/>
      <c r="AV385" s="2090"/>
      <c r="AW385" s="2091"/>
      <c r="AX385" s="2092"/>
      <c r="AY385" s="2093"/>
      <c r="AZ385" s="2094"/>
      <c r="BA385" s="2095"/>
      <c r="BB385" s="2095"/>
      <c r="BC385" s="2095"/>
      <c r="BD385" s="2394"/>
      <c r="BE385" s="2397"/>
      <c r="BF385" s="2096"/>
      <c r="BG385" s="2444"/>
      <c r="BH385" s="2440"/>
      <c r="BI385" s="2097"/>
      <c r="BJ385" s="2097"/>
      <c r="BK385" s="2097"/>
      <c r="BL385" s="2098"/>
      <c r="BM385" s="1933">
        <f>BP385*6/20</f>
        <v>3.3</v>
      </c>
      <c r="BN385" s="1197">
        <f>BP385*6/20</f>
        <v>3.3</v>
      </c>
      <c r="BO385" s="1197">
        <f>BP385*8/20</f>
        <v>4.4000000000000004</v>
      </c>
      <c r="BP385" s="1934">
        <v>11</v>
      </c>
      <c r="BQ385" s="867">
        <f>BT385*6/20</f>
        <v>3.6</v>
      </c>
      <c r="BR385" s="867">
        <f>BT385*6/20</f>
        <v>3.6</v>
      </c>
      <c r="BS385" s="867">
        <f>BT385*8/20</f>
        <v>4.8</v>
      </c>
      <c r="BT385" s="2196">
        <v>12</v>
      </c>
      <c r="BU385" s="2101"/>
      <c r="BV385" s="2088"/>
      <c r="BW385" s="2088"/>
      <c r="BX385" s="2102"/>
      <c r="BY385" s="2103"/>
      <c r="BZ385" s="2103"/>
      <c r="CA385" s="2103"/>
      <c r="CB385" s="2104"/>
      <c r="CC385" s="2078"/>
      <c r="CD385" s="2078"/>
      <c r="CE385" s="2078"/>
      <c r="CF385" s="2079"/>
      <c r="CG385" s="2099"/>
      <c r="CH385" s="2099"/>
      <c r="CI385" s="2099"/>
      <c r="CJ385" s="2100"/>
      <c r="CK385" s="2097"/>
      <c r="CL385" s="2097"/>
      <c r="CM385" s="2097"/>
      <c r="CN385" s="2105"/>
      <c r="CO385" s="1933"/>
      <c r="CP385" s="1197"/>
      <c r="CQ385" s="1197"/>
      <c r="CR385" s="1934"/>
      <c r="CV385" s="2107"/>
      <c r="CW385" s="2108"/>
      <c r="CY385" s="2106"/>
      <c r="CZ385" s="2106"/>
      <c r="DA385" s="2108"/>
      <c r="DC385" s="2106"/>
      <c r="DD385" s="2106"/>
      <c r="DE385" s="2108"/>
      <c r="DG385" s="2106"/>
      <c r="DH385" s="2106"/>
      <c r="DI385" s="2108"/>
      <c r="DK385" s="2106"/>
      <c r="DL385" s="2106"/>
      <c r="DM385" s="2109"/>
      <c r="DN385" s="2109"/>
      <c r="DO385" s="2109"/>
      <c r="DP385" s="2110"/>
      <c r="DQ385" s="2108"/>
      <c r="DS385" s="2106"/>
      <c r="DT385" s="2107"/>
      <c r="DU385" s="2108"/>
      <c r="DW385" s="2106"/>
      <c r="DX385" s="2107"/>
      <c r="DY385" s="2108"/>
      <c r="EA385" s="2106"/>
      <c r="EB385" s="2107"/>
      <c r="EC385" s="2108"/>
      <c r="EE385" s="2106"/>
      <c r="EF385" s="2107"/>
      <c r="EG385" s="2108"/>
      <c r="EI385" s="2106"/>
      <c r="EJ385" s="2107"/>
      <c r="EK385" s="2111"/>
      <c r="EL385" s="2112"/>
      <c r="EM385" s="2113"/>
      <c r="EN385" s="2114"/>
      <c r="EO385" s="2115"/>
      <c r="EP385" s="2116"/>
      <c r="EQ385" s="2117"/>
      <c r="ER385" s="2118"/>
      <c r="ES385" s="2119"/>
      <c r="ET385" s="2120"/>
      <c r="EU385" s="2121"/>
      <c r="EV385" s="2122"/>
      <c r="EW385" s="2123"/>
      <c r="EX385" s="2124"/>
      <c r="EY385" s="2125"/>
      <c r="EZ385" s="2126"/>
      <c r="FA385" s="2127"/>
      <c r="FB385" s="2128"/>
      <c r="FC385" s="2129"/>
      <c r="FD385" s="2130"/>
      <c r="FE385" s="2131"/>
      <c r="FF385" s="2132"/>
      <c r="FG385" s="2133"/>
      <c r="FH385" s="2134"/>
      <c r="FL385" s="2260"/>
      <c r="FP385" s="2260"/>
      <c r="FQ385" s="1867"/>
      <c r="FT385" s="2260"/>
      <c r="FU385" s="881">
        <f>FX385*6/20</f>
        <v>2.4</v>
      </c>
      <c r="FV385" s="881">
        <f>FX385*6/20</f>
        <v>2.4</v>
      </c>
      <c r="FW385" s="881">
        <f>FX385*8/20</f>
        <v>3.2</v>
      </c>
      <c r="FX385" s="2264">
        <v>8</v>
      </c>
      <c r="GB385" s="2260"/>
      <c r="GF385" s="2260"/>
      <c r="GG385" s="1867"/>
      <c r="GJ385" s="2260"/>
      <c r="GN385" s="2260"/>
      <c r="GR385" s="2260"/>
      <c r="GV385" s="1867"/>
      <c r="GW385" s="1867"/>
      <c r="GZ385" s="2260"/>
      <c r="HA385" s="1867"/>
      <c r="HD385" s="2260"/>
      <c r="HE385" s="1867"/>
      <c r="HH385" s="2260"/>
      <c r="HI385" s="1867"/>
      <c r="HL385" s="2260"/>
      <c r="HM385" s="1867"/>
      <c r="HP385" s="2260"/>
      <c r="HQ385" s="1867"/>
      <c r="HT385" s="2260"/>
      <c r="HU385" s="1867"/>
      <c r="HX385" s="2260"/>
      <c r="HY385" s="1867"/>
      <c r="IB385" s="2260"/>
      <c r="IC385" s="1867"/>
      <c r="IF385" s="2260"/>
      <c r="IG385" s="1867"/>
      <c r="IJ385" s="2260"/>
      <c r="IK385" s="1867"/>
      <c r="IN385" s="2260"/>
      <c r="IO385" s="1867"/>
      <c r="IR385" s="2260"/>
      <c r="IS385" s="1867"/>
      <c r="IV385" s="1867"/>
      <c r="IW385" s="1867"/>
      <c r="IZ385" s="2260"/>
      <c r="JA385" s="1867"/>
      <c r="JD385" s="2260"/>
      <c r="JE385" s="1867"/>
      <c r="JH385" s="2260"/>
      <c r="JI385" s="1867"/>
      <c r="JL385" s="2260"/>
      <c r="JM385" s="1867"/>
      <c r="JP385" s="2260"/>
      <c r="JQ385" s="1867"/>
      <c r="JT385" s="2260"/>
      <c r="JU385" s="1867"/>
      <c r="JX385" s="2260"/>
      <c r="JY385" s="1867"/>
      <c r="KB385" s="2260"/>
      <c r="KC385" s="1867"/>
      <c r="KF385" s="2260"/>
      <c r="KG385" s="1867"/>
      <c r="KJ385" s="2260"/>
      <c r="KK385" s="1867"/>
      <c r="KN385" s="2260"/>
      <c r="KO385" s="1867"/>
      <c r="KR385" s="2260"/>
      <c r="KS385" s="1867"/>
      <c r="KV385" s="2260"/>
      <c r="KW385" s="1867"/>
      <c r="KZ385" s="2260"/>
      <c r="LA385" s="1867"/>
      <c r="LD385" s="2260"/>
      <c r="LE385" s="1867"/>
      <c r="LH385" s="2260"/>
      <c r="LI385" s="1867"/>
      <c r="LL385" s="2260"/>
      <c r="LM385" s="1867"/>
      <c r="LP385" s="2260"/>
      <c r="LQ385" s="1867"/>
      <c r="LT385" s="2260"/>
      <c r="LU385" s="1867"/>
      <c r="LX385" s="2260"/>
      <c r="LY385" s="1867"/>
      <c r="MB385" s="2260"/>
      <c r="MC385" s="1867"/>
      <c r="MF385" s="2260"/>
      <c r="MG385" s="1867"/>
      <c r="MJ385" s="2260"/>
      <c r="MK385" s="1867"/>
      <c r="MN385" s="2260"/>
      <c r="MO385" s="1867"/>
      <c r="MR385" s="2260"/>
      <c r="MS385" s="1867"/>
      <c r="MV385" s="2260"/>
      <c r="MW385" s="1867"/>
      <c r="MZ385" s="2260"/>
      <c r="NA385" s="1867"/>
      <c r="ND385" s="2260"/>
    </row>
    <row r="386" spans="1:368" s="78" customFormat="1" thickBot="1">
      <c r="A386" s="899"/>
      <c r="B386" s="1754"/>
      <c r="C386" s="1790"/>
      <c r="D386" s="2331"/>
      <c r="E386" s="1790"/>
      <c r="F386" s="1837" t="s">
        <v>410</v>
      </c>
      <c r="G386" s="1743" t="s">
        <v>411</v>
      </c>
      <c r="H386" s="2074">
        <f t="shared" si="350"/>
        <v>4.34</v>
      </c>
      <c r="I386" s="2074">
        <f t="shared" si="350"/>
        <v>4.54</v>
      </c>
      <c r="J386" s="1747">
        <f t="shared" si="350"/>
        <v>5.5200000000000005</v>
      </c>
      <c r="K386" s="2309">
        <f>SUM(H386:J386)</f>
        <v>14.399999999999999</v>
      </c>
      <c r="L386" s="1754"/>
      <c r="M386" s="65"/>
      <c r="N386" s="65"/>
      <c r="O386" s="65"/>
      <c r="P386" s="218"/>
      <c r="Q386" s="2511"/>
      <c r="R386" s="97"/>
      <c r="S386" s="98"/>
      <c r="T386" s="2512"/>
      <c r="U386" s="41"/>
      <c r="V386" s="41"/>
      <c r="W386" s="41"/>
      <c r="X386" s="100"/>
      <c r="Y386" s="482">
        <f>AB386*6/20</f>
        <v>5.0999999999999996</v>
      </c>
      <c r="Z386" s="482">
        <f>AB386*6/20</f>
        <v>5.0999999999999996</v>
      </c>
      <c r="AA386" s="482">
        <f>AB386*8/20</f>
        <v>6.8</v>
      </c>
      <c r="AB386" s="483">
        <v>17</v>
      </c>
      <c r="AC386" s="484">
        <v>4</v>
      </c>
      <c r="AD386" s="484">
        <v>5</v>
      </c>
      <c r="AE386" s="484">
        <v>4</v>
      </c>
      <c r="AF386" s="356">
        <f>AE386+AD386+AC386</f>
        <v>13</v>
      </c>
      <c r="AG386" s="1182"/>
      <c r="AH386" s="1183"/>
      <c r="AI386" s="1184"/>
      <c r="AJ386" s="1183"/>
      <c r="AK386" s="104"/>
      <c r="AL386" s="105"/>
      <c r="AM386" s="105"/>
      <c r="AN386" s="106"/>
      <c r="AO386" s="1135"/>
      <c r="AP386" s="1135"/>
      <c r="AQ386" s="1135"/>
      <c r="AR386" s="1124"/>
      <c r="AS386" s="109"/>
      <c r="AT386" s="109"/>
      <c r="AU386" s="110"/>
      <c r="AV386" s="608"/>
      <c r="AW386" s="1956"/>
      <c r="AX386" s="111"/>
      <c r="AY386" s="112"/>
      <c r="AZ386" s="1957"/>
      <c r="BA386" s="4"/>
      <c r="BB386" s="4"/>
      <c r="BC386" s="4"/>
      <c r="BD386" s="2395"/>
      <c r="BE386" s="2398"/>
      <c r="BF386" s="214"/>
      <c r="BG386" s="2445"/>
      <c r="BH386" s="217"/>
      <c r="BI386" s="221"/>
      <c r="BJ386" s="221"/>
      <c r="BK386" s="221"/>
      <c r="BL386" s="115"/>
      <c r="BM386" s="1906">
        <f>BP386*6/20</f>
        <v>3.3</v>
      </c>
      <c r="BN386" s="683">
        <f>BP386*6/20</f>
        <v>3.3</v>
      </c>
      <c r="BO386" s="683">
        <f>BP386*8/20</f>
        <v>4.4000000000000004</v>
      </c>
      <c r="BP386" s="1907">
        <f>BP385</f>
        <v>11</v>
      </c>
      <c r="BQ386" s="373">
        <f>BT386*6/20</f>
        <v>4.2</v>
      </c>
      <c r="BR386" s="373">
        <f>BT386*6/20</f>
        <v>4.2</v>
      </c>
      <c r="BS386" s="373">
        <f>BT386*8/20</f>
        <v>5.6</v>
      </c>
      <c r="BT386" s="1886">
        <v>14</v>
      </c>
      <c r="BU386" s="1939"/>
      <c r="BV386" s="109"/>
      <c r="BW386" s="109"/>
      <c r="BX386" s="1940"/>
      <c r="BY386" s="2135"/>
      <c r="BZ386" s="2135"/>
      <c r="CA386" s="2135"/>
      <c r="CB386" s="1431"/>
      <c r="CC386" s="41"/>
      <c r="CD386" s="41"/>
      <c r="CE386" s="41"/>
      <c r="CF386" s="100"/>
      <c r="CG386" s="38"/>
      <c r="CH386" s="38"/>
      <c r="CI386" s="38"/>
      <c r="CJ386" s="117"/>
      <c r="CK386" s="221"/>
      <c r="CL386" s="221"/>
      <c r="CM386" s="221"/>
      <c r="CN386" s="220"/>
      <c r="CO386" s="1906"/>
      <c r="CP386" s="683"/>
      <c r="CQ386" s="683"/>
      <c r="CR386" s="1907"/>
      <c r="CV386" s="121"/>
      <c r="CW386" s="2"/>
      <c r="CY386" s="3"/>
      <c r="CZ386" s="3"/>
      <c r="DA386" s="2"/>
      <c r="DC386" s="3"/>
      <c r="DD386" s="3"/>
      <c r="DE386" s="2"/>
      <c r="DG386" s="3"/>
      <c r="DH386" s="3"/>
      <c r="DI386" s="2"/>
      <c r="DK386" s="3"/>
      <c r="DL386" s="3"/>
      <c r="DM386" s="90"/>
      <c r="DN386" s="90"/>
      <c r="DO386" s="90"/>
      <c r="DP386" s="103"/>
      <c r="DQ386" s="2"/>
      <c r="DS386" s="3"/>
      <c r="DT386" s="121"/>
      <c r="DU386" s="2"/>
      <c r="DW386" s="3"/>
      <c r="DX386" s="121"/>
      <c r="DY386" s="2"/>
      <c r="EA386" s="3"/>
      <c r="EB386" s="121"/>
      <c r="EC386" s="2"/>
      <c r="EE386" s="3"/>
      <c r="EF386" s="121"/>
      <c r="EG386" s="2"/>
      <c r="EI386" s="3"/>
      <c r="EJ386" s="121"/>
      <c r="EK386" s="994"/>
      <c r="EL386" s="995"/>
      <c r="EM386" s="996"/>
      <c r="EN386" s="997"/>
      <c r="EO386" s="1056"/>
      <c r="EP386" s="1057"/>
      <c r="EQ386" s="1058"/>
      <c r="ER386" s="1059"/>
      <c r="ES386" s="1117"/>
      <c r="ET386" s="1118"/>
      <c r="EU386" s="1119"/>
      <c r="EV386" s="1120"/>
      <c r="EW386" s="1400"/>
      <c r="EX386" s="1401"/>
      <c r="EY386" s="1402"/>
      <c r="EZ386" s="1403"/>
      <c r="FA386" s="1469"/>
      <c r="FB386" s="1470"/>
      <c r="FC386" s="1471"/>
      <c r="FD386" s="1472"/>
      <c r="FE386" s="1682"/>
      <c r="FF386" s="1683"/>
      <c r="FG386" s="1684"/>
      <c r="FH386" s="1685"/>
      <c r="FL386" s="2252"/>
      <c r="FP386" s="2252"/>
      <c r="FQ386" s="1858"/>
      <c r="FT386" s="2252"/>
      <c r="FU386" s="374">
        <f>FX386*6/20</f>
        <v>5.0999999999999996</v>
      </c>
      <c r="FV386" s="374">
        <f>FX386*6/20</f>
        <v>5.0999999999999996</v>
      </c>
      <c r="FW386" s="374">
        <f>FX386*8/20</f>
        <v>6.8</v>
      </c>
      <c r="FX386" s="2263">
        <v>17</v>
      </c>
      <c r="GB386" s="2252"/>
      <c r="GF386" s="2252"/>
      <c r="GG386" s="1858"/>
      <c r="GJ386" s="2252"/>
      <c r="GN386" s="2252"/>
      <c r="GR386" s="2252"/>
      <c r="GV386" s="1858"/>
      <c r="GW386" s="1858"/>
      <c r="GZ386" s="2252"/>
      <c r="HA386" s="1858"/>
      <c r="HD386" s="2252"/>
      <c r="HE386" s="1858"/>
      <c r="HH386" s="2252"/>
      <c r="HI386" s="1858"/>
      <c r="HL386" s="2252"/>
      <c r="HM386" s="1858"/>
      <c r="HP386" s="2252"/>
      <c r="HQ386" s="1858"/>
      <c r="HT386" s="2252"/>
      <c r="HU386" s="1858"/>
      <c r="HX386" s="2252"/>
      <c r="HY386" s="1858"/>
      <c r="IB386" s="2252"/>
      <c r="IC386" s="1858"/>
      <c r="IF386" s="2252"/>
      <c r="IG386" s="1858"/>
      <c r="IJ386" s="2252"/>
      <c r="IK386" s="1858"/>
      <c r="IN386" s="2252"/>
      <c r="IO386" s="1858"/>
      <c r="IR386" s="2252"/>
      <c r="IS386" s="1858"/>
      <c r="IV386" s="1858"/>
      <c r="IW386" s="1858"/>
      <c r="IZ386" s="2252"/>
      <c r="JA386" s="1858"/>
      <c r="JD386" s="2252"/>
      <c r="JE386" s="1858"/>
      <c r="JH386" s="2252"/>
      <c r="JI386" s="1858"/>
      <c r="JL386" s="2252"/>
      <c r="JM386" s="1858"/>
      <c r="JP386" s="2252"/>
      <c r="JQ386" s="1858"/>
      <c r="JT386" s="2252"/>
      <c r="JU386" s="1858"/>
      <c r="JX386" s="2252"/>
      <c r="JY386" s="1858"/>
      <c r="KB386" s="2252"/>
      <c r="KC386" s="1858"/>
      <c r="KF386" s="2252"/>
      <c r="KG386" s="1858"/>
      <c r="KJ386" s="2252"/>
      <c r="KK386" s="1858"/>
      <c r="KN386" s="2252"/>
      <c r="KO386" s="1858"/>
      <c r="KR386" s="2252"/>
      <c r="KS386" s="1858"/>
      <c r="KV386" s="2252"/>
      <c r="KW386" s="1858"/>
      <c r="KZ386" s="2252"/>
      <c r="LA386" s="1858"/>
      <c r="LD386" s="2252"/>
      <c r="LE386" s="1858"/>
      <c r="LH386" s="2252"/>
      <c r="LI386" s="1858"/>
      <c r="LL386" s="2252"/>
      <c r="LM386" s="1858"/>
      <c r="LP386" s="2252"/>
      <c r="LQ386" s="1858"/>
      <c r="LT386" s="2252"/>
      <c r="LU386" s="1858"/>
      <c r="LX386" s="2252"/>
      <c r="LY386" s="1858"/>
      <c r="MB386" s="2252"/>
      <c r="MC386" s="1858"/>
      <c r="MF386" s="2252"/>
      <c r="MG386" s="1858"/>
      <c r="MJ386" s="2252"/>
      <c r="MK386" s="1858"/>
      <c r="MN386" s="2252"/>
      <c r="MO386" s="1858"/>
      <c r="MR386" s="2252"/>
      <c r="MS386" s="1858"/>
      <c r="MV386" s="2252"/>
      <c r="MW386" s="1858"/>
      <c r="MZ386" s="2252"/>
      <c r="NA386" s="1858"/>
      <c r="ND386" s="2252"/>
    </row>
    <row r="387" spans="1:368" s="78" customFormat="1" thickBot="1">
      <c r="A387" s="899"/>
      <c r="B387" s="1754"/>
      <c r="C387" s="1790"/>
      <c r="D387" s="2331"/>
      <c r="E387" s="1790"/>
      <c r="F387" s="1837"/>
      <c r="G387" s="1743" t="s">
        <v>413</v>
      </c>
      <c r="H387" s="1879">
        <f t="shared" si="350"/>
        <v>3.2600000000000002</v>
      </c>
      <c r="I387" s="1749">
        <f t="shared" si="350"/>
        <v>3.8600000000000003</v>
      </c>
      <c r="J387" s="2074">
        <f t="shared" si="350"/>
        <v>5.08</v>
      </c>
      <c r="K387" s="2313">
        <f>SUM(H387:J387)</f>
        <v>12.200000000000001</v>
      </c>
      <c r="L387" s="1754"/>
      <c r="M387" s="65"/>
      <c r="N387" s="65"/>
      <c r="O387" s="65"/>
      <c r="P387" s="218"/>
      <c r="Q387" s="2511"/>
      <c r="R387" s="97"/>
      <c r="S387" s="98"/>
      <c r="T387" s="2512"/>
      <c r="U387" s="41"/>
      <c r="V387" s="41"/>
      <c r="W387" s="41"/>
      <c r="X387" s="100"/>
      <c r="Y387" s="482">
        <f>AB387*6/20</f>
        <v>3.9</v>
      </c>
      <c r="Z387" s="482">
        <f>AB387*6/20</f>
        <v>3.9</v>
      </c>
      <c r="AA387" s="482">
        <f>AB387*8/20</f>
        <v>5.2</v>
      </c>
      <c r="AB387" s="483">
        <v>13</v>
      </c>
      <c r="AC387" s="484">
        <v>2</v>
      </c>
      <c r="AD387" s="484">
        <v>4</v>
      </c>
      <c r="AE387" s="484">
        <v>4</v>
      </c>
      <c r="AF387" s="356">
        <f>AE387+AD387+AC387</f>
        <v>10</v>
      </c>
      <c r="AG387" s="1182"/>
      <c r="AH387" s="1183"/>
      <c r="AI387" s="1184"/>
      <c r="AJ387" s="1183"/>
      <c r="AK387" s="104"/>
      <c r="AL387" s="105"/>
      <c r="AM387" s="105"/>
      <c r="AN387" s="106"/>
      <c r="AO387" s="1135"/>
      <c r="AP387" s="1135"/>
      <c r="AQ387" s="1135"/>
      <c r="AR387" s="1124"/>
      <c r="AS387" s="109"/>
      <c r="AT387" s="109"/>
      <c r="AU387" s="110"/>
      <c r="AV387" s="608"/>
      <c r="AW387" s="1956"/>
      <c r="AX387" s="111"/>
      <c r="AY387" s="112"/>
      <c r="AZ387" s="1957"/>
      <c r="BA387" s="4"/>
      <c r="BB387" s="4"/>
      <c r="BC387" s="4"/>
      <c r="BD387" s="2395"/>
      <c r="BE387" s="2398"/>
      <c r="BF387" s="214"/>
      <c r="BG387" s="2445"/>
      <c r="BH387" s="217"/>
      <c r="BI387" s="221"/>
      <c r="BJ387" s="221"/>
      <c r="BK387" s="221"/>
      <c r="BL387" s="115"/>
      <c r="BM387" s="2011">
        <v>2</v>
      </c>
      <c r="BN387" s="537">
        <v>3</v>
      </c>
      <c r="BO387" s="537">
        <v>5</v>
      </c>
      <c r="BP387" s="2006">
        <f>BO387+BN387+BM387</f>
        <v>10</v>
      </c>
      <c r="BQ387" s="373">
        <f>BT387*6/20</f>
        <v>4.5</v>
      </c>
      <c r="BR387" s="373">
        <f>BT387*6/20</f>
        <v>4.5</v>
      </c>
      <c r="BS387" s="373">
        <f>BT387*8/20</f>
        <v>6</v>
      </c>
      <c r="BT387" s="1886">
        <v>15</v>
      </c>
      <c r="BU387" s="1939"/>
      <c r="BV387" s="109"/>
      <c r="BW387" s="109"/>
      <c r="BX387" s="1940"/>
      <c r="BY387" s="2135"/>
      <c r="BZ387" s="2135"/>
      <c r="CA387" s="2135"/>
      <c r="CB387" s="1431"/>
      <c r="CC387" s="41"/>
      <c r="CD387" s="41"/>
      <c r="CE387" s="41"/>
      <c r="CF387" s="100"/>
      <c r="CG387" s="38"/>
      <c r="CH387" s="38"/>
      <c r="CI387" s="38"/>
      <c r="CJ387" s="117"/>
      <c r="CK387" s="221"/>
      <c r="CL387" s="221"/>
      <c r="CM387" s="221"/>
      <c r="CN387" s="220"/>
      <c r="CO387" s="2011"/>
      <c r="CP387" s="537"/>
      <c r="CQ387" s="537"/>
      <c r="CR387" s="2006"/>
      <c r="CV387" s="121"/>
      <c r="CW387" s="2"/>
      <c r="CY387" s="3"/>
      <c r="CZ387" s="3"/>
      <c r="DA387" s="2"/>
      <c r="DC387" s="3"/>
      <c r="DD387" s="3"/>
      <c r="DE387" s="2"/>
      <c r="DG387" s="3"/>
      <c r="DH387" s="3"/>
      <c r="DI387" s="2"/>
      <c r="DK387" s="3"/>
      <c r="DL387" s="3"/>
      <c r="DM387" s="90"/>
      <c r="DN387" s="90"/>
      <c r="DO387" s="90"/>
      <c r="DP387" s="103"/>
      <c r="DQ387" s="2"/>
      <c r="DS387" s="3"/>
      <c r="DT387" s="121"/>
      <c r="DU387" s="2"/>
      <c r="DW387" s="3"/>
      <c r="DX387" s="121"/>
      <c r="DY387" s="2"/>
      <c r="EA387" s="3"/>
      <c r="EB387" s="121"/>
      <c r="EC387" s="2"/>
      <c r="EE387" s="3"/>
      <c r="EF387" s="121"/>
      <c r="EG387" s="2"/>
      <c r="EI387" s="3"/>
      <c r="EJ387" s="121"/>
      <c r="EK387" s="994"/>
      <c r="EL387" s="995"/>
      <c r="EM387" s="996"/>
      <c r="EN387" s="997"/>
      <c r="EO387" s="1056"/>
      <c r="EP387" s="1057"/>
      <c r="EQ387" s="1058"/>
      <c r="ER387" s="1059"/>
      <c r="ES387" s="1117"/>
      <c r="ET387" s="1118"/>
      <c r="EU387" s="1119"/>
      <c r="EV387" s="1120"/>
      <c r="EW387" s="1400"/>
      <c r="EX387" s="1401"/>
      <c r="EY387" s="1402"/>
      <c r="EZ387" s="1403"/>
      <c r="FA387" s="1469"/>
      <c r="FB387" s="1470"/>
      <c r="FC387" s="1471"/>
      <c r="FD387" s="1472"/>
      <c r="FE387" s="1682"/>
      <c r="FF387" s="1683"/>
      <c r="FG387" s="1684"/>
      <c r="FH387" s="1685"/>
      <c r="FL387" s="2252"/>
      <c r="FP387" s="2252"/>
      <c r="FQ387" s="1858"/>
      <c r="FT387" s="2252"/>
      <c r="FU387" s="683">
        <f>FX387*6/20</f>
        <v>3.9</v>
      </c>
      <c r="FV387" s="683">
        <f>FX387*6/20</f>
        <v>3.9</v>
      </c>
      <c r="FW387" s="683">
        <f>FX387*8/20</f>
        <v>5.2</v>
      </c>
      <c r="FX387" s="2265">
        <v>13</v>
      </c>
      <c r="GB387" s="2252"/>
      <c r="GF387" s="2252"/>
      <c r="GG387" s="1858"/>
      <c r="GJ387" s="2252"/>
      <c r="GN387" s="2252"/>
      <c r="GR387" s="2252"/>
      <c r="GV387" s="1858"/>
      <c r="GW387" s="1858"/>
      <c r="GZ387" s="2252"/>
      <c r="HA387" s="1858"/>
      <c r="HD387" s="2252"/>
      <c r="HE387" s="1858"/>
      <c r="HH387" s="2252"/>
      <c r="HI387" s="1858"/>
      <c r="HL387" s="2252"/>
      <c r="HM387" s="1858"/>
      <c r="HP387" s="2252"/>
      <c r="HQ387" s="1858"/>
      <c r="HT387" s="2252"/>
      <c r="HU387" s="1858"/>
      <c r="HX387" s="2252"/>
      <c r="HY387" s="1858"/>
      <c r="IB387" s="2252"/>
      <c r="IC387" s="1858"/>
      <c r="IF387" s="2252"/>
      <c r="IG387" s="1858"/>
      <c r="IJ387" s="2252"/>
      <c r="IK387" s="1858"/>
      <c r="IN387" s="2252"/>
      <c r="IO387" s="1858"/>
      <c r="IR387" s="2252"/>
      <c r="IS387" s="1858"/>
      <c r="IV387" s="1858"/>
      <c r="IW387" s="1858"/>
      <c r="IZ387" s="2252"/>
      <c r="JA387" s="1858"/>
      <c r="JD387" s="2252"/>
      <c r="JE387" s="1858"/>
      <c r="JH387" s="2252"/>
      <c r="JI387" s="1858"/>
      <c r="JL387" s="2252"/>
      <c r="JM387" s="1858"/>
      <c r="JP387" s="2252"/>
      <c r="JQ387" s="1858"/>
      <c r="JT387" s="2252"/>
      <c r="JU387" s="1858"/>
      <c r="JX387" s="2252"/>
      <c r="JY387" s="1858"/>
      <c r="KB387" s="2252"/>
      <c r="KC387" s="1858"/>
      <c r="KF387" s="2252"/>
      <c r="KG387" s="1858"/>
      <c r="KJ387" s="2252"/>
      <c r="KK387" s="1858"/>
      <c r="KN387" s="2252"/>
      <c r="KO387" s="1858"/>
      <c r="KR387" s="2252"/>
      <c r="KS387" s="1858"/>
      <c r="KV387" s="2252"/>
      <c r="KW387" s="1858"/>
      <c r="KZ387" s="2252"/>
      <c r="LA387" s="1858"/>
      <c r="LD387" s="2252"/>
      <c r="LE387" s="1858"/>
      <c r="LH387" s="2252"/>
      <c r="LI387" s="1858"/>
      <c r="LL387" s="2252"/>
      <c r="LM387" s="1858"/>
      <c r="LP387" s="2252"/>
      <c r="LQ387" s="1858"/>
      <c r="LT387" s="2252"/>
      <c r="LU387" s="1858"/>
      <c r="LX387" s="2252"/>
      <c r="LY387" s="1858"/>
      <c r="MB387" s="2252"/>
      <c r="MC387" s="1858"/>
      <c r="MF387" s="2252"/>
      <c r="MG387" s="1858"/>
      <c r="MJ387" s="2252"/>
      <c r="MK387" s="1858"/>
      <c r="MN387" s="2252"/>
      <c r="MO387" s="1858"/>
      <c r="MR387" s="2252"/>
      <c r="MS387" s="1858"/>
      <c r="MV387" s="2252"/>
      <c r="MW387" s="1858"/>
      <c r="MZ387" s="2252"/>
      <c r="NA387" s="1858"/>
      <c r="ND387" s="2252"/>
    </row>
    <row r="388" spans="1:368" s="78" customFormat="1" thickBot="1">
      <c r="A388" s="899"/>
      <c r="B388" s="1754"/>
      <c r="C388" s="1790"/>
      <c r="D388" s="2331"/>
      <c r="E388" s="1790"/>
      <c r="F388" s="1837"/>
      <c r="G388" s="1743" t="s">
        <v>332</v>
      </c>
      <c r="H388" s="1747">
        <f t="shared" si="350"/>
        <v>4.54</v>
      </c>
      <c r="I388" s="1747">
        <f t="shared" si="350"/>
        <v>4.84</v>
      </c>
      <c r="J388" s="1749">
        <f t="shared" si="350"/>
        <v>4.32</v>
      </c>
      <c r="K388" s="2321">
        <f>SUM(H388:J388)</f>
        <v>13.7</v>
      </c>
      <c r="L388" s="1754"/>
      <c r="M388" s="65"/>
      <c r="N388" s="65"/>
      <c r="O388" s="65"/>
      <c r="P388" s="218"/>
      <c r="Q388" s="2511"/>
      <c r="R388" s="97"/>
      <c r="S388" s="98"/>
      <c r="T388" s="2512"/>
      <c r="U388" s="41"/>
      <c r="V388" s="41"/>
      <c r="W388" s="41"/>
      <c r="X388" s="100"/>
      <c r="Y388" s="482">
        <f>AB388*6/20</f>
        <v>4.2</v>
      </c>
      <c r="Z388" s="482">
        <f>AB388*6/20</f>
        <v>4.2</v>
      </c>
      <c r="AA388" s="482">
        <f>AB388*8/20</f>
        <v>5.6</v>
      </c>
      <c r="AB388" s="483">
        <v>14</v>
      </c>
      <c r="AC388" s="484">
        <v>4.5</v>
      </c>
      <c r="AD388" s="484">
        <v>6</v>
      </c>
      <c r="AE388" s="484">
        <v>2</v>
      </c>
      <c r="AF388" s="356">
        <f>AE388+AD388+AC388</f>
        <v>12.5</v>
      </c>
      <c r="AG388" s="1182"/>
      <c r="AH388" s="1183"/>
      <c r="AI388" s="1184"/>
      <c r="AJ388" s="1183"/>
      <c r="AK388" s="104"/>
      <c r="AL388" s="105"/>
      <c r="AM388" s="105"/>
      <c r="AN388" s="106"/>
      <c r="AO388" s="1135"/>
      <c r="AP388" s="1135"/>
      <c r="AQ388" s="1135"/>
      <c r="AR388" s="1124"/>
      <c r="AS388" s="109"/>
      <c r="AT388" s="109"/>
      <c r="AU388" s="110"/>
      <c r="AV388" s="608"/>
      <c r="AW388" s="1956"/>
      <c r="AX388" s="111"/>
      <c r="AY388" s="112"/>
      <c r="AZ388" s="1957"/>
      <c r="BA388" s="4"/>
      <c r="BB388" s="4"/>
      <c r="BC388" s="4"/>
      <c r="BD388" s="2395"/>
      <c r="BE388" s="2398"/>
      <c r="BF388" s="214"/>
      <c r="BG388" s="2445"/>
      <c r="BH388" s="217"/>
      <c r="BI388" s="221"/>
      <c r="BJ388" s="221"/>
      <c r="BK388" s="221"/>
      <c r="BL388" s="115"/>
      <c r="BM388" s="2011">
        <v>5</v>
      </c>
      <c r="BN388" s="537">
        <v>5</v>
      </c>
      <c r="BO388" s="537">
        <v>2</v>
      </c>
      <c r="BP388" s="2006">
        <f>BO388+BN388+BM388</f>
        <v>12</v>
      </c>
      <c r="BQ388" s="373">
        <f>BT388*6/20</f>
        <v>4.2</v>
      </c>
      <c r="BR388" s="373">
        <f>BT388*6/20</f>
        <v>4.2</v>
      </c>
      <c r="BS388" s="373">
        <f>BT388*8/20</f>
        <v>5.6</v>
      </c>
      <c r="BT388" s="1886">
        <v>14</v>
      </c>
      <c r="BU388" s="1939"/>
      <c r="BV388" s="109"/>
      <c r="BW388" s="109"/>
      <c r="BX388" s="1940"/>
      <c r="BY388" s="2135"/>
      <c r="BZ388" s="2135"/>
      <c r="CA388" s="2135"/>
      <c r="CB388" s="1431"/>
      <c r="CC388" s="41"/>
      <c r="CD388" s="41"/>
      <c r="CE388" s="41"/>
      <c r="CF388" s="100"/>
      <c r="CG388" s="38"/>
      <c r="CH388" s="38"/>
      <c r="CI388" s="38"/>
      <c r="CJ388" s="117"/>
      <c r="CK388" s="221"/>
      <c r="CL388" s="221"/>
      <c r="CM388" s="221"/>
      <c r="CN388" s="220"/>
      <c r="CO388" s="2011"/>
      <c r="CP388" s="537"/>
      <c r="CQ388" s="537"/>
      <c r="CR388" s="2006"/>
      <c r="CV388" s="121"/>
      <c r="CW388" s="2"/>
      <c r="CY388" s="3"/>
      <c r="CZ388" s="3"/>
      <c r="DA388" s="2"/>
      <c r="DC388" s="3"/>
      <c r="DD388" s="3"/>
      <c r="DE388" s="2"/>
      <c r="DG388" s="3"/>
      <c r="DH388" s="3"/>
      <c r="DI388" s="2"/>
      <c r="DK388" s="3"/>
      <c r="DL388" s="3"/>
      <c r="DM388" s="90"/>
      <c r="DN388" s="90"/>
      <c r="DO388" s="90"/>
      <c r="DP388" s="103"/>
      <c r="DQ388" s="2"/>
      <c r="DS388" s="3"/>
      <c r="DT388" s="121"/>
      <c r="DU388" s="2"/>
      <c r="DW388" s="3"/>
      <c r="DX388" s="121"/>
      <c r="DY388" s="2"/>
      <c r="EA388" s="3"/>
      <c r="EB388" s="121"/>
      <c r="EC388" s="2"/>
      <c r="EE388" s="3"/>
      <c r="EF388" s="121"/>
      <c r="EG388" s="2"/>
      <c r="EI388" s="3"/>
      <c r="EJ388" s="121"/>
      <c r="EK388" s="994"/>
      <c r="EL388" s="995"/>
      <c r="EM388" s="996"/>
      <c r="EN388" s="997"/>
      <c r="EO388" s="1056"/>
      <c r="EP388" s="1057"/>
      <c r="EQ388" s="1058"/>
      <c r="ER388" s="1059"/>
      <c r="ES388" s="1117"/>
      <c r="ET388" s="1118"/>
      <c r="EU388" s="1119"/>
      <c r="EV388" s="1120"/>
      <c r="EW388" s="1400"/>
      <c r="EX388" s="1401"/>
      <c r="EY388" s="1402"/>
      <c r="EZ388" s="1403"/>
      <c r="FA388" s="1469"/>
      <c r="FB388" s="1470"/>
      <c r="FC388" s="1471"/>
      <c r="FD388" s="1472"/>
      <c r="FE388" s="1682"/>
      <c r="FF388" s="1683"/>
      <c r="FG388" s="1684"/>
      <c r="FH388" s="1685"/>
      <c r="FL388" s="2252"/>
      <c r="FP388" s="2252"/>
      <c r="FQ388" s="1858"/>
      <c r="FT388" s="2252"/>
      <c r="FU388" s="374">
        <f>FX388*6/20</f>
        <v>4.8</v>
      </c>
      <c r="FV388" s="374">
        <f>FX388*6/20</f>
        <v>4.8</v>
      </c>
      <c r="FW388" s="374">
        <f>FX388*8/20</f>
        <v>6.4</v>
      </c>
      <c r="FX388" s="2263">
        <v>16</v>
      </c>
      <c r="GB388" s="2252"/>
      <c r="GF388" s="2252"/>
      <c r="GG388" s="1858"/>
      <c r="GJ388" s="2252"/>
      <c r="GN388" s="2252"/>
      <c r="GR388" s="2252"/>
      <c r="GV388" s="1858"/>
      <c r="GW388" s="1858"/>
      <c r="GZ388" s="2252"/>
      <c r="HA388" s="1858"/>
      <c r="HD388" s="2252"/>
      <c r="HE388" s="1858"/>
      <c r="HH388" s="2252"/>
      <c r="HI388" s="1858"/>
      <c r="HL388" s="2252"/>
      <c r="HM388" s="1858"/>
      <c r="HP388" s="2252"/>
      <c r="HQ388" s="1858"/>
      <c r="HT388" s="2252"/>
      <c r="HU388" s="1858"/>
      <c r="HX388" s="2252"/>
      <c r="HY388" s="1858"/>
      <c r="IB388" s="2252"/>
      <c r="IC388" s="1858"/>
      <c r="IF388" s="2252"/>
      <c r="IG388" s="1858"/>
      <c r="IJ388" s="2252"/>
      <c r="IK388" s="1858"/>
      <c r="IN388" s="2252"/>
      <c r="IO388" s="1858"/>
      <c r="IR388" s="2252"/>
      <c r="IS388" s="1858"/>
      <c r="IV388" s="1858"/>
      <c r="IW388" s="1858"/>
      <c r="IZ388" s="2252"/>
      <c r="JA388" s="1858"/>
      <c r="JD388" s="2252"/>
      <c r="JE388" s="1858"/>
      <c r="JH388" s="2252"/>
      <c r="JI388" s="1858"/>
      <c r="JL388" s="2252"/>
      <c r="JM388" s="1858"/>
      <c r="JP388" s="2252"/>
      <c r="JQ388" s="1858"/>
      <c r="JT388" s="2252"/>
      <c r="JU388" s="1858"/>
      <c r="JX388" s="2252"/>
      <c r="JY388" s="1858"/>
      <c r="KB388" s="2252"/>
      <c r="KC388" s="1858"/>
      <c r="KF388" s="2252"/>
      <c r="KG388" s="1858"/>
      <c r="KJ388" s="2252"/>
      <c r="KK388" s="1858"/>
      <c r="KN388" s="2252"/>
      <c r="KO388" s="1858"/>
      <c r="KR388" s="2252"/>
      <c r="KS388" s="1858"/>
      <c r="KV388" s="2252"/>
      <c r="KW388" s="1858"/>
      <c r="KZ388" s="2252"/>
      <c r="LA388" s="1858"/>
      <c r="LD388" s="2252"/>
      <c r="LE388" s="1858"/>
      <c r="LH388" s="2252"/>
      <c r="LI388" s="1858"/>
      <c r="LL388" s="2252"/>
      <c r="LM388" s="1858"/>
      <c r="LP388" s="2252"/>
      <c r="LQ388" s="1858"/>
      <c r="LT388" s="2252"/>
      <c r="LU388" s="1858"/>
      <c r="LX388" s="2252"/>
      <c r="LY388" s="1858"/>
      <c r="MB388" s="2252"/>
      <c r="MC388" s="1858"/>
      <c r="MF388" s="2252"/>
      <c r="MG388" s="1858"/>
      <c r="MJ388" s="2252"/>
      <c r="MK388" s="1858"/>
      <c r="MN388" s="2252"/>
      <c r="MO388" s="1858"/>
      <c r="MR388" s="2252"/>
      <c r="MS388" s="1858"/>
      <c r="MV388" s="2252"/>
      <c r="MW388" s="1858"/>
      <c r="MZ388" s="2252"/>
      <c r="NA388" s="1858"/>
      <c r="ND388" s="2252"/>
    </row>
    <row r="389" spans="1:368" s="78" customFormat="1" thickBot="1">
      <c r="A389" s="899"/>
      <c r="B389" s="1754"/>
      <c r="C389" s="1790"/>
      <c r="D389" s="2331"/>
      <c r="E389" s="1790"/>
      <c r="F389" s="1837"/>
      <c r="G389" s="1743" t="s">
        <v>414</v>
      </c>
      <c r="H389" s="2276">
        <f t="shared" si="350"/>
        <v>3.3099999999999996</v>
      </c>
      <c r="I389" s="1879">
        <f t="shared" si="350"/>
        <v>3.5099999999999993</v>
      </c>
      <c r="J389" s="2074">
        <f t="shared" si="350"/>
        <v>5.08</v>
      </c>
      <c r="K389" s="2310">
        <f>SUM(H389:J389)</f>
        <v>11.899999999999999</v>
      </c>
      <c r="L389" s="1754"/>
      <c r="M389" s="65"/>
      <c r="N389" s="65"/>
      <c r="O389" s="65"/>
      <c r="P389" s="218"/>
      <c r="Q389" s="2511"/>
      <c r="R389" s="97"/>
      <c r="S389" s="98"/>
      <c r="T389" s="2512"/>
      <c r="U389" s="41"/>
      <c r="V389" s="41"/>
      <c r="W389" s="41"/>
      <c r="X389" s="100"/>
      <c r="Y389" s="482">
        <f>AB389*6/20</f>
        <v>4.3499999999999996</v>
      </c>
      <c r="Z389" s="482">
        <f>AB389*6/20</f>
        <v>4.3499999999999996</v>
      </c>
      <c r="AA389" s="482">
        <f>AB389*8/20</f>
        <v>5.8</v>
      </c>
      <c r="AB389" s="483">
        <v>14.5</v>
      </c>
      <c r="AC389" s="484">
        <v>2</v>
      </c>
      <c r="AD389" s="484">
        <v>2</v>
      </c>
      <c r="AE389" s="484">
        <v>6</v>
      </c>
      <c r="AF389" s="356">
        <f>AE389+AD389+AC389</f>
        <v>10</v>
      </c>
      <c r="AG389" s="1182"/>
      <c r="AH389" s="1183"/>
      <c r="AI389" s="1184"/>
      <c r="AJ389" s="1183"/>
      <c r="AK389" s="104"/>
      <c r="AL389" s="105"/>
      <c r="AM389" s="105"/>
      <c r="AN389" s="106"/>
      <c r="AO389" s="1135"/>
      <c r="AP389" s="1135"/>
      <c r="AQ389" s="1135"/>
      <c r="AR389" s="1124"/>
      <c r="AS389" s="109"/>
      <c r="AT389" s="109"/>
      <c r="AU389" s="110"/>
      <c r="AV389" s="608"/>
      <c r="AW389" s="1956"/>
      <c r="AX389" s="111"/>
      <c r="AY389" s="112"/>
      <c r="AZ389" s="1957"/>
      <c r="BA389" s="4"/>
      <c r="BB389" s="4"/>
      <c r="BC389" s="4"/>
      <c r="BD389" s="2395"/>
      <c r="BE389" s="2398"/>
      <c r="BF389" s="214"/>
      <c r="BG389" s="2445"/>
      <c r="BH389" s="217"/>
      <c r="BI389" s="221"/>
      <c r="BJ389" s="221"/>
      <c r="BK389" s="221"/>
      <c r="BL389" s="115"/>
      <c r="BM389" s="2011">
        <v>3</v>
      </c>
      <c r="BN389" s="537">
        <v>4</v>
      </c>
      <c r="BO389" s="537">
        <v>4</v>
      </c>
      <c r="BP389" s="2006">
        <f>BO389+BN389+BM389</f>
        <v>11</v>
      </c>
      <c r="BQ389" s="373">
        <f>BT389*6/20</f>
        <v>3.9</v>
      </c>
      <c r="BR389" s="373">
        <f>BT389*6/20</f>
        <v>3.9</v>
      </c>
      <c r="BS389" s="373">
        <f>BT389*8/20</f>
        <v>5.2</v>
      </c>
      <c r="BT389" s="1886">
        <v>13</v>
      </c>
      <c r="BU389" s="1939"/>
      <c r="BV389" s="109"/>
      <c r="BW389" s="109"/>
      <c r="BX389" s="1940"/>
      <c r="BY389" s="2135"/>
      <c r="BZ389" s="2135"/>
      <c r="CA389" s="2135"/>
      <c r="CB389" s="1431"/>
      <c r="CC389" s="41"/>
      <c r="CD389" s="41"/>
      <c r="CE389" s="41"/>
      <c r="CF389" s="100"/>
      <c r="CG389" s="38"/>
      <c r="CH389" s="38"/>
      <c r="CI389" s="38"/>
      <c r="CJ389" s="117"/>
      <c r="CK389" s="221"/>
      <c r="CL389" s="221"/>
      <c r="CM389" s="221"/>
      <c r="CN389" s="220"/>
      <c r="CO389" s="2011"/>
      <c r="CP389" s="537"/>
      <c r="CQ389" s="537"/>
      <c r="CR389" s="2006"/>
      <c r="CV389" s="121"/>
      <c r="CW389" s="2"/>
      <c r="CY389" s="3"/>
      <c r="CZ389" s="3"/>
      <c r="DA389" s="2"/>
      <c r="DC389" s="3"/>
      <c r="DD389" s="3"/>
      <c r="DE389" s="2"/>
      <c r="DG389" s="3"/>
      <c r="DH389" s="3"/>
      <c r="DI389" s="2"/>
      <c r="DK389" s="3"/>
      <c r="DL389" s="3"/>
      <c r="DM389" s="90"/>
      <c r="DN389" s="90"/>
      <c r="DO389" s="90"/>
      <c r="DP389" s="103"/>
      <c r="DQ389" s="2"/>
      <c r="DS389" s="3"/>
      <c r="DT389" s="121"/>
      <c r="DU389" s="2"/>
      <c r="DW389" s="3"/>
      <c r="DX389" s="121"/>
      <c r="DY389" s="2"/>
      <c r="EA389" s="3"/>
      <c r="EB389" s="121"/>
      <c r="EC389" s="2"/>
      <c r="EE389" s="3"/>
      <c r="EF389" s="121"/>
      <c r="EG389" s="2"/>
      <c r="EI389" s="3"/>
      <c r="EJ389" s="121"/>
      <c r="EK389" s="994"/>
      <c r="EL389" s="995"/>
      <c r="EM389" s="996"/>
      <c r="EN389" s="997"/>
      <c r="EO389" s="1056"/>
      <c r="EP389" s="1057"/>
      <c r="EQ389" s="1058"/>
      <c r="ER389" s="1059"/>
      <c r="ES389" s="1117"/>
      <c r="ET389" s="1118"/>
      <c r="EU389" s="1119"/>
      <c r="EV389" s="1120"/>
      <c r="EW389" s="1400"/>
      <c r="EX389" s="1401"/>
      <c r="EY389" s="1402"/>
      <c r="EZ389" s="1403"/>
      <c r="FA389" s="1469"/>
      <c r="FB389" s="1470"/>
      <c r="FC389" s="1471"/>
      <c r="FD389" s="1472"/>
      <c r="FE389" s="1682"/>
      <c r="FF389" s="1683"/>
      <c r="FG389" s="1684"/>
      <c r="FH389" s="1685"/>
      <c r="FL389" s="2252"/>
      <c r="FP389" s="2252"/>
      <c r="FQ389" s="1858"/>
      <c r="FT389" s="2252"/>
      <c r="FU389" s="374">
        <f>FX389*6/20</f>
        <v>3.3</v>
      </c>
      <c r="FV389" s="374">
        <f>FX389*6/20</f>
        <v>3.3</v>
      </c>
      <c r="FW389" s="374">
        <f>FX389*8/20</f>
        <v>4.4000000000000004</v>
      </c>
      <c r="FX389" s="2263">
        <v>11</v>
      </c>
      <c r="GB389" s="2252"/>
      <c r="GF389" s="2252"/>
      <c r="GG389" s="1858"/>
      <c r="GJ389" s="2252"/>
      <c r="GN389" s="2252"/>
      <c r="GR389" s="2252"/>
      <c r="GV389" s="1858"/>
      <c r="GW389" s="1858"/>
      <c r="GZ389" s="2252"/>
      <c r="HA389" s="1858"/>
      <c r="HD389" s="2252"/>
      <c r="HE389" s="1858"/>
      <c r="HH389" s="2252"/>
      <c r="HI389" s="1858"/>
      <c r="HL389" s="2252"/>
      <c r="HM389" s="1858"/>
      <c r="HP389" s="2252"/>
      <c r="HQ389" s="1858"/>
      <c r="HT389" s="2252"/>
      <c r="HU389" s="1858"/>
      <c r="HX389" s="2252"/>
      <c r="HY389" s="1858"/>
      <c r="IB389" s="2252"/>
      <c r="IC389" s="1858"/>
      <c r="IF389" s="2252"/>
      <c r="IG389" s="1858"/>
      <c r="IJ389" s="2252"/>
      <c r="IK389" s="1858"/>
      <c r="IN389" s="2252"/>
      <c r="IO389" s="1858"/>
      <c r="IR389" s="2252"/>
      <c r="IS389" s="1858"/>
      <c r="IV389" s="1858"/>
      <c r="IW389" s="1858"/>
      <c r="IZ389" s="2252"/>
      <c r="JA389" s="1858"/>
      <c r="JD389" s="2252"/>
      <c r="JE389" s="1858"/>
      <c r="JH389" s="2252"/>
      <c r="JI389" s="1858"/>
      <c r="JL389" s="2252"/>
      <c r="JM389" s="1858"/>
      <c r="JP389" s="2252"/>
      <c r="JQ389" s="1858"/>
      <c r="JT389" s="2252"/>
      <c r="JU389" s="1858"/>
      <c r="JX389" s="2252"/>
      <c r="JY389" s="1858"/>
      <c r="KB389" s="2252"/>
      <c r="KC389" s="1858"/>
      <c r="KF389" s="2252"/>
      <c r="KG389" s="1858"/>
      <c r="KJ389" s="2252"/>
      <c r="KK389" s="1858"/>
      <c r="KN389" s="2252"/>
      <c r="KO389" s="1858"/>
      <c r="KR389" s="2252"/>
      <c r="KS389" s="1858"/>
      <c r="KV389" s="2252"/>
      <c r="KW389" s="1858"/>
      <c r="KZ389" s="2252"/>
      <c r="LA389" s="1858"/>
      <c r="LD389" s="2252"/>
      <c r="LE389" s="1858"/>
      <c r="LH389" s="2252"/>
      <c r="LI389" s="1858"/>
      <c r="LL389" s="2252"/>
      <c r="LM389" s="1858"/>
      <c r="LP389" s="2252"/>
      <c r="LQ389" s="1858"/>
      <c r="LT389" s="2252"/>
      <c r="LU389" s="1858"/>
      <c r="LX389" s="2252"/>
      <c r="LY389" s="1858"/>
      <c r="MB389" s="2252"/>
      <c r="MC389" s="1858"/>
      <c r="MF389" s="2252"/>
      <c r="MG389" s="1858"/>
      <c r="MJ389" s="2252"/>
      <c r="MK389" s="1858"/>
      <c r="MN389" s="2252"/>
      <c r="MO389" s="1858"/>
      <c r="MR389" s="2252"/>
      <c r="MS389" s="1858"/>
      <c r="MV389" s="2252"/>
      <c r="MW389" s="1858"/>
      <c r="MZ389" s="2252"/>
      <c r="NA389" s="1858"/>
      <c r="ND389" s="2252"/>
    </row>
    <row r="390" spans="1:368" s="933" customFormat="1" thickBot="1">
      <c r="A390" s="900"/>
      <c r="B390" s="1761"/>
      <c r="C390" s="1790">
        <v>2009</v>
      </c>
      <c r="D390" s="2331" t="s">
        <v>509</v>
      </c>
      <c r="E390" s="1790">
        <v>14</v>
      </c>
      <c r="F390" s="1839" t="s">
        <v>412</v>
      </c>
      <c r="G390" s="2270"/>
      <c r="H390" s="2274"/>
      <c r="I390" s="2274"/>
      <c r="J390" s="2274"/>
      <c r="K390" s="2275"/>
      <c r="L390" s="1761"/>
      <c r="M390" s="2136"/>
      <c r="N390" s="2136"/>
      <c r="O390" s="2136"/>
      <c r="P390" s="2492"/>
      <c r="Q390" s="2538"/>
      <c r="R390" s="2137"/>
      <c r="S390" s="2138"/>
      <c r="T390" s="2539"/>
      <c r="U390" s="2139"/>
      <c r="V390" s="2139"/>
      <c r="W390" s="2139"/>
      <c r="X390" s="2140"/>
      <c r="Y390" s="2581">
        <f>STDEV(AB385:AB389)</f>
        <v>2.5396850198400567</v>
      </c>
      <c r="Z390" s="2581"/>
      <c r="AA390" s="2580">
        <f>AVERAGE(AB385:AB389)</f>
        <v>13.7</v>
      </c>
      <c r="AB390" s="2580"/>
      <c r="AC390" s="2581">
        <f>STDEV(AF385:AF389)</f>
        <v>3.577708763999663</v>
      </c>
      <c r="AD390" s="2581"/>
      <c r="AE390" s="2580">
        <f>AVERAGE(AF385:AF389)</f>
        <v>9.9</v>
      </c>
      <c r="AF390" s="2580"/>
      <c r="AG390" s="2141"/>
      <c r="AH390" s="2142"/>
      <c r="AI390" s="2143"/>
      <c r="AJ390" s="2142"/>
      <c r="AK390" s="2144"/>
      <c r="AL390" s="2145"/>
      <c r="AM390" s="2145"/>
      <c r="AN390" s="2146"/>
      <c r="AO390" s="2147"/>
      <c r="AP390" s="2147"/>
      <c r="AQ390" s="2147"/>
      <c r="AR390" s="2148"/>
      <c r="AS390" s="2149"/>
      <c r="AT390" s="2149"/>
      <c r="AU390" s="2150"/>
      <c r="AV390" s="2151"/>
      <c r="AW390" s="2152"/>
      <c r="AX390" s="2153"/>
      <c r="AY390" s="2154"/>
      <c r="AZ390" s="2155"/>
      <c r="BA390" s="2156"/>
      <c r="BB390" s="2156"/>
      <c r="BC390" s="2156"/>
      <c r="BD390" s="2396"/>
      <c r="BE390" s="2399"/>
      <c r="BF390" s="2157"/>
      <c r="BG390" s="2446"/>
      <c r="BH390" s="2441"/>
      <c r="BI390" s="2158"/>
      <c r="BJ390" s="2158"/>
      <c r="BK390" s="2158"/>
      <c r="BL390" s="2159"/>
      <c r="BM390" s="2581">
        <f>STDEV(BP385:BP389)</f>
        <v>0.70710678118654757</v>
      </c>
      <c r="BN390" s="2581"/>
      <c r="BO390" s="2580">
        <f>AVERAGE(BP385:BP389)</f>
        <v>11</v>
      </c>
      <c r="BP390" s="2580"/>
      <c r="BQ390" s="2581">
        <f>STDEV(BT385:BT389)</f>
        <v>1.1401754250991429</v>
      </c>
      <c r="BR390" s="2581"/>
      <c r="BS390" s="2580">
        <f>AVERAGE(BT385:BT389)</f>
        <v>13.6</v>
      </c>
      <c r="BT390" s="2580"/>
      <c r="BU390" s="2162"/>
      <c r="BV390" s="2149"/>
      <c r="BW390" s="2149"/>
      <c r="BX390" s="2163"/>
      <c r="BY390" s="2164"/>
      <c r="BZ390" s="2164"/>
      <c r="CA390" s="2164"/>
      <c r="CB390" s="2165"/>
      <c r="CC390" s="2139"/>
      <c r="CD390" s="2139"/>
      <c r="CE390" s="2139"/>
      <c r="CF390" s="2140"/>
      <c r="CG390" s="2160"/>
      <c r="CH390" s="2160"/>
      <c r="CI390" s="2160"/>
      <c r="CJ390" s="2161"/>
      <c r="CK390" s="2158"/>
      <c r="CL390" s="2158"/>
      <c r="CM390" s="2158"/>
      <c r="CN390" s="2166"/>
      <c r="CO390" s="2581"/>
      <c r="CP390" s="2581"/>
      <c r="CQ390" s="2580"/>
      <c r="CR390" s="2580"/>
      <c r="CV390" s="2168"/>
      <c r="CW390" s="2169"/>
      <c r="CY390" s="2167"/>
      <c r="CZ390" s="2167"/>
      <c r="DA390" s="2169"/>
      <c r="DC390" s="2167"/>
      <c r="DD390" s="2167"/>
      <c r="DE390" s="2169"/>
      <c r="DG390" s="2167"/>
      <c r="DH390" s="2167"/>
      <c r="DI390" s="2169"/>
      <c r="DK390" s="2167"/>
      <c r="DL390" s="2167"/>
      <c r="DM390" s="2170"/>
      <c r="DN390" s="2170"/>
      <c r="DO390" s="2170"/>
      <c r="DP390" s="2171"/>
      <c r="DQ390" s="2169"/>
      <c r="DS390" s="2167"/>
      <c r="DT390" s="2168"/>
      <c r="DU390" s="2169"/>
      <c r="DW390" s="2167"/>
      <c r="DX390" s="2168"/>
      <c r="DY390" s="2169"/>
      <c r="EA390" s="2167"/>
      <c r="EB390" s="2168"/>
      <c r="EC390" s="2169"/>
      <c r="EE390" s="2167"/>
      <c r="EF390" s="2168"/>
      <c r="EG390" s="2169"/>
      <c r="EI390" s="2167"/>
      <c r="EJ390" s="2168"/>
      <c r="EK390" s="2172"/>
      <c r="EL390" s="2173"/>
      <c r="EM390" s="2174"/>
      <c r="EN390" s="2175"/>
      <c r="EO390" s="2176"/>
      <c r="EP390" s="2177"/>
      <c r="EQ390" s="2178"/>
      <c r="ER390" s="2179"/>
      <c r="ES390" s="2180"/>
      <c r="ET390" s="2181"/>
      <c r="EU390" s="2182"/>
      <c r="EV390" s="2183"/>
      <c r="EW390" s="2184"/>
      <c r="EX390" s="2185"/>
      <c r="EY390" s="2186"/>
      <c r="EZ390" s="2187"/>
      <c r="FA390" s="2188"/>
      <c r="FB390" s="2189"/>
      <c r="FC390" s="2190"/>
      <c r="FD390" s="2191"/>
      <c r="FE390" s="2192"/>
      <c r="FF390" s="2193"/>
      <c r="FG390" s="2194"/>
      <c r="FH390" s="2195"/>
      <c r="FL390" s="2261"/>
      <c r="FP390" s="2261"/>
      <c r="FQ390" s="1868"/>
      <c r="FT390" s="2261"/>
      <c r="FU390" s="2581">
        <f>STDEV(FX385:FX389)</f>
        <v>3.6742346141747673</v>
      </c>
      <c r="FV390" s="2581"/>
      <c r="FW390" s="2580">
        <f>AVERAGE(FX385:FX389)</f>
        <v>13</v>
      </c>
      <c r="FX390" s="2580"/>
      <c r="GB390" s="2261"/>
      <c r="GF390" s="2261"/>
      <c r="GG390" s="1868"/>
      <c r="GJ390" s="2261"/>
      <c r="GN390" s="2261"/>
      <c r="GR390" s="2261"/>
      <c r="GV390" s="1868"/>
      <c r="GW390" s="1868"/>
      <c r="GZ390" s="2261"/>
      <c r="HA390" s="1868"/>
      <c r="HD390" s="2261"/>
      <c r="HE390" s="1868"/>
      <c r="HH390" s="2261"/>
      <c r="HI390" s="1868"/>
      <c r="HL390" s="2261"/>
      <c r="HM390" s="1868"/>
      <c r="HP390" s="2261"/>
      <c r="HQ390" s="1868"/>
      <c r="HT390" s="2261"/>
      <c r="HU390" s="1868"/>
      <c r="HX390" s="2261"/>
      <c r="HY390" s="1868"/>
      <c r="IB390" s="2261"/>
      <c r="IC390" s="1868"/>
      <c r="IF390" s="2261"/>
      <c r="IG390" s="1868"/>
      <c r="IJ390" s="2261"/>
      <c r="IK390" s="1868"/>
      <c r="IN390" s="2261"/>
      <c r="IO390" s="1868"/>
      <c r="IR390" s="2261"/>
      <c r="IS390" s="1868"/>
      <c r="IV390" s="1868"/>
      <c r="IW390" s="1868"/>
      <c r="IZ390" s="2261"/>
      <c r="JA390" s="1868"/>
      <c r="JD390" s="2261"/>
      <c r="JE390" s="1868"/>
      <c r="JH390" s="2261"/>
      <c r="JI390" s="1868"/>
      <c r="JL390" s="2261"/>
      <c r="JM390" s="1868"/>
      <c r="JP390" s="2261"/>
      <c r="JQ390" s="1868"/>
      <c r="JT390" s="2261"/>
      <c r="JU390" s="1868"/>
      <c r="JX390" s="2261"/>
      <c r="JY390" s="1868"/>
      <c r="KB390" s="2261"/>
      <c r="KC390" s="1868"/>
      <c r="KF390" s="2261"/>
      <c r="KG390" s="1868"/>
      <c r="KJ390" s="2261"/>
      <c r="KK390" s="1868"/>
      <c r="KN390" s="2261"/>
      <c r="KO390" s="1868"/>
      <c r="KR390" s="2261"/>
      <c r="KS390" s="1868"/>
      <c r="KV390" s="2261"/>
      <c r="KW390" s="1868"/>
      <c r="KZ390" s="2261"/>
      <c r="LA390" s="1868"/>
      <c r="LD390" s="2261"/>
      <c r="LE390" s="1868"/>
      <c r="LH390" s="2261"/>
      <c r="LI390" s="1868"/>
      <c r="LL390" s="2261"/>
      <c r="LM390" s="1868"/>
      <c r="LP390" s="2261"/>
      <c r="LQ390" s="1868"/>
      <c r="LT390" s="2261"/>
      <c r="LU390" s="1868"/>
      <c r="LX390" s="2261"/>
      <c r="LY390" s="1868"/>
      <c r="MB390" s="2261"/>
      <c r="MC390" s="1868"/>
      <c r="MF390" s="2261"/>
      <c r="MG390" s="1868"/>
      <c r="MJ390" s="2261"/>
      <c r="MK390" s="1868"/>
      <c r="MN390" s="2261"/>
      <c r="MO390" s="1868"/>
      <c r="MR390" s="2261"/>
      <c r="MS390" s="1868"/>
      <c r="MV390" s="2261"/>
      <c r="MW390" s="1868"/>
      <c r="MZ390" s="2261"/>
      <c r="NA390" s="1868"/>
      <c r="ND390" s="2261"/>
    </row>
    <row r="391" spans="1:368" s="898" customFormat="1" thickBot="1">
      <c r="A391" s="861"/>
      <c r="B391" s="1760"/>
      <c r="C391" s="1790"/>
      <c r="D391" s="2331"/>
      <c r="E391" s="1790"/>
      <c r="F391" s="1840" t="s">
        <v>415</v>
      </c>
      <c r="G391" s="1742" t="s">
        <v>215</v>
      </c>
      <c r="H391" s="2277">
        <f t="shared" ref="H391:J394" si="351">AVERAGE(M391,BU391,BE391,CK391,DI391,AS391,AC391,FU391,GC391,BQ391,DU391)</f>
        <v>4.5285714285714285</v>
      </c>
      <c r="I391" s="1879">
        <f t="shared" si="351"/>
        <v>3.8142857142857136</v>
      </c>
      <c r="J391" s="1879">
        <f t="shared" si="351"/>
        <v>5.3</v>
      </c>
      <c r="K391" s="2310">
        <f>SUM(H391:J391)</f>
        <v>13.642857142857142</v>
      </c>
      <c r="L391" s="1760"/>
      <c r="M391" s="2075">
        <f>P391*6/20</f>
        <v>4.2</v>
      </c>
      <c r="N391" s="2075">
        <f>P391*6/20</f>
        <v>4.2</v>
      </c>
      <c r="O391" s="2075">
        <f>P391*8/20</f>
        <v>5.6</v>
      </c>
      <c r="P391" s="2507">
        <v>14</v>
      </c>
      <c r="Q391" s="2536"/>
      <c r="R391" s="2076"/>
      <c r="S391" s="2077"/>
      <c r="T391" s="2537"/>
      <c r="U391" s="2078"/>
      <c r="V391" s="2078"/>
      <c r="W391" s="2078"/>
      <c r="X391" s="2079"/>
      <c r="Y391" s="2199"/>
      <c r="Z391" s="2199"/>
      <c r="AA391" s="2199"/>
      <c r="AB391" s="2200"/>
      <c r="AC391" s="484">
        <v>5</v>
      </c>
      <c r="AD391" s="484">
        <v>3</v>
      </c>
      <c r="AE391" s="484">
        <v>5.5</v>
      </c>
      <c r="AF391" s="356">
        <f>AE391+AD391+AC391</f>
        <v>13.5</v>
      </c>
      <c r="AG391" s="2080"/>
      <c r="AH391" s="2081"/>
      <c r="AI391" s="2082"/>
      <c r="AJ391" s="2081"/>
      <c r="AK391" s="2083"/>
      <c r="AL391" s="2084"/>
      <c r="AM391" s="2084"/>
      <c r="AN391" s="2085"/>
      <c r="AO391" s="2086"/>
      <c r="AP391" s="2086"/>
      <c r="AQ391" s="2086"/>
      <c r="AR391" s="2087"/>
      <c r="AS391" s="683">
        <f>AV391*6/20</f>
        <v>3.6</v>
      </c>
      <c r="AT391" s="683">
        <f>AV391*6/20</f>
        <v>3.6</v>
      </c>
      <c r="AU391" s="683">
        <f>AV391*8/20</f>
        <v>4.8</v>
      </c>
      <c r="AV391" s="699">
        <v>12</v>
      </c>
      <c r="AW391" s="2091"/>
      <c r="AX391" s="2092"/>
      <c r="AY391" s="2093"/>
      <c r="AZ391" s="2094"/>
      <c r="BA391" s="2095"/>
      <c r="BB391" s="2095"/>
      <c r="BC391" s="2095"/>
      <c r="BD391" s="2394"/>
      <c r="BE391" s="2401">
        <v>5</v>
      </c>
      <c r="BF391" s="368">
        <v>3</v>
      </c>
      <c r="BG391" s="2451">
        <v>6</v>
      </c>
      <c r="BH391" s="470">
        <f>BG391+BF391+BE391</f>
        <v>14</v>
      </c>
      <c r="BI391" s="2097"/>
      <c r="BJ391" s="2097"/>
      <c r="BK391" s="2097"/>
      <c r="BL391" s="2098"/>
      <c r="BM391" s="2099"/>
      <c r="BN391" s="2099"/>
      <c r="BO391" s="2099"/>
      <c r="BP391" s="2100"/>
      <c r="BQ391" s="2088"/>
      <c r="BR391" s="2088"/>
      <c r="BS391" s="2088"/>
      <c r="BT391" s="2090"/>
      <c r="BU391" s="2101"/>
      <c r="BV391" s="2088"/>
      <c r="BW391" s="2088"/>
      <c r="BX391" s="2102"/>
      <c r="BY391" s="2103"/>
      <c r="BZ391" s="2103"/>
      <c r="CA391" s="2103"/>
      <c r="CB391" s="2104"/>
      <c r="CC391" s="2078"/>
      <c r="CD391" s="2078"/>
      <c r="CE391" s="2078"/>
      <c r="CF391" s="2079"/>
      <c r="CG391" s="2099"/>
      <c r="CH391" s="2099"/>
      <c r="CI391" s="2099"/>
      <c r="CJ391" s="2100"/>
      <c r="CK391" s="2097"/>
      <c r="CL391" s="2097"/>
      <c r="CM391" s="2097"/>
      <c r="CN391" s="2105"/>
      <c r="CO391" s="1867"/>
      <c r="CQ391" s="2106"/>
      <c r="CR391" s="2201"/>
      <c r="CV391" s="2107"/>
      <c r="CW391" s="2108"/>
      <c r="CY391" s="2106"/>
      <c r="CZ391" s="2106"/>
      <c r="DA391" s="2108"/>
      <c r="DC391" s="2106"/>
      <c r="DD391" s="2106"/>
      <c r="DE391" s="2108"/>
      <c r="DG391" s="2106"/>
      <c r="DH391" s="2106"/>
      <c r="DI391" s="1992">
        <v>5</v>
      </c>
      <c r="DJ391" s="2202">
        <v>4</v>
      </c>
      <c r="DK391" s="2202">
        <v>5</v>
      </c>
      <c r="DL391" s="2203">
        <f>DK391+DJ391+DI391</f>
        <v>14</v>
      </c>
      <c r="DM391" s="2109"/>
      <c r="DN391" s="2109"/>
      <c r="DO391" s="2109"/>
      <c r="DP391" s="2110"/>
      <c r="DQ391" s="2108"/>
      <c r="DS391" s="2106"/>
      <c r="DT391" s="2107"/>
      <c r="DU391" s="2108"/>
      <c r="DW391" s="2106"/>
      <c r="DX391" s="2107"/>
      <c r="DY391" s="2108"/>
      <c r="EA391" s="2106"/>
      <c r="EB391" s="2107"/>
      <c r="EC391" s="2108"/>
      <c r="EE391" s="2106"/>
      <c r="EF391" s="2107"/>
      <c r="EG391" s="2108"/>
      <c r="EI391" s="2106"/>
      <c r="EJ391" s="2107"/>
      <c r="EK391" s="2111"/>
      <c r="EL391" s="2112"/>
      <c r="EM391" s="2113"/>
      <c r="EN391" s="2114"/>
      <c r="EO391" s="2115"/>
      <c r="EP391" s="2116"/>
      <c r="EQ391" s="2117"/>
      <c r="ER391" s="2118"/>
      <c r="ES391" s="2119"/>
      <c r="ET391" s="2120"/>
      <c r="EU391" s="2121"/>
      <c r="EV391" s="2122"/>
      <c r="EW391" s="2123"/>
      <c r="EX391" s="2124"/>
      <c r="EY391" s="2125"/>
      <c r="EZ391" s="2126"/>
      <c r="FA391" s="2127"/>
      <c r="FB391" s="2128"/>
      <c r="FC391" s="2129"/>
      <c r="FD391" s="2130"/>
      <c r="FE391" s="2131"/>
      <c r="FF391" s="2132"/>
      <c r="FG391" s="2133"/>
      <c r="FH391" s="2134"/>
      <c r="FL391" s="2260"/>
      <c r="FP391" s="2260"/>
      <c r="FQ391" s="1867"/>
      <c r="FT391" s="2260"/>
      <c r="FU391" s="374">
        <f>FX391*6/20</f>
        <v>3.9</v>
      </c>
      <c r="FV391" s="374">
        <f>FX391*6/20</f>
        <v>3.9</v>
      </c>
      <c r="FW391" s="374">
        <f>FX391*8/20</f>
        <v>5.2</v>
      </c>
      <c r="FX391" s="2263">
        <v>13</v>
      </c>
      <c r="GB391" s="2260"/>
      <c r="GC391" s="462">
        <v>5</v>
      </c>
      <c r="GD391" s="462">
        <v>5</v>
      </c>
      <c r="GE391" s="462">
        <v>5</v>
      </c>
      <c r="GF391" s="2267">
        <f>GE391+GD391+GC391</f>
        <v>15</v>
      </c>
      <c r="GG391" s="1858"/>
      <c r="GH391" s="78"/>
      <c r="GI391" s="78"/>
      <c r="GJ391" s="2252"/>
      <c r="GK391" s="78"/>
      <c r="GL391" s="78"/>
      <c r="GM391" s="78"/>
      <c r="GN391" s="2252"/>
      <c r="GO391" s="78"/>
      <c r="GP391" s="78"/>
      <c r="GQ391" s="78"/>
      <c r="GR391" s="2252"/>
      <c r="GS391" s="78"/>
      <c r="GT391" s="78"/>
      <c r="GU391" s="78"/>
      <c r="GV391" s="1858"/>
      <c r="GW391" s="1867"/>
      <c r="GZ391" s="2260"/>
      <c r="HA391" s="1867"/>
      <c r="HD391" s="2260"/>
      <c r="HE391" s="1867"/>
      <c r="HH391" s="2260"/>
      <c r="HI391" s="1867"/>
      <c r="HL391" s="2260"/>
      <c r="HM391" s="1867"/>
      <c r="HP391" s="2260"/>
      <c r="HQ391" s="1867"/>
      <c r="HT391" s="2260"/>
      <c r="HU391" s="1867"/>
      <c r="HX391" s="2260"/>
      <c r="HY391" s="1867"/>
      <c r="IB391" s="2260"/>
      <c r="IC391" s="1867"/>
      <c r="IF391" s="2260"/>
      <c r="IG391" s="1867"/>
      <c r="IJ391" s="2260"/>
      <c r="IK391" s="1867"/>
      <c r="IN391" s="2260"/>
      <c r="IO391" s="1867"/>
      <c r="IR391" s="2260"/>
      <c r="IS391" s="1867"/>
      <c r="IV391" s="1867"/>
      <c r="IW391" s="1867"/>
      <c r="IZ391" s="2260"/>
      <c r="JA391" s="1867"/>
      <c r="JD391" s="2260"/>
      <c r="JE391" s="1867"/>
      <c r="JH391" s="2260"/>
      <c r="JI391" s="1867"/>
      <c r="JL391" s="2260"/>
      <c r="JM391" s="1867"/>
      <c r="JP391" s="2260"/>
      <c r="JQ391" s="1867"/>
      <c r="JT391" s="2260"/>
      <c r="JU391" s="1867"/>
      <c r="JX391" s="2260"/>
      <c r="JY391" s="1867"/>
      <c r="KB391" s="2260"/>
      <c r="KC391" s="1867"/>
      <c r="KF391" s="2260"/>
      <c r="KG391" s="1867"/>
      <c r="KJ391" s="2260"/>
      <c r="KK391" s="1867"/>
      <c r="KN391" s="2260"/>
      <c r="KO391" s="1867"/>
      <c r="KR391" s="2260"/>
      <c r="KS391" s="1867"/>
      <c r="KV391" s="2260"/>
      <c r="KW391" s="1867"/>
      <c r="KZ391" s="2260"/>
      <c r="LA391" s="1867"/>
      <c r="LD391" s="2260"/>
      <c r="LE391" s="1867"/>
      <c r="LH391" s="2260"/>
      <c r="LI391" s="1867"/>
      <c r="LL391" s="2260"/>
      <c r="LM391" s="1867"/>
      <c r="LP391" s="2260"/>
      <c r="LQ391" s="1867"/>
      <c r="LT391" s="2260"/>
      <c r="LU391" s="1867"/>
      <c r="LX391" s="2260"/>
      <c r="LY391" s="1867"/>
      <c r="MB391" s="2260"/>
      <c r="MC391" s="1867"/>
      <c r="MF391" s="2260"/>
      <c r="MG391" s="1867"/>
      <c r="MJ391" s="2260"/>
      <c r="MK391" s="1867"/>
      <c r="MN391" s="2260"/>
      <c r="MO391" s="1867"/>
      <c r="MR391" s="2260"/>
      <c r="MS391" s="1867"/>
      <c r="MV391" s="2260"/>
      <c r="MW391" s="1867"/>
      <c r="MZ391" s="2260"/>
      <c r="NA391" s="1867"/>
      <c r="ND391" s="2260"/>
    </row>
    <row r="392" spans="1:368" s="78" customFormat="1" thickBot="1">
      <c r="A392" s="899"/>
      <c r="B392" s="1754"/>
      <c r="C392" s="1790"/>
      <c r="D392" s="2331"/>
      <c r="E392" s="1790"/>
      <c r="F392" s="1837" t="s">
        <v>416</v>
      </c>
      <c r="G392" s="1743" t="s">
        <v>417</v>
      </c>
      <c r="H392" s="1879">
        <f t="shared" si="351"/>
        <v>3.9787142857142852</v>
      </c>
      <c r="I392" s="1879">
        <f t="shared" si="351"/>
        <v>3.6929999999999992</v>
      </c>
      <c r="J392" s="1879">
        <f t="shared" si="351"/>
        <v>5.209714285714286</v>
      </c>
      <c r="K392" s="2310">
        <f>SUM(H392:J392)</f>
        <v>12.88142857142857</v>
      </c>
      <c r="L392" s="1754"/>
      <c r="M392" s="65">
        <f>P392*6/20</f>
        <v>4.2</v>
      </c>
      <c r="N392" s="65">
        <f>P392*6/20</f>
        <v>4.2</v>
      </c>
      <c r="O392" s="65">
        <f>P392*8/20</f>
        <v>5.6</v>
      </c>
      <c r="P392" s="176">
        <v>14</v>
      </c>
      <c r="Q392" s="2511"/>
      <c r="R392" s="97"/>
      <c r="S392" s="98"/>
      <c r="T392" s="2512"/>
      <c r="U392" s="41"/>
      <c r="V392" s="41"/>
      <c r="W392" s="41"/>
      <c r="X392" s="100"/>
      <c r="Y392" s="101"/>
      <c r="Z392" s="101"/>
      <c r="AA392" s="101"/>
      <c r="AB392" s="102"/>
      <c r="AC392" s="484">
        <v>4.5</v>
      </c>
      <c r="AD392" s="484">
        <v>4.5</v>
      </c>
      <c r="AE392" s="484">
        <v>5</v>
      </c>
      <c r="AF392" s="356">
        <f>AE392+AD392+AC392</f>
        <v>14</v>
      </c>
      <c r="AG392" s="1182"/>
      <c r="AH392" s="1183"/>
      <c r="AI392" s="1184"/>
      <c r="AJ392" s="1183"/>
      <c r="AK392" s="104"/>
      <c r="AL392" s="105"/>
      <c r="AM392" s="105"/>
      <c r="AN392" s="106"/>
      <c r="AO392" s="1135"/>
      <c r="AP392" s="1135"/>
      <c r="AQ392" s="1135"/>
      <c r="AR392" s="1124"/>
      <c r="AS392" s="358">
        <f>AV392*6/20</f>
        <v>3.6</v>
      </c>
      <c r="AT392" s="358">
        <f>AV392*6/20</f>
        <v>3.6</v>
      </c>
      <c r="AU392" s="358">
        <f>AV392*8/20</f>
        <v>4.8</v>
      </c>
      <c r="AV392" s="543">
        <v>12</v>
      </c>
      <c r="AW392" s="1956"/>
      <c r="AX392" s="111"/>
      <c r="AY392" s="112"/>
      <c r="AZ392" s="1957"/>
      <c r="BA392" s="4"/>
      <c r="BB392" s="4"/>
      <c r="BC392" s="4"/>
      <c r="BD392" s="2395"/>
      <c r="BE392" s="2401">
        <v>4</v>
      </c>
      <c r="BF392" s="368">
        <v>3</v>
      </c>
      <c r="BG392" s="2451">
        <v>5</v>
      </c>
      <c r="BH392" s="470">
        <f>BG392+BF392+BE392</f>
        <v>12</v>
      </c>
      <c r="BI392" s="221"/>
      <c r="BJ392" s="221"/>
      <c r="BK392" s="221"/>
      <c r="BL392" s="115"/>
      <c r="BM392" s="38"/>
      <c r="BN392" s="38"/>
      <c r="BO392" s="38"/>
      <c r="BP392" s="117"/>
      <c r="BQ392" s="109"/>
      <c r="BR392" s="109"/>
      <c r="BS392" s="109"/>
      <c r="BT392" s="608"/>
      <c r="BU392" s="1939"/>
      <c r="BV392" s="109"/>
      <c r="BW392" s="109"/>
      <c r="BX392" s="1940"/>
      <c r="BY392" s="2135"/>
      <c r="BZ392" s="2135"/>
      <c r="CA392" s="2135"/>
      <c r="CB392" s="1431"/>
      <c r="CC392" s="41"/>
      <c r="CD392" s="41"/>
      <c r="CE392" s="41"/>
      <c r="CF392" s="100"/>
      <c r="CG392" s="38"/>
      <c r="CH392" s="38"/>
      <c r="CI392" s="38"/>
      <c r="CJ392" s="117"/>
      <c r="CK392" s="221"/>
      <c r="CL392" s="221"/>
      <c r="CM392" s="221"/>
      <c r="CN392" s="220"/>
      <c r="CO392" s="1858"/>
      <c r="CQ392" s="3"/>
      <c r="CR392" s="2020"/>
      <c r="CV392" s="121"/>
      <c r="CW392" s="2"/>
      <c r="CY392" s="3"/>
      <c r="CZ392" s="3"/>
      <c r="DA392" s="2"/>
      <c r="DC392" s="3"/>
      <c r="DD392" s="3"/>
      <c r="DE392" s="2"/>
      <c r="DG392" s="3"/>
      <c r="DH392" s="3"/>
      <c r="DI392" s="709">
        <v>4</v>
      </c>
      <c r="DJ392" s="667">
        <v>3</v>
      </c>
      <c r="DK392" s="667">
        <v>6</v>
      </c>
      <c r="DL392" s="384">
        <f>DK392+DJ392+DI392</f>
        <v>13</v>
      </c>
      <c r="DM392" s="90"/>
      <c r="DN392" s="90"/>
      <c r="DO392" s="90"/>
      <c r="DP392" s="103"/>
      <c r="DQ392" s="2"/>
      <c r="DS392" s="3"/>
      <c r="DT392" s="121"/>
      <c r="DU392" s="2"/>
      <c r="DW392" s="3"/>
      <c r="DX392" s="121"/>
      <c r="DY392" s="2"/>
      <c r="EA392" s="3"/>
      <c r="EB392" s="121"/>
      <c r="EC392" s="2"/>
      <c r="EE392" s="3"/>
      <c r="EF392" s="121"/>
      <c r="EG392" s="2"/>
      <c r="EI392" s="3"/>
      <c r="EJ392" s="121"/>
      <c r="EK392" s="994"/>
      <c r="EL392" s="995"/>
      <c r="EM392" s="996"/>
      <c r="EN392" s="997"/>
      <c r="EO392" s="1056"/>
      <c r="EP392" s="1057"/>
      <c r="EQ392" s="1058"/>
      <c r="ER392" s="1059"/>
      <c r="ES392" s="1117"/>
      <c r="ET392" s="1118"/>
      <c r="EU392" s="1119"/>
      <c r="EV392" s="1120"/>
      <c r="EW392" s="1400"/>
      <c r="EX392" s="1401"/>
      <c r="EY392" s="1402"/>
      <c r="EZ392" s="1403"/>
      <c r="FA392" s="1469"/>
      <c r="FB392" s="1470"/>
      <c r="FC392" s="1471"/>
      <c r="FD392" s="1472"/>
      <c r="FE392" s="1682"/>
      <c r="FF392" s="1683"/>
      <c r="FG392" s="1684"/>
      <c r="FH392" s="1685"/>
      <c r="FL392" s="2252"/>
      <c r="FP392" s="2252"/>
      <c r="FQ392" s="1858"/>
      <c r="FT392" s="2252"/>
      <c r="FU392" s="374">
        <f>FX392*6/20</f>
        <v>3.75</v>
      </c>
      <c r="FV392" s="374">
        <f>FX392*6/20</f>
        <v>3.75</v>
      </c>
      <c r="FW392" s="374">
        <f>FX392*8/20</f>
        <v>5</v>
      </c>
      <c r="FX392" s="2263">
        <v>12.5</v>
      </c>
      <c r="GB392" s="2252"/>
      <c r="GC392" s="683">
        <f>GF392*6/20</f>
        <v>3.8009999999999997</v>
      </c>
      <c r="GD392" s="683">
        <f>GF392*6/20</f>
        <v>3.8009999999999997</v>
      </c>
      <c r="GE392" s="683">
        <f>GF392*8/20</f>
        <v>5.0679999999999996</v>
      </c>
      <c r="GF392" s="2265">
        <v>12.67</v>
      </c>
      <c r="GG392" s="1858"/>
      <c r="GJ392" s="2252"/>
      <c r="GN392" s="2252"/>
      <c r="GR392" s="2252"/>
      <c r="GV392" s="1858"/>
      <c r="GW392" s="1858"/>
      <c r="GZ392" s="2252"/>
      <c r="HA392" s="1858"/>
      <c r="HD392" s="2252"/>
      <c r="HE392" s="1858"/>
      <c r="HH392" s="2252"/>
      <c r="HI392" s="1858"/>
      <c r="HL392" s="2252"/>
      <c r="HM392" s="1858"/>
      <c r="HP392" s="2252"/>
      <c r="HQ392" s="1858"/>
      <c r="HT392" s="2252"/>
      <c r="HU392" s="1858"/>
      <c r="HX392" s="2252"/>
      <c r="HY392" s="1858"/>
      <c r="IB392" s="2252"/>
      <c r="IC392" s="1858"/>
      <c r="IF392" s="2252"/>
      <c r="IG392" s="1858"/>
      <c r="IJ392" s="2252"/>
      <c r="IK392" s="1858"/>
      <c r="IN392" s="2252"/>
      <c r="IO392" s="1858"/>
      <c r="IR392" s="2252"/>
      <c r="IS392" s="1858"/>
      <c r="IV392" s="1858"/>
      <c r="IW392" s="1858"/>
      <c r="IZ392" s="2252"/>
      <c r="JA392" s="1858"/>
      <c r="JD392" s="2252"/>
      <c r="JE392" s="1858"/>
      <c r="JH392" s="2252"/>
      <c r="JI392" s="1858"/>
      <c r="JL392" s="2252"/>
      <c r="JM392" s="1858"/>
      <c r="JP392" s="2252"/>
      <c r="JQ392" s="1858"/>
      <c r="JT392" s="2252"/>
      <c r="JU392" s="1858"/>
      <c r="JX392" s="2252"/>
      <c r="JY392" s="1858"/>
      <c r="KB392" s="2252"/>
      <c r="KC392" s="1858"/>
      <c r="KF392" s="2252"/>
      <c r="KG392" s="1858"/>
      <c r="KJ392" s="2252"/>
      <c r="KK392" s="1858"/>
      <c r="KN392" s="2252"/>
      <c r="KO392" s="1858"/>
      <c r="KR392" s="2252"/>
      <c r="KS392" s="1858"/>
      <c r="KV392" s="2252"/>
      <c r="KW392" s="1858"/>
      <c r="KZ392" s="2252"/>
      <c r="LA392" s="1858"/>
      <c r="LD392" s="2252"/>
      <c r="LE392" s="1858"/>
      <c r="LH392" s="2252"/>
      <c r="LI392" s="1858"/>
      <c r="LL392" s="2252"/>
      <c r="LM392" s="1858"/>
      <c r="LP392" s="2252"/>
      <c r="LQ392" s="1858"/>
      <c r="LT392" s="2252"/>
      <c r="LU392" s="1858"/>
      <c r="LX392" s="2252"/>
      <c r="LY392" s="1858"/>
      <c r="MB392" s="2252"/>
      <c r="MC392" s="1858"/>
      <c r="MF392" s="2252"/>
      <c r="MG392" s="1858"/>
      <c r="MJ392" s="2252"/>
      <c r="MK392" s="1858"/>
      <c r="MN392" s="2252"/>
      <c r="MO392" s="1858"/>
      <c r="MR392" s="2252"/>
      <c r="MS392" s="1858"/>
      <c r="MV392" s="2252"/>
      <c r="MW392" s="1858"/>
      <c r="MZ392" s="2252"/>
      <c r="NA392" s="1858"/>
      <c r="ND392" s="2252"/>
    </row>
    <row r="393" spans="1:368" s="78" customFormat="1" thickBot="1">
      <c r="A393" s="899"/>
      <c r="B393" s="1754"/>
      <c r="C393" s="1790"/>
      <c r="D393" s="2331"/>
      <c r="E393" s="1790"/>
      <c r="F393" s="1837"/>
      <c r="G393" s="1743" t="s">
        <v>413</v>
      </c>
      <c r="H393" s="1879">
        <f t="shared" si="351"/>
        <v>3.9071428571428575</v>
      </c>
      <c r="I393" s="1879">
        <f t="shared" si="351"/>
        <v>3.9071428571428575</v>
      </c>
      <c r="J393" s="1879">
        <f t="shared" si="351"/>
        <v>4.4714285714285715</v>
      </c>
      <c r="K393" s="2310">
        <f>SUM(H393:J393)</f>
        <v>12.285714285714286</v>
      </c>
      <c r="L393" s="1754"/>
      <c r="M393" s="65">
        <f>P393*6/20</f>
        <v>4.5</v>
      </c>
      <c r="N393" s="65">
        <f>P393*6/20</f>
        <v>4.5</v>
      </c>
      <c r="O393" s="65">
        <f>P393*8/20</f>
        <v>6</v>
      </c>
      <c r="P393" s="176">
        <v>15</v>
      </c>
      <c r="Q393" s="2511"/>
      <c r="R393" s="97"/>
      <c r="S393" s="98"/>
      <c r="T393" s="2512"/>
      <c r="U393" s="41"/>
      <c r="V393" s="41"/>
      <c r="W393" s="41"/>
      <c r="X393" s="100"/>
      <c r="Y393" s="101"/>
      <c r="Z393" s="101"/>
      <c r="AA393" s="101"/>
      <c r="AB393" s="102"/>
      <c r="AC393" s="484">
        <v>4.5</v>
      </c>
      <c r="AD393" s="484">
        <v>5.5</v>
      </c>
      <c r="AE393" s="484">
        <v>2.5</v>
      </c>
      <c r="AF393" s="356">
        <f>AE393+AD393+AC393</f>
        <v>12.5</v>
      </c>
      <c r="AG393" s="1182"/>
      <c r="AH393" s="1183"/>
      <c r="AI393" s="1184"/>
      <c r="AJ393" s="1183"/>
      <c r="AK393" s="104"/>
      <c r="AL393" s="105"/>
      <c r="AM393" s="105"/>
      <c r="AN393" s="106"/>
      <c r="AO393" s="1135"/>
      <c r="AP393" s="1135"/>
      <c r="AQ393" s="1135"/>
      <c r="AR393" s="1124"/>
      <c r="AS393" s="358">
        <f>AV393*6/20</f>
        <v>3</v>
      </c>
      <c r="AT393" s="358">
        <f>AV393*6/20</f>
        <v>3</v>
      </c>
      <c r="AU393" s="358">
        <f>AV393*8/20</f>
        <v>4</v>
      </c>
      <c r="AV393" s="543">
        <v>10</v>
      </c>
      <c r="AW393" s="1956"/>
      <c r="AX393" s="111"/>
      <c r="AY393" s="112"/>
      <c r="AZ393" s="1957"/>
      <c r="BA393" s="4"/>
      <c r="BB393" s="4"/>
      <c r="BC393" s="4"/>
      <c r="BD393" s="2395"/>
      <c r="BE393" s="2401">
        <v>3</v>
      </c>
      <c r="BF393" s="368">
        <v>3</v>
      </c>
      <c r="BG393" s="2451">
        <v>5</v>
      </c>
      <c r="BH393" s="470">
        <f>BG393+BF393+BE393</f>
        <v>11</v>
      </c>
      <c r="BI393" s="221"/>
      <c r="BJ393" s="221"/>
      <c r="BK393" s="221"/>
      <c r="BL393" s="115"/>
      <c r="BM393" s="38"/>
      <c r="BN393" s="38"/>
      <c r="BO393" s="38"/>
      <c r="BP393" s="117"/>
      <c r="BQ393" s="109"/>
      <c r="BR393" s="109"/>
      <c r="BS393" s="109"/>
      <c r="BT393" s="608"/>
      <c r="BU393" s="1939"/>
      <c r="BV393" s="109"/>
      <c r="BW393" s="109"/>
      <c r="BX393" s="1940"/>
      <c r="BY393" s="2135"/>
      <c r="BZ393" s="2135"/>
      <c r="CA393" s="2135"/>
      <c r="CB393" s="1431"/>
      <c r="CC393" s="41"/>
      <c r="CD393" s="41"/>
      <c r="CE393" s="41"/>
      <c r="CF393" s="100"/>
      <c r="CG393" s="38"/>
      <c r="CH393" s="38"/>
      <c r="CI393" s="38"/>
      <c r="CJ393" s="117"/>
      <c r="CK393" s="221"/>
      <c r="CL393" s="221"/>
      <c r="CM393" s="221"/>
      <c r="CN393" s="220"/>
      <c r="CO393" s="1858"/>
      <c r="CQ393" s="3"/>
      <c r="CR393" s="2020"/>
      <c r="CV393" s="121"/>
      <c r="CW393" s="2"/>
      <c r="CY393" s="3"/>
      <c r="CZ393" s="3"/>
      <c r="DA393" s="2"/>
      <c r="DC393" s="3"/>
      <c r="DD393" s="3"/>
      <c r="DE393" s="2"/>
      <c r="DG393" s="3"/>
      <c r="DH393" s="3"/>
      <c r="DI393" s="709">
        <v>3</v>
      </c>
      <c r="DJ393" s="667">
        <v>3</v>
      </c>
      <c r="DK393" s="667">
        <v>6</v>
      </c>
      <c r="DL393" s="384">
        <f>DK393+DJ393+DI393</f>
        <v>12</v>
      </c>
      <c r="DM393" s="90"/>
      <c r="DN393" s="90"/>
      <c r="DO393" s="90"/>
      <c r="DP393" s="103"/>
      <c r="DQ393" s="2"/>
      <c r="DS393" s="3"/>
      <c r="DT393" s="121"/>
      <c r="DU393" s="2"/>
      <c r="DW393" s="3"/>
      <c r="DX393" s="121"/>
      <c r="DY393" s="2"/>
      <c r="EA393" s="3"/>
      <c r="EB393" s="121"/>
      <c r="EC393" s="2"/>
      <c r="EE393" s="3"/>
      <c r="EF393" s="121"/>
      <c r="EG393" s="2"/>
      <c r="EI393" s="3"/>
      <c r="EJ393" s="121"/>
      <c r="EK393" s="994"/>
      <c r="EL393" s="995"/>
      <c r="EM393" s="996"/>
      <c r="EN393" s="997"/>
      <c r="EO393" s="1056"/>
      <c r="EP393" s="1057"/>
      <c r="EQ393" s="1058"/>
      <c r="ER393" s="1059"/>
      <c r="ES393" s="1117"/>
      <c r="ET393" s="1118"/>
      <c r="EU393" s="1119"/>
      <c r="EV393" s="1120"/>
      <c r="EW393" s="1400"/>
      <c r="EX393" s="1401"/>
      <c r="EY393" s="1402"/>
      <c r="EZ393" s="1403"/>
      <c r="FA393" s="1469"/>
      <c r="FB393" s="1470"/>
      <c r="FC393" s="1471"/>
      <c r="FD393" s="1472"/>
      <c r="FE393" s="1682"/>
      <c r="FF393" s="1683"/>
      <c r="FG393" s="1684"/>
      <c r="FH393" s="1685"/>
      <c r="FL393" s="2252"/>
      <c r="FP393" s="2252"/>
      <c r="FQ393" s="1858"/>
      <c r="FT393" s="2252"/>
      <c r="FU393" s="683">
        <f>FX393*6/20</f>
        <v>4.3499999999999996</v>
      </c>
      <c r="FV393" s="683">
        <f>FX393*6/20</f>
        <v>4.3499999999999996</v>
      </c>
      <c r="FW393" s="683">
        <f>FX393*8/20</f>
        <v>5.8</v>
      </c>
      <c r="FX393" s="2265">
        <v>14.5</v>
      </c>
      <c r="GB393" s="2252"/>
      <c r="GC393" s="462">
        <v>5</v>
      </c>
      <c r="GD393" s="462">
        <v>4</v>
      </c>
      <c r="GE393" s="462">
        <v>2</v>
      </c>
      <c r="GF393" s="2267">
        <f>GE393+GD393+GC393</f>
        <v>11</v>
      </c>
      <c r="GG393" s="1858"/>
      <c r="GJ393" s="2252"/>
      <c r="GN393" s="2252"/>
      <c r="GR393" s="2252"/>
      <c r="GV393" s="1858"/>
      <c r="GW393" s="1858"/>
      <c r="GZ393" s="2252"/>
      <c r="HA393" s="1858"/>
      <c r="HD393" s="2252"/>
      <c r="HE393" s="1858"/>
      <c r="HH393" s="2252"/>
      <c r="HI393" s="1858"/>
      <c r="HL393" s="2252"/>
      <c r="HM393" s="1858"/>
      <c r="HP393" s="2252"/>
      <c r="HQ393" s="1858"/>
      <c r="HT393" s="2252"/>
      <c r="HU393" s="1858"/>
      <c r="HX393" s="2252"/>
      <c r="HY393" s="1858"/>
      <c r="IB393" s="2252"/>
      <c r="IC393" s="1858"/>
      <c r="IF393" s="2252"/>
      <c r="IG393" s="1858"/>
      <c r="IJ393" s="2252"/>
      <c r="IK393" s="1858"/>
      <c r="IN393" s="2252"/>
      <c r="IO393" s="1858"/>
      <c r="IR393" s="2252"/>
      <c r="IS393" s="1858"/>
      <c r="IV393" s="1858"/>
      <c r="IW393" s="1858"/>
      <c r="IZ393" s="2252"/>
      <c r="JA393" s="1858"/>
      <c r="JD393" s="2252"/>
      <c r="JE393" s="1858"/>
      <c r="JH393" s="2252"/>
      <c r="JI393" s="1858"/>
      <c r="JL393" s="2252"/>
      <c r="JM393" s="1858"/>
      <c r="JP393" s="2252"/>
      <c r="JQ393" s="1858"/>
      <c r="JT393" s="2252"/>
      <c r="JU393" s="1858"/>
      <c r="JX393" s="2252"/>
      <c r="JY393" s="1858"/>
      <c r="KB393" s="2252"/>
      <c r="KC393" s="1858"/>
      <c r="KF393" s="2252"/>
      <c r="KG393" s="1858"/>
      <c r="KJ393" s="2252"/>
      <c r="KK393" s="1858"/>
      <c r="KN393" s="2252"/>
      <c r="KO393" s="1858"/>
      <c r="KR393" s="2252"/>
      <c r="KS393" s="1858"/>
      <c r="KV393" s="2252"/>
      <c r="KW393" s="1858"/>
      <c r="KZ393" s="2252"/>
      <c r="LA393" s="1858"/>
      <c r="LD393" s="2252"/>
      <c r="LE393" s="1858"/>
      <c r="LH393" s="2252"/>
      <c r="LI393" s="1858"/>
      <c r="LL393" s="2252"/>
      <c r="LM393" s="1858"/>
      <c r="LP393" s="2252"/>
      <c r="LQ393" s="1858"/>
      <c r="LT393" s="2252"/>
      <c r="LU393" s="1858"/>
      <c r="LX393" s="2252"/>
      <c r="LY393" s="1858"/>
      <c r="MB393" s="2252"/>
      <c r="MC393" s="1858"/>
      <c r="MF393" s="2252"/>
      <c r="MG393" s="1858"/>
      <c r="MJ393" s="2252"/>
      <c r="MK393" s="1858"/>
      <c r="MN393" s="2252"/>
      <c r="MO393" s="1858"/>
      <c r="MR393" s="2252"/>
      <c r="MS393" s="1858"/>
      <c r="MV393" s="2252"/>
      <c r="MW393" s="1858"/>
      <c r="MZ393" s="2252"/>
      <c r="NA393" s="1858"/>
      <c r="ND393" s="2252"/>
    </row>
    <row r="394" spans="1:368" s="78" customFormat="1" thickBot="1">
      <c r="A394" s="899"/>
      <c r="B394" s="1754"/>
      <c r="C394" s="1790"/>
      <c r="D394" s="2331"/>
      <c r="E394" s="1790"/>
      <c r="F394" s="1837"/>
      <c r="G394" s="1743" t="s">
        <v>418</v>
      </c>
      <c r="H394" s="1747">
        <f t="shared" si="351"/>
        <v>5.0214285714285714</v>
      </c>
      <c r="I394" s="1747">
        <f t="shared" si="351"/>
        <v>4.5928571428571425</v>
      </c>
      <c r="J394" s="1747">
        <f t="shared" si="351"/>
        <v>5.5428571428571436</v>
      </c>
      <c r="K394" s="2309">
        <f>SUM(H394:J394)</f>
        <v>15.157142857142858</v>
      </c>
      <c r="L394" s="1754"/>
      <c r="M394" s="65">
        <f>P394*6/20</f>
        <v>4.6500000000000004</v>
      </c>
      <c r="N394" s="65">
        <f>P394*6/20</f>
        <v>4.6500000000000004</v>
      </c>
      <c r="O394" s="65">
        <f>P394*8/20</f>
        <v>6.2</v>
      </c>
      <c r="P394" s="176">
        <v>15.5</v>
      </c>
      <c r="Q394" s="2511"/>
      <c r="R394" s="97"/>
      <c r="S394" s="98"/>
      <c r="T394" s="2512"/>
      <c r="U394" s="41"/>
      <c r="V394" s="41"/>
      <c r="W394" s="41"/>
      <c r="X394" s="100"/>
      <c r="Y394" s="101"/>
      <c r="Z394" s="101"/>
      <c r="AA394" s="101"/>
      <c r="AB394" s="102"/>
      <c r="AC394" s="484">
        <v>5</v>
      </c>
      <c r="AD394" s="484">
        <v>5</v>
      </c>
      <c r="AE394" s="484">
        <v>6.6</v>
      </c>
      <c r="AF394" s="356">
        <f>AE394+AD394+AC394</f>
        <v>16.600000000000001</v>
      </c>
      <c r="AG394" s="1182"/>
      <c r="AH394" s="1183"/>
      <c r="AI394" s="1184"/>
      <c r="AJ394" s="1183"/>
      <c r="AK394" s="104"/>
      <c r="AL394" s="105"/>
      <c r="AM394" s="105"/>
      <c r="AN394" s="106"/>
      <c r="AO394" s="1135"/>
      <c r="AP394" s="1135"/>
      <c r="AQ394" s="1135"/>
      <c r="AR394" s="1124"/>
      <c r="AS394" s="358">
        <f>AV394*6/20</f>
        <v>4.2</v>
      </c>
      <c r="AT394" s="358">
        <f>AV394*6/20</f>
        <v>4.2</v>
      </c>
      <c r="AU394" s="358">
        <f>AV394*8/20</f>
        <v>5.6</v>
      </c>
      <c r="AV394" s="543">
        <v>14</v>
      </c>
      <c r="AW394" s="1956"/>
      <c r="AX394" s="111"/>
      <c r="AY394" s="112"/>
      <c r="AZ394" s="1957"/>
      <c r="BA394" s="4"/>
      <c r="BB394" s="4"/>
      <c r="BC394" s="4"/>
      <c r="BD394" s="2395"/>
      <c r="BE394" s="2401">
        <v>6</v>
      </c>
      <c r="BF394" s="368">
        <v>5</v>
      </c>
      <c r="BG394" s="2451">
        <v>6</v>
      </c>
      <c r="BH394" s="470">
        <f>BG394+BF394+BE394</f>
        <v>17</v>
      </c>
      <c r="BI394" s="221"/>
      <c r="BJ394" s="221"/>
      <c r="BK394" s="221"/>
      <c r="BL394" s="115"/>
      <c r="BM394" s="38"/>
      <c r="BN394" s="38"/>
      <c r="BO394" s="38"/>
      <c r="BP394" s="117"/>
      <c r="BQ394" s="109"/>
      <c r="BR394" s="109"/>
      <c r="BS394" s="109"/>
      <c r="BT394" s="608"/>
      <c r="BU394" s="1939"/>
      <c r="BV394" s="109"/>
      <c r="BW394" s="109"/>
      <c r="BX394" s="1940"/>
      <c r="BY394" s="2135"/>
      <c r="BZ394" s="2135"/>
      <c r="CA394" s="2135"/>
      <c r="CB394" s="1431"/>
      <c r="CC394" s="41"/>
      <c r="CD394" s="41"/>
      <c r="CE394" s="41"/>
      <c r="CF394" s="100"/>
      <c r="CG394" s="38"/>
      <c r="CH394" s="38"/>
      <c r="CI394" s="38"/>
      <c r="CJ394" s="117"/>
      <c r="CK394" s="221"/>
      <c r="CL394" s="221"/>
      <c r="CM394" s="221"/>
      <c r="CN394" s="220"/>
      <c r="CO394" s="1858"/>
      <c r="CQ394" s="3"/>
      <c r="CR394" s="2020"/>
      <c r="CV394" s="121"/>
      <c r="CW394" s="2"/>
      <c r="CY394" s="3"/>
      <c r="CZ394" s="3"/>
      <c r="DA394" s="2"/>
      <c r="DC394" s="3"/>
      <c r="DD394" s="3"/>
      <c r="DE394" s="2"/>
      <c r="DG394" s="3"/>
      <c r="DH394" s="3"/>
      <c r="DI394" s="683">
        <f>DL394*6/20</f>
        <v>3.9</v>
      </c>
      <c r="DJ394" s="683">
        <f>DL394*6/20</f>
        <v>3.9</v>
      </c>
      <c r="DK394" s="683">
        <f>DL394*8/20</f>
        <v>5.2</v>
      </c>
      <c r="DL394" s="699">
        <v>13</v>
      </c>
      <c r="DM394" s="90"/>
      <c r="DN394" s="90"/>
      <c r="DO394" s="90"/>
      <c r="DP394" s="103"/>
      <c r="DQ394" s="2"/>
      <c r="DS394" s="3"/>
      <c r="DT394" s="121"/>
      <c r="DU394" s="2"/>
      <c r="DW394" s="3"/>
      <c r="DX394" s="121"/>
      <c r="DY394" s="2"/>
      <c r="EA394" s="3"/>
      <c r="EB394" s="121"/>
      <c r="EC394" s="2"/>
      <c r="EE394" s="3"/>
      <c r="EF394" s="121"/>
      <c r="EG394" s="2"/>
      <c r="EI394" s="3"/>
      <c r="EJ394" s="121"/>
      <c r="EK394" s="994"/>
      <c r="EL394" s="995"/>
      <c r="EM394" s="996"/>
      <c r="EN394" s="997"/>
      <c r="EO394" s="1056"/>
      <c r="EP394" s="1057"/>
      <c r="EQ394" s="1058"/>
      <c r="ER394" s="1059"/>
      <c r="ES394" s="1117"/>
      <c r="ET394" s="1118"/>
      <c r="EU394" s="1119"/>
      <c r="EV394" s="1120"/>
      <c r="EW394" s="1400"/>
      <c r="EX394" s="1401"/>
      <c r="EY394" s="1402"/>
      <c r="EZ394" s="1403"/>
      <c r="FA394" s="1469"/>
      <c r="FB394" s="1470"/>
      <c r="FC394" s="1471"/>
      <c r="FD394" s="1472"/>
      <c r="FE394" s="1682"/>
      <c r="FF394" s="1683"/>
      <c r="FG394" s="1684"/>
      <c r="FH394" s="1685"/>
      <c r="FL394" s="2252"/>
      <c r="FP394" s="2252"/>
      <c r="FQ394" s="1858"/>
      <c r="FT394" s="2252"/>
      <c r="FU394" s="374">
        <f>FX394*6/20</f>
        <v>5.4</v>
      </c>
      <c r="FV394" s="374">
        <f>FX394*6/20</f>
        <v>5.4</v>
      </c>
      <c r="FW394" s="374">
        <f>FX394*8/20</f>
        <v>7.2</v>
      </c>
      <c r="FX394" s="2263">
        <v>18</v>
      </c>
      <c r="GB394" s="2252"/>
      <c r="GC394" s="462">
        <v>6</v>
      </c>
      <c r="GD394" s="462">
        <v>4</v>
      </c>
      <c r="GE394" s="462">
        <v>2</v>
      </c>
      <c r="GF394" s="2267">
        <f>GE394+GD394+GC394</f>
        <v>12</v>
      </c>
      <c r="GG394" s="1858"/>
      <c r="GJ394" s="2252"/>
      <c r="GN394" s="2252"/>
      <c r="GR394" s="2252"/>
      <c r="GV394" s="1858"/>
      <c r="GW394" s="1858"/>
      <c r="GZ394" s="2252"/>
      <c r="HA394" s="1858"/>
      <c r="HD394" s="2252"/>
      <c r="HE394" s="1858"/>
      <c r="HH394" s="2252"/>
      <c r="HI394" s="1858"/>
      <c r="HL394" s="2252"/>
      <c r="HM394" s="1858"/>
      <c r="HP394" s="2252"/>
      <c r="HQ394" s="1858"/>
      <c r="HT394" s="2252"/>
      <c r="HU394" s="1858"/>
      <c r="HX394" s="2252"/>
      <c r="HY394" s="1858"/>
      <c r="IB394" s="2252"/>
      <c r="IC394" s="1858"/>
      <c r="IF394" s="2252"/>
      <c r="IG394" s="1858"/>
      <c r="IJ394" s="2252"/>
      <c r="IK394" s="1858"/>
      <c r="IN394" s="2252"/>
      <c r="IO394" s="1858"/>
      <c r="IR394" s="2252"/>
      <c r="IS394" s="1858"/>
      <c r="IV394" s="1858"/>
      <c r="IW394" s="1858"/>
      <c r="IZ394" s="2252"/>
      <c r="JA394" s="1858"/>
      <c r="JD394" s="2252"/>
      <c r="JE394" s="1858"/>
      <c r="JH394" s="2252"/>
      <c r="JI394" s="1858"/>
      <c r="JL394" s="2252"/>
      <c r="JM394" s="1858"/>
      <c r="JP394" s="2252"/>
      <c r="JQ394" s="1858"/>
      <c r="JT394" s="2252"/>
      <c r="JU394" s="1858"/>
      <c r="JX394" s="2252"/>
      <c r="JY394" s="1858"/>
      <c r="KB394" s="2252"/>
      <c r="KC394" s="1858"/>
      <c r="KF394" s="2252"/>
      <c r="KG394" s="1858"/>
      <c r="KJ394" s="2252"/>
      <c r="KK394" s="1858"/>
      <c r="KN394" s="2252"/>
      <c r="KO394" s="1858"/>
      <c r="KR394" s="2252"/>
      <c r="KS394" s="1858"/>
      <c r="KV394" s="2252"/>
      <c r="KW394" s="1858"/>
      <c r="KZ394" s="2252"/>
      <c r="LA394" s="1858"/>
      <c r="LD394" s="2252"/>
      <c r="LE394" s="1858"/>
      <c r="LH394" s="2252"/>
      <c r="LI394" s="1858"/>
      <c r="LL394" s="2252"/>
      <c r="LM394" s="1858"/>
      <c r="LP394" s="2252"/>
      <c r="LQ394" s="1858"/>
      <c r="LT394" s="2252"/>
      <c r="LU394" s="1858"/>
      <c r="LX394" s="2252"/>
      <c r="LY394" s="1858"/>
      <c r="MB394" s="2252"/>
      <c r="MC394" s="1858"/>
      <c r="MF394" s="2252"/>
      <c r="MG394" s="1858"/>
      <c r="MJ394" s="2252"/>
      <c r="MK394" s="1858"/>
      <c r="MN394" s="2252"/>
      <c r="MO394" s="1858"/>
      <c r="MR394" s="2252"/>
      <c r="MS394" s="1858"/>
      <c r="MV394" s="2252"/>
      <c r="MW394" s="1858"/>
      <c r="MZ394" s="2252"/>
      <c r="NA394" s="1858"/>
      <c r="ND394" s="2252"/>
    </row>
    <row r="395" spans="1:368" s="933" customFormat="1" thickBot="1">
      <c r="A395" s="900"/>
      <c r="B395" s="1761"/>
      <c r="C395" s="1790">
        <v>2009</v>
      </c>
      <c r="D395" s="2331" t="s">
        <v>556</v>
      </c>
      <c r="E395" s="1790">
        <v>1</v>
      </c>
      <c r="F395" s="1839" t="s">
        <v>419</v>
      </c>
      <c r="G395" s="1744"/>
      <c r="H395" s="2274"/>
      <c r="I395" s="2274"/>
      <c r="J395" s="2274"/>
      <c r="K395" s="2275"/>
      <c r="L395" s="1761"/>
      <c r="M395" s="2572">
        <f>STDEV(P391:P394)</f>
        <v>0.75</v>
      </c>
      <c r="N395" s="2570"/>
      <c r="O395" s="2571">
        <f>AVERAGE(P391:P394)</f>
        <v>14.625</v>
      </c>
      <c r="P395" s="2573"/>
      <c r="Q395" s="2538"/>
      <c r="R395" s="2137"/>
      <c r="S395" s="2138"/>
      <c r="T395" s="2539"/>
      <c r="U395" s="2139"/>
      <c r="V395" s="2139"/>
      <c r="W395" s="2139"/>
      <c r="X395" s="2140"/>
      <c r="Y395" s="2204"/>
      <c r="Z395" s="2204"/>
      <c r="AA395" s="2204"/>
      <c r="AB395" s="2205"/>
      <c r="AC395" s="2572">
        <f>STDEV(AF391:AF394)</f>
        <v>1.7483325389257878</v>
      </c>
      <c r="AD395" s="2570"/>
      <c r="AE395" s="2571">
        <f>AVERAGE(AF391:AF394)</f>
        <v>14.15</v>
      </c>
      <c r="AF395" s="2573"/>
      <c r="AG395" s="2141"/>
      <c r="AH395" s="2142"/>
      <c r="AI395" s="2143"/>
      <c r="AJ395" s="2142"/>
      <c r="AK395" s="2144"/>
      <c r="AL395" s="2145"/>
      <c r="AM395" s="2145"/>
      <c r="AN395" s="2146"/>
      <c r="AO395" s="2147"/>
      <c r="AP395" s="2147"/>
      <c r="AQ395" s="2147"/>
      <c r="AR395" s="2148"/>
      <c r="AS395" s="2572">
        <f>STDEV(AV391:AV394)</f>
        <v>1.6329931618554521</v>
      </c>
      <c r="AT395" s="2570"/>
      <c r="AU395" s="2571">
        <f>AVERAGE(AV391:AV394)</f>
        <v>12</v>
      </c>
      <c r="AV395" s="2573"/>
      <c r="AW395" s="2152"/>
      <c r="AX395" s="2153"/>
      <c r="AY395" s="2154"/>
      <c r="AZ395" s="2155"/>
      <c r="BA395" s="2156"/>
      <c r="BB395" s="2156"/>
      <c r="BC395" s="2156"/>
      <c r="BD395" s="2396"/>
      <c r="BE395" s="2572">
        <f>STDEV(BH391:BH394)</f>
        <v>2.6457513110645907</v>
      </c>
      <c r="BF395" s="2570"/>
      <c r="BG395" s="2571">
        <f>AVERAGE(BH391:BH394)</f>
        <v>13.5</v>
      </c>
      <c r="BH395" s="2573"/>
      <c r="BI395" s="2158"/>
      <c r="BJ395" s="2158"/>
      <c r="BK395" s="2158"/>
      <c r="BL395" s="2159"/>
      <c r="BM395" s="2160"/>
      <c r="BN395" s="2160"/>
      <c r="BO395" s="2160"/>
      <c r="BP395" s="2161"/>
      <c r="BQ395" s="2149"/>
      <c r="BR395" s="2149"/>
      <c r="BS395" s="2149"/>
      <c r="BT395" s="2151"/>
      <c r="BU395" s="2162"/>
      <c r="BV395" s="2149"/>
      <c r="BW395" s="2149"/>
      <c r="BX395" s="2163"/>
      <c r="BY395" s="2164"/>
      <c r="BZ395" s="2164"/>
      <c r="CA395" s="2164"/>
      <c r="CB395" s="2165"/>
      <c r="CC395" s="2139"/>
      <c r="CD395" s="2139"/>
      <c r="CE395" s="2139"/>
      <c r="CF395" s="2140"/>
      <c r="CG395" s="2160"/>
      <c r="CH395" s="2160"/>
      <c r="CI395" s="2160"/>
      <c r="CJ395" s="2161"/>
      <c r="CK395" s="2158"/>
      <c r="CL395" s="2158"/>
      <c r="CM395" s="2158"/>
      <c r="CN395" s="2166"/>
      <c r="CO395" s="1868"/>
      <c r="CQ395" s="2167"/>
      <c r="CR395" s="2206"/>
      <c r="CV395" s="2168"/>
      <c r="CW395" s="2169"/>
      <c r="CY395" s="2167"/>
      <c r="CZ395" s="2167"/>
      <c r="DA395" s="2169"/>
      <c r="DC395" s="2167"/>
      <c r="DD395" s="2167"/>
      <c r="DE395" s="2169"/>
      <c r="DG395" s="2167"/>
      <c r="DH395" s="2167"/>
      <c r="DI395" s="2572">
        <f>STDEV(DL391:DL394)</f>
        <v>0.81649658092772603</v>
      </c>
      <c r="DJ395" s="2570"/>
      <c r="DK395" s="2571">
        <f>AVERAGE(DL391:DL394)</f>
        <v>13</v>
      </c>
      <c r="DL395" s="2573"/>
      <c r="DM395" s="2170"/>
      <c r="DN395" s="2170"/>
      <c r="DO395" s="2170"/>
      <c r="DP395" s="2171"/>
      <c r="DQ395" s="2169"/>
      <c r="DS395" s="2167"/>
      <c r="DT395" s="2168"/>
      <c r="DU395" s="2169"/>
      <c r="DW395" s="2167"/>
      <c r="DX395" s="2168"/>
      <c r="DY395" s="2169"/>
      <c r="EA395" s="2167"/>
      <c r="EB395" s="2168"/>
      <c r="EC395" s="2169"/>
      <c r="EE395" s="2167"/>
      <c r="EF395" s="2168"/>
      <c r="EG395" s="2169"/>
      <c r="EI395" s="2167"/>
      <c r="EJ395" s="2168"/>
      <c r="EK395" s="2172"/>
      <c r="EL395" s="2173"/>
      <c r="EM395" s="2174"/>
      <c r="EN395" s="2175"/>
      <c r="EO395" s="2176"/>
      <c r="EP395" s="2177"/>
      <c r="EQ395" s="2178"/>
      <c r="ER395" s="2179"/>
      <c r="ES395" s="2180"/>
      <c r="ET395" s="2181"/>
      <c r="EU395" s="2182"/>
      <c r="EV395" s="2183"/>
      <c r="EW395" s="2184"/>
      <c r="EX395" s="2185"/>
      <c r="EY395" s="2186"/>
      <c r="EZ395" s="2187"/>
      <c r="FA395" s="2188"/>
      <c r="FB395" s="2189"/>
      <c r="FC395" s="2190"/>
      <c r="FD395" s="2191"/>
      <c r="FE395" s="2192"/>
      <c r="FF395" s="2193"/>
      <c r="FG395" s="2194"/>
      <c r="FH395" s="2195"/>
      <c r="FL395" s="2261"/>
      <c r="FP395" s="2261"/>
      <c r="FQ395" s="1868"/>
      <c r="FT395" s="2261"/>
      <c r="FU395" s="2572">
        <f>STDEV(FX391:FX394)</f>
        <v>2.4832774042918899</v>
      </c>
      <c r="FV395" s="2570"/>
      <c r="FW395" s="2571">
        <f>AVERAGE(FX391:FX394)</f>
        <v>14.5</v>
      </c>
      <c r="FX395" s="2573"/>
      <c r="GB395" s="2261"/>
      <c r="GC395" s="2572">
        <f>STDEV(GF391:GF394)</f>
        <v>1.6996739883479557</v>
      </c>
      <c r="GD395" s="2570"/>
      <c r="GE395" s="2571">
        <f>AVERAGE(GF391:GF394)</f>
        <v>12.6675</v>
      </c>
      <c r="GF395" s="2573"/>
      <c r="GG395" s="1868"/>
      <c r="GJ395" s="2261"/>
      <c r="GN395" s="2261"/>
      <c r="GR395" s="2261"/>
      <c r="GV395" s="1868"/>
      <c r="GW395" s="1868"/>
      <c r="GZ395" s="2261"/>
      <c r="HA395" s="1868"/>
      <c r="HD395" s="2261"/>
      <c r="HE395" s="1868"/>
      <c r="HH395" s="2261"/>
      <c r="HI395" s="1868"/>
      <c r="HL395" s="2261"/>
      <c r="HM395" s="1868"/>
      <c r="HP395" s="2261"/>
      <c r="HQ395" s="1868"/>
      <c r="HT395" s="2261"/>
      <c r="HU395" s="1868"/>
      <c r="HX395" s="2261"/>
      <c r="HY395" s="1868"/>
      <c r="IB395" s="2261"/>
      <c r="IC395" s="1868"/>
      <c r="IF395" s="2261"/>
      <c r="IG395" s="1868"/>
      <c r="IJ395" s="2261"/>
      <c r="IK395" s="1868"/>
      <c r="IN395" s="2261"/>
      <c r="IO395" s="1868"/>
      <c r="IR395" s="2261"/>
      <c r="IS395" s="1868"/>
      <c r="IV395" s="1868"/>
      <c r="IW395" s="1868"/>
      <c r="IZ395" s="2261"/>
      <c r="JA395" s="1868"/>
      <c r="JD395" s="2261"/>
      <c r="JE395" s="1868"/>
      <c r="JH395" s="2261"/>
      <c r="JI395" s="1868"/>
      <c r="JL395" s="2261"/>
      <c r="JM395" s="1868"/>
      <c r="JP395" s="2261"/>
      <c r="JQ395" s="1868"/>
      <c r="JT395" s="2261"/>
      <c r="JU395" s="1868"/>
      <c r="JX395" s="2261"/>
      <c r="JY395" s="1868"/>
      <c r="KB395" s="2261"/>
      <c r="KC395" s="1868"/>
      <c r="KF395" s="2261"/>
      <c r="KG395" s="1868"/>
      <c r="KJ395" s="2261"/>
      <c r="KK395" s="1868"/>
      <c r="KN395" s="2261"/>
      <c r="KO395" s="1868"/>
      <c r="KR395" s="2261"/>
      <c r="KS395" s="1868"/>
      <c r="KV395" s="2261"/>
      <c r="KW395" s="1868"/>
      <c r="KZ395" s="2261"/>
      <c r="LA395" s="1868"/>
      <c r="LD395" s="2261"/>
      <c r="LE395" s="1868"/>
      <c r="LH395" s="2261"/>
      <c r="LI395" s="1868"/>
      <c r="LL395" s="2261"/>
      <c r="LM395" s="1868"/>
      <c r="LP395" s="2261"/>
      <c r="LQ395" s="1868"/>
      <c r="LT395" s="2261"/>
      <c r="LU395" s="1868"/>
      <c r="LX395" s="2261"/>
      <c r="LY395" s="1868"/>
      <c r="MB395" s="2261"/>
      <c r="MC395" s="1868"/>
      <c r="MF395" s="2261"/>
      <c r="MG395" s="1868"/>
      <c r="MJ395" s="2261"/>
      <c r="MK395" s="1868"/>
      <c r="MN395" s="2261"/>
      <c r="MO395" s="1868"/>
      <c r="MR395" s="2261"/>
      <c r="MS395" s="1868"/>
      <c r="MV395" s="2261"/>
      <c r="MW395" s="1868"/>
      <c r="MZ395" s="2261"/>
      <c r="NA395" s="1868"/>
      <c r="ND395" s="2261"/>
    </row>
    <row r="396" spans="1:368" s="898" customFormat="1" thickBot="1">
      <c r="A396" s="861"/>
      <c r="B396" s="1760"/>
      <c r="C396" s="1790"/>
      <c r="D396" s="2331"/>
      <c r="E396" s="1790"/>
      <c r="F396" s="1840" t="s">
        <v>420</v>
      </c>
      <c r="G396" s="1742" t="s">
        <v>173</v>
      </c>
      <c r="H396" s="1879">
        <f t="shared" ref="H396:J397" si="352">AVERAGE(M396,BU396,BE396,CO396,DI396,AS396,AC396,FU396,GG396,BQ396,DU396)</f>
        <v>3.8250000000000002</v>
      </c>
      <c r="I396" s="1879">
        <f t="shared" si="352"/>
        <v>3.2</v>
      </c>
      <c r="J396" s="1747">
        <f t="shared" si="352"/>
        <v>4.9749999999999996</v>
      </c>
      <c r="K396" s="2310">
        <f>SUM(H396:J396)</f>
        <v>12</v>
      </c>
      <c r="L396" s="1760"/>
      <c r="M396" s="2075"/>
      <c r="N396" s="2075"/>
      <c r="O396" s="2075"/>
      <c r="P396" s="2491"/>
      <c r="Q396" s="2536"/>
      <c r="R396" s="2076"/>
      <c r="S396" s="2077"/>
      <c r="T396" s="2537"/>
      <c r="U396" s="2078"/>
      <c r="V396" s="2078"/>
      <c r="W396" s="2078"/>
      <c r="X396" s="2079"/>
      <c r="Y396" s="2199"/>
      <c r="Z396" s="2199"/>
      <c r="AA396" s="2199"/>
      <c r="AB396" s="2200"/>
      <c r="AC396" s="2217">
        <v>4.5</v>
      </c>
      <c r="AD396" s="2218">
        <v>3</v>
      </c>
      <c r="AE396" s="2218">
        <v>4.5</v>
      </c>
      <c r="AF396" s="2219">
        <f>AE396+AD396+AC396</f>
        <v>12</v>
      </c>
      <c r="AG396" s="2080"/>
      <c r="AH396" s="2081"/>
      <c r="AI396" s="2082"/>
      <c r="AJ396" s="2081"/>
      <c r="AK396" s="2083"/>
      <c r="AL396" s="2084"/>
      <c r="AM396" s="2084"/>
      <c r="AN396" s="2085"/>
      <c r="AO396" s="2086"/>
      <c r="AP396" s="2086"/>
      <c r="AQ396" s="2086"/>
      <c r="AR396" s="2087"/>
      <c r="AS396" s="2088"/>
      <c r="AT396" s="2088"/>
      <c r="AU396" s="2089"/>
      <c r="AV396" s="2090"/>
      <c r="AW396" s="2091"/>
      <c r="AX396" s="2092"/>
      <c r="AY396" s="2093"/>
      <c r="AZ396" s="2094"/>
      <c r="BA396" s="2095"/>
      <c r="BB396" s="2095"/>
      <c r="BC396" s="2095"/>
      <c r="BD396" s="2394"/>
      <c r="BE396" s="1906">
        <f>BH396*6/20</f>
        <v>3.3</v>
      </c>
      <c r="BF396" s="683">
        <f>BH396*6/20</f>
        <v>3.3</v>
      </c>
      <c r="BG396" s="2466">
        <f>BH396*8/20</f>
        <v>4.4000000000000004</v>
      </c>
      <c r="BH396" s="2439">
        <v>11</v>
      </c>
      <c r="BI396" s="2097"/>
      <c r="BJ396" s="2097"/>
      <c r="BK396" s="2097"/>
      <c r="BL396" s="2098"/>
      <c r="BM396" s="2099"/>
      <c r="BN396" s="2099"/>
      <c r="BO396" s="2099"/>
      <c r="BP396" s="2100"/>
      <c r="BQ396" s="2088"/>
      <c r="BR396" s="2088"/>
      <c r="BS396" s="2088"/>
      <c r="BT396" s="2090"/>
      <c r="BU396" s="2101"/>
      <c r="BV396" s="2088"/>
      <c r="BW396" s="2088"/>
      <c r="BX396" s="2102"/>
      <c r="BY396" s="2103"/>
      <c r="BZ396" s="2103"/>
      <c r="CA396" s="2103"/>
      <c r="CB396" s="2104"/>
      <c r="CC396" s="2078"/>
      <c r="CD396" s="2078"/>
      <c r="CE396" s="2078"/>
      <c r="CF396" s="2079"/>
      <c r="CG396" s="2099"/>
      <c r="CH396" s="2099"/>
      <c r="CI396" s="2099"/>
      <c r="CJ396" s="2100"/>
      <c r="CK396" s="2097"/>
      <c r="CL396" s="2097"/>
      <c r="CM396" s="2097"/>
      <c r="CN396" s="2105"/>
      <c r="CO396" s="1870">
        <v>3.5</v>
      </c>
      <c r="CP396" s="462">
        <v>3.5</v>
      </c>
      <c r="CQ396" s="462">
        <v>6</v>
      </c>
      <c r="CR396" s="574">
        <f>CQ396+CP396+CO396</f>
        <v>13</v>
      </c>
      <c r="CV396" s="2107"/>
      <c r="CW396" s="2108"/>
      <c r="CY396" s="2106"/>
      <c r="CZ396" s="2106"/>
      <c r="DA396" s="2108"/>
      <c r="DC396" s="2106"/>
      <c r="DD396" s="2106"/>
      <c r="DE396" s="2108"/>
      <c r="DG396" s="2106"/>
      <c r="DH396" s="2106"/>
      <c r="DI396" s="2108"/>
      <c r="DK396" s="2106"/>
      <c r="DL396" s="2106"/>
      <c r="DM396" s="2109"/>
      <c r="DN396" s="2109"/>
      <c r="DO396" s="2109"/>
      <c r="DP396" s="2110"/>
      <c r="DQ396" s="2108"/>
      <c r="DS396" s="2106"/>
      <c r="DT396" s="2107"/>
      <c r="DU396" s="2108"/>
      <c r="DW396" s="2106"/>
      <c r="DX396" s="2107"/>
      <c r="DY396" s="2108"/>
      <c r="EA396" s="2106"/>
      <c r="EB396" s="2107"/>
      <c r="EC396" s="2108"/>
      <c r="EE396" s="2106"/>
      <c r="EF396" s="2107"/>
      <c r="EG396" s="2108"/>
      <c r="EI396" s="2106"/>
      <c r="EJ396" s="2107"/>
      <c r="EK396" s="2111"/>
      <c r="EL396" s="2112"/>
      <c r="EM396" s="2113"/>
      <c r="EN396" s="2114"/>
      <c r="EO396" s="2115"/>
      <c r="EP396" s="2116"/>
      <c r="EQ396" s="2117"/>
      <c r="ER396" s="2118"/>
      <c r="ES396" s="2119"/>
      <c r="ET396" s="2120"/>
      <c r="EU396" s="2121"/>
      <c r="EV396" s="2122"/>
      <c r="EW396" s="2123"/>
      <c r="EX396" s="2124"/>
      <c r="EY396" s="2125"/>
      <c r="EZ396" s="2126"/>
      <c r="FA396" s="2127"/>
      <c r="FB396" s="2128"/>
      <c r="FC396" s="2129"/>
      <c r="FD396" s="2130"/>
      <c r="FE396" s="2131"/>
      <c r="FF396" s="2132"/>
      <c r="FG396" s="2133"/>
      <c r="FH396" s="2134"/>
      <c r="FL396" s="2260"/>
      <c r="FP396" s="2260"/>
      <c r="FQ396" s="1867"/>
      <c r="FT396" s="2260"/>
      <c r="FX396" s="2260"/>
      <c r="GB396" s="2260"/>
      <c r="GF396" s="2260"/>
      <c r="GG396" s="1870">
        <v>4</v>
      </c>
      <c r="GH396" s="462">
        <v>3</v>
      </c>
      <c r="GI396" s="462">
        <v>5</v>
      </c>
      <c r="GJ396" s="2267">
        <f>GI396+GH396+GG396</f>
        <v>12</v>
      </c>
      <c r="GK396" s="462"/>
      <c r="GL396" s="462"/>
      <c r="GM396" s="462"/>
      <c r="GN396" s="2267"/>
      <c r="GO396" s="462"/>
      <c r="GP396" s="462"/>
      <c r="GQ396" s="462"/>
      <c r="GR396" s="2267"/>
      <c r="GS396" s="2572"/>
      <c r="GT396" s="2570"/>
      <c r="GU396" s="2571"/>
      <c r="GV396" s="2573"/>
      <c r="GW396" s="1867"/>
      <c r="GZ396" s="2260"/>
      <c r="HA396" s="1867"/>
      <c r="HD396" s="2260"/>
      <c r="HE396" s="1867"/>
      <c r="HH396" s="2260"/>
      <c r="HI396" s="1867"/>
      <c r="HL396" s="2260"/>
      <c r="HM396" s="1867"/>
      <c r="HP396" s="2260"/>
      <c r="HQ396" s="1867"/>
      <c r="HT396" s="2260"/>
      <c r="HU396" s="1867"/>
      <c r="HX396" s="2260"/>
      <c r="HY396" s="1867"/>
      <c r="IB396" s="2260"/>
      <c r="IC396" s="1867"/>
      <c r="IF396" s="2260"/>
      <c r="IG396" s="1867"/>
      <c r="IJ396" s="2260"/>
      <c r="IK396" s="1867"/>
      <c r="IN396" s="2260"/>
      <c r="IO396" s="1867"/>
      <c r="IR396" s="2260"/>
      <c r="IS396" s="1867"/>
      <c r="IV396" s="1867"/>
      <c r="IW396" s="1867"/>
      <c r="IZ396" s="2260"/>
      <c r="JA396" s="1867"/>
      <c r="JD396" s="2260"/>
      <c r="JE396" s="1867"/>
      <c r="JH396" s="2260"/>
      <c r="JI396" s="1867"/>
      <c r="JL396" s="2260"/>
      <c r="JM396" s="1867"/>
      <c r="JP396" s="2260"/>
      <c r="JQ396" s="1867"/>
      <c r="JT396" s="2260"/>
      <c r="JU396" s="1867"/>
      <c r="JX396" s="2260"/>
      <c r="JY396" s="1867"/>
      <c r="KB396" s="2260"/>
      <c r="KC396" s="1867"/>
      <c r="KF396" s="2260"/>
      <c r="KG396" s="1867"/>
      <c r="KJ396" s="2260"/>
      <c r="KK396" s="1867"/>
      <c r="KN396" s="2260"/>
      <c r="KO396" s="1867"/>
      <c r="KR396" s="2260"/>
      <c r="KS396" s="1867"/>
      <c r="KV396" s="2260"/>
      <c r="KW396" s="1867"/>
      <c r="KZ396" s="2260"/>
      <c r="LA396" s="1867"/>
      <c r="LD396" s="2260"/>
      <c r="LE396" s="1867"/>
      <c r="LH396" s="2260"/>
      <c r="LI396" s="1867"/>
      <c r="LL396" s="2260"/>
      <c r="LM396" s="1867"/>
      <c r="LP396" s="2260"/>
      <c r="LQ396" s="1867"/>
      <c r="LT396" s="2260"/>
      <c r="LU396" s="1867"/>
      <c r="LX396" s="2260"/>
      <c r="LY396" s="1867"/>
      <c r="MB396" s="2260"/>
      <c r="MC396" s="1867"/>
      <c r="MF396" s="2260"/>
      <c r="MG396" s="1867"/>
      <c r="MJ396" s="2260"/>
      <c r="MK396" s="1867"/>
      <c r="MN396" s="2260"/>
      <c r="MO396" s="1867"/>
      <c r="MR396" s="2260"/>
      <c r="MS396" s="1867"/>
      <c r="MV396" s="2260"/>
      <c r="MW396" s="1867"/>
      <c r="MZ396" s="2260"/>
      <c r="NA396" s="1867"/>
      <c r="ND396" s="2260"/>
    </row>
    <row r="397" spans="1:368" s="78" customFormat="1" thickBot="1">
      <c r="A397" s="899"/>
      <c r="B397" s="1754"/>
      <c r="C397" s="1790"/>
      <c r="D397" s="2331"/>
      <c r="E397" s="1790"/>
      <c r="F397" s="1837" t="s">
        <v>421</v>
      </c>
      <c r="G397" s="1743" t="s">
        <v>311</v>
      </c>
      <c r="H397" s="1941">
        <f t="shared" si="352"/>
        <v>4.0999999999999996</v>
      </c>
      <c r="I397" s="1941">
        <f t="shared" si="352"/>
        <v>4.0999999999999996</v>
      </c>
      <c r="J397" s="2207">
        <f t="shared" si="352"/>
        <v>4.4249999999999998</v>
      </c>
      <c r="K397" s="2322">
        <f>SUM(H397:J397)</f>
        <v>12.625</v>
      </c>
      <c r="L397" s="1754"/>
      <c r="M397" s="65"/>
      <c r="N397" s="65"/>
      <c r="O397" s="65"/>
      <c r="P397" s="218"/>
      <c r="Q397" s="2511"/>
      <c r="R397" s="97"/>
      <c r="S397" s="98"/>
      <c r="T397" s="2512"/>
      <c r="U397" s="41"/>
      <c r="V397" s="41"/>
      <c r="W397" s="41"/>
      <c r="X397" s="100"/>
      <c r="Y397" s="101"/>
      <c r="Z397" s="101"/>
      <c r="AA397" s="101"/>
      <c r="AB397" s="102"/>
      <c r="AC397" s="2217">
        <v>3.5</v>
      </c>
      <c r="AD397" s="2218">
        <v>4.5</v>
      </c>
      <c r="AE397" s="2218">
        <v>4.5</v>
      </c>
      <c r="AF397" s="2219">
        <f>AE397+AD397+AC397</f>
        <v>12.5</v>
      </c>
      <c r="AG397" s="1182"/>
      <c r="AH397" s="1183"/>
      <c r="AI397" s="1184"/>
      <c r="AJ397" s="1183"/>
      <c r="AK397" s="104"/>
      <c r="AL397" s="105"/>
      <c r="AM397" s="105"/>
      <c r="AN397" s="106"/>
      <c r="AO397" s="1135"/>
      <c r="AP397" s="1135"/>
      <c r="AQ397" s="1135"/>
      <c r="AR397" s="1124"/>
      <c r="AS397" s="109"/>
      <c r="AT397" s="109"/>
      <c r="AU397" s="110"/>
      <c r="AV397" s="608"/>
      <c r="AW397" s="1956"/>
      <c r="AX397" s="111"/>
      <c r="AY397" s="112"/>
      <c r="AZ397" s="1957"/>
      <c r="BA397" s="4"/>
      <c r="BB397" s="4"/>
      <c r="BC397" s="4"/>
      <c r="BD397" s="2395"/>
      <c r="BE397" s="1870">
        <v>4</v>
      </c>
      <c r="BF397" s="462">
        <v>3</v>
      </c>
      <c r="BG397" s="2424">
        <v>4</v>
      </c>
      <c r="BH397" s="374">
        <f>BG397+BF397+BE397</f>
        <v>11</v>
      </c>
      <c r="BI397" s="221"/>
      <c r="BJ397" s="221"/>
      <c r="BK397" s="221"/>
      <c r="BL397" s="115"/>
      <c r="BM397" s="38"/>
      <c r="BN397" s="38"/>
      <c r="BO397" s="38"/>
      <c r="BP397" s="117"/>
      <c r="BQ397" s="109"/>
      <c r="BR397" s="109"/>
      <c r="BS397" s="109"/>
      <c r="BT397" s="608"/>
      <c r="BU397" s="1939"/>
      <c r="BV397" s="109"/>
      <c r="BW397" s="109"/>
      <c r="BX397" s="1940"/>
      <c r="BY397" s="2135"/>
      <c r="BZ397" s="2135"/>
      <c r="CA397" s="2135"/>
      <c r="CB397" s="1431"/>
      <c r="CC397" s="41"/>
      <c r="CD397" s="41"/>
      <c r="CE397" s="41"/>
      <c r="CF397" s="100"/>
      <c r="CG397" s="38"/>
      <c r="CH397" s="38"/>
      <c r="CI397" s="38"/>
      <c r="CJ397" s="117"/>
      <c r="CK397" s="221"/>
      <c r="CL397" s="221"/>
      <c r="CM397" s="221"/>
      <c r="CN397" s="220"/>
      <c r="CO397" s="683">
        <f>CR397*6/20</f>
        <v>3.9</v>
      </c>
      <c r="CP397" s="683">
        <f>CR397*6/20</f>
        <v>3.9</v>
      </c>
      <c r="CQ397" s="683">
        <f>CR397*8/20</f>
        <v>5.2</v>
      </c>
      <c r="CR397" s="699">
        <v>13</v>
      </c>
      <c r="CV397" s="121"/>
      <c r="CW397" s="2"/>
      <c r="CY397" s="3"/>
      <c r="CZ397" s="3"/>
      <c r="DA397" s="2"/>
      <c r="DC397" s="3"/>
      <c r="DD397" s="3"/>
      <c r="DE397" s="2"/>
      <c r="DG397" s="3"/>
      <c r="DH397" s="3"/>
      <c r="DI397" s="2"/>
      <c r="DK397" s="3"/>
      <c r="DL397" s="3"/>
      <c r="DM397" s="90"/>
      <c r="DN397" s="90"/>
      <c r="DO397" s="90"/>
      <c r="DP397" s="103"/>
      <c r="DQ397" s="2"/>
      <c r="DS397" s="3"/>
      <c r="DT397" s="121"/>
      <c r="DU397" s="2"/>
      <c r="DW397" s="3"/>
      <c r="DX397" s="121"/>
      <c r="DY397" s="2"/>
      <c r="EA397" s="3"/>
      <c r="EB397" s="121"/>
      <c r="EC397" s="2"/>
      <c r="EE397" s="3"/>
      <c r="EF397" s="121"/>
      <c r="EG397" s="2"/>
      <c r="EI397" s="3"/>
      <c r="EJ397" s="121"/>
      <c r="EK397" s="994"/>
      <c r="EL397" s="995"/>
      <c r="EM397" s="996"/>
      <c r="EN397" s="997"/>
      <c r="EO397" s="1056"/>
      <c r="EP397" s="1057"/>
      <c r="EQ397" s="1058"/>
      <c r="ER397" s="1059"/>
      <c r="ES397" s="1117"/>
      <c r="ET397" s="1118"/>
      <c r="EU397" s="1119"/>
      <c r="EV397" s="1120"/>
      <c r="EW397" s="1400"/>
      <c r="EX397" s="1401"/>
      <c r="EY397" s="1402"/>
      <c r="EZ397" s="1403"/>
      <c r="FA397" s="1469"/>
      <c r="FB397" s="1470"/>
      <c r="FC397" s="1471"/>
      <c r="FD397" s="1472"/>
      <c r="FE397" s="1682"/>
      <c r="FF397" s="1683"/>
      <c r="FG397" s="1684"/>
      <c r="FH397" s="1685"/>
      <c r="FL397" s="2252"/>
      <c r="FP397" s="2252"/>
      <c r="FQ397" s="1858"/>
      <c r="FT397" s="2252"/>
      <c r="FX397" s="2252"/>
      <c r="GB397" s="2252"/>
      <c r="GF397" s="2252"/>
      <c r="GG397" s="1870">
        <v>5</v>
      </c>
      <c r="GH397" s="462">
        <v>5</v>
      </c>
      <c r="GI397" s="462">
        <v>4</v>
      </c>
      <c r="GJ397" s="2267">
        <f>GI397+GH397+GG397</f>
        <v>14</v>
      </c>
      <c r="GK397" s="462"/>
      <c r="GL397" s="462"/>
      <c r="GM397" s="462"/>
      <c r="GN397" s="2267"/>
      <c r="GO397" s="462"/>
      <c r="GP397" s="462"/>
      <c r="GQ397" s="462"/>
      <c r="GR397" s="2267"/>
      <c r="GS397" s="2572"/>
      <c r="GT397" s="2570"/>
      <c r="GU397" s="2571"/>
      <c r="GV397" s="2573"/>
      <c r="GW397" s="1858"/>
      <c r="GZ397" s="2252"/>
      <c r="HA397" s="1858"/>
      <c r="HD397" s="2252"/>
      <c r="HE397" s="1858"/>
      <c r="HH397" s="2252"/>
      <c r="HI397" s="1858"/>
      <c r="HL397" s="2252"/>
      <c r="HM397" s="1858"/>
      <c r="HP397" s="2252"/>
      <c r="HQ397" s="1858"/>
      <c r="HT397" s="2252"/>
      <c r="HU397" s="1858"/>
      <c r="HX397" s="2252"/>
      <c r="HY397" s="1858"/>
      <c r="IB397" s="2252"/>
      <c r="IC397" s="1858"/>
      <c r="IF397" s="2252"/>
      <c r="IG397" s="1858"/>
      <c r="IJ397" s="2252"/>
      <c r="IK397" s="1858"/>
      <c r="IN397" s="2252"/>
      <c r="IO397" s="1858"/>
      <c r="IR397" s="2252"/>
      <c r="IS397" s="1858"/>
      <c r="IV397" s="1858"/>
      <c r="IW397" s="1858"/>
      <c r="IZ397" s="2252"/>
      <c r="JA397" s="1858"/>
      <c r="JD397" s="2252"/>
      <c r="JE397" s="1858"/>
      <c r="JH397" s="2252"/>
      <c r="JI397" s="1858"/>
      <c r="JL397" s="2252"/>
      <c r="JM397" s="1858"/>
      <c r="JP397" s="2252"/>
      <c r="JQ397" s="1858"/>
      <c r="JT397" s="2252"/>
      <c r="JU397" s="1858"/>
      <c r="JX397" s="2252"/>
      <c r="JY397" s="1858"/>
      <c r="KB397" s="2252"/>
      <c r="KC397" s="1858"/>
      <c r="KF397" s="2252"/>
      <c r="KG397" s="1858"/>
      <c r="KJ397" s="2252"/>
      <c r="KK397" s="1858"/>
      <c r="KN397" s="2252"/>
      <c r="KO397" s="1858"/>
      <c r="KR397" s="2252"/>
      <c r="KS397" s="1858"/>
      <c r="KV397" s="2252"/>
      <c r="KW397" s="1858"/>
      <c r="KZ397" s="2252"/>
      <c r="LA397" s="1858"/>
      <c r="LD397" s="2252"/>
      <c r="LE397" s="1858"/>
      <c r="LH397" s="2252"/>
      <c r="LI397" s="1858"/>
      <c r="LL397" s="2252"/>
      <c r="LM397" s="1858"/>
      <c r="LP397" s="2252"/>
      <c r="LQ397" s="1858"/>
      <c r="LT397" s="2252"/>
      <c r="LU397" s="1858"/>
      <c r="LX397" s="2252"/>
      <c r="LY397" s="1858"/>
      <c r="MB397" s="2252"/>
      <c r="MC397" s="1858"/>
      <c r="MF397" s="2252"/>
      <c r="MG397" s="1858"/>
      <c r="MJ397" s="2252"/>
      <c r="MK397" s="1858"/>
      <c r="MN397" s="2252"/>
      <c r="MO397" s="1858"/>
      <c r="MR397" s="2252"/>
      <c r="MS397" s="1858"/>
      <c r="MV397" s="2252"/>
      <c r="MW397" s="1858"/>
      <c r="MZ397" s="2252"/>
      <c r="NA397" s="1858"/>
      <c r="ND397" s="2252"/>
    </row>
    <row r="398" spans="1:368" s="933" customFormat="1" thickBot="1">
      <c r="A398" s="900"/>
      <c r="B398" s="1761"/>
      <c r="C398" s="1790">
        <v>2009</v>
      </c>
      <c r="D398" s="2331" t="s">
        <v>556</v>
      </c>
      <c r="E398" s="1790">
        <v>14</v>
      </c>
      <c r="F398" s="1839" t="s">
        <v>422</v>
      </c>
      <c r="G398" s="1744"/>
      <c r="H398" s="2274"/>
      <c r="I398" s="2274"/>
      <c r="J398" s="2274"/>
      <c r="K398" s="2275"/>
      <c r="L398" s="1761"/>
      <c r="M398" s="2136"/>
      <c r="N398" s="2136"/>
      <c r="O398" s="2136"/>
      <c r="P398" s="2492"/>
      <c r="Q398" s="2538"/>
      <c r="R398" s="2137"/>
      <c r="S398" s="2138"/>
      <c r="T398" s="2539"/>
      <c r="U398" s="2139"/>
      <c r="V398" s="2139"/>
      <c r="W398" s="2139"/>
      <c r="X398" s="2140"/>
      <c r="Y398" s="2204"/>
      <c r="Z398" s="2204"/>
      <c r="AA398" s="2204"/>
      <c r="AB398" s="2205"/>
      <c r="AC398" s="2572">
        <f>STDEV(AF396:AF397)</f>
        <v>0.35355339059327379</v>
      </c>
      <c r="AD398" s="2570"/>
      <c r="AE398" s="2571">
        <f>AVERAGE(AF396:AF397)</f>
        <v>12.25</v>
      </c>
      <c r="AF398" s="2573"/>
      <c r="AG398" s="2141"/>
      <c r="AH398" s="2142"/>
      <c r="AI398" s="2143"/>
      <c r="AJ398" s="2142"/>
      <c r="AK398" s="2144"/>
      <c r="AL398" s="2145"/>
      <c r="AM398" s="2145"/>
      <c r="AN398" s="2146"/>
      <c r="AO398" s="2147"/>
      <c r="AP398" s="2147"/>
      <c r="AQ398" s="2147"/>
      <c r="AR398" s="2148"/>
      <c r="AS398" s="2149"/>
      <c r="AT398" s="2149"/>
      <c r="AU398" s="2150"/>
      <c r="AV398" s="2151"/>
      <c r="AW398" s="2152"/>
      <c r="AX398" s="2153"/>
      <c r="AY398" s="2154"/>
      <c r="AZ398" s="2155"/>
      <c r="BA398" s="2156"/>
      <c r="BB398" s="2156"/>
      <c r="BC398" s="2156"/>
      <c r="BD398" s="2396"/>
      <c r="BE398" s="2572">
        <f>STDEV(BH396:BH397)</f>
        <v>0</v>
      </c>
      <c r="BF398" s="2570"/>
      <c r="BG398" s="2571">
        <f>AVERAGE(BH396:BH397)</f>
        <v>11</v>
      </c>
      <c r="BH398" s="2573"/>
      <c r="BI398" s="2158"/>
      <c r="BJ398" s="2158"/>
      <c r="BK398" s="2158"/>
      <c r="BL398" s="2159"/>
      <c r="BM398" s="2160"/>
      <c r="BN398" s="2160"/>
      <c r="BO398" s="2160"/>
      <c r="BP398" s="2161"/>
      <c r="BQ398" s="2149"/>
      <c r="BR398" s="2149"/>
      <c r="BS398" s="2149"/>
      <c r="BT398" s="2151"/>
      <c r="BU398" s="2162"/>
      <c r="BV398" s="2149"/>
      <c r="BW398" s="2149"/>
      <c r="BX398" s="2163"/>
      <c r="BY398" s="2164"/>
      <c r="BZ398" s="2164"/>
      <c r="CA398" s="2164"/>
      <c r="CB398" s="2165"/>
      <c r="CC398" s="2139"/>
      <c r="CD398" s="2139"/>
      <c r="CE398" s="2139"/>
      <c r="CF398" s="2140"/>
      <c r="CG398" s="2160"/>
      <c r="CH398" s="2160"/>
      <c r="CI398" s="2160"/>
      <c r="CJ398" s="2161"/>
      <c r="CK398" s="2158"/>
      <c r="CL398" s="2158"/>
      <c r="CM398" s="2158"/>
      <c r="CN398" s="2166"/>
      <c r="CO398" s="2572">
        <f>STDEV(CR396:CR397)</f>
        <v>0</v>
      </c>
      <c r="CP398" s="2570"/>
      <c r="CQ398" s="2571">
        <f>AVERAGE(CR396:CR397)</f>
        <v>13</v>
      </c>
      <c r="CR398" s="2573"/>
      <c r="CV398" s="2168"/>
      <c r="CW398" s="2169"/>
      <c r="CY398" s="2167"/>
      <c r="CZ398" s="2167"/>
      <c r="DA398" s="2169"/>
      <c r="DC398" s="2167"/>
      <c r="DD398" s="2167"/>
      <c r="DE398" s="2169"/>
      <c r="DG398" s="2167"/>
      <c r="DH398" s="2167"/>
      <c r="DI398" s="2169"/>
      <c r="DK398" s="2167"/>
      <c r="DL398" s="2167"/>
      <c r="DM398" s="2170"/>
      <c r="DN398" s="2170"/>
      <c r="DO398" s="2170"/>
      <c r="DP398" s="2171"/>
      <c r="DQ398" s="2169"/>
      <c r="DS398" s="2167"/>
      <c r="DT398" s="2168"/>
      <c r="DU398" s="2169"/>
      <c r="DW398" s="2167"/>
      <c r="DX398" s="2168"/>
      <c r="DY398" s="2169"/>
      <c r="EA398" s="2167"/>
      <c r="EB398" s="2168"/>
      <c r="EC398" s="2169"/>
      <c r="EE398" s="2167"/>
      <c r="EF398" s="2168"/>
      <c r="EG398" s="2169"/>
      <c r="EI398" s="2167"/>
      <c r="EJ398" s="2168"/>
      <c r="EK398" s="2172"/>
      <c r="EL398" s="2173"/>
      <c r="EM398" s="2174"/>
      <c r="EN398" s="2175"/>
      <c r="EO398" s="2176"/>
      <c r="EP398" s="2177"/>
      <c r="EQ398" s="2178"/>
      <c r="ER398" s="2179"/>
      <c r="ES398" s="2180"/>
      <c r="ET398" s="2181"/>
      <c r="EU398" s="2182"/>
      <c r="EV398" s="2183"/>
      <c r="EW398" s="2184"/>
      <c r="EX398" s="2185"/>
      <c r="EY398" s="2186"/>
      <c r="EZ398" s="2187"/>
      <c r="FA398" s="2188"/>
      <c r="FB398" s="2189"/>
      <c r="FC398" s="2190"/>
      <c r="FD398" s="2191"/>
      <c r="FE398" s="2192"/>
      <c r="FF398" s="2193"/>
      <c r="FG398" s="2194"/>
      <c r="FH398" s="2195"/>
      <c r="FL398" s="2261"/>
      <c r="FP398" s="2261"/>
      <c r="FQ398" s="1868"/>
      <c r="FT398" s="2261"/>
      <c r="FX398" s="2261"/>
      <c r="GB398" s="2261"/>
      <c r="GF398" s="2261"/>
      <c r="GG398" s="2572">
        <f>STDEV(GJ396:GJ397)</f>
        <v>1.4142135623730951</v>
      </c>
      <c r="GH398" s="2570"/>
      <c r="GI398" s="2571">
        <f>AVERAGE(GJ396:GJ397)</f>
        <v>13</v>
      </c>
      <c r="GJ398" s="2573"/>
      <c r="GK398" s="2572"/>
      <c r="GL398" s="2570"/>
      <c r="GM398" s="2571"/>
      <c r="GN398" s="2573"/>
      <c r="GO398" s="2572"/>
      <c r="GP398" s="2570"/>
      <c r="GQ398" s="2571"/>
      <c r="GR398" s="2573"/>
      <c r="GS398" s="2572"/>
      <c r="GT398" s="2570"/>
      <c r="GU398" s="2571"/>
      <c r="GV398" s="2573"/>
      <c r="GW398" s="1868"/>
      <c r="GZ398" s="2261"/>
      <c r="HA398" s="1868"/>
      <c r="HD398" s="2261"/>
      <c r="HE398" s="1868"/>
      <c r="HH398" s="2261"/>
      <c r="HI398" s="1868"/>
      <c r="HL398" s="2261"/>
      <c r="HM398" s="1868"/>
      <c r="HP398" s="2261"/>
      <c r="HQ398" s="1868"/>
      <c r="HT398" s="2261"/>
      <c r="HU398" s="1868"/>
      <c r="HX398" s="2261"/>
      <c r="HY398" s="1868"/>
      <c r="IB398" s="2261"/>
      <c r="IC398" s="1868"/>
      <c r="IF398" s="2261"/>
      <c r="IG398" s="1868"/>
      <c r="IJ398" s="2261"/>
      <c r="IK398" s="1868"/>
      <c r="IN398" s="2261"/>
      <c r="IO398" s="1868"/>
      <c r="IR398" s="2261"/>
      <c r="IS398" s="1868"/>
      <c r="IV398" s="1868"/>
      <c r="IW398" s="1868"/>
      <c r="IZ398" s="2261"/>
      <c r="JA398" s="1868"/>
      <c r="JD398" s="2261"/>
      <c r="JE398" s="1868"/>
      <c r="JH398" s="2261"/>
      <c r="JI398" s="1868"/>
      <c r="JL398" s="2261"/>
      <c r="JM398" s="1868"/>
      <c r="JP398" s="2261"/>
      <c r="JQ398" s="1868"/>
      <c r="JT398" s="2261"/>
      <c r="JU398" s="1868"/>
      <c r="JX398" s="2261"/>
      <c r="JY398" s="1868"/>
      <c r="KB398" s="2261"/>
      <c r="KC398" s="1868"/>
      <c r="KF398" s="2261"/>
      <c r="KG398" s="1868"/>
      <c r="KJ398" s="2261"/>
      <c r="KK398" s="1868"/>
      <c r="KN398" s="2261"/>
      <c r="KO398" s="1868"/>
      <c r="KR398" s="2261"/>
      <c r="KS398" s="1868"/>
      <c r="KV398" s="2261"/>
      <c r="KW398" s="1868"/>
      <c r="KZ398" s="2261"/>
      <c r="LA398" s="1868"/>
      <c r="LD398" s="2261"/>
      <c r="LE398" s="1868"/>
      <c r="LH398" s="2261"/>
      <c r="LI398" s="1868"/>
      <c r="LL398" s="2261"/>
      <c r="LM398" s="1868"/>
      <c r="LP398" s="2261"/>
      <c r="LQ398" s="1868"/>
      <c r="LT398" s="2261"/>
      <c r="LU398" s="1868"/>
      <c r="LX398" s="2261"/>
      <c r="LY398" s="1868"/>
      <c r="MB398" s="2261"/>
      <c r="MC398" s="1868"/>
      <c r="MF398" s="2261"/>
      <c r="MG398" s="1868"/>
      <c r="MJ398" s="2261"/>
      <c r="MK398" s="1868"/>
      <c r="MN398" s="2261"/>
      <c r="MO398" s="1868"/>
      <c r="MR398" s="2261"/>
      <c r="MS398" s="1868"/>
      <c r="MV398" s="2261"/>
      <c r="MW398" s="1868"/>
      <c r="MZ398" s="2261"/>
      <c r="NA398" s="1868"/>
      <c r="ND398" s="2261"/>
    </row>
    <row r="399" spans="1:368" s="898" customFormat="1" thickBot="1">
      <c r="A399" s="861"/>
      <c r="B399" s="1760"/>
      <c r="C399" s="1790"/>
      <c r="D399" s="2331"/>
      <c r="E399" s="1790"/>
      <c r="F399" s="1840" t="s">
        <v>425</v>
      </c>
      <c r="G399" s="1742" t="s">
        <v>302</v>
      </c>
      <c r="H399" s="1747">
        <f t="shared" ref="H399:J402" si="353">AVERAGE(Q399,BU399,BE399,CK399,DI399,AK399,AC399,FU399,FI399,BQ399,DU399)</f>
        <v>4.9748333333333337</v>
      </c>
      <c r="I399" s="1747">
        <f t="shared" si="353"/>
        <v>5.0998333333333337</v>
      </c>
      <c r="J399" s="1747">
        <f t="shared" si="353"/>
        <v>6.8969999999999994</v>
      </c>
      <c r="K399" s="2309">
        <f>SUM(H399:J399)</f>
        <v>16.971666666666668</v>
      </c>
      <c r="L399" s="1760"/>
      <c r="M399" s="2075"/>
      <c r="N399" s="2075"/>
      <c r="O399" s="2075"/>
      <c r="P399" s="2507"/>
      <c r="Q399" s="1906">
        <f>T399*6/20</f>
        <v>4.149</v>
      </c>
      <c r="R399" s="683">
        <f>T399*6/20</f>
        <v>4.149</v>
      </c>
      <c r="S399" s="683">
        <f>T399*8/20</f>
        <v>5.532</v>
      </c>
      <c r="T399" s="1907">
        <v>13.83</v>
      </c>
      <c r="U399" s="2078"/>
      <c r="V399" s="2078"/>
      <c r="W399" s="2078"/>
      <c r="X399" s="2079"/>
      <c r="Y399" s="2199"/>
      <c r="Z399" s="2199"/>
      <c r="AA399" s="2199"/>
      <c r="AB399" s="2200"/>
      <c r="AC399" s="484">
        <v>3.5</v>
      </c>
      <c r="AD399" s="484">
        <v>4</v>
      </c>
      <c r="AE399" s="484">
        <v>5</v>
      </c>
      <c r="AF399" s="356">
        <f>AE399+AD399+AC399</f>
        <v>12.5</v>
      </c>
      <c r="AG399" s="2080"/>
      <c r="AH399" s="2081"/>
      <c r="AI399" s="2082"/>
      <c r="AJ399" s="2081"/>
      <c r="AK399" s="1558">
        <v>5</v>
      </c>
      <c r="AL399" s="486">
        <v>4.75</v>
      </c>
      <c r="AM399" s="486">
        <v>7.25</v>
      </c>
      <c r="AN399" s="1559">
        <f>AM399+AL399+AK399</f>
        <v>17</v>
      </c>
      <c r="AO399" s="2086"/>
      <c r="AP399" s="2086"/>
      <c r="AQ399" s="2086"/>
      <c r="AR399" s="2087"/>
      <c r="AS399" s="109"/>
      <c r="AT399" s="109"/>
      <c r="AU399" s="110"/>
      <c r="AV399" s="608"/>
      <c r="AW399" s="2091"/>
      <c r="AX399" s="2092"/>
      <c r="AY399" s="2093"/>
      <c r="AZ399" s="2094"/>
      <c r="BA399" s="2095"/>
      <c r="BB399" s="2095"/>
      <c r="BC399" s="2095"/>
      <c r="BD399" s="2394"/>
      <c r="BE399" s="2401">
        <v>5.5</v>
      </c>
      <c r="BF399" s="368">
        <v>6</v>
      </c>
      <c r="BG399" s="2451">
        <v>8</v>
      </c>
      <c r="BH399" s="470">
        <f>BG399+BF399+BE399</f>
        <v>19.5</v>
      </c>
      <c r="BI399" s="2097"/>
      <c r="BJ399" s="2097"/>
      <c r="BK399" s="2097"/>
      <c r="BL399" s="2098"/>
      <c r="BM399" s="2099"/>
      <c r="BN399" s="2099"/>
      <c r="BO399" s="2099"/>
      <c r="BP399" s="2100"/>
      <c r="BQ399" s="2088"/>
      <c r="BR399" s="2088"/>
      <c r="BS399" s="2088"/>
      <c r="BT399" s="2090"/>
      <c r="BU399" s="2101"/>
      <c r="BV399" s="2088"/>
      <c r="BW399" s="2088"/>
      <c r="BX399" s="2102"/>
      <c r="BY399" s="2103"/>
      <c r="BZ399" s="2103"/>
      <c r="CA399" s="2103"/>
      <c r="CB399" s="2104"/>
      <c r="CC399" s="2078"/>
      <c r="CD399" s="2078"/>
      <c r="CE399" s="2078"/>
      <c r="CF399" s="2079"/>
      <c r="CG399" s="2099"/>
      <c r="CH399" s="2099"/>
      <c r="CI399" s="2099"/>
      <c r="CJ399" s="2100"/>
      <c r="CK399" s="2097"/>
      <c r="CL399" s="2097"/>
      <c r="CM399" s="2097"/>
      <c r="CN399" s="2105"/>
      <c r="CO399" s="1867"/>
      <c r="CQ399" s="2106"/>
      <c r="CR399" s="2201"/>
      <c r="CV399" s="2107"/>
      <c r="CW399" s="2108"/>
      <c r="CY399" s="2106"/>
      <c r="CZ399" s="2106"/>
      <c r="DA399" s="2108"/>
      <c r="DC399" s="2106"/>
      <c r="DD399" s="2106"/>
      <c r="DE399" s="2108"/>
      <c r="DG399" s="2106"/>
      <c r="DH399" s="2106"/>
      <c r="DI399" s="2108"/>
      <c r="DK399" s="2106"/>
      <c r="DL399" s="2106"/>
      <c r="DM399" s="2109"/>
      <c r="DN399" s="2109"/>
      <c r="DO399" s="2109"/>
      <c r="DP399" s="2110"/>
      <c r="DQ399" s="2108"/>
      <c r="DS399" s="2106"/>
      <c r="DT399" s="2107"/>
      <c r="DU399" s="2108"/>
      <c r="DW399" s="2106"/>
      <c r="DX399" s="2107"/>
      <c r="DY399" s="2108"/>
      <c r="EA399" s="2106"/>
      <c r="EB399" s="2107"/>
      <c r="EC399" s="2108"/>
      <c r="EE399" s="2106"/>
      <c r="EF399" s="2107"/>
      <c r="EG399" s="2108"/>
      <c r="EI399" s="2106"/>
      <c r="EJ399" s="2107"/>
      <c r="EK399" s="2111"/>
      <c r="EL399" s="2112"/>
      <c r="EM399" s="2113"/>
      <c r="EN399" s="2114"/>
      <c r="EO399" s="2115"/>
      <c r="EP399" s="2116"/>
      <c r="EQ399" s="2117"/>
      <c r="ER399" s="2118"/>
      <c r="ES399" s="2119"/>
      <c r="ET399" s="2120"/>
      <c r="EU399" s="2121"/>
      <c r="EV399" s="2122"/>
      <c r="EW399" s="2123"/>
      <c r="EX399" s="2124"/>
      <c r="EY399" s="2125"/>
      <c r="EZ399" s="2126"/>
      <c r="FA399" s="2127"/>
      <c r="FB399" s="2128"/>
      <c r="FC399" s="2129"/>
      <c r="FD399" s="2130"/>
      <c r="FE399" s="2131"/>
      <c r="FF399" s="2132"/>
      <c r="FG399" s="2133"/>
      <c r="FH399" s="2134"/>
      <c r="FI399" s="374">
        <f>FL399*6/20</f>
        <v>6</v>
      </c>
      <c r="FJ399" s="374">
        <f>FL399*6/20</f>
        <v>6</v>
      </c>
      <c r="FK399" s="374">
        <f>FL399*8/20</f>
        <v>8</v>
      </c>
      <c r="FL399" s="2263">
        <v>20</v>
      </c>
      <c r="FP399" s="2260"/>
      <c r="FQ399" s="1867"/>
      <c r="FT399" s="2260"/>
      <c r="FU399" s="374">
        <f>FX399*6/20</f>
        <v>5.7</v>
      </c>
      <c r="FV399" s="374">
        <f>FX399*6/20</f>
        <v>5.7</v>
      </c>
      <c r="FW399" s="374">
        <f>FX399*8/20</f>
        <v>7.6</v>
      </c>
      <c r="FX399" s="2263">
        <v>19</v>
      </c>
      <c r="GB399" s="2260"/>
      <c r="GF399" s="2260"/>
      <c r="GG399" s="1858"/>
      <c r="GH399" s="78"/>
      <c r="GI399" s="78"/>
      <c r="GJ399" s="2252"/>
      <c r="GK399" s="78"/>
      <c r="GL399" s="78"/>
      <c r="GM399" s="78"/>
      <c r="GN399" s="2252"/>
      <c r="GO399" s="78"/>
      <c r="GP399" s="78"/>
      <c r="GQ399" s="78"/>
      <c r="GR399" s="2252"/>
      <c r="GS399" s="78"/>
      <c r="GT399" s="78"/>
      <c r="GU399" s="78"/>
      <c r="GV399" s="1858"/>
      <c r="GW399" s="1867"/>
      <c r="GZ399" s="2260"/>
      <c r="HA399" s="1867"/>
      <c r="HD399" s="2260"/>
      <c r="HE399" s="1867"/>
      <c r="HH399" s="2260"/>
      <c r="HI399" s="1867"/>
      <c r="HL399" s="2260"/>
      <c r="HM399" s="1867"/>
      <c r="HP399" s="2260"/>
      <c r="HQ399" s="1867"/>
      <c r="HT399" s="2260"/>
      <c r="HU399" s="1867"/>
      <c r="HX399" s="2260"/>
      <c r="HY399" s="1867"/>
      <c r="IB399" s="2260"/>
      <c r="IC399" s="1867"/>
      <c r="IF399" s="2260"/>
      <c r="IG399" s="1867"/>
      <c r="IJ399" s="2260"/>
      <c r="IK399" s="1867"/>
      <c r="IN399" s="2260"/>
      <c r="IO399" s="1867"/>
      <c r="IR399" s="2260"/>
      <c r="IS399" s="1867"/>
      <c r="IV399" s="1867"/>
      <c r="IW399" s="1867"/>
      <c r="IZ399" s="2260"/>
      <c r="JA399" s="1867"/>
      <c r="JD399" s="2260"/>
      <c r="JE399" s="1867"/>
      <c r="JH399" s="2260"/>
      <c r="JI399" s="1867"/>
      <c r="JL399" s="2260"/>
      <c r="JM399" s="1867"/>
      <c r="JP399" s="2260"/>
      <c r="JQ399" s="1867"/>
      <c r="JT399" s="2260"/>
      <c r="JU399" s="1867"/>
      <c r="JX399" s="2260"/>
      <c r="JY399" s="1867"/>
      <c r="KB399" s="2260"/>
      <c r="KC399" s="1867"/>
      <c r="KF399" s="2260"/>
      <c r="KG399" s="1867"/>
      <c r="KJ399" s="2260"/>
      <c r="KK399" s="1867"/>
      <c r="KN399" s="2260"/>
      <c r="KO399" s="1867"/>
      <c r="KR399" s="2260"/>
      <c r="KS399" s="1867"/>
      <c r="KV399" s="2260"/>
      <c r="KW399" s="1867"/>
      <c r="KZ399" s="2260"/>
      <c r="LA399" s="1867"/>
      <c r="LD399" s="2260"/>
      <c r="LE399" s="1867"/>
      <c r="LH399" s="2260"/>
      <c r="LI399" s="1867"/>
      <c r="LL399" s="2260"/>
      <c r="LM399" s="1867"/>
      <c r="LP399" s="2260"/>
      <c r="LQ399" s="1867"/>
      <c r="LT399" s="2260"/>
      <c r="LU399" s="1867"/>
      <c r="LX399" s="2260"/>
      <c r="LY399" s="1867"/>
      <c r="MB399" s="2260"/>
      <c r="MC399" s="1867"/>
      <c r="MF399" s="2260"/>
      <c r="MG399" s="1867"/>
      <c r="MJ399" s="2260"/>
      <c r="MK399" s="1867"/>
      <c r="MN399" s="2260"/>
      <c r="MO399" s="1867"/>
      <c r="MR399" s="2260"/>
      <c r="MS399" s="1867"/>
      <c r="MV399" s="2260"/>
      <c r="MW399" s="1867"/>
      <c r="MZ399" s="2260"/>
      <c r="NA399" s="1867"/>
      <c r="ND399" s="2260"/>
    </row>
    <row r="400" spans="1:368" s="78" customFormat="1" thickBot="1">
      <c r="A400" s="899"/>
      <c r="B400" s="1754"/>
      <c r="C400" s="1790"/>
      <c r="D400" s="2331"/>
      <c r="E400" s="1790"/>
      <c r="F400" s="1837" t="s">
        <v>426</v>
      </c>
      <c r="G400" s="1743" t="s">
        <v>189</v>
      </c>
      <c r="H400" s="1879">
        <f t="shared" si="353"/>
        <v>4.958333333333333</v>
      </c>
      <c r="I400" s="1879">
        <f t="shared" si="353"/>
        <v>4.875</v>
      </c>
      <c r="J400" s="1879">
        <f t="shared" si="353"/>
        <v>6.166666666666667</v>
      </c>
      <c r="K400" s="2310">
        <f>SUM(H400:J400)</f>
        <v>16</v>
      </c>
      <c r="L400" s="1754"/>
      <c r="M400" s="65"/>
      <c r="N400" s="65"/>
      <c r="O400" s="65"/>
      <c r="P400" s="176"/>
      <c r="Q400" s="2529">
        <v>5</v>
      </c>
      <c r="R400" s="1160">
        <v>4</v>
      </c>
      <c r="S400" s="1161">
        <v>4</v>
      </c>
      <c r="T400" s="2520">
        <f>S400+R400+Q400</f>
        <v>13</v>
      </c>
      <c r="U400" s="41"/>
      <c r="V400" s="41"/>
      <c r="W400" s="41"/>
      <c r="X400" s="100"/>
      <c r="Y400" s="101"/>
      <c r="Z400" s="101"/>
      <c r="AA400" s="101"/>
      <c r="AB400" s="102"/>
      <c r="AC400" s="484">
        <v>3.5</v>
      </c>
      <c r="AD400" s="484">
        <v>4</v>
      </c>
      <c r="AE400" s="484">
        <v>6.5</v>
      </c>
      <c r="AF400" s="356">
        <f>AE400+AD400+AC400</f>
        <v>14</v>
      </c>
      <c r="AG400" s="1182"/>
      <c r="AH400" s="1183"/>
      <c r="AI400" s="1184"/>
      <c r="AJ400" s="1183"/>
      <c r="AK400" s="1558">
        <v>5.5</v>
      </c>
      <c r="AL400" s="486">
        <v>5.5</v>
      </c>
      <c r="AM400" s="486">
        <v>5.5</v>
      </c>
      <c r="AN400" s="1559">
        <f>AM400+AL400+AK400</f>
        <v>16.5</v>
      </c>
      <c r="AO400" s="1135"/>
      <c r="AP400" s="1135"/>
      <c r="AQ400" s="1135"/>
      <c r="AR400" s="1124"/>
      <c r="AS400" s="109"/>
      <c r="AT400" s="109"/>
      <c r="AU400" s="110"/>
      <c r="AV400" s="608"/>
      <c r="AW400" s="1956"/>
      <c r="AX400" s="111"/>
      <c r="AY400" s="112"/>
      <c r="AZ400" s="1957"/>
      <c r="BA400" s="4"/>
      <c r="BB400" s="4"/>
      <c r="BC400" s="4"/>
      <c r="BD400" s="2395"/>
      <c r="BE400" s="1906">
        <f>BH400*6/20</f>
        <v>4.8</v>
      </c>
      <c r="BF400" s="683">
        <f>BH400*6/20</f>
        <v>4.8</v>
      </c>
      <c r="BG400" s="2466">
        <f>BH400*8/20</f>
        <v>6.4</v>
      </c>
      <c r="BH400" s="2409">
        <v>16</v>
      </c>
      <c r="BI400" s="221"/>
      <c r="BJ400" s="221"/>
      <c r="BK400" s="221"/>
      <c r="BL400" s="115"/>
      <c r="BM400" s="38"/>
      <c r="BN400" s="38"/>
      <c r="BO400" s="38"/>
      <c r="BP400" s="117"/>
      <c r="BQ400" s="109"/>
      <c r="BR400" s="109"/>
      <c r="BS400" s="109"/>
      <c r="BT400" s="608"/>
      <c r="BU400" s="1939"/>
      <c r="BV400" s="109"/>
      <c r="BW400" s="109"/>
      <c r="BX400" s="1940"/>
      <c r="BY400" s="2135"/>
      <c r="BZ400" s="2135"/>
      <c r="CA400" s="2135"/>
      <c r="CB400" s="1431"/>
      <c r="CC400" s="41"/>
      <c r="CD400" s="41"/>
      <c r="CE400" s="41"/>
      <c r="CF400" s="100"/>
      <c r="CG400" s="38"/>
      <c r="CH400" s="38"/>
      <c r="CI400" s="38"/>
      <c r="CJ400" s="117"/>
      <c r="CK400" s="221"/>
      <c r="CL400" s="221"/>
      <c r="CM400" s="221"/>
      <c r="CN400" s="220"/>
      <c r="CO400" s="1858"/>
      <c r="CQ400" s="3"/>
      <c r="CR400" s="2020"/>
      <c r="CV400" s="121"/>
      <c r="CW400" s="2"/>
      <c r="CY400" s="3"/>
      <c r="CZ400" s="3"/>
      <c r="DA400" s="2"/>
      <c r="DC400" s="3"/>
      <c r="DD400" s="3"/>
      <c r="DE400" s="2"/>
      <c r="DG400" s="3"/>
      <c r="DH400" s="3"/>
      <c r="DI400" s="2"/>
      <c r="DK400" s="3"/>
      <c r="DL400" s="3"/>
      <c r="DM400" s="90"/>
      <c r="DN400" s="90"/>
      <c r="DO400" s="90"/>
      <c r="DP400" s="103"/>
      <c r="DQ400" s="2"/>
      <c r="DS400" s="3"/>
      <c r="DT400" s="121"/>
      <c r="DU400" s="2"/>
      <c r="DW400" s="3"/>
      <c r="DX400" s="121"/>
      <c r="DY400" s="2"/>
      <c r="EA400" s="3"/>
      <c r="EB400" s="121"/>
      <c r="EC400" s="2"/>
      <c r="EE400" s="3"/>
      <c r="EF400" s="121"/>
      <c r="EG400" s="2"/>
      <c r="EI400" s="3"/>
      <c r="EJ400" s="121"/>
      <c r="EK400" s="994"/>
      <c r="EL400" s="995"/>
      <c r="EM400" s="996"/>
      <c r="EN400" s="997"/>
      <c r="EO400" s="1056"/>
      <c r="EP400" s="1057"/>
      <c r="EQ400" s="1058"/>
      <c r="ER400" s="1059"/>
      <c r="ES400" s="1117"/>
      <c r="ET400" s="1118"/>
      <c r="EU400" s="1119"/>
      <c r="EV400" s="1120"/>
      <c r="EW400" s="1400"/>
      <c r="EX400" s="1401"/>
      <c r="EY400" s="1402"/>
      <c r="EZ400" s="1403"/>
      <c r="FA400" s="1469"/>
      <c r="FB400" s="1470"/>
      <c r="FC400" s="1471"/>
      <c r="FD400" s="1472"/>
      <c r="FE400" s="1682"/>
      <c r="FF400" s="1683"/>
      <c r="FG400" s="1684"/>
      <c r="FH400" s="1685"/>
      <c r="FI400" s="374">
        <f>FL400*6/20</f>
        <v>6</v>
      </c>
      <c r="FJ400" s="374">
        <f>FL400*6/20</f>
        <v>6</v>
      </c>
      <c r="FK400" s="374">
        <f>FL400*8/20</f>
        <v>8</v>
      </c>
      <c r="FL400" s="2263">
        <v>20</v>
      </c>
      <c r="FP400" s="2252"/>
      <c r="FQ400" s="1858"/>
      <c r="FT400" s="2252"/>
      <c r="FU400" s="374">
        <f>FX400*6/20</f>
        <v>4.95</v>
      </c>
      <c r="FV400" s="374">
        <f>FX400*6/20</f>
        <v>4.95</v>
      </c>
      <c r="FW400" s="374">
        <f>FX400*8/20</f>
        <v>6.6</v>
      </c>
      <c r="FX400" s="2263">
        <v>16.5</v>
      </c>
      <c r="GB400" s="2252"/>
      <c r="GF400" s="2252"/>
      <c r="GG400" s="1858"/>
      <c r="GJ400" s="2252"/>
      <c r="GN400" s="2252"/>
      <c r="GR400" s="2252"/>
      <c r="GV400" s="1858"/>
      <c r="GW400" s="1858"/>
      <c r="GZ400" s="2252"/>
      <c r="HA400" s="1858"/>
      <c r="HD400" s="2252"/>
      <c r="HE400" s="1858"/>
      <c r="HH400" s="2252"/>
      <c r="HI400" s="1858"/>
      <c r="HL400" s="2252"/>
      <c r="HM400" s="1858"/>
      <c r="HP400" s="2252"/>
      <c r="HQ400" s="1858"/>
      <c r="HT400" s="2252"/>
      <c r="HU400" s="1858"/>
      <c r="HX400" s="2252"/>
      <c r="HY400" s="1858"/>
      <c r="IB400" s="2252"/>
      <c r="IC400" s="1858"/>
      <c r="IF400" s="2252"/>
      <c r="IG400" s="1858"/>
      <c r="IJ400" s="2252"/>
      <c r="IK400" s="1858"/>
      <c r="IN400" s="2252"/>
      <c r="IO400" s="1858"/>
      <c r="IR400" s="2252"/>
      <c r="IS400" s="1858"/>
      <c r="IV400" s="1858"/>
      <c r="IW400" s="1858"/>
      <c r="IZ400" s="2252"/>
      <c r="JA400" s="1858"/>
      <c r="JD400" s="2252"/>
      <c r="JE400" s="1858"/>
      <c r="JH400" s="2252"/>
      <c r="JI400" s="1858"/>
      <c r="JL400" s="2252"/>
      <c r="JM400" s="1858"/>
      <c r="JP400" s="2252"/>
      <c r="JQ400" s="1858"/>
      <c r="JT400" s="2252"/>
      <c r="JU400" s="1858"/>
      <c r="JX400" s="2252"/>
      <c r="JY400" s="1858"/>
      <c r="KB400" s="2252"/>
      <c r="KC400" s="1858"/>
      <c r="KF400" s="2252"/>
      <c r="KG400" s="1858"/>
      <c r="KJ400" s="2252"/>
      <c r="KK400" s="1858"/>
      <c r="KN400" s="2252"/>
      <c r="KO400" s="1858"/>
      <c r="KR400" s="2252"/>
      <c r="KS400" s="1858"/>
      <c r="KV400" s="2252"/>
      <c r="KW400" s="1858"/>
      <c r="KZ400" s="2252"/>
      <c r="LA400" s="1858"/>
      <c r="LD400" s="2252"/>
      <c r="LE400" s="1858"/>
      <c r="LH400" s="2252"/>
      <c r="LI400" s="1858"/>
      <c r="LL400" s="2252"/>
      <c r="LM400" s="1858"/>
      <c r="LP400" s="2252"/>
      <c r="LQ400" s="1858"/>
      <c r="LT400" s="2252"/>
      <c r="LU400" s="1858"/>
      <c r="LX400" s="2252"/>
      <c r="LY400" s="1858"/>
      <c r="MB400" s="2252"/>
      <c r="MC400" s="1858"/>
      <c r="MF400" s="2252"/>
      <c r="MG400" s="1858"/>
      <c r="MJ400" s="2252"/>
      <c r="MK400" s="1858"/>
      <c r="MN400" s="2252"/>
      <c r="MO400" s="1858"/>
      <c r="MR400" s="2252"/>
      <c r="MS400" s="1858"/>
      <c r="MV400" s="2252"/>
      <c r="MW400" s="1858"/>
      <c r="MZ400" s="2252"/>
      <c r="NA400" s="1858"/>
      <c r="ND400" s="2252"/>
    </row>
    <row r="401" spans="1:368" s="78" customFormat="1" thickBot="1">
      <c r="A401" s="899"/>
      <c r="B401" s="1754"/>
      <c r="C401" s="1790"/>
      <c r="D401" s="2331"/>
      <c r="E401" s="1790"/>
      <c r="F401" s="1837"/>
      <c r="G401" s="1743" t="s">
        <v>413</v>
      </c>
      <c r="H401" s="1879">
        <f t="shared" si="353"/>
        <v>4.6753333333333336</v>
      </c>
      <c r="I401" s="1879">
        <f t="shared" si="353"/>
        <v>4.8419999999999996</v>
      </c>
      <c r="J401" s="1879">
        <f t="shared" si="353"/>
        <v>5.4560000000000004</v>
      </c>
      <c r="K401" s="2310">
        <f>SUM(H401:J401)</f>
        <v>14.973333333333333</v>
      </c>
      <c r="L401" s="1754"/>
      <c r="M401" s="65"/>
      <c r="N401" s="65"/>
      <c r="O401" s="65"/>
      <c r="P401" s="176"/>
      <c r="Q401" s="2529">
        <v>5</v>
      </c>
      <c r="R401" s="1160">
        <v>5</v>
      </c>
      <c r="S401" s="1161">
        <v>6</v>
      </c>
      <c r="T401" s="2520">
        <f>S401+R401+Q401</f>
        <v>16</v>
      </c>
      <c r="U401" s="41"/>
      <c r="V401" s="41"/>
      <c r="W401" s="41"/>
      <c r="X401" s="100"/>
      <c r="Y401" s="101"/>
      <c r="Z401" s="101"/>
      <c r="AA401" s="101"/>
      <c r="AB401" s="102"/>
      <c r="AC401" s="484">
        <v>4</v>
      </c>
      <c r="AD401" s="484">
        <v>4.5</v>
      </c>
      <c r="AE401" s="484">
        <v>2</v>
      </c>
      <c r="AF401" s="356">
        <f>AE401+AD401+AC401</f>
        <v>10.5</v>
      </c>
      <c r="AG401" s="1182"/>
      <c r="AH401" s="1183"/>
      <c r="AI401" s="1184"/>
      <c r="AJ401" s="1183"/>
      <c r="AK401" s="1558">
        <v>4</v>
      </c>
      <c r="AL401" s="486">
        <v>4.5</v>
      </c>
      <c r="AM401" s="486">
        <v>5</v>
      </c>
      <c r="AN401" s="1559">
        <f>AM401+AL401+AK401</f>
        <v>13.5</v>
      </c>
      <c r="AO401" s="1135"/>
      <c r="AP401" s="1135"/>
      <c r="AQ401" s="1135"/>
      <c r="AR401" s="1124"/>
      <c r="AS401" s="109"/>
      <c r="AT401" s="109"/>
      <c r="AU401" s="110"/>
      <c r="AV401" s="608"/>
      <c r="AW401" s="1956"/>
      <c r="AX401" s="111"/>
      <c r="AY401" s="112"/>
      <c r="AZ401" s="1957"/>
      <c r="BA401" s="4"/>
      <c r="BB401" s="4"/>
      <c r="BC401" s="4"/>
      <c r="BD401" s="2395"/>
      <c r="BE401" s="2401">
        <v>4</v>
      </c>
      <c r="BF401" s="368">
        <v>4</v>
      </c>
      <c r="BG401" s="2451">
        <v>5</v>
      </c>
      <c r="BH401" s="470">
        <f>BG401+BF401+BE401</f>
        <v>13</v>
      </c>
      <c r="BI401" s="221"/>
      <c r="BJ401" s="221"/>
      <c r="BK401" s="221"/>
      <c r="BL401" s="115"/>
      <c r="BM401" s="38"/>
      <c r="BN401" s="38"/>
      <c r="BO401" s="38"/>
      <c r="BP401" s="117"/>
      <c r="BQ401" s="109"/>
      <c r="BR401" s="109"/>
      <c r="BS401" s="109"/>
      <c r="BT401" s="608"/>
      <c r="BU401" s="1939"/>
      <c r="BV401" s="109"/>
      <c r="BW401" s="109"/>
      <c r="BX401" s="1940"/>
      <c r="BY401" s="2135"/>
      <c r="BZ401" s="2135"/>
      <c r="CA401" s="2135"/>
      <c r="CB401" s="1431"/>
      <c r="CC401" s="41"/>
      <c r="CD401" s="41"/>
      <c r="CE401" s="41"/>
      <c r="CF401" s="100"/>
      <c r="CG401" s="38"/>
      <c r="CH401" s="38"/>
      <c r="CI401" s="38"/>
      <c r="CJ401" s="117"/>
      <c r="CK401" s="221"/>
      <c r="CL401" s="221"/>
      <c r="CM401" s="221"/>
      <c r="CN401" s="220"/>
      <c r="CO401" s="1858"/>
      <c r="CQ401" s="3"/>
      <c r="CR401" s="2020"/>
      <c r="CV401" s="121"/>
      <c r="CW401" s="2"/>
      <c r="CY401" s="3"/>
      <c r="CZ401" s="3"/>
      <c r="DA401" s="2"/>
      <c r="DC401" s="3"/>
      <c r="DD401" s="3"/>
      <c r="DE401" s="2"/>
      <c r="DG401" s="3"/>
      <c r="DH401" s="3"/>
      <c r="DI401" s="2"/>
      <c r="DK401" s="3"/>
      <c r="DL401" s="3"/>
      <c r="DM401" s="90"/>
      <c r="DN401" s="90"/>
      <c r="DO401" s="90"/>
      <c r="DP401" s="103"/>
      <c r="DQ401" s="2"/>
      <c r="DS401" s="3"/>
      <c r="DT401" s="121"/>
      <c r="DU401" s="2"/>
      <c r="DW401" s="3"/>
      <c r="DX401" s="121"/>
      <c r="DY401" s="2"/>
      <c r="EA401" s="3"/>
      <c r="EB401" s="121"/>
      <c r="EC401" s="2"/>
      <c r="EE401" s="3"/>
      <c r="EF401" s="121"/>
      <c r="EG401" s="2"/>
      <c r="EI401" s="3"/>
      <c r="EJ401" s="121"/>
      <c r="EK401" s="994"/>
      <c r="EL401" s="995"/>
      <c r="EM401" s="996"/>
      <c r="EN401" s="997"/>
      <c r="EO401" s="1056"/>
      <c r="EP401" s="1057"/>
      <c r="EQ401" s="1058"/>
      <c r="ER401" s="1059"/>
      <c r="ES401" s="1117"/>
      <c r="ET401" s="1118"/>
      <c r="EU401" s="1119"/>
      <c r="EV401" s="1120"/>
      <c r="EW401" s="1400"/>
      <c r="EX401" s="1401"/>
      <c r="EY401" s="1402"/>
      <c r="EZ401" s="1403"/>
      <c r="FA401" s="1469"/>
      <c r="FB401" s="1470"/>
      <c r="FC401" s="1471"/>
      <c r="FD401" s="1472"/>
      <c r="FE401" s="1682"/>
      <c r="FF401" s="1683"/>
      <c r="FG401" s="1684"/>
      <c r="FH401" s="1685"/>
      <c r="FI401" s="374">
        <f>FL401*6/20</f>
        <v>6</v>
      </c>
      <c r="FJ401" s="374">
        <f>FL401*6/20</f>
        <v>6</v>
      </c>
      <c r="FK401" s="374">
        <f>FL401*8/20</f>
        <v>8</v>
      </c>
      <c r="FL401" s="2263">
        <v>20</v>
      </c>
      <c r="FP401" s="2252"/>
      <c r="FQ401" s="1858"/>
      <c r="FT401" s="2252"/>
      <c r="FU401" s="683">
        <f>FX401*6/20</f>
        <v>5.0519999999999996</v>
      </c>
      <c r="FV401" s="683">
        <f>FX401*6/20</f>
        <v>5.0519999999999996</v>
      </c>
      <c r="FW401" s="683">
        <f>FX401*8/20</f>
        <v>6.7359999999999998</v>
      </c>
      <c r="FX401" s="2265">
        <v>16.84</v>
      </c>
      <c r="GB401" s="2252"/>
      <c r="GF401" s="2252"/>
      <c r="GG401" s="1858"/>
      <c r="GJ401" s="2252"/>
      <c r="GN401" s="2252"/>
      <c r="GR401" s="2252"/>
      <c r="GV401" s="1858"/>
      <c r="GW401" s="1858"/>
      <c r="GZ401" s="2252"/>
      <c r="HA401" s="1858"/>
      <c r="HD401" s="2252"/>
      <c r="HE401" s="1858"/>
      <c r="HH401" s="2252"/>
      <c r="HI401" s="1858"/>
      <c r="HL401" s="2252"/>
      <c r="HM401" s="1858"/>
      <c r="HP401" s="2252"/>
      <c r="HQ401" s="1858"/>
      <c r="HT401" s="2252"/>
      <c r="HU401" s="1858"/>
      <c r="HX401" s="2252"/>
      <c r="HY401" s="1858"/>
      <c r="IB401" s="2252"/>
      <c r="IC401" s="1858"/>
      <c r="IF401" s="2252"/>
      <c r="IG401" s="1858"/>
      <c r="IJ401" s="2252"/>
      <c r="IK401" s="1858"/>
      <c r="IN401" s="2252"/>
      <c r="IO401" s="1858"/>
      <c r="IR401" s="2252"/>
      <c r="IS401" s="1858"/>
      <c r="IV401" s="1858"/>
      <c r="IW401" s="1858"/>
      <c r="IZ401" s="2252"/>
      <c r="JA401" s="1858"/>
      <c r="JD401" s="2252"/>
      <c r="JE401" s="1858"/>
      <c r="JH401" s="2252"/>
      <c r="JI401" s="1858"/>
      <c r="JL401" s="2252"/>
      <c r="JM401" s="1858"/>
      <c r="JP401" s="2252"/>
      <c r="JQ401" s="1858"/>
      <c r="JT401" s="2252"/>
      <c r="JU401" s="1858"/>
      <c r="JX401" s="2252"/>
      <c r="JY401" s="1858"/>
      <c r="KB401" s="2252"/>
      <c r="KC401" s="1858"/>
      <c r="KF401" s="2252"/>
      <c r="KG401" s="1858"/>
      <c r="KJ401" s="2252"/>
      <c r="KK401" s="1858"/>
      <c r="KN401" s="2252"/>
      <c r="KO401" s="1858"/>
      <c r="KR401" s="2252"/>
      <c r="KS401" s="1858"/>
      <c r="KV401" s="2252"/>
      <c r="KW401" s="1858"/>
      <c r="KZ401" s="2252"/>
      <c r="LA401" s="1858"/>
      <c r="LD401" s="2252"/>
      <c r="LE401" s="1858"/>
      <c r="LH401" s="2252"/>
      <c r="LI401" s="1858"/>
      <c r="LL401" s="2252"/>
      <c r="LM401" s="1858"/>
      <c r="LP401" s="2252"/>
      <c r="LQ401" s="1858"/>
      <c r="LT401" s="2252"/>
      <c r="LU401" s="1858"/>
      <c r="LX401" s="2252"/>
      <c r="LY401" s="1858"/>
      <c r="MB401" s="2252"/>
      <c r="MC401" s="1858"/>
      <c r="MF401" s="2252"/>
      <c r="MG401" s="1858"/>
      <c r="MJ401" s="2252"/>
      <c r="MK401" s="1858"/>
      <c r="MN401" s="2252"/>
      <c r="MO401" s="1858"/>
      <c r="MR401" s="2252"/>
      <c r="MS401" s="1858"/>
      <c r="MV401" s="2252"/>
      <c r="MW401" s="1858"/>
      <c r="MZ401" s="2252"/>
      <c r="NA401" s="1858"/>
      <c r="ND401" s="2252"/>
    </row>
    <row r="402" spans="1:368" s="78" customFormat="1" thickBot="1">
      <c r="A402" s="899"/>
      <c r="B402" s="1754"/>
      <c r="C402" s="1790"/>
      <c r="D402" s="2331"/>
      <c r="E402" s="1790"/>
      <c r="F402" s="1837"/>
      <c r="G402" s="1743" t="s">
        <v>424</v>
      </c>
      <c r="H402" s="1879">
        <f t="shared" si="353"/>
        <v>4.7706666666666671</v>
      </c>
      <c r="I402" s="1879">
        <f t="shared" si="353"/>
        <v>4.2706666666666662</v>
      </c>
      <c r="J402" s="1879">
        <f t="shared" si="353"/>
        <v>5.3886666666666665</v>
      </c>
      <c r="K402" s="2310">
        <f>SUM(H402:J402)</f>
        <v>14.43</v>
      </c>
      <c r="L402" s="1754"/>
      <c r="M402" s="65"/>
      <c r="N402" s="65"/>
      <c r="O402" s="65"/>
      <c r="P402" s="176"/>
      <c r="Q402" s="2529">
        <v>5</v>
      </c>
      <c r="R402" s="1160">
        <v>4</v>
      </c>
      <c r="S402" s="1161">
        <v>3.5</v>
      </c>
      <c r="T402" s="2520">
        <f>S402+R402+Q402</f>
        <v>12.5</v>
      </c>
      <c r="U402" s="41"/>
      <c r="V402" s="41"/>
      <c r="W402" s="41"/>
      <c r="X402" s="100"/>
      <c r="Y402" s="101"/>
      <c r="Z402" s="101"/>
      <c r="AA402" s="101"/>
      <c r="AB402" s="102"/>
      <c r="AC402" s="1906">
        <f>AF402*6/20</f>
        <v>3.6990000000000003</v>
      </c>
      <c r="AD402" s="683">
        <f>AF402*6/20</f>
        <v>3.6990000000000003</v>
      </c>
      <c r="AE402" s="683">
        <f>AF402*8/20</f>
        <v>4.9320000000000004</v>
      </c>
      <c r="AF402" s="1907">
        <v>12.33</v>
      </c>
      <c r="AG402" s="1182"/>
      <c r="AH402" s="1183"/>
      <c r="AI402" s="1184"/>
      <c r="AJ402" s="1183"/>
      <c r="AK402" s="1558">
        <v>4</v>
      </c>
      <c r="AL402" s="486">
        <v>3.5</v>
      </c>
      <c r="AM402" s="486">
        <v>4</v>
      </c>
      <c r="AN402" s="1559">
        <f>AM402+AL402+AK402</f>
        <v>11.5</v>
      </c>
      <c r="AO402" s="1135"/>
      <c r="AP402" s="1135"/>
      <c r="AQ402" s="1135"/>
      <c r="AR402" s="1124"/>
      <c r="AS402" s="109"/>
      <c r="AT402" s="109"/>
      <c r="AU402" s="110"/>
      <c r="AV402" s="608"/>
      <c r="AW402" s="1956"/>
      <c r="AX402" s="111"/>
      <c r="AY402" s="112"/>
      <c r="AZ402" s="1957"/>
      <c r="BA402" s="4"/>
      <c r="BB402" s="4"/>
      <c r="BC402" s="4"/>
      <c r="BD402" s="2395"/>
      <c r="BE402" s="2401">
        <v>5.5</v>
      </c>
      <c r="BF402" s="368">
        <v>4</v>
      </c>
      <c r="BG402" s="2451">
        <v>6</v>
      </c>
      <c r="BH402" s="470">
        <f>BG402+BF402+BE402</f>
        <v>15.5</v>
      </c>
      <c r="BI402" s="221"/>
      <c r="BJ402" s="221"/>
      <c r="BK402" s="221"/>
      <c r="BL402" s="115"/>
      <c r="BM402" s="38"/>
      <c r="BN402" s="38"/>
      <c r="BO402" s="38"/>
      <c r="BP402" s="117"/>
      <c r="BQ402" s="109"/>
      <c r="BR402" s="109"/>
      <c r="BS402" s="109"/>
      <c r="BT402" s="608"/>
      <c r="BU402" s="1939"/>
      <c r="BV402" s="109"/>
      <c r="BW402" s="109"/>
      <c r="BX402" s="1940"/>
      <c r="BY402" s="2135"/>
      <c r="BZ402" s="2135"/>
      <c r="CA402" s="2135"/>
      <c r="CB402" s="1431"/>
      <c r="CC402" s="41"/>
      <c r="CD402" s="41"/>
      <c r="CE402" s="41"/>
      <c r="CF402" s="100"/>
      <c r="CG402" s="38"/>
      <c r="CH402" s="38"/>
      <c r="CI402" s="38"/>
      <c r="CJ402" s="117"/>
      <c r="CK402" s="221"/>
      <c r="CL402" s="221"/>
      <c r="CM402" s="221"/>
      <c r="CN402" s="220"/>
      <c r="CO402" s="1858"/>
      <c r="CQ402" s="3"/>
      <c r="CR402" s="2020"/>
      <c r="CV402" s="121"/>
      <c r="CW402" s="2"/>
      <c r="CY402" s="3"/>
      <c r="CZ402" s="3"/>
      <c r="DA402" s="2"/>
      <c r="DC402" s="3"/>
      <c r="DD402" s="3"/>
      <c r="DE402" s="2"/>
      <c r="DG402" s="3"/>
      <c r="DH402" s="3"/>
      <c r="DI402" s="2"/>
      <c r="DK402" s="3"/>
      <c r="DL402" s="3"/>
      <c r="DM402" s="90"/>
      <c r="DN402" s="90"/>
      <c r="DO402" s="90"/>
      <c r="DP402" s="103"/>
      <c r="DQ402" s="2"/>
      <c r="DS402" s="3"/>
      <c r="DT402" s="121"/>
      <c r="DU402" s="2"/>
      <c r="DW402" s="3"/>
      <c r="DX402" s="121"/>
      <c r="DY402" s="2"/>
      <c r="EA402" s="3"/>
      <c r="EB402" s="121"/>
      <c r="EC402" s="2"/>
      <c r="EE402" s="3"/>
      <c r="EF402" s="121"/>
      <c r="EG402" s="2"/>
      <c r="EI402" s="3"/>
      <c r="EJ402" s="121"/>
      <c r="EK402" s="994"/>
      <c r="EL402" s="995"/>
      <c r="EM402" s="996"/>
      <c r="EN402" s="997"/>
      <c r="EO402" s="1056"/>
      <c r="EP402" s="1057"/>
      <c r="EQ402" s="1058"/>
      <c r="ER402" s="1059"/>
      <c r="ES402" s="1117"/>
      <c r="ET402" s="1118"/>
      <c r="EU402" s="1119"/>
      <c r="EV402" s="1120"/>
      <c r="EW402" s="1400"/>
      <c r="EX402" s="1401"/>
      <c r="EY402" s="1402"/>
      <c r="EZ402" s="1403"/>
      <c r="FA402" s="1469"/>
      <c r="FB402" s="1470"/>
      <c r="FC402" s="1471"/>
      <c r="FD402" s="1472"/>
      <c r="FE402" s="1682"/>
      <c r="FF402" s="1683"/>
      <c r="FG402" s="1684"/>
      <c r="FH402" s="1685"/>
      <c r="FI402" s="374">
        <f>FL402*6/20</f>
        <v>5.9249999999999998</v>
      </c>
      <c r="FJ402" s="374">
        <f>FL402*6/20</f>
        <v>5.9249999999999998</v>
      </c>
      <c r="FK402" s="374">
        <f>FL402*8/20</f>
        <v>7.9</v>
      </c>
      <c r="FL402" s="2263">
        <v>19.75</v>
      </c>
      <c r="FP402" s="2252"/>
      <c r="FQ402" s="1858"/>
      <c r="FT402" s="2252"/>
      <c r="FU402" s="374">
        <f>FX402*6/20</f>
        <v>4.5</v>
      </c>
      <c r="FV402" s="374">
        <f>FX402*6/20</f>
        <v>4.5</v>
      </c>
      <c r="FW402" s="374">
        <f>FX402*8/20</f>
        <v>6</v>
      </c>
      <c r="FX402" s="2263">
        <v>15</v>
      </c>
      <c r="GB402" s="2252"/>
      <c r="GF402" s="2252"/>
      <c r="GG402" s="1858"/>
      <c r="GJ402" s="2252"/>
      <c r="GN402" s="2252"/>
      <c r="GR402" s="2252"/>
      <c r="GV402" s="1858"/>
      <c r="GW402" s="1858"/>
      <c r="GZ402" s="2252"/>
      <c r="HA402" s="1858"/>
      <c r="HD402" s="2252"/>
      <c r="HE402" s="1858"/>
      <c r="HH402" s="2252"/>
      <c r="HI402" s="1858"/>
      <c r="HL402" s="2252"/>
      <c r="HM402" s="1858"/>
      <c r="HP402" s="2252"/>
      <c r="HQ402" s="1858"/>
      <c r="HT402" s="2252"/>
      <c r="HU402" s="1858"/>
      <c r="HX402" s="2252"/>
      <c r="HY402" s="1858"/>
      <c r="IB402" s="2252"/>
      <c r="IC402" s="1858"/>
      <c r="IF402" s="2252"/>
      <c r="IG402" s="1858"/>
      <c r="IJ402" s="2252"/>
      <c r="IK402" s="1858"/>
      <c r="IN402" s="2252"/>
      <c r="IO402" s="1858"/>
      <c r="IR402" s="2252"/>
      <c r="IS402" s="1858"/>
      <c r="IV402" s="1858"/>
      <c r="IW402" s="1858"/>
      <c r="IZ402" s="2252"/>
      <c r="JA402" s="1858"/>
      <c r="JD402" s="2252"/>
      <c r="JE402" s="1858"/>
      <c r="JH402" s="2252"/>
      <c r="JI402" s="1858"/>
      <c r="JL402" s="2252"/>
      <c r="JM402" s="1858"/>
      <c r="JP402" s="2252"/>
      <c r="JQ402" s="1858"/>
      <c r="JT402" s="2252"/>
      <c r="JU402" s="1858"/>
      <c r="JX402" s="2252"/>
      <c r="JY402" s="1858"/>
      <c r="KB402" s="2252"/>
      <c r="KC402" s="1858"/>
      <c r="KF402" s="2252"/>
      <c r="KG402" s="1858"/>
      <c r="KJ402" s="2252"/>
      <c r="KK402" s="1858"/>
      <c r="KN402" s="2252"/>
      <c r="KO402" s="1858"/>
      <c r="KR402" s="2252"/>
      <c r="KS402" s="1858"/>
      <c r="KV402" s="2252"/>
      <c r="KW402" s="1858"/>
      <c r="KZ402" s="2252"/>
      <c r="LA402" s="1858"/>
      <c r="LD402" s="2252"/>
      <c r="LE402" s="1858"/>
      <c r="LH402" s="2252"/>
      <c r="LI402" s="1858"/>
      <c r="LL402" s="2252"/>
      <c r="LM402" s="1858"/>
      <c r="LP402" s="2252"/>
      <c r="LQ402" s="1858"/>
      <c r="LT402" s="2252"/>
      <c r="LU402" s="1858"/>
      <c r="LX402" s="2252"/>
      <c r="LY402" s="1858"/>
      <c r="MB402" s="2252"/>
      <c r="MC402" s="1858"/>
      <c r="MF402" s="2252"/>
      <c r="MG402" s="1858"/>
      <c r="MJ402" s="2252"/>
      <c r="MK402" s="1858"/>
      <c r="MN402" s="2252"/>
      <c r="MO402" s="1858"/>
      <c r="MR402" s="2252"/>
      <c r="MS402" s="1858"/>
      <c r="MV402" s="2252"/>
      <c r="MW402" s="1858"/>
      <c r="MZ402" s="2252"/>
      <c r="NA402" s="1858"/>
      <c r="ND402" s="2252"/>
    </row>
    <row r="403" spans="1:368" s="933" customFormat="1" thickBot="1">
      <c r="A403" s="900"/>
      <c r="B403" s="1761"/>
      <c r="C403" s="1790">
        <v>2009</v>
      </c>
      <c r="D403" s="2331" t="s">
        <v>556</v>
      </c>
      <c r="E403" s="1790">
        <v>28</v>
      </c>
      <c r="F403" s="1839" t="s">
        <v>452</v>
      </c>
      <c r="G403" s="1744"/>
      <c r="H403" s="2274"/>
      <c r="I403" s="2274"/>
      <c r="J403" s="2274"/>
      <c r="K403" s="2275"/>
      <c r="L403" s="1761"/>
      <c r="M403" s="2136"/>
      <c r="N403" s="2136"/>
      <c r="O403" s="2136"/>
      <c r="P403" s="2492"/>
      <c r="Q403" s="2572">
        <f>STDEV(T399:T402)</f>
        <v>1.5456039811888054</v>
      </c>
      <c r="R403" s="2570"/>
      <c r="S403" s="2571">
        <f>AVERAGE(T399:T402)</f>
        <v>13.8325</v>
      </c>
      <c r="T403" s="2573"/>
      <c r="U403" s="2139"/>
      <c r="V403" s="2139"/>
      <c r="W403" s="2139"/>
      <c r="X403" s="2140"/>
      <c r="Y403" s="2204"/>
      <c r="Z403" s="2204"/>
      <c r="AA403" s="2204"/>
      <c r="AB403" s="2205"/>
      <c r="AC403" s="2572">
        <f>STDEV(AF399:AF402)</f>
        <v>1.4337218465704398</v>
      </c>
      <c r="AD403" s="2570"/>
      <c r="AE403" s="2571">
        <f>AVERAGE(AF399:AF402)</f>
        <v>12.3325</v>
      </c>
      <c r="AF403" s="2573"/>
      <c r="AG403" s="2141"/>
      <c r="AH403" s="2142"/>
      <c r="AI403" s="2143"/>
      <c r="AJ403" s="2142"/>
      <c r="AK403" s="2572">
        <f>STDEV(AN399:AN402)</f>
        <v>2.5940637360455634</v>
      </c>
      <c r="AL403" s="2570"/>
      <c r="AM403" s="2571">
        <f>AVERAGE(AN399:AN402)</f>
        <v>14.625</v>
      </c>
      <c r="AN403" s="2573"/>
      <c r="AO403" s="2147"/>
      <c r="AP403" s="2147"/>
      <c r="AQ403" s="2147"/>
      <c r="AR403" s="2148"/>
      <c r="AS403" s="2149"/>
      <c r="AT403" s="2149"/>
      <c r="AU403" s="2150"/>
      <c r="AV403" s="2151"/>
      <c r="AW403" s="2152"/>
      <c r="AX403" s="2153"/>
      <c r="AY403" s="2154"/>
      <c r="AZ403" s="2155"/>
      <c r="BA403" s="2156"/>
      <c r="BB403" s="2156"/>
      <c r="BC403" s="2156"/>
      <c r="BD403" s="2396"/>
      <c r="BE403" s="2572">
        <f>STDEV(BH399:BH402)</f>
        <v>2.6770630673681683</v>
      </c>
      <c r="BF403" s="2570"/>
      <c r="BG403" s="2571">
        <f>AVERAGE(BH399:BH402)</f>
        <v>16</v>
      </c>
      <c r="BH403" s="2573"/>
      <c r="BI403" s="2158"/>
      <c r="BJ403" s="2158"/>
      <c r="BK403" s="2158"/>
      <c r="BL403" s="2159"/>
      <c r="BM403" s="2160"/>
      <c r="BN403" s="2160"/>
      <c r="BO403" s="2160"/>
      <c r="BP403" s="2161"/>
      <c r="BQ403" s="2149"/>
      <c r="BR403" s="2149"/>
      <c r="BS403" s="2149"/>
      <c r="BT403" s="2151"/>
      <c r="BU403" s="2162"/>
      <c r="BV403" s="2149"/>
      <c r="BW403" s="2149"/>
      <c r="BX403" s="2163"/>
      <c r="BY403" s="2164"/>
      <c r="BZ403" s="2164"/>
      <c r="CA403" s="2164"/>
      <c r="CB403" s="2165"/>
      <c r="CC403" s="2139"/>
      <c r="CD403" s="2139"/>
      <c r="CE403" s="2139"/>
      <c r="CF403" s="2140"/>
      <c r="CG403" s="2160"/>
      <c r="CH403" s="2160"/>
      <c r="CI403" s="2160"/>
      <c r="CJ403" s="2161"/>
      <c r="CK403" s="2158"/>
      <c r="CL403" s="2158"/>
      <c r="CM403" s="2158"/>
      <c r="CN403" s="2166"/>
      <c r="CO403" s="1868"/>
      <c r="CQ403" s="2167"/>
      <c r="CR403" s="2206"/>
      <c r="CV403" s="2168"/>
      <c r="CW403" s="2169"/>
      <c r="CY403" s="2167"/>
      <c r="CZ403" s="2167"/>
      <c r="DA403" s="2169"/>
      <c r="DC403" s="2167"/>
      <c r="DD403" s="2167"/>
      <c r="DE403" s="2169"/>
      <c r="DG403" s="2167"/>
      <c r="DH403" s="2167"/>
      <c r="DI403" s="2169"/>
      <c r="DK403" s="2167"/>
      <c r="DL403" s="2167"/>
      <c r="DM403" s="2170"/>
      <c r="DN403" s="2170"/>
      <c r="DO403" s="2170"/>
      <c r="DP403" s="2171"/>
      <c r="DQ403" s="2169"/>
      <c r="DS403" s="2167"/>
      <c r="DT403" s="2168"/>
      <c r="DU403" s="2169"/>
      <c r="DW403" s="2167"/>
      <c r="DX403" s="2168"/>
      <c r="DY403" s="2169"/>
      <c r="EA403" s="2167"/>
      <c r="EB403" s="2168"/>
      <c r="EC403" s="2169"/>
      <c r="EE403" s="2167"/>
      <c r="EF403" s="2168"/>
      <c r="EG403" s="2169"/>
      <c r="EI403" s="2167"/>
      <c r="EJ403" s="2168"/>
      <c r="EK403" s="2172"/>
      <c r="EL403" s="2173"/>
      <c r="EM403" s="2174"/>
      <c r="EN403" s="2175"/>
      <c r="EO403" s="2176"/>
      <c r="EP403" s="2177"/>
      <c r="EQ403" s="2178"/>
      <c r="ER403" s="2179"/>
      <c r="ES403" s="2180"/>
      <c r="ET403" s="2181"/>
      <c r="EU403" s="2182"/>
      <c r="EV403" s="2183"/>
      <c r="EW403" s="2184"/>
      <c r="EX403" s="2185"/>
      <c r="EY403" s="2186"/>
      <c r="EZ403" s="2187"/>
      <c r="FA403" s="2188"/>
      <c r="FB403" s="2189"/>
      <c r="FC403" s="2190"/>
      <c r="FD403" s="2191"/>
      <c r="FE403" s="2192"/>
      <c r="FF403" s="2193"/>
      <c r="FG403" s="2194"/>
      <c r="FH403" s="2195"/>
      <c r="FI403" s="2572">
        <f>STDEV(FL399:FL402)</f>
        <v>0.125</v>
      </c>
      <c r="FJ403" s="2570"/>
      <c r="FK403" s="2571">
        <f>AVERAGE(FL399:FL402)</f>
        <v>19.9375</v>
      </c>
      <c r="FL403" s="2573"/>
      <c r="FP403" s="2261"/>
      <c r="FQ403" s="1868"/>
      <c r="FT403" s="2261"/>
      <c r="FU403" s="2572">
        <f>STDEV(FX399:FX402)</f>
        <v>1.6499191899402998</v>
      </c>
      <c r="FV403" s="2570"/>
      <c r="FW403" s="2571">
        <f>AVERAGE(FX399:FX402)</f>
        <v>16.835000000000001</v>
      </c>
      <c r="FX403" s="2573"/>
      <c r="GB403" s="2261"/>
      <c r="GF403" s="2261"/>
      <c r="GG403" s="1868"/>
      <c r="GJ403" s="2261"/>
      <c r="GN403" s="2261"/>
      <c r="GR403" s="2261"/>
      <c r="GV403" s="1868"/>
      <c r="GW403" s="1868"/>
      <c r="GZ403" s="2261"/>
      <c r="HA403" s="1868"/>
      <c r="HD403" s="2261"/>
      <c r="HE403" s="1868"/>
      <c r="HH403" s="2261"/>
      <c r="HI403" s="1868"/>
      <c r="HL403" s="2261"/>
      <c r="HM403" s="1868"/>
      <c r="HP403" s="2261"/>
      <c r="HQ403" s="1868"/>
      <c r="HT403" s="2261"/>
      <c r="HU403" s="1868"/>
      <c r="HX403" s="2261"/>
      <c r="HY403" s="1868"/>
      <c r="IB403" s="2261"/>
      <c r="IC403" s="1868"/>
      <c r="IF403" s="2261"/>
      <c r="IG403" s="1868"/>
      <c r="IJ403" s="2261"/>
      <c r="IK403" s="1868"/>
      <c r="IN403" s="2261"/>
      <c r="IO403" s="1868"/>
      <c r="IR403" s="2261"/>
      <c r="IS403" s="1868"/>
      <c r="IV403" s="1868"/>
      <c r="IW403" s="1868"/>
      <c r="IZ403" s="2261"/>
      <c r="JA403" s="1868"/>
      <c r="JD403" s="2261"/>
      <c r="JE403" s="1868"/>
      <c r="JH403" s="2261"/>
      <c r="JI403" s="1868"/>
      <c r="JL403" s="2261"/>
      <c r="JM403" s="1868"/>
      <c r="JP403" s="2261"/>
      <c r="JQ403" s="1868"/>
      <c r="JT403" s="2261"/>
      <c r="JU403" s="1868"/>
      <c r="JX403" s="2261"/>
      <c r="JY403" s="1868"/>
      <c r="KB403" s="2261"/>
      <c r="KC403" s="1868"/>
      <c r="KF403" s="2261"/>
      <c r="KG403" s="1868"/>
      <c r="KJ403" s="2261"/>
      <c r="KK403" s="1868"/>
      <c r="KN403" s="2261"/>
      <c r="KO403" s="1868"/>
      <c r="KR403" s="2261"/>
      <c r="KS403" s="1868"/>
      <c r="KV403" s="2261"/>
      <c r="KW403" s="1868"/>
      <c r="KZ403" s="2261"/>
      <c r="LA403" s="1868"/>
      <c r="LD403" s="2261"/>
      <c r="LE403" s="1868"/>
      <c r="LH403" s="2261"/>
      <c r="LI403" s="1868"/>
      <c r="LL403" s="2261"/>
      <c r="LM403" s="1868"/>
      <c r="LP403" s="2261"/>
      <c r="LQ403" s="1868"/>
      <c r="LT403" s="2261"/>
      <c r="LU403" s="1868"/>
      <c r="LX403" s="2261"/>
      <c r="LY403" s="1868"/>
      <c r="MB403" s="2261"/>
      <c r="MC403" s="1868"/>
      <c r="MF403" s="2261"/>
      <c r="MG403" s="1868"/>
      <c r="MJ403" s="2261"/>
      <c r="MK403" s="1868"/>
      <c r="MN403" s="2261"/>
      <c r="MO403" s="1868"/>
      <c r="MR403" s="2261"/>
      <c r="MS403" s="1868"/>
      <c r="MV403" s="2261"/>
      <c r="MW403" s="1868"/>
      <c r="MZ403" s="2261"/>
      <c r="NA403" s="1868"/>
      <c r="ND403" s="2261"/>
    </row>
    <row r="404" spans="1:368" s="898" customFormat="1" thickBot="1">
      <c r="A404" s="861"/>
      <c r="B404" s="1760"/>
      <c r="C404" s="1790"/>
      <c r="D404" s="2331"/>
      <c r="E404" s="1790"/>
      <c r="F404" s="1840" t="s">
        <v>427</v>
      </c>
      <c r="G404" s="1742" t="s">
        <v>260</v>
      </c>
      <c r="H404" s="1879">
        <f t="shared" ref="H404:J408" si="354">AVERAGE(AC404,CC404,BE404,CK404,CO404,AS404,AK404,GK404,FI404,BQ404,DU404)</f>
        <v>3.6915</v>
      </c>
      <c r="I404" s="1879">
        <f t="shared" si="354"/>
        <v>3.9415</v>
      </c>
      <c r="J404" s="1879">
        <f t="shared" si="354"/>
        <v>5.0886666666666676</v>
      </c>
      <c r="K404" s="2310">
        <f>SUM(H404:J404)</f>
        <v>12.721666666666668</v>
      </c>
      <c r="L404" s="1760"/>
      <c r="M404" s="1205"/>
      <c r="N404" s="1205"/>
      <c r="O404" s="1205"/>
      <c r="P404" s="2504"/>
      <c r="Q404" s="2530"/>
      <c r="R404" s="1206"/>
      <c r="S404" s="1207"/>
      <c r="T404" s="2531"/>
      <c r="U404" s="864"/>
      <c r="V404" s="864"/>
      <c r="W404" s="864"/>
      <c r="X404" s="865"/>
      <c r="Y404" s="1208"/>
      <c r="Z404" s="1208"/>
      <c r="AA404" s="1208"/>
      <c r="AB404" s="2197"/>
      <c r="AC404" s="1199">
        <v>2.5</v>
      </c>
      <c r="AD404" s="1199">
        <v>3</v>
      </c>
      <c r="AE404" s="1199">
        <v>4</v>
      </c>
      <c r="AF404" s="865">
        <f>AE404+AD404+AC404</f>
        <v>9.5</v>
      </c>
      <c r="AG404" s="879"/>
      <c r="AH404" s="879"/>
      <c r="AI404" s="879"/>
      <c r="AJ404" s="1846"/>
      <c r="AK404" s="1933">
        <f>AN404*6/20</f>
        <v>4.4489999999999998</v>
      </c>
      <c r="AL404" s="1197">
        <f>AN404*6/20</f>
        <v>4.4489999999999998</v>
      </c>
      <c r="AM404" s="1197">
        <f>AN404*8/20</f>
        <v>5.9320000000000004</v>
      </c>
      <c r="AN404" s="1934">
        <v>14.83</v>
      </c>
      <c r="AO404" s="1210"/>
      <c r="AP404" s="1210"/>
      <c r="AQ404" s="1210"/>
      <c r="AR404" s="1211"/>
      <c r="AS404" s="879">
        <f>AV404*6/20</f>
        <v>4.2</v>
      </c>
      <c r="AT404" s="879">
        <f>AV404*6/20</f>
        <v>4.2</v>
      </c>
      <c r="AU404" s="879">
        <f>AV404*8/20</f>
        <v>5.6</v>
      </c>
      <c r="AV404" s="1846">
        <v>14</v>
      </c>
      <c r="AW404" s="1976"/>
      <c r="AX404" s="872"/>
      <c r="AY404" s="873"/>
      <c r="AZ404" s="1977"/>
      <c r="BA404" s="874"/>
      <c r="BB404" s="874"/>
      <c r="BC404" s="874"/>
      <c r="BD404" s="2434"/>
      <c r="BE404" s="2400">
        <v>3.5</v>
      </c>
      <c r="BF404" s="1526">
        <v>3.5</v>
      </c>
      <c r="BG404" s="2450">
        <v>4.5</v>
      </c>
      <c r="BH404" s="888">
        <f>BG404+BF404+BE404</f>
        <v>11.5</v>
      </c>
      <c r="BI404" s="877"/>
      <c r="BJ404" s="877"/>
      <c r="BK404" s="877"/>
      <c r="BL404" s="878"/>
      <c r="BM404" s="2208"/>
      <c r="BN404" s="2208"/>
      <c r="BO404" s="2208"/>
      <c r="BP404" s="880"/>
      <c r="BQ404" s="867"/>
      <c r="BR404" s="867"/>
      <c r="BS404" s="867"/>
      <c r="BT404" s="2196"/>
      <c r="BU404" s="1933"/>
      <c r="BV404" s="1197"/>
      <c r="BW404" s="1197"/>
      <c r="BX404" s="1934"/>
      <c r="BY404" s="1435"/>
      <c r="BZ404" s="1435"/>
      <c r="CA404" s="1435"/>
      <c r="CB404" s="1436"/>
      <c r="CC404" s="1199">
        <v>3.5</v>
      </c>
      <c r="CD404" s="1199">
        <v>4.5</v>
      </c>
      <c r="CE404" s="1199">
        <v>5</v>
      </c>
      <c r="CF404" s="2209">
        <f>CE404+CD404+CC404</f>
        <v>13</v>
      </c>
      <c r="CG404" s="879"/>
      <c r="CH404" s="879"/>
      <c r="CI404" s="879"/>
      <c r="CJ404" s="880"/>
      <c r="CK404" s="882"/>
      <c r="CL404" s="882"/>
      <c r="CM404" s="882"/>
      <c r="CN404" s="1992"/>
      <c r="CO404" s="2032"/>
      <c r="CP404" s="1763"/>
      <c r="CQ404" s="1763"/>
      <c r="CR404" s="2033"/>
      <c r="CS404" s="883"/>
      <c r="CT404" s="883"/>
      <c r="CU404" s="883"/>
      <c r="CV404" s="885"/>
      <c r="CW404" s="886"/>
      <c r="CX404" s="883"/>
      <c r="CY404" s="884"/>
      <c r="CZ404" s="884"/>
      <c r="DA404" s="887"/>
      <c r="DB404" s="875"/>
      <c r="DC404" s="888"/>
      <c r="DD404" s="888"/>
      <c r="DE404" s="886"/>
      <c r="DF404" s="883"/>
      <c r="DG404" s="884"/>
      <c r="DH404" s="884"/>
      <c r="DI404" s="889"/>
      <c r="DJ404" s="882"/>
      <c r="DK404" s="890"/>
      <c r="DL404" s="890"/>
      <c r="DM404" s="881"/>
      <c r="DN404" s="881"/>
      <c r="DO404" s="881"/>
      <c r="DP404" s="891"/>
      <c r="DQ404" s="869"/>
      <c r="DR404" s="870"/>
      <c r="DS404" s="1212"/>
      <c r="DT404" s="871"/>
      <c r="DU404" s="1213"/>
      <c r="DV404" s="1214"/>
      <c r="DW404" s="1215"/>
      <c r="DX404" s="1216"/>
      <c r="DY404" s="892"/>
      <c r="DZ404" s="893"/>
      <c r="EA404" s="1539"/>
      <c r="EB404" s="1540"/>
      <c r="EC404" s="869"/>
      <c r="ED404" s="870"/>
      <c r="EE404" s="1212"/>
      <c r="EF404" s="871"/>
      <c r="EG404" s="869"/>
      <c r="EH404" s="870"/>
      <c r="EI404" s="1212"/>
      <c r="EJ404" s="871"/>
      <c r="EK404" s="1578"/>
      <c r="EL404" s="1579"/>
      <c r="EM404" s="1580"/>
      <c r="EN404" s="1581"/>
      <c r="EO404" s="1582"/>
      <c r="EP404" s="1583"/>
      <c r="EQ404" s="1584"/>
      <c r="ER404" s="1585"/>
      <c r="ES404" s="1586"/>
      <c r="ET404" s="1587"/>
      <c r="EU404" s="1588"/>
      <c r="EV404" s="1589"/>
      <c r="EW404" s="1590"/>
      <c r="EX404" s="1591"/>
      <c r="EY404" s="1592"/>
      <c r="EZ404" s="1593"/>
      <c r="FA404" s="1594"/>
      <c r="FB404" s="1595"/>
      <c r="FC404" s="1596"/>
      <c r="FD404" s="1597"/>
      <c r="FE404" s="1689"/>
      <c r="FF404" s="1690"/>
      <c r="FG404" s="1691"/>
      <c r="FH404" s="1692"/>
      <c r="FL404" s="2260"/>
      <c r="FP404" s="2260"/>
      <c r="FQ404" s="1867"/>
      <c r="FT404" s="2260"/>
      <c r="FX404" s="2260"/>
      <c r="FY404" s="1872"/>
      <c r="FZ404" s="1872"/>
      <c r="GA404" s="1872"/>
      <c r="GB404" s="2266"/>
      <c r="GF404" s="2260"/>
      <c r="GG404" s="1867"/>
      <c r="GJ404" s="2260"/>
      <c r="GK404" s="1872">
        <v>4</v>
      </c>
      <c r="GL404" s="1872">
        <v>4</v>
      </c>
      <c r="GM404" s="1872">
        <v>5.5</v>
      </c>
      <c r="GN404" s="2266">
        <f>GM404+GL404+GK404</f>
        <v>13.5</v>
      </c>
      <c r="GO404" s="1872"/>
      <c r="GP404" s="1872"/>
      <c r="GQ404" s="1872"/>
      <c r="GR404" s="2266"/>
      <c r="GS404" s="2581"/>
      <c r="GT404" s="2581"/>
      <c r="GU404" s="2580"/>
      <c r="GV404" s="2580"/>
      <c r="GW404" s="1867"/>
      <c r="GZ404" s="2260"/>
      <c r="HA404" s="1867"/>
      <c r="HD404" s="2260"/>
      <c r="HE404" s="1867"/>
      <c r="HH404" s="2260"/>
      <c r="HI404" s="1867"/>
      <c r="HL404" s="2260"/>
      <c r="HM404" s="1867"/>
      <c r="HP404" s="2260"/>
      <c r="HQ404" s="1867"/>
      <c r="HT404" s="2260"/>
      <c r="HU404" s="1867"/>
      <c r="HX404" s="2260"/>
      <c r="HY404" s="1867"/>
      <c r="IB404" s="2260"/>
      <c r="IC404" s="1867"/>
      <c r="IF404" s="2260"/>
      <c r="IG404" s="1867"/>
      <c r="IJ404" s="2260"/>
      <c r="IK404" s="1867"/>
      <c r="IN404" s="2260"/>
      <c r="IO404" s="1867"/>
      <c r="IR404" s="2260"/>
      <c r="IS404" s="1867"/>
      <c r="IV404" s="1867"/>
      <c r="IW404" s="1867"/>
      <c r="IZ404" s="2260"/>
      <c r="JA404" s="1867"/>
      <c r="JD404" s="2260"/>
      <c r="JE404" s="1867"/>
      <c r="JH404" s="2260"/>
      <c r="JI404" s="1867"/>
      <c r="JL404" s="2260"/>
      <c r="JM404" s="1867"/>
      <c r="JP404" s="2260"/>
      <c r="JQ404" s="1867"/>
      <c r="JT404" s="2260"/>
      <c r="JU404" s="1867"/>
      <c r="JX404" s="2260"/>
      <c r="JY404" s="1867"/>
      <c r="KB404" s="2260"/>
      <c r="KC404" s="1867"/>
      <c r="KF404" s="2260"/>
      <c r="KG404" s="1867"/>
      <c r="KJ404" s="2260"/>
      <c r="KK404" s="1867"/>
      <c r="KN404" s="2260"/>
      <c r="KO404" s="1867"/>
      <c r="KR404" s="2260"/>
      <c r="KS404" s="1867"/>
      <c r="KV404" s="2260"/>
      <c r="KW404" s="1867"/>
      <c r="KZ404" s="2260"/>
      <c r="LA404" s="1867"/>
      <c r="LD404" s="2260"/>
      <c r="LE404" s="1867"/>
      <c r="LH404" s="2260"/>
      <c r="LI404" s="1867"/>
      <c r="LL404" s="2260"/>
      <c r="LM404" s="1867"/>
      <c r="LP404" s="2260"/>
      <c r="LQ404" s="1867"/>
      <c r="LT404" s="2260"/>
      <c r="LU404" s="1867"/>
      <c r="LX404" s="2260"/>
      <c r="LY404" s="1867"/>
      <c r="MB404" s="2260"/>
      <c r="MC404" s="1867"/>
      <c r="MF404" s="2260"/>
      <c r="MG404" s="1867"/>
      <c r="MJ404" s="2260"/>
      <c r="MK404" s="1867"/>
      <c r="MN404" s="2260"/>
      <c r="MO404" s="1867"/>
      <c r="MR404" s="2260"/>
      <c r="MS404" s="1867"/>
      <c r="MV404" s="2260"/>
      <c r="MW404" s="1867"/>
      <c r="MZ404" s="2260"/>
      <c r="NA404" s="1867"/>
      <c r="ND404" s="2260"/>
    </row>
    <row r="405" spans="1:368" s="78" customFormat="1" thickBot="1">
      <c r="A405" s="899"/>
      <c r="B405" s="1754"/>
      <c r="C405" s="1790"/>
      <c r="D405" s="2331"/>
      <c r="E405" s="1790"/>
      <c r="F405" s="1837" t="s">
        <v>428</v>
      </c>
      <c r="G405" s="1743" t="s">
        <v>430</v>
      </c>
      <c r="H405" s="1749">
        <f t="shared" si="354"/>
        <v>4.541666666666667</v>
      </c>
      <c r="I405" s="1747">
        <f t="shared" si="354"/>
        <v>4.625</v>
      </c>
      <c r="J405" s="2074">
        <f t="shared" si="354"/>
        <v>5.916666666666667</v>
      </c>
      <c r="K405" s="2309">
        <f>SUM(H405:J405)</f>
        <v>15.083333333333336</v>
      </c>
      <c r="L405" s="1754"/>
      <c r="M405" s="472"/>
      <c r="N405" s="472"/>
      <c r="O405" s="472"/>
      <c r="P405" s="471"/>
      <c r="Q405" s="2521"/>
      <c r="R405" s="572"/>
      <c r="S405" s="573"/>
      <c r="T405" s="2520"/>
      <c r="U405" s="355"/>
      <c r="V405" s="355"/>
      <c r="W405" s="355"/>
      <c r="X405" s="356"/>
      <c r="Y405" s="482"/>
      <c r="Z405" s="482"/>
      <c r="AA405" s="482"/>
      <c r="AB405" s="483"/>
      <c r="AC405" s="484">
        <v>4.5</v>
      </c>
      <c r="AD405" s="484">
        <v>4.5</v>
      </c>
      <c r="AE405" s="484">
        <v>5</v>
      </c>
      <c r="AF405" s="356">
        <f>AE405+AD405+AC405</f>
        <v>14</v>
      </c>
      <c r="AG405" s="358"/>
      <c r="AH405" s="358"/>
      <c r="AI405" s="358"/>
      <c r="AJ405" s="543"/>
      <c r="AK405" s="360">
        <f>AN405*6/20</f>
        <v>4.5</v>
      </c>
      <c r="AL405" s="361">
        <f>AN405*6/20</f>
        <v>4.5</v>
      </c>
      <c r="AM405" s="361">
        <f>AN405*8/20</f>
        <v>6</v>
      </c>
      <c r="AN405" s="702">
        <v>15</v>
      </c>
      <c r="AO405" s="1127"/>
      <c r="AP405" s="1127"/>
      <c r="AQ405" s="1127"/>
      <c r="AR405" s="1128"/>
      <c r="AS405" s="358">
        <f>AV405*6/20</f>
        <v>5.4</v>
      </c>
      <c r="AT405" s="358">
        <f>AV405*6/20</f>
        <v>5.4</v>
      </c>
      <c r="AU405" s="358">
        <f>AV405*8/20</f>
        <v>7.2</v>
      </c>
      <c r="AV405" s="543">
        <v>18</v>
      </c>
      <c r="AW405" s="1962"/>
      <c r="AX405" s="364"/>
      <c r="AY405" s="365"/>
      <c r="AZ405" s="1963"/>
      <c r="BA405" s="366"/>
      <c r="BB405" s="366"/>
      <c r="BC405" s="366"/>
      <c r="BD405" s="367"/>
      <c r="BE405" s="2401">
        <v>4</v>
      </c>
      <c r="BF405" s="368">
        <v>3</v>
      </c>
      <c r="BG405" s="2451">
        <v>5.5</v>
      </c>
      <c r="BH405" s="470">
        <f>BG405+BF405+BE405</f>
        <v>12.5</v>
      </c>
      <c r="BI405" s="371"/>
      <c r="BJ405" s="371"/>
      <c r="BK405" s="371"/>
      <c r="BL405" s="372"/>
      <c r="BM405" s="1906"/>
      <c r="BN405" s="683"/>
      <c r="BO405" s="683"/>
      <c r="BP405" s="1907"/>
      <c r="BQ405" s="1906"/>
      <c r="BR405" s="683"/>
      <c r="BS405" s="683"/>
      <c r="BT405" s="1907"/>
      <c r="BU405" s="1869"/>
      <c r="BV405" s="374"/>
      <c r="BW405" s="374"/>
      <c r="BX405" s="1902"/>
      <c r="BY405" s="1424"/>
      <c r="BZ405" s="1424"/>
      <c r="CA405" s="1424"/>
      <c r="CB405" s="1425"/>
      <c r="CC405" s="1906">
        <f>CF405*6/20</f>
        <v>4.3499999999999996</v>
      </c>
      <c r="CD405" s="683">
        <f>CF405*6/20</f>
        <v>4.3499999999999996</v>
      </c>
      <c r="CE405" s="683">
        <f>CF405*8/20</f>
        <v>5.8</v>
      </c>
      <c r="CF405" s="1907">
        <v>14.5</v>
      </c>
      <c r="CG405" s="358"/>
      <c r="CH405" s="358"/>
      <c r="CI405" s="358"/>
      <c r="CJ405" s="363"/>
      <c r="CK405" s="1906"/>
      <c r="CL405" s="683"/>
      <c r="CM405" s="683"/>
      <c r="CN405" s="1907"/>
      <c r="CO405" s="1906"/>
      <c r="CP405" s="683"/>
      <c r="CQ405" s="683"/>
      <c r="CR405" s="1907"/>
      <c r="CS405" s="467"/>
      <c r="CT405" s="467"/>
      <c r="CU405" s="467"/>
      <c r="CV405" s="575"/>
      <c r="CW405" s="466"/>
      <c r="CX405" s="467"/>
      <c r="CY405" s="468"/>
      <c r="CZ405" s="468"/>
      <c r="DA405" s="469"/>
      <c r="DB405" s="378"/>
      <c r="DC405" s="470"/>
      <c r="DD405" s="470"/>
      <c r="DE405" s="466"/>
      <c r="DF405" s="467"/>
      <c r="DG405" s="468"/>
      <c r="DH405" s="468"/>
      <c r="DI405" s="488"/>
      <c r="DJ405" s="383"/>
      <c r="DK405" s="489"/>
      <c r="DL405" s="489"/>
      <c r="DM405" s="374"/>
      <c r="DN405" s="374"/>
      <c r="DO405" s="374"/>
      <c r="DP405" s="574"/>
      <c r="DQ405" s="351"/>
      <c r="DR405" s="463"/>
      <c r="DS405" s="687"/>
      <c r="DT405" s="464"/>
      <c r="DU405" s="491"/>
      <c r="DV405" s="492"/>
      <c r="DW405" s="493"/>
      <c r="DX405" s="494"/>
      <c r="DY405" s="495"/>
      <c r="DZ405" s="496"/>
      <c r="EA405" s="497"/>
      <c r="EB405" s="576"/>
      <c r="EC405" s="351"/>
      <c r="ED405" s="463"/>
      <c r="EE405" s="687"/>
      <c r="EF405" s="464"/>
      <c r="EG405" s="351"/>
      <c r="EH405" s="463"/>
      <c r="EI405" s="687"/>
      <c r="EJ405" s="464"/>
      <c r="EK405" s="986"/>
      <c r="EL405" s="987"/>
      <c r="EM405" s="988"/>
      <c r="EN405" s="989"/>
      <c r="EO405" s="1048"/>
      <c r="EP405" s="1049"/>
      <c r="EQ405" s="1050"/>
      <c r="ER405" s="1051"/>
      <c r="ES405" s="1109"/>
      <c r="ET405" s="1110"/>
      <c r="EU405" s="1111"/>
      <c r="EV405" s="1112"/>
      <c r="EW405" s="1392"/>
      <c r="EX405" s="1393"/>
      <c r="EY405" s="1394"/>
      <c r="EZ405" s="1395"/>
      <c r="FA405" s="1461"/>
      <c r="FB405" s="1462"/>
      <c r="FC405" s="1463"/>
      <c r="FD405" s="1464"/>
      <c r="FE405" s="1670"/>
      <c r="FF405" s="1671"/>
      <c r="FG405" s="1672"/>
      <c r="FH405" s="1673"/>
      <c r="FL405" s="2252"/>
      <c r="FP405" s="2252"/>
      <c r="FQ405" s="1858"/>
      <c r="FT405" s="2252"/>
      <c r="FX405" s="2252"/>
      <c r="FY405" s="462"/>
      <c r="FZ405" s="462"/>
      <c r="GA405" s="462"/>
      <c r="GB405" s="2267"/>
      <c r="GF405" s="2252"/>
      <c r="GG405" s="1858"/>
      <c r="GJ405" s="2252"/>
      <c r="GK405" s="462">
        <v>4.5</v>
      </c>
      <c r="GL405" s="462">
        <v>6</v>
      </c>
      <c r="GM405" s="462">
        <v>6</v>
      </c>
      <c r="GN405" s="2267">
        <f>GM405+GL405+GK405</f>
        <v>16.5</v>
      </c>
      <c r="GO405" s="462"/>
      <c r="GP405" s="462"/>
      <c r="GQ405" s="462"/>
      <c r="GR405" s="2267"/>
      <c r="GS405" s="2581"/>
      <c r="GT405" s="2581"/>
      <c r="GU405" s="2580"/>
      <c r="GV405" s="2580"/>
      <c r="GW405" s="1858"/>
      <c r="GZ405" s="2252"/>
      <c r="HA405" s="1858"/>
      <c r="HD405" s="2252"/>
      <c r="HE405" s="1858"/>
      <c r="HH405" s="2252"/>
      <c r="HI405" s="1858"/>
      <c r="HL405" s="2252"/>
      <c r="HM405" s="1858"/>
      <c r="HP405" s="2252"/>
      <c r="HQ405" s="1858"/>
      <c r="HT405" s="2252"/>
      <c r="HU405" s="1858"/>
      <c r="HX405" s="2252"/>
      <c r="HY405" s="1858"/>
      <c r="IB405" s="2252"/>
      <c r="IC405" s="1858"/>
      <c r="IF405" s="2252"/>
      <c r="IG405" s="1858"/>
      <c r="IJ405" s="2252"/>
      <c r="IK405" s="1858"/>
      <c r="IN405" s="2252"/>
      <c r="IO405" s="1858"/>
      <c r="IR405" s="2252"/>
      <c r="IS405" s="1858"/>
      <c r="IV405" s="1858"/>
      <c r="IW405" s="1858"/>
      <c r="IZ405" s="2252"/>
      <c r="JA405" s="1858"/>
      <c r="JD405" s="2252"/>
      <c r="JE405" s="1858"/>
      <c r="JH405" s="2252"/>
      <c r="JI405" s="1858"/>
      <c r="JL405" s="2252"/>
      <c r="JM405" s="1858"/>
      <c r="JP405" s="2252"/>
      <c r="JQ405" s="1858"/>
      <c r="JT405" s="2252"/>
      <c r="JU405" s="1858"/>
      <c r="JX405" s="2252"/>
      <c r="JY405" s="1858"/>
      <c r="KB405" s="2252"/>
      <c r="KC405" s="1858"/>
      <c r="KF405" s="2252"/>
      <c r="KG405" s="1858"/>
      <c r="KJ405" s="2252"/>
      <c r="KK405" s="1858"/>
      <c r="KN405" s="2252"/>
      <c r="KO405" s="1858"/>
      <c r="KR405" s="2252"/>
      <c r="KS405" s="1858"/>
      <c r="KV405" s="2252"/>
      <c r="KW405" s="1858"/>
      <c r="KZ405" s="2252"/>
      <c r="LA405" s="1858"/>
      <c r="LD405" s="2252"/>
      <c r="LE405" s="1858"/>
      <c r="LH405" s="2252"/>
      <c r="LI405" s="1858"/>
      <c r="LL405" s="2252"/>
      <c r="LM405" s="1858"/>
      <c r="LP405" s="2252"/>
      <c r="LQ405" s="1858"/>
      <c r="LT405" s="2252"/>
      <c r="LU405" s="1858"/>
      <c r="LX405" s="2252"/>
      <c r="LY405" s="1858"/>
      <c r="MB405" s="2252"/>
      <c r="MC405" s="1858"/>
      <c r="MF405" s="2252"/>
      <c r="MG405" s="1858"/>
      <c r="MJ405" s="2252"/>
      <c r="MK405" s="1858"/>
      <c r="MN405" s="2252"/>
      <c r="MO405" s="1858"/>
      <c r="MR405" s="2252"/>
      <c r="MS405" s="1858"/>
      <c r="MV405" s="2252"/>
      <c r="MW405" s="1858"/>
      <c r="MZ405" s="2252"/>
      <c r="NA405" s="1858"/>
      <c r="ND405" s="2252"/>
    </row>
    <row r="406" spans="1:368" s="78" customFormat="1" thickBot="1">
      <c r="A406" s="899"/>
      <c r="B406" s="1754"/>
      <c r="C406" s="1790"/>
      <c r="D406" s="2331"/>
      <c r="E406" s="1790"/>
      <c r="F406" s="1837"/>
      <c r="G406" s="1743" t="s">
        <v>234</v>
      </c>
      <c r="H406" s="1879">
        <f t="shared" si="354"/>
        <v>4.1081666666666665</v>
      </c>
      <c r="I406" s="2074">
        <f t="shared" si="354"/>
        <v>4.4415000000000004</v>
      </c>
      <c r="J406" s="1749">
        <f t="shared" si="354"/>
        <v>5.7553333333333336</v>
      </c>
      <c r="K406" s="2313">
        <f>SUM(H406:J406)</f>
        <v>14.305</v>
      </c>
      <c r="L406" s="1754"/>
      <c r="M406" s="472"/>
      <c r="N406" s="472"/>
      <c r="O406" s="472"/>
      <c r="P406" s="471"/>
      <c r="Q406" s="2521"/>
      <c r="R406" s="572"/>
      <c r="S406" s="573"/>
      <c r="T406" s="2520"/>
      <c r="U406" s="355"/>
      <c r="V406" s="355"/>
      <c r="W406" s="355"/>
      <c r="X406" s="356"/>
      <c r="Y406" s="482"/>
      <c r="Z406" s="482"/>
      <c r="AA406" s="482"/>
      <c r="AB406" s="483"/>
      <c r="AC406" s="484">
        <v>4</v>
      </c>
      <c r="AD406" s="484">
        <v>5</v>
      </c>
      <c r="AE406" s="484">
        <v>4</v>
      </c>
      <c r="AF406" s="356">
        <f>AE406+AD406+AC406</f>
        <v>13</v>
      </c>
      <c r="AG406" s="358"/>
      <c r="AH406" s="358"/>
      <c r="AI406" s="358"/>
      <c r="AJ406" s="543"/>
      <c r="AK406" s="1906">
        <f>AN406*6/20</f>
        <v>4.4489999999999998</v>
      </c>
      <c r="AL406" s="683">
        <f>AN406*6/20</f>
        <v>4.4489999999999998</v>
      </c>
      <c r="AM406" s="683">
        <f>AN406*8/20</f>
        <v>5.9320000000000004</v>
      </c>
      <c r="AN406" s="1907">
        <v>14.83</v>
      </c>
      <c r="AO406" s="1127"/>
      <c r="AP406" s="1127"/>
      <c r="AQ406" s="1127"/>
      <c r="AR406" s="1128"/>
      <c r="AS406" s="358">
        <f>AV406*6/20</f>
        <v>4.2</v>
      </c>
      <c r="AT406" s="358">
        <f>AV406*6/20</f>
        <v>4.2</v>
      </c>
      <c r="AU406" s="358">
        <f>AV406*8/20</f>
        <v>5.6</v>
      </c>
      <c r="AV406" s="543">
        <v>14</v>
      </c>
      <c r="AW406" s="1962"/>
      <c r="AX406" s="364"/>
      <c r="AY406" s="365"/>
      <c r="AZ406" s="1963"/>
      <c r="BA406" s="366"/>
      <c r="BB406" s="366"/>
      <c r="BC406" s="366"/>
      <c r="BD406" s="367"/>
      <c r="BE406" s="2401">
        <v>4.5</v>
      </c>
      <c r="BF406" s="368">
        <v>4.5</v>
      </c>
      <c r="BG406" s="2451">
        <v>7</v>
      </c>
      <c r="BH406" s="470">
        <f>BG406+BF406+BE406</f>
        <v>16</v>
      </c>
      <c r="BI406" s="371"/>
      <c r="BJ406" s="371"/>
      <c r="BK406" s="371"/>
      <c r="BL406" s="372"/>
      <c r="BM406" s="546"/>
      <c r="BN406" s="546"/>
      <c r="BO406" s="546"/>
      <c r="BP406" s="363"/>
      <c r="BQ406" s="373"/>
      <c r="BR406" s="373"/>
      <c r="BS406" s="373"/>
      <c r="BT406" s="1886"/>
      <c r="BU406" s="1869"/>
      <c r="BV406" s="374"/>
      <c r="BW406" s="374"/>
      <c r="BX406" s="1902"/>
      <c r="BY406" s="1424"/>
      <c r="BZ406" s="1424"/>
      <c r="CA406" s="1424"/>
      <c r="CB406" s="1425"/>
      <c r="CC406" s="484">
        <v>3.5</v>
      </c>
      <c r="CD406" s="484">
        <v>4.5</v>
      </c>
      <c r="CE406" s="484">
        <v>6</v>
      </c>
      <c r="CF406" s="1246">
        <f>CE406+CD406+CC406</f>
        <v>14</v>
      </c>
      <c r="CG406" s="358"/>
      <c r="CH406" s="358"/>
      <c r="CI406" s="358"/>
      <c r="CJ406" s="363"/>
      <c r="CK406" s="383"/>
      <c r="CL406" s="383"/>
      <c r="CM406" s="383"/>
      <c r="CN406" s="709"/>
      <c r="CO406" s="2011"/>
      <c r="CP406" s="537"/>
      <c r="CQ406" s="537"/>
      <c r="CR406" s="2006"/>
      <c r="CS406" s="467"/>
      <c r="CT406" s="467"/>
      <c r="CU406" s="467"/>
      <c r="CV406" s="575"/>
      <c r="CW406" s="466"/>
      <c r="CX406" s="467"/>
      <c r="CY406" s="468"/>
      <c r="CZ406" s="468"/>
      <c r="DA406" s="469"/>
      <c r="DB406" s="378"/>
      <c r="DC406" s="470"/>
      <c r="DD406" s="470"/>
      <c r="DE406" s="466"/>
      <c r="DF406" s="467"/>
      <c r="DG406" s="468"/>
      <c r="DH406" s="468"/>
      <c r="DI406" s="488"/>
      <c r="DJ406" s="383"/>
      <c r="DK406" s="489"/>
      <c r="DL406" s="489"/>
      <c r="DM406" s="374"/>
      <c r="DN406" s="374"/>
      <c r="DO406" s="374"/>
      <c r="DP406" s="574"/>
      <c r="DQ406" s="351"/>
      <c r="DR406" s="463"/>
      <c r="DS406" s="687"/>
      <c r="DT406" s="464"/>
      <c r="DU406" s="491"/>
      <c r="DV406" s="492"/>
      <c r="DW406" s="493"/>
      <c r="DX406" s="494"/>
      <c r="DY406" s="495"/>
      <c r="DZ406" s="496"/>
      <c r="EA406" s="497"/>
      <c r="EB406" s="576"/>
      <c r="EC406" s="351"/>
      <c r="ED406" s="463"/>
      <c r="EE406" s="687"/>
      <c r="EF406" s="464"/>
      <c r="EG406" s="351"/>
      <c r="EH406" s="463"/>
      <c r="EI406" s="687"/>
      <c r="EJ406" s="464"/>
      <c r="EK406" s="986"/>
      <c r="EL406" s="987"/>
      <c r="EM406" s="988"/>
      <c r="EN406" s="989"/>
      <c r="EO406" s="1048"/>
      <c r="EP406" s="1049"/>
      <c r="EQ406" s="1050"/>
      <c r="ER406" s="1051"/>
      <c r="ES406" s="1109"/>
      <c r="ET406" s="1110"/>
      <c r="EU406" s="1111"/>
      <c r="EV406" s="1112"/>
      <c r="EW406" s="1392"/>
      <c r="EX406" s="1393"/>
      <c r="EY406" s="1394"/>
      <c r="EZ406" s="1395"/>
      <c r="FA406" s="1461"/>
      <c r="FB406" s="1462"/>
      <c r="FC406" s="1463"/>
      <c r="FD406" s="1464"/>
      <c r="FE406" s="1670"/>
      <c r="FF406" s="1671"/>
      <c r="FG406" s="1672"/>
      <c r="FH406" s="1673"/>
      <c r="FL406" s="2252"/>
      <c r="FP406" s="2252"/>
      <c r="FQ406" s="1858"/>
      <c r="FT406" s="2252"/>
      <c r="FX406" s="2252"/>
      <c r="FY406" s="462"/>
      <c r="FZ406" s="462"/>
      <c r="GA406" s="462"/>
      <c r="GB406" s="2267"/>
      <c r="GF406" s="2252"/>
      <c r="GG406" s="1858"/>
      <c r="GJ406" s="2252"/>
      <c r="GK406" s="462">
        <v>4</v>
      </c>
      <c r="GL406" s="462">
        <v>4</v>
      </c>
      <c r="GM406" s="462">
        <v>6</v>
      </c>
      <c r="GN406" s="2267">
        <f>GM406+GL406+GK406</f>
        <v>14</v>
      </c>
      <c r="GO406" s="462"/>
      <c r="GP406" s="462"/>
      <c r="GQ406" s="462"/>
      <c r="GR406" s="2267"/>
      <c r="GS406" s="2581"/>
      <c r="GT406" s="2581"/>
      <c r="GU406" s="2580"/>
      <c r="GV406" s="2580"/>
      <c r="GW406" s="1858"/>
      <c r="GZ406" s="2252"/>
      <c r="HA406" s="1858"/>
      <c r="HD406" s="2252"/>
      <c r="HE406" s="1858"/>
      <c r="HH406" s="2252"/>
      <c r="HI406" s="1858"/>
      <c r="HL406" s="2252"/>
      <c r="HM406" s="1858"/>
      <c r="HP406" s="2252"/>
      <c r="HQ406" s="1858"/>
      <c r="HT406" s="2252"/>
      <c r="HU406" s="1858"/>
      <c r="HX406" s="2252"/>
      <c r="HY406" s="1858"/>
      <c r="IB406" s="2252"/>
      <c r="IC406" s="1858"/>
      <c r="IF406" s="2252"/>
      <c r="IG406" s="1858"/>
      <c r="IJ406" s="2252"/>
      <c r="IK406" s="1858"/>
      <c r="IN406" s="2252"/>
      <c r="IO406" s="1858"/>
      <c r="IR406" s="2252"/>
      <c r="IS406" s="1858"/>
      <c r="IV406" s="1858"/>
      <c r="IW406" s="1858"/>
      <c r="IZ406" s="2252"/>
      <c r="JA406" s="1858"/>
      <c r="JD406" s="2252"/>
      <c r="JE406" s="1858"/>
      <c r="JH406" s="2252"/>
      <c r="JI406" s="1858"/>
      <c r="JL406" s="2252"/>
      <c r="JM406" s="1858"/>
      <c r="JP406" s="2252"/>
      <c r="JQ406" s="1858"/>
      <c r="JT406" s="2252"/>
      <c r="JU406" s="1858"/>
      <c r="JX406" s="2252"/>
      <c r="JY406" s="1858"/>
      <c r="KB406" s="2252"/>
      <c r="KC406" s="1858"/>
      <c r="KF406" s="2252"/>
      <c r="KG406" s="1858"/>
      <c r="KJ406" s="2252"/>
      <c r="KK406" s="1858"/>
      <c r="KN406" s="2252"/>
      <c r="KO406" s="1858"/>
      <c r="KR406" s="2252"/>
      <c r="KS406" s="1858"/>
      <c r="KV406" s="2252"/>
      <c r="KW406" s="1858"/>
      <c r="KZ406" s="2252"/>
      <c r="LA406" s="1858"/>
      <c r="LD406" s="2252"/>
      <c r="LE406" s="1858"/>
      <c r="LH406" s="2252"/>
      <c r="LI406" s="1858"/>
      <c r="LL406" s="2252"/>
      <c r="LM406" s="1858"/>
      <c r="LP406" s="2252"/>
      <c r="LQ406" s="1858"/>
      <c r="LT406" s="2252"/>
      <c r="LU406" s="1858"/>
      <c r="LX406" s="2252"/>
      <c r="LY406" s="1858"/>
      <c r="MB406" s="2252"/>
      <c r="MC406" s="1858"/>
      <c r="MF406" s="2252"/>
      <c r="MG406" s="1858"/>
      <c r="MJ406" s="2252"/>
      <c r="MK406" s="1858"/>
      <c r="MN406" s="2252"/>
      <c r="MO406" s="1858"/>
      <c r="MR406" s="2252"/>
      <c r="MS406" s="1858"/>
      <c r="MV406" s="2252"/>
      <c r="MW406" s="1858"/>
      <c r="MZ406" s="2252"/>
      <c r="NA406" s="1858"/>
      <c r="ND406" s="2252"/>
    </row>
    <row r="407" spans="1:368" s="78" customFormat="1" thickBot="1">
      <c r="A407" s="899"/>
      <c r="B407" s="1754"/>
      <c r="C407" s="1790"/>
      <c r="D407" s="2331"/>
      <c r="E407" s="1790"/>
      <c r="F407" s="1837"/>
      <c r="G407" s="1743" t="s">
        <v>424</v>
      </c>
      <c r="H407" s="2074">
        <f t="shared" si="354"/>
        <v>4.5483333333333329</v>
      </c>
      <c r="I407" s="1749">
        <f t="shared" si="354"/>
        <v>4.3816666666666668</v>
      </c>
      <c r="J407" s="1747">
        <f t="shared" si="354"/>
        <v>6.0366666666666662</v>
      </c>
      <c r="K407" s="2321">
        <f>SUM(H407:J407)</f>
        <v>14.966666666666665</v>
      </c>
      <c r="L407" s="1754"/>
      <c r="M407" s="472"/>
      <c r="N407" s="472"/>
      <c r="O407" s="472"/>
      <c r="P407" s="471"/>
      <c r="Q407" s="2521"/>
      <c r="R407" s="572"/>
      <c r="S407" s="573"/>
      <c r="T407" s="2520"/>
      <c r="U407" s="355"/>
      <c r="V407" s="355"/>
      <c r="W407" s="355"/>
      <c r="X407" s="356"/>
      <c r="Y407" s="482"/>
      <c r="Z407" s="482"/>
      <c r="AA407" s="482"/>
      <c r="AB407" s="483"/>
      <c r="AC407" s="1906">
        <f>AF407*6/20</f>
        <v>3.5400000000000005</v>
      </c>
      <c r="AD407" s="683">
        <f>AF407*6/20</f>
        <v>3.5400000000000005</v>
      </c>
      <c r="AE407" s="683">
        <f>AF407*8/20</f>
        <v>4.7200000000000006</v>
      </c>
      <c r="AF407" s="1907">
        <v>11.8</v>
      </c>
      <c r="AG407" s="358"/>
      <c r="AH407" s="358"/>
      <c r="AI407" s="358"/>
      <c r="AJ407" s="543"/>
      <c r="AK407" s="360">
        <f>AN407*6/20</f>
        <v>4.3499999999999996</v>
      </c>
      <c r="AL407" s="361">
        <f>AN407*6/20</f>
        <v>4.3499999999999996</v>
      </c>
      <c r="AM407" s="361">
        <f>AN407*8/20</f>
        <v>5.8</v>
      </c>
      <c r="AN407" s="702">
        <v>14.5</v>
      </c>
      <c r="AO407" s="1127"/>
      <c r="AP407" s="1127"/>
      <c r="AQ407" s="1127"/>
      <c r="AR407" s="1128"/>
      <c r="AS407" s="358">
        <f>AV407*6/20</f>
        <v>5.4</v>
      </c>
      <c r="AT407" s="358">
        <f>AV407*6/20</f>
        <v>5.4</v>
      </c>
      <c r="AU407" s="358">
        <f>AV407*8/20</f>
        <v>7.2</v>
      </c>
      <c r="AV407" s="543">
        <v>18</v>
      </c>
      <c r="AW407" s="1962"/>
      <c r="AX407" s="364"/>
      <c r="AY407" s="365"/>
      <c r="AZ407" s="1963"/>
      <c r="BA407" s="366"/>
      <c r="BB407" s="366"/>
      <c r="BC407" s="366"/>
      <c r="BD407" s="367"/>
      <c r="BE407" s="2401">
        <v>4.5</v>
      </c>
      <c r="BF407" s="368">
        <v>3.5</v>
      </c>
      <c r="BG407" s="2451">
        <v>6</v>
      </c>
      <c r="BH407" s="470">
        <f>BG407+BF407+BE407</f>
        <v>14</v>
      </c>
      <c r="BI407" s="371"/>
      <c r="BJ407" s="371"/>
      <c r="BK407" s="371"/>
      <c r="BL407" s="372"/>
      <c r="BM407" s="1906"/>
      <c r="BN407" s="683"/>
      <c r="BO407" s="683"/>
      <c r="BP407" s="1907"/>
      <c r="BQ407" s="373"/>
      <c r="BR407" s="373"/>
      <c r="BS407" s="373"/>
      <c r="BT407" s="1886"/>
      <c r="BU407" s="1869"/>
      <c r="BV407" s="374"/>
      <c r="BW407" s="374"/>
      <c r="BX407" s="1902"/>
      <c r="BY407" s="1424"/>
      <c r="BZ407" s="1424"/>
      <c r="CA407" s="1424"/>
      <c r="CB407" s="1425"/>
      <c r="CC407" s="484">
        <v>5</v>
      </c>
      <c r="CD407" s="484">
        <v>4.5</v>
      </c>
      <c r="CE407" s="484">
        <v>6</v>
      </c>
      <c r="CF407" s="1246">
        <f>CE407+CD407+CC407</f>
        <v>15.5</v>
      </c>
      <c r="CG407" s="358"/>
      <c r="CH407" s="358"/>
      <c r="CI407" s="358"/>
      <c r="CJ407" s="363"/>
      <c r="CK407" s="383"/>
      <c r="CL407" s="383"/>
      <c r="CM407" s="383"/>
      <c r="CN407" s="709"/>
      <c r="CO407" s="2011"/>
      <c r="CP407" s="537"/>
      <c r="CQ407" s="537"/>
      <c r="CR407" s="2006"/>
      <c r="CS407" s="467"/>
      <c r="CT407" s="467"/>
      <c r="CU407" s="467"/>
      <c r="CV407" s="575"/>
      <c r="CW407" s="466"/>
      <c r="CX407" s="467"/>
      <c r="CY407" s="468"/>
      <c r="CZ407" s="468"/>
      <c r="DA407" s="469"/>
      <c r="DB407" s="378"/>
      <c r="DC407" s="470"/>
      <c r="DD407" s="470"/>
      <c r="DE407" s="466"/>
      <c r="DF407" s="467"/>
      <c r="DG407" s="468"/>
      <c r="DH407" s="468"/>
      <c r="DI407" s="488"/>
      <c r="DJ407" s="383"/>
      <c r="DK407" s="489"/>
      <c r="DL407" s="489"/>
      <c r="DM407" s="374"/>
      <c r="DN407" s="374"/>
      <c r="DO407" s="374"/>
      <c r="DP407" s="574"/>
      <c r="DQ407" s="351"/>
      <c r="DR407" s="463"/>
      <c r="DS407" s="687"/>
      <c r="DT407" s="464"/>
      <c r="DU407" s="491"/>
      <c r="DV407" s="492"/>
      <c r="DW407" s="493"/>
      <c r="DX407" s="494"/>
      <c r="DY407" s="495"/>
      <c r="DZ407" s="496"/>
      <c r="EA407" s="497"/>
      <c r="EB407" s="576"/>
      <c r="EC407" s="351"/>
      <c r="ED407" s="463"/>
      <c r="EE407" s="687"/>
      <c r="EF407" s="464"/>
      <c r="EG407" s="351"/>
      <c r="EH407" s="463"/>
      <c r="EI407" s="687"/>
      <c r="EJ407" s="464"/>
      <c r="EK407" s="986"/>
      <c r="EL407" s="987"/>
      <c r="EM407" s="988"/>
      <c r="EN407" s="989"/>
      <c r="EO407" s="1048"/>
      <c r="EP407" s="1049"/>
      <c r="EQ407" s="1050"/>
      <c r="ER407" s="1051"/>
      <c r="ES407" s="1109"/>
      <c r="ET407" s="1110"/>
      <c r="EU407" s="1111"/>
      <c r="EV407" s="1112"/>
      <c r="EW407" s="1392"/>
      <c r="EX407" s="1393"/>
      <c r="EY407" s="1394"/>
      <c r="EZ407" s="1395"/>
      <c r="FA407" s="1461"/>
      <c r="FB407" s="1462"/>
      <c r="FC407" s="1463"/>
      <c r="FD407" s="1464"/>
      <c r="FE407" s="1670"/>
      <c r="FF407" s="1671"/>
      <c r="FG407" s="1672"/>
      <c r="FH407" s="1673"/>
      <c r="FL407" s="2252"/>
      <c r="FP407" s="2252"/>
      <c r="FQ407" s="1858"/>
      <c r="FT407" s="2252"/>
      <c r="FX407" s="2252"/>
      <c r="FY407" s="462"/>
      <c r="FZ407" s="462"/>
      <c r="GA407" s="462"/>
      <c r="GB407" s="2267"/>
      <c r="GF407" s="2252"/>
      <c r="GG407" s="1858"/>
      <c r="GJ407" s="2252"/>
      <c r="GK407" s="462">
        <v>4.5</v>
      </c>
      <c r="GL407" s="462">
        <v>5</v>
      </c>
      <c r="GM407" s="462">
        <v>6.5</v>
      </c>
      <c r="GN407" s="2267">
        <f>GM407+GL407+GK407</f>
        <v>16</v>
      </c>
      <c r="GO407" s="462"/>
      <c r="GP407" s="462"/>
      <c r="GQ407" s="462"/>
      <c r="GR407" s="2267"/>
      <c r="GS407" s="2581"/>
      <c r="GT407" s="2581"/>
      <c r="GU407" s="2580"/>
      <c r="GV407" s="2580"/>
      <c r="GW407" s="1858"/>
      <c r="GZ407" s="2252"/>
      <c r="HA407" s="1858"/>
      <c r="HD407" s="2252"/>
      <c r="HE407" s="1858"/>
      <c r="HH407" s="2252"/>
      <c r="HI407" s="1858"/>
      <c r="HL407" s="2252"/>
      <c r="HM407" s="1858"/>
      <c r="HP407" s="2252"/>
      <c r="HQ407" s="1858"/>
      <c r="HT407" s="2252"/>
      <c r="HU407" s="1858"/>
      <c r="HX407" s="2252"/>
      <c r="HY407" s="1858"/>
      <c r="IB407" s="2252"/>
      <c r="IC407" s="1858"/>
      <c r="IF407" s="2252"/>
      <c r="IG407" s="1858"/>
      <c r="IJ407" s="2252"/>
      <c r="IK407" s="1858"/>
      <c r="IN407" s="2252"/>
      <c r="IO407" s="1858"/>
      <c r="IR407" s="2252"/>
      <c r="IS407" s="1858"/>
      <c r="IV407" s="1858"/>
      <c r="IW407" s="1858"/>
      <c r="IZ407" s="2252"/>
      <c r="JA407" s="1858"/>
      <c r="JD407" s="2252"/>
      <c r="JE407" s="1858"/>
      <c r="JH407" s="2252"/>
      <c r="JI407" s="1858"/>
      <c r="JL407" s="2252"/>
      <c r="JM407" s="1858"/>
      <c r="JP407" s="2252"/>
      <c r="JQ407" s="1858"/>
      <c r="JT407" s="2252"/>
      <c r="JU407" s="1858"/>
      <c r="JX407" s="2252"/>
      <c r="JY407" s="1858"/>
      <c r="KB407" s="2252"/>
      <c r="KC407" s="1858"/>
      <c r="KF407" s="2252"/>
      <c r="KG407" s="1858"/>
      <c r="KJ407" s="2252"/>
      <c r="KK407" s="1858"/>
      <c r="KN407" s="2252"/>
      <c r="KO407" s="1858"/>
      <c r="KR407" s="2252"/>
      <c r="KS407" s="1858"/>
      <c r="KV407" s="2252"/>
      <c r="KW407" s="1858"/>
      <c r="KZ407" s="2252"/>
      <c r="LA407" s="1858"/>
      <c r="LD407" s="2252"/>
      <c r="LE407" s="1858"/>
      <c r="LH407" s="2252"/>
      <c r="LI407" s="1858"/>
      <c r="LL407" s="2252"/>
      <c r="LM407" s="1858"/>
      <c r="LP407" s="2252"/>
      <c r="LQ407" s="1858"/>
      <c r="LT407" s="2252"/>
      <c r="LU407" s="1858"/>
      <c r="LX407" s="2252"/>
      <c r="LY407" s="1858"/>
      <c r="MB407" s="2252"/>
      <c r="MC407" s="1858"/>
      <c r="MF407" s="2252"/>
      <c r="MG407" s="1858"/>
      <c r="MJ407" s="2252"/>
      <c r="MK407" s="1858"/>
      <c r="MN407" s="2252"/>
      <c r="MO407" s="1858"/>
      <c r="MR407" s="2252"/>
      <c r="MS407" s="1858"/>
      <c r="MV407" s="2252"/>
      <c r="MW407" s="1858"/>
      <c r="MZ407" s="2252"/>
      <c r="NA407" s="1858"/>
      <c r="ND407" s="2252"/>
    </row>
    <row r="408" spans="1:368" s="78" customFormat="1" thickBot="1">
      <c r="A408" s="899"/>
      <c r="B408" s="1754"/>
      <c r="C408" s="1790"/>
      <c r="D408" s="2331"/>
      <c r="E408" s="1790"/>
      <c r="F408" s="1837"/>
      <c r="G408" s="1743" t="s">
        <v>431</v>
      </c>
      <c r="H408" s="1747">
        <f t="shared" si="354"/>
        <v>4.6499999999999995</v>
      </c>
      <c r="I408" s="1879">
        <f t="shared" si="354"/>
        <v>4.0666666666666664</v>
      </c>
      <c r="J408" s="1879">
        <f t="shared" si="354"/>
        <v>5.5333333333333341</v>
      </c>
      <c r="K408" s="2310">
        <f>SUM(H408:J408)</f>
        <v>14.25</v>
      </c>
      <c r="L408" s="1754"/>
      <c r="M408" s="472"/>
      <c r="N408" s="472"/>
      <c r="O408" s="472"/>
      <c r="P408" s="471"/>
      <c r="Q408" s="2521"/>
      <c r="R408" s="572"/>
      <c r="S408" s="573"/>
      <c r="T408" s="2520"/>
      <c r="U408" s="355"/>
      <c r="V408" s="355"/>
      <c r="W408" s="355"/>
      <c r="X408" s="356"/>
      <c r="Y408" s="482"/>
      <c r="Z408" s="482"/>
      <c r="AA408" s="482"/>
      <c r="AB408" s="483"/>
      <c r="AC408" s="484">
        <v>4</v>
      </c>
      <c r="AD408" s="484">
        <v>2.5</v>
      </c>
      <c r="AE408" s="484">
        <v>4</v>
      </c>
      <c r="AF408" s="356">
        <f>AE408+AD408+AC408</f>
        <v>10.5</v>
      </c>
      <c r="AG408" s="358"/>
      <c r="AH408" s="358"/>
      <c r="AI408" s="358"/>
      <c r="AJ408" s="543"/>
      <c r="AK408" s="360">
        <f>AN408*6/20</f>
        <v>4.5</v>
      </c>
      <c r="AL408" s="361">
        <f>AN408*6/20</f>
        <v>4.5</v>
      </c>
      <c r="AM408" s="361">
        <f>AN408*8/20</f>
        <v>6</v>
      </c>
      <c r="AN408" s="702">
        <v>15</v>
      </c>
      <c r="AO408" s="1127"/>
      <c r="AP408" s="1127"/>
      <c r="AQ408" s="1127"/>
      <c r="AR408" s="1128"/>
      <c r="AS408" s="358">
        <f>AV408*6/20</f>
        <v>3.9</v>
      </c>
      <c r="AT408" s="358">
        <f>AV408*6/20</f>
        <v>3.9</v>
      </c>
      <c r="AU408" s="358">
        <f>AV408*8/20</f>
        <v>5.2</v>
      </c>
      <c r="AV408" s="543">
        <v>13</v>
      </c>
      <c r="AW408" s="1962"/>
      <c r="AX408" s="364"/>
      <c r="AY408" s="365"/>
      <c r="AZ408" s="1963"/>
      <c r="BA408" s="366"/>
      <c r="BB408" s="366"/>
      <c r="BC408" s="366"/>
      <c r="BD408" s="367"/>
      <c r="BE408" s="2401">
        <v>5.5</v>
      </c>
      <c r="BF408" s="368">
        <v>4.5</v>
      </c>
      <c r="BG408" s="2451">
        <v>6.5</v>
      </c>
      <c r="BH408" s="470">
        <f>BG408+BF408+BE408</f>
        <v>16.5</v>
      </c>
      <c r="BI408" s="371"/>
      <c r="BJ408" s="371"/>
      <c r="BK408" s="371"/>
      <c r="BL408" s="372"/>
      <c r="BM408" s="546"/>
      <c r="BN408" s="546"/>
      <c r="BO408" s="546"/>
      <c r="BP408" s="363"/>
      <c r="BQ408" s="373"/>
      <c r="BR408" s="373"/>
      <c r="BS408" s="373"/>
      <c r="BT408" s="1886"/>
      <c r="BU408" s="1869"/>
      <c r="BV408" s="374"/>
      <c r="BW408" s="374"/>
      <c r="BX408" s="1902"/>
      <c r="BY408" s="1424"/>
      <c r="BZ408" s="1424"/>
      <c r="CA408" s="1424"/>
      <c r="CB408" s="1425"/>
      <c r="CC408" s="484">
        <v>5.5</v>
      </c>
      <c r="CD408" s="484">
        <v>4.5</v>
      </c>
      <c r="CE408" s="484">
        <v>5.5</v>
      </c>
      <c r="CF408" s="1246">
        <f>CE408+CD408+CC408</f>
        <v>15.5</v>
      </c>
      <c r="CG408" s="358"/>
      <c r="CH408" s="358"/>
      <c r="CI408" s="358"/>
      <c r="CJ408" s="363"/>
      <c r="CK408" s="383"/>
      <c r="CL408" s="383"/>
      <c r="CM408" s="383"/>
      <c r="CN408" s="709"/>
      <c r="CO408" s="1906"/>
      <c r="CP408" s="683"/>
      <c r="CQ408" s="683"/>
      <c r="CR408" s="1907"/>
      <c r="CS408" s="467"/>
      <c r="CT408" s="467"/>
      <c r="CU408" s="467"/>
      <c r="CV408" s="575"/>
      <c r="CW408" s="466"/>
      <c r="CX408" s="467"/>
      <c r="CY408" s="468"/>
      <c r="CZ408" s="468"/>
      <c r="DA408" s="469"/>
      <c r="DB408" s="378"/>
      <c r="DC408" s="470"/>
      <c r="DD408" s="470"/>
      <c r="DE408" s="466"/>
      <c r="DF408" s="467"/>
      <c r="DG408" s="468"/>
      <c r="DH408" s="468"/>
      <c r="DI408" s="488"/>
      <c r="DJ408" s="383"/>
      <c r="DK408" s="489"/>
      <c r="DL408" s="489"/>
      <c r="DM408" s="374"/>
      <c r="DN408" s="374"/>
      <c r="DO408" s="374"/>
      <c r="DP408" s="574"/>
      <c r="DQ408" s="351"/>
      <c r="DR408" s="463"/>
      <c r="DS408" s="687"/>
      <c r="DT408" s="464"/>
      <c r="DU408" s="491"/>
      <c r="DV408" s="492"/>
      <c r="DW408" s="493"/>
      <c r="DX408" s="494"/>
      <c r="DY408" s="495"/>
      <c r="DZ408" s="496"/>
      <c r="EA408" s="497"/>
      <c r="EB408" s="576"/>
      <c r="EC408" s="351"/>
      <c r="ED408" s="463"/>
      <c r="EE408" s="687"/>
      <c r="EF408" s="464"/>
      <c r="EG408" s="351"/>
      <c r="EH408" s="463"/>
      <c r="EI408" s="687"/>
      <c r="EJ408" s="464"/>
      <c r="EK408" s="986"/>
      <c r="EL408" s="987"/>
      <c r="EM408" s="988"/>
      <c r="EN408" s="989"/>
      <c r="EO408" s="1048"/>
      <c r="EP408" s="1049"/>
      <c r="EQ408" s="1050"/>
      <c r="ER408" s="1051"/>
      <c r="ES408" s="1109"/>
      <c r="ET408" s="1110"/>
      <c r="EU408" s="1111"/>
      <c r="EV408" s="1112"/>
      <c r="EW408" s="1392"/>
      <c r="EX408" s="1393"/>
      <c r="EY408" s="1394"/>
      <c r="EZ408" s="1395"/>
      <c r="FA408" s="1461"/>
      <c r="FB408" s="1462"/>
      <c r="FC408" s="1463"/>
      <c r="FD408" s="1464"/>
      <c r="FE408" s="1670"/>
      <c r="FF408" s="1671"/>
      <c r="FG408" s="1672"/>
      <c r="FH408" s="1673"/>
      <c r="FL408" s="2252"/>
      <c r="FP408" s="2252"/>
      <c r="FQ408" s="1858"/>
      <c r="FT408" s="2252"/>
      <c r="FX408" s="2252"/>
      <c r="FY408" s="462"/>
      <c r="FZ408" s="462"/>
      <c r="GA408" s="462"/>
      <c r="GB408" s="2267"/>
      <c r="GF408" s="2252"/>
      <c r="GG408" s="1858"/>
      <c r="GJ408" s="2252"/>
      <c r="GK408" s="683">
        <f>GN408*6/20</f>
        <v>4.5</v>
      </c>
      <c r="GL408" s="683">
        <f>GN408*6/20</f>
        <v>4.5</v>
      </c>
      <c r="GM408" s="683">
        <f>GN408*8/20</f>
        <v>6</v>
      </c>
      <c r="GN408" s="2265">
        <v>15</v>
      </c>
      <c r="GO408" s="683"/>
      <c r="GP408" s="683"/>
      <c r="GQ408" s="683"/>
      <c r="GR408" s="2265"/>
      <c r="GS408" s="2581"/>
      <c r="GT408" s="2581"/>
      <c r="GU408" s="2580"/>
      <c r="GV408" s="2580"/>
      <c r="GW408" s="1858"/>
      <c r="GZ408" s="2252"/>
      <c r="HA408" s="1858"/>
      <c r="HD408" s="2252"/>
      <c r="HE408" s="1858"/>
      <c r="HH408" s="2252"/>
      <c r="HI408" s="1858"/>
      <c r="HL408" s="2252"/>
      <c r="HM408" s="1858"/>
      <c r="HP408" s="2252"/>
      <c r="HQ408" s="1858"/>
      <c r="HT408" s="2252"/>
      <c r="HU408" s="1858"/>
      <c r="HX408" s="2252"/>
      <c r="HY408" s="1858"/>
      <c r="IB408" s="2252"/>
      <c r="IC408" s="1858"/>
      <c r="IF408" s="2252"/>
      <c r="IG408" s="1858"/>
      <c r="IJ408" s="2252"/>
      <c r="IK408" s="1858"/>
      <c r="IN408" s="2252"/>
      <c r="IO408" s="1858"/>
      <c r="IR408" s="2252"/>
      <c r="IS408" s="1858"/>
      <c r="IV408" s="1858"/>
      <c r="IW408" s="1858"/>
      <c r="IZ408" s="2252"/>
      <c r="JA408" s="1858"/>
      <c r="JD408" s="2252"/>
      <c r="JE408" s="1858"/>
      <c r="JH408" s="2252"/>
      <c r="JI408" s="1858"/>
      <c r="JL408" s="2252"/>
      <c r="JM408" s="1858"/>
      <c r="JP408" s="2252"/>
      <c r="JQ408" s="1858"/>
      <c r="JT408" s="2252"/>
      <c r="JU408" s="1858"/>
      <c r="JX408" s="2252"/>
      <c r="JY408" s="1858"/>
      <c r="KB408" s="2252"/>
      <c r="KC408" s="1858"/>
      <c r="KF408" s="2252"/>
      <c r="KG408" s="1858"/>
      <c r="KJ408" s="2252"/>
      <c r="KK408" s="1858"/>
      <c r="KN408" s="2252"/>
      <c r="KO408" s="1858"/>
      <c r="KR408" s="2252"/>
      <c r="KS408" s="1858"/>
      <c r="KV408" s="2252"/>
      <c r="KW408" s="1858"/>
      <c r="KZ408" s="2252"/>
      <c r="LA408" s="1858"/>
      <c r="LD408" s="2252"/>
      <c r="LE408" s="1858"/>
      <c r="LH408" s="2252"/>
      <c r="LI408" s="1858"/>
      <c r="LL408" s="2252"/>
      <c r="LM408" s="1858"/>
      <c r="LP408" s="2252"/>
      <c r="LQ408" s="1858"/>
      <c r="LT408" s="2252"/>
      <c r="LU408" s="1858"/>
      <c r="LX408" s="2252"/>
      <c r="LY408" s="1858"/>
      <c r="MB408" s="2252"/>
      <c r="MC408" s="1858"/>
      <c r="MF408" s="2252"/>
      <c r="MG408" s="1858"/>
      <c r="MJ408" s="2252"/>
      <c r="MK408" s="1858"/>
      <c r="MN408" s="2252"/>
      <c r="MO408" s="1858"/>
      <c r="MR408" s="2252"/>
      <c r="MS408" s="1858"/>
      <c r="MV408" s="2252"/>
      <c r="MW408" s="1858"/>
      <c r="MZ408" s="2252"/>
      <c r="NA408" s="1858"/>
      <c r="ND408" s="2252"/>
    </row>
    <row r="409" spans="1:368" s="933" customFormat="1" thickBot="1">
      <c r="A409" s="900"/>
      <c r="B409" s="1761"/>
      <c r="C409" s="1790">
        <v>2009</v>
      </c>
      <c r="D409" s="2335" t="s">
        <v>500</v>
      </c>
      <c r="E409" s="1790">
        <v>12</v>
      </c>
      <c r="F409" s="1839" t="s">
        <v>440</v>
      </c>
      <c r="G409" s="1744"/>
      <c r="H409" s="2274"/>
      <c r="I409" s="2274"/>
      <c r="J409" s="2274"/>
      <c r="K409" s="2275"/>
      <c r="L409" s="1761"/>
      <c r="M409" s="1221"/>
      <c r="N409" s="1221"/>
      <c r="O409" s="1221"/>
      <c r="P409" s="2506"/>
      <c r="Q409" s="2534"/>
      <c r="R409" s="1222"/>
      <c r="S409" s="1223"/>
      <c r="T409" s="2535"/>
      <c r="U409" s="903"/>
      <c r="V409" s="903"/>
      <c r="W409" s="903"/>
      <c r="X409" s="904"/>
      <c r="Y409" s="1224"/>
      <c r="Z409" s="1224"/>
      <c r="AA409" s="1224"/>
      <c r="AB409" s="2210"/>
      <c r="AC409" s="2581">
        <f>STDEV(AF404:AF408)</f>
        <v>1.8201648277010565</v>
      </c>
      <c r="AD409" s="2581"/>
      <c r="AE409" s="2580">
        <f>AVERAGE(AF404:AF408)</f>
        <v>11.76</v>
      </c>
      <c r="AF409" s="2580"/>
      <c r="AG409" s="2581"/>
      <c r="AH409" s="2581"/>
      <c r="AI409" s="2580"/>
      <c r="AJ409" s="2580"/>
      <c r="AK409" s="2581">
        <f>STDEV(AN404:AN408)</f>
        <v>0.2041323100344738</v>
      </c>
      <c r="AL409" s="2581"/>
      <c r="AM409" s="2580">
        <f>AVERAGE(AN404:AN408)</f>
        <v>14.831999999999999</v>
      </c>
      <c r="AN409" s="2580"/>
      <c r="AO409" s="1226"/>
      <c r="AP409" s="1226"/>
      <c r="AQ409" s="1226"/>
      <c r="AR409" s="1227"/>
      <c r="AS409" s="2581">
        <f>STDEV(AV404:AV408)</f>
        <v>2.4083189157584615</v>
      </c>
      <c r="AT409" s="2581"/>
      <c r="AU409" s="2580">
        <f>AVERAGE(AV404:AV408)</f>
        <v>15.4</v>
      </c>
      <c r="AV409" s="2580"/>
      <c r="AW409" s="1978"/>
      <c r="AX409" s="912"/>
      <c r="AY409" s="913"/>
      <c r="AZ409" s="1979"/>
      <c r="BA409" s="914"/>
      <c r="BB409" s="914"/>
      <c r="BC409" s="914"/>
      <c r="BD409" s="1847"/>
      <c r="BE409" s="2582">
        <f>STDEV(BH404:BH408)</f>
        <v>2.1621748310439681</v>
      </c>
      <c r="BF409" s="2581"/>
      <c r="BG409" s="2580">
        <f>AVERAGE(BH404:BH408)</f>
        <v>14.1</v>
      </c>
      <c r="BH409" s="2580"/>
      <c r="BI409" s="916"/>
      <c r="BJ409" s="916"/>
      <c r="BK409" s="916"/>
      <c r="BL409" s="917"/>
      <c r="BM409" s="2581"/>
      <c r="BN409" s="2581"/>
      <c r="BO409" s="2580"/>
      <c r="BP409" s="2580"/>
      <c r="BQ409" s="2581"/>
      <c r="BR409" s="2581"/>
      <c r="BS409" s="2580"/>
      <c r="BT409" s="2580"/>
      <c r="BU409" s="2581"/>
      <c r="BV409" s="2581"/>
      <c r="BW409" s="2580"/>
      <c r="BX409" s="2580"/>
      <c r="BY409" s="1437"/>
      <c r="BZ409" s="1437"/>
      <c r="CA409" s="1437"/>
      <c r="CB409" s="1438"/>
      <c r="CC409" s="2581">
        <f>STDEV(CF404:CF408)</f>
        <v>1.0606601717798212</v>
      </c>
      <c r="CD409" s="2581"/>
      <c r="CE409" s="2580">
        <f>AVERAGE(CF404:CF408)</f>
        <v>14.5</v>
      </c>
      <c r="CF409" s="2580"/>
      <c r="CG409" s="918"/>
      <c r="CH409" s="918"/>
      <c r="CI409" s="918"/>
      <c r="CJ409" s="919"/>
      <c r="CK409" s="2581"/>
      <c r="CL409" s="2581"/>
      <c r="CM409" s="2580"/>
      <c r="CN409" s="2580"/>
      <c r="CO409" s="2581"/>
      <c r="CP409" s="2581"/>
      <c r="CQ409" s="2580"/>
      <c r="CR409" s="2580"/>
      <c r="CS409" s="921"/>
      <c r="CT409" s="921"/>
      <c r="CU409" s="921"/>
      <c r="CV409" s="923"/>
      <c r="CW409" s="924"/>
      <c r="CX409" s="921"/>
      <c r="CY409" s="922"/>
      <c r="CZ409" s="922"/>
      <c r="DA409" s="925"/>
      <c r="DB409" s="915"/>
      <c r="DC409" s="926"/>
      <c r="DD409" s="926"/>
      <c r="DE409" s="924"/>
      <c r="DF409" s="921"/>
      <c r="DG409" s="922"/>
      <c r="DH409" s="922"/>
      <c r="DI409" s="924"/>
      <c r="DJ409" s="921"/>
      <c r="DK409" s="922"/>
      <c r="DL409" s="922"/>
      <c r="DM409" s="906"/>
      <c r="DN409" s="906"/>
      <c r="DO409" s="906"/>
      <c r="DP409" s="905"/>
      <c r="DQ409" s="907"/>
      <c r="DR409" s="908"/>
      <c r="DS409" s="1228"/>
      <c r="DT409" s="909"/>
      <c r="DU409" s="1229"/>
      <c r="DV409" s="1230"/>
      <c r="DW409" s="1231"/>
      <c r="DX409" s="1561"/>
      <c r="DY409" s="1541"/>
      <c r="DZ409" s="1542"/>
      <c r="EA409" s="1543"/>
      <c r="EB409" s="1544"/>
      <c r="EC409" s="907"/>
      <c r="ED409" s="908"/>
      <c r="EE409" s="1228"/>
      <c r="EF409" s="909"/>
      <c r="EG409" s="907"/>
      <c r="EH409" s="908"/>
      <c r="EI409" s="1228"/>
      <c r="EJ409" s="909"/>
      <c r="EK409" s="1562"/>
      <c r="EL409" s="1563"/>
      <c r="EM409" s="1564"/>
      <c r="EN409" s="1565"/>
      <c r="EO409" s="1598"/>
      <c r="EP409" s="1599"/>
      <c r="EQ409" s="1600"/>
      <c r="ER409" s="1601"/>
      <c r="ES409" s="1566"/>
      <c r="ET409" s="1567"/>
      <c r="EU409" s="1568"/>
      <c r="EV409" s="1569"/>
      <c r="EW409" s="1570"/>
      <c r="EX409" s="1571"/>
      <c r="EY409" s="1572"/>
      <c r="EZ409" s="1573"/>
      <c r="FA409" s="1574"/>
      <c r="FB409" s="1575"/>
      <c r="FC409" s="1576"/>
      <c r="FD409" s="1577"/>
      <c r="FE409" s="1674"/>
      <c r="FF409" s="1675"/>
      <c r="FG409" s="1676"/>
      <c r="FH409" s="1677"/>
      <c r="FL409" s="2261"/>
      <c r="FP409" s="2261"/>
      <c r="FQ409" s="1868"/>
      <c r="FT409" s="2261"/>
      <c r="FX409" s="2261"/>
      <c r="FY409" s="2581"/>
      <c r="FZ409" s="2581"/>
      <c r="GA409" s="2580"/>
      <c r="GB409" s="2580"/>
      <c r="GF409" s="2261"/>
      <c r="GG409" s="1868"/>
      <c r="GJ409" s="2261"/>
      <c r="GK409" s="2581">
        <f>STDEV(GN404:GN408)</f>
        <v>1.2747548783981961</v>
      </c>
      <c r="GL409" s="2581"/>
      <c r="GM409" s="2580">
        <f>AVERAGE(GN404:GN408)</f>
        <v>15</v>
      </c>
      <c r="GN409" s="2580"/>
      <c r="GO409" s="2581"/>
      <c r="GP409" s="2581"/>
      <c r="GQ409" s="2580"/>
      <c r="GR409" s="2580"/>
      <c r="GS409" s="2581"/>
      <c r="GT409" s="2581"/>
      <c r="GU409" s="2580"/>
      <c r="GV409" s="2580"/>
      <c r="GW409" s="1868"/>
      <c r="GZ409" s="2261"/>
      <c r="HA409" s="1868"/>
      <c r="HD409" s="2261"/>
      <c r="HE409" s="1868"/>
      <c r="HH409" s="2261"/>
      <c r="HI409" s="1868"/>
      <c r="HL409" s="2261"/>
      <c r="HM409" s="1868"/>
      <c r="HP409" s="2261"/>
      <c r="HQ409" s="1868"/>
      <c r="HT409" s="2261"/>
      <c r="HU409" s="1868"/>
      <c r="HX409" s="2261"/>
      <c r="HY409" s="1868"/>
      <c r="IB409" s="2261"/>
      <c r="IC409" s="1868"/>
      <c r="IF409" s="2261"/>
      <c r="IG409" s="1868"/>
      <c r="IJ409" s="2261"/>
      <c r="IK409" s="1868"/>
      <c r="IN409" s="2261"/>
      <c r="IO409" s="1868"/>
      <c r="IR409" s="2261"/>
      <c r="IS409" s="1868"/>
      <c r="IV409" s="1868"/>
      <c r="IW409" s="1868"/>
      <c r="IZ409" s="2261"/>
      <c r="JA409" s="1868"/>
      <c r="JD409" s="2261"/>
      <c r="JE409" s="1868"/>
      <c r="JH409" s="2261"/>
      <c r="JI409" s="1868"/>
      <c r="JL409" s="2261"/>
      <c r="JM409" s="1868"/>
      <c r="JP409" s="2261"/>
      <c r="JQ409" s="1868"/>
      <c r="JT409" s="2261"/>
      <c r="JU409" s="1868"/>
      <c r="JX409" s="2261"/>
      <c r="JY409" s="1868"/>
      <c r="KB409" s="2261"/>
      <c r="KC409" s="1868"/>
      <c r="KF409" s="2261"/>
      <c r="KG409" s="1868"/>
      <c r="KJ409" s="2261"/>
      <c r="KK409" s="1868"/>
      <c r="KN409" s="2261"/>
      <c r="KO409" s="1868"/>
      <c r="KR409" s="2261"/>
      <c r="KS409" s="1868"/>
      <c r="KV409" s="2261"/>
      <c r="KW409" s="1868"/>
      <c r="KZ409" s="2261"/>
      <c r="LA409" s="1868"/>
      <c r="LD409" s="2261"/>
      <c r="LE409" s="1868"/>
      <c r="LH409" s="2261"/>
      <c r="LI409" s="1868"/>
      <c r="LL409" s="2261"/>
      <c r="LM409" s="1868"/>
      <c r="LP409" s="2261"/>
      <c r="LQ409" s="1868"/>
      <c r="LT409" s="2261"/>
      <c r="LU409" s="1868"/>
      <c r="LX409" s="2261"/>
      <c r="LY409" s="1868"/>
      <c r="MB409" s="2261"/>
      <c r="MC409" s="1868"/>
      <c r="MF409" s="2261"/>
      <c r="MG409" s="1868"/>
      <c r="MJ409" s="2261"/>
      <c r="MK409" s="1868"/>
      <c r="MN409" s="2261"/>
      <c r="MO409" s="1868"/>
      <c r="MR409" s="2261"/>
      <c r="MS409" s="1868"/>
      <c r="MV409" s="2261"/>
      <c r="MW409" s="1868"/>
      <c r="MZ409" s="2261"/>
      <c r="NA409" s="1868"/>
      <c r="ND409" s="2261"/>
    </row>
    <row r="410" spans="1:368" s="898" customFormat="1" thickBot="1">
      <c r="A410" s="861"/>
      <c r="B410" s="1760"/>
      <c r="C410" s="1790"/>
      <c r="D410" s="2331"/>
      <c r="E410" s="1790"/>
      <c r="F410" s="1840" t="s">
        <v>432</v>
      </c>
      <c r="G410" s="1742" t="s">
        <v>151</v>
      </c>
      <c r="H410" s="1747">
        <f t="shared" ref="H410:J416" si="355">AVERAGE(AC410,AW410,BE410,DU410,AG410,CK410,GK410,CC410,GC410)</f>
        <v>4.924833333333333</v>
      </c>
      <c r="I410" s="1741">
        <f t="shared" si="355"/>
        <v>4.0914999999999999</v>
      </c>
      <c r="J410" s="1749">
        <f t="shared" si="355"/>
        <v>5.7053333333333329</v>
      </c>
      <c r="K410" s="2321">
        <f>SUM(H410:J410)</f>
        <v>14.721666666666664</v>
      </c>
      <c r="L410" s="1760"/>
      <c r="M410" s="1205"/>
      <c r="N410" s="1205"/>
      <c r="O410" s="1205"/>
      <c r="P410" s="2504"/>
      <c r="Q410" s="2530"/>
      <c r="R410" s="1206"/>
      <c r="S410" s="1207"/>
      <c r="T410" s="2531"/>
      <c r="U410" s="864"/>
      <c r="V410" s="864"/>
      <c r="W410" s="864"/>
      <c r="X410" s="865"/>
      <c r="Y410" s="1208"/>
      <c r="Z410" s="1208"/>
      <c r="AA410" s="1208"/>
      <c r="AB410" s="1209"/>
      <c r="AC410" s="1199">
        <v>5.5</v>
      </c>
      <c r="AD410" s="1199">
        <v>4.5</v>
      </c>
      <c r="AE410" s="1199">
        <v>6</v>
      </c>
      <c r="AF410" s="865">
        <f>AE410+AD410+AC410</f>
        <v>16</v>
      </c>
      <c r="AG410" s="2208">
        <v>5</v>
      </c>
      <c r="AH410" s="2208">
        <v>3</v>
      </c>
      <c r="AI410" s="2208">
        <v>6</v>
      </c>
      <c r="AJ410" s="2211">
        <f>AI410+AH410+AG410</f>
        <v>14</v>
      </c>
      <c r="AK410" s="869"/>
      <c r="AL410" s="870"/>
      <c r="AM410" s="870"/>
      <c r="AN410" s="871"/>
      <c r="AO410" s="1210"/>
      <c r="AP410" s="1210"/>
      <c r="AQ410" s="1210"/>
      <c r="AR410" s="1211"/>
      <c r="AS410" s="879"/>
      <c r="AT410" s="879"/>
      <c r="AU410" s="879"/>
      <c r="AV410" s="1846"/>
      <c r="AW410" s="1976"/>
      <c r="AX410" s="872"/>
      <c r="AY410" s="873"/>
      <c r="AZ410" s="1977"/>
      <c r="BA410" s="874"/>
      <c r="BB410" s="874"/>
      <c r="BC410" s="874"/>
      <c r="BD410" s="2434"/>
      <c r="BE410" s="2417"/>
      <c r="BF410" s="875"/>
      <c r="BG410" s="2447"/>
      <c r="BH410" s="2442"/>
      <c r="BI410" s="877"/>
      <c r="BJ410" s="877"/>
      <c r="BK410" s="877"/>
      <c r="BL410" s="878"/>
      <c r="BM410" s="879"/>
      <c r="BN410" s="879"/>
      <c r="BO410" s="879"/>
      <c r="BP410" s="880"/>
      <c r="BQ410" s="867"/>
      <c r="BR410" s="867"/>
      <c r="BS410" s="867"/>
      <c r="BT410" s="866"/>
      <c r="BU410" s="1935"/>
      <c r="BV410" s="867"/>
      <c r="BW410" s="867"/>
      <c r="BX410" s="1936"/>
      <c r="BY410" s="1435"/>
      <c r="BZ410" s="1435"/>
      <c r="CA410" s="1435"/>
      <c r="CB410" s="1436"/>
      <c r="CC410" s="1933">
        <f>CF410*6/20</f>
        <v>3.8490000000000002</v>
      </c>
      <c r="CD410" s="1197">
        <f>CF410*6/20</f>
        <v>3.8490000000000002</v>
      </c>
      <c r="CE410" s="1197">
        <f>CF410*8/20</f>
        <v>5.1319999999999997</v>
      </c>
      <c r="CF410" s="1934">
        <v>12.83</v>
      </c>
      <c r="CG410" s="879"/>
      <c r="CH410" s="879"/>
      <c r="CI410" s="879"/>
      <c r="CJ410" s="880"/>
      <c r="CK410" s="383">
        <f>CN410*6/20</f>
        <v>4.2</v>
      </c>
      <c r="CL410" s="383">
        <f>CN410*6/20</f>
        <v>4.2</v>
      </c>
      <c r="CM410" s="383">
        <f>CN410*8/20</f>
        <v>5.6</v>
      </c>
      <c r="CN410" s="709">
        <v>14</v>
      </c>
      <c r="CO410" s="2032"/>
      <c r="CP410" s="1763"/>
      <c r="CQ410" s="1763"/>
      <c r="CR410" s="2033"/>
      <c r="CS410" s="883"/>
      <c r="CT410" s="883"/>
      <c r="CU410" s="883"/>
      <c r="CV410" s="885"/>
      <c r="CW410" s="886"/>
      <c r="CX410" s="883"/>
      <c r="CY410" s="884"/>
      <c r="CZ410" s="884"/>
      <c r="DA410" s="886"/>
      <c r="DB410" s="883"/>
      <c r="DC410" s="884"/>
      <c r="DD410" s="884"/>
      <c r="DE410" s="886"/>
      <c r="DF410" s="883"/>
      <c r="DG410" s="884"/>
      <c r="DH410" s="884"/>
      <c r="DI410" s="886"/>
      <c r="DJ410" s="883"/>
      <c r="DK410" s="884"/>
      <c r="DL410" s="884"/>
      <c r="DM410" s="881"/>
      <c r="DN410" s="881"/>
      <c r="DO410" s="881"/>
      <c r="DP410" s="891"/>
      <c r="DQ410" s="886"/>
      <c r="DR410" s="883"/>
      <c r="DS410" s="884"/>
      <c r="DT410" s="885"/>
      <c r="DU410" s="1213"/>
      <c r="DV410" s="1214"/>
      <c r="DW410" s="1214"/>
      <c r="DX410" s="1873"/>
      <c r="DY410" s="892"/>
      <c r="DZ410" s="893"/>
      <c r="EA410" s="1539"/>
      <c r="EB410" s="1540"/>
      <c r="EC410" s="886"/>
      <c r="ED410" s="883"/>
      <c r="EE410" s="884"/>
      <c r="EF410" s="885"/>
      <c r="EG410" s="886"/>
      <c r="EH410" s="883"/>
      <c r="EI410" s="884"/>
      <c r="EJ410" s="885"/>
      <c r="EK410" s="1693"/>
      <c r="EL410" s="1694"/>
      <c r="EM410" s="1695"/>
      <c r="EN410" s="1696"/>
      <c r="EO410" s="1697"/>
      <c r="EP410" s="1698"/>
      <c r="EQ410" s="1699"/>
      <c r="ER410" s="1700"/>
      <c r="ES410" s="1701"/>
      <c r="ET410" s="1702"/>
      <c r="EU410" s="1703"/>
      <c r="EV410" s="1704"/>
      <c r="EW410" s="1705"/>
      <c r="EX410" s="1706"/>
      <c r="EY410" s="1707"/>
      <c r="EZ410" s="1708"/>
      <c r="FA410" s="1709"/>
      <c r="FB410" s="1710"/>
      <c r="FC410" s="1711"/>
      <c r="FD410" s="1712"/>
      <c r="FE410" s="1713"/>
      <c r="FF410" s="1714"/>
      <c r="FG410" s="1715"/>
      <c r="FH410" s="1716"/>
      <c r="FI410" s="881"/>
      <c r="FJ410" s="881"/>
      <c r="FK410" s="881"/>
      <c r="FL410" s="2264"/>
      <c r="FP410" s="2260"/>
      <c r="FQ410" s="1867"/>
      <c r="FT410" s="2260"/>
      <c r="FU410" s="1197"/>
      <c r="FV410" s="1197"/>
      <c r="FW410" s="1197"/>
      <c r="FX410" s="2262"/>
      <c r="FY410" s="1197"/>
      <c r="FZ410" s="1197"/>
      <c r="GA410" s="1197"/>
      <c r="GB410" s="2262"/>
      <c r="GC410" s="462">
        <v>6</v>
      </c>
      <c r="GD410" s="462">
        <v>4</v>
      </c>
      <c r="GE410" s="462">
        <v>6</v>
      </c>
      <c r="GF410" s="2267">
        <f>GE410+GD410+GC410</f>
        <v>16</v>
      </c>
      <c r="GG410" s="1933"/>
      <c r="GH410" s="1197"/>
      <c r="GI410" s="1197"/>
      <c r="GJ410" s="2262"/>
      <c r="GK410" s="1872">
        <v>5</v>
      </c>
      <c r="GL410" s="1872">
        <v>5</v>
      </c>
      <c r="GM410" s="1872">
        <v>5.5</v>
      </c>
      <c r="GN410" s="2266">
        <f>GM410+GL410+GK410</f>
        <v>15.5</v>
      </c>
      <c r="GO410" s="1872"/>
      <c r="GP410" s="1872"/>
      <c r="GQ410" s="1872"/>
      <c r="GR410" s="2266"/>
      <c r="GS410" s="2581"/>
      <c r="GT410" s="2581"/>
      <c r="GU410" s="2580"/>
      <c r="GV410" s="2580"/>
      <c r="GW410" s="1867"/>
      <c r="GZ410" s="2260"/>
      <c r="HA410" s="1867"/>
      <c r="HD410" s="2260"/>
      <c r="HE410" s="1867"/>
      <c r="HH410" s="2260"/>
      <c r="HI410" s="1867"/>
      <c r="HL410" s="2260"/>
      <c r="HM410" s="1867"/>
      <c r="HP410" s="2260"/>
      <c r="HQ410" s="1867"/>
      <c r="HT410" s="2260"/>
      <c r="HU410" s="1867"/>
      <c r="HX410" s="2260"/>
      <c r="HY410" s="1867"/>
      <c r="IB410" s="2260"/>
      <c r="IC410" s="1867"/>
      <c r="IF410" s="2260"/>
      <c r="IG410" s="1867"/>
      <c r="IJ410" s="2260"/>
      <c r="IK410" s="1867"/>
      <c r="IN410" s="2260"/>
      <c r="IO410" s="1867"/>
      <c r="IR410" s="2260"/>
      <c r="IS410" s="1867"/>
      <c r="IV410" s="1867"/>
      <c r="IW410" s="1867"/>
      <c r="IZ410" s="2260"/>
      <c r="JA410" s="1867"/>
      <c r="JD410" s="2260"/>
      <c r="JE410" s="1867"/>
      <c r="JH410" s="2260"/>
      <c r="JI410" s="1867"/>
      <c r="JL410" s="2260"/>
      <c r="JM410" s="1867"/>
      <c r="JP410" s="2260"/>
      <c r="JQ410" s="1867"/>
      <c r="JT410" s="2260"/>
      <c r="JU410" s="1867"/>
      <c r="JX410" s="2260"/>
      <c r="JY410" s="1867"/>
      <c r="KB410" s="2260"/>
      <c r="KC410" s="1867"/>
      <c r="KF410" s="2260"/>
      <c r="KG410" s="1867"/>
      <c r="KJ410" s="2260"/>
      <c r="KK410" s="1867"/>
      <c r="KN410" s="2260"/>
      <c r="KO410" s="1867"/>
      <c r="KR410" s="2260"/>
      <c r="KS410" s="1867"/>
      <c r="KV410" s="2260"/>
      <c r="KW410" s="1867"/>
      <c r="KZ410" s="2260"/>
      <c r="LA410" s="1867"/>
      <c r="LD410" s="2260"/>
      <c r="LE410" s="1867"/>
      <c r="LH410" s="2260"/>
      <c r="LI410" s="1867"/>
      <c r="LL410" s="2260"/>
      <c r="LM410" s="1867"/>
      <c r="LP410" s="2260"/>
      <c r="LQ410" s="1867"/>
      <c r="LT410" s="2260"/>
      <c r="LU410" s="1867"/>
      <c r="LX410" s="2260"/>
      <c r="LY410" s="1867"/>
      <c r="MB410" s="2260"/>
      <c r="MC410" s="1867"/>
      <c r="MF410" s="2260"/>
      <c r="MG410" s="1867"/>
      <c r="MJ410" s="2260"/>
      <c r="MK410" s="1867"/>
      <c r="MN410" s="2260"/>
      <c r="MO410" s="1867"/>
      <c r="MR410" s="2260"/>
      <c r="MS410" s="1867"/>
      <c r="MV410" s="2260"/>
      <c r="MW410" s="1867"/>
      <c r="MZ410" s="2260"/>
      <c r="NA410" s="1867"/>
      <c r="ND410" s="2260"/>
    </row>
    <row r="411" spans="1:368" s="78" customFormat="1" thickBot="1">
      <c r="A411" s="899"/>
      <c r="B411" s="1754"/>
      <c r="C411" s="1790"/>
      <c r="D411" s="2331"/>
      <c r="E411" s="1790"/>
      <c r="F411" s="1837" t="s">
        <v>433</v>
      </c>
      <c r="G411" s="1743" t="s">
        <v>434</v>
      </c>
      <c r="H411" s="1749">
        <f t="shared" si="355"/>
        <v>4.206666666666667</v>
      </c>
      <c r="I411" s="2074">
        <f t="shared" si="355"/>
        <v>4.29</v>
      </c>
      <c r="J411" s="1741">
        <f t="shared" si="355"/>
        <v>5.47</v>
      </c>
      <c r="K411" s="2310">
        <f t="shared" ref="K411:K416" si="356">SUM(H411:J411)</f>
        <v>13.966666666666665</v>
      </c>
      <c r="L411" s="1754"/>
      <c r="M411" s="472"/>
      <c r="N411" s="472"/>
      <c r="O411" s="472"/>
      <c r="P411" s="471"/>
      <c r="Q411" s="2521"/>
      <c r="R411" s="572"/>
      <c r="S411" s="573"/>
      <c r="T411" s="2520"/>
      <c r="U411" s="355"/>
      <c r="V411" s="355"/>
      <c r="W411" s="355"/>
      <c r="X411" s="356"/>
      <c r="Y411" s="482"/>
      <c r="Z411" s="482"/>
      <c r="AA411" s="482"/>
      <c r="AB411" s="525"/>
      <c r="AC411" s="484">
        <v>4</v>
      </c>
      <c r="AD411" s="484">
        <v>4</v>
      </c>
      <c r="AE411" s="484">
        <v>6</v>
      </c>
      <c r="AF411" s="356">
        <f t="shared" ref="AF411:AF416" si="357">AE411+AD411+AC411</f>
        <v>14</v>
      </c>
      <c r="AG411" s="546">
        <v>4.5</v>
      </c>
      <c r="AH411" s="546">
        <v>4.5</v>
      </c>
      <c r="AI411" s="546">
        <v>7</v>
      </c>
      <c r="AJ411" s="724">
        <f>AI411+AH411+AG411</f>
        <v>16</v>
      </c>
      <c r="AK411" s="351"/>
      <c r="AL411" s="463"/>
      <c r="AM411" s="463"/>
      <c r="AN411" s="464"/>
      <c r="AO411" s="1127"/>
      <c r="AP411" s="1127"/>
      <c r="AQ411" s="1127"/>
      <c r="AR411" s="1128"/>
      <c r="AS411" s="1906"/>
      <c r="AT411" s="683"/>
      <c r="AU411" s="683"/>
      <c r="AV411" s="1907"/>
      <c r="AW411" s="1962"/>
      <c r="AX411" s="364"/>
      <c r="AY411" s="365"/>
      <c r="AZ411" s="1963"/>
      <c r="BA411" s="366"/>
      <c r="BB411" s="366"/>
      <c r="BC411" s="366"/>
      <c r="BD411" s="367"/>
      <c r="BE411" s="2418"/>
      <c r="BF411" s="378"/>
      <c r="BG411" s="2448"/>
      <c r="BH411" s="369"/>
      <c r="BI411" s="371"/>
      <c r="BJ411" s="371"/>
      <c r="BK411" s="371"/>
      <c r="BL411" s="372"/>
      <c r="BM411" s="358"/>
      <c r="BN411" s="358"/>
      <c r="BO411" s="358"/>
      <c r="BP411" s="363"/>
      <c r="BQ411" s="373"/>
      <c r="BR411" s="373"/>
      <c r="BS411" s="373"/>
      <c r="BT411" s="704"/>
      <c r="BU411" s="1910"/>
      <c r="BV411" s="373"/>
      <c r="BW411" s="373"/>
      <c r="BX411" s="1911"/>
      <c r="BY411" s="1424"/>
      <c r="BZ411" s="1424"/>
      <c r="CA411" s="1424"/>
      <c r="CB411" s="1425"/>
      <c r="CC411" s="484">
        <v>3</v>
      </c>
      <c r="CD411" s="484">
        <v>3</v>
      </c>
      <c r="CE411" s="484">
        <v>4</v>
      </c>
      <c r="CF411" s="1246">
        <f t="shared" ref="CF411:CF416" si="358">CE411+CD411+CC411</f>
        <v>10</v>
      </c>
      <c r="CG411" s="358"/>
      <c r="CH411" s="358"/>
      <c r="CI411" s="358"/>
      <c r="CJ411" s="363"/>
      <c r="CK411" s="1933">
        <f>CN411*6/20</f>
        <v>4.74</v>
      </c>
      <c r="CL411" s="1197">
        <f>CN411*6/20</f>
        <v>4.74</v>
      </c>
      <c r="CM411" s="1197">
        <f>CN411*8/20</f>
        <v>6.32</v>
      </c>
      <c r="CN411" s="1934">
        <v>15.8</v>
      </c>
      <c r="CO411" s="2011"/>
      <c r="CP411" s="537"/>
      <c r="CQ411" s="537"/>
      <c r="CR411" s="2006"/>
      <c r="CS411" s="467"/>
      <c r="CT411" s="467"/>
      <c r="CU411" s="467"/>
      <c r="CV411" s="575"/>
      <c r="CW411" s="466"/>
      <c r="CX411" s="467"/>
      <c r="CY411" s="468"/>
      <c r="CZ411" s="468"/>
      <c r="DA411" s="466"/>
      <c r="DB411" s="467"/>
      <c r="DC411" s="468"/>
      <c r="DD411" s="468"/>
      <c r="DE411" s="466"/>
      <c r="DF411" s="467"/>
      <c r="DG411" s="468"/>
      <c r="DH411" s="468"/>
      <c r="DI411" s="466"/>
      <c r="DJ411" s="467"/>
      <c r="DK411" s="468"/>
      <c r="DL411" s="468"/>
      <c r="DM411" s="374"/>
      <c r="DN411" s="374"/>
      <c r="DO411" s="374"/>
      <c r="DP411" s="574"/>
      <c r="DQ411" s="466"/>
      <c r="DR411" s="467"/>
      <c r="DS411" s="468"/>
      <c r="DT411" s="575"/>
      <c r="DU411" s="491"/>
      <c r="DV411" s="492"/>
      <c r="DW411" s="492"/>
      <c r="DX411" s="725"/>
      <c r="DY411" s="495"/>
      <c r="DZ411" s="496"/>
      <c r="EA411" s="497"/>
      <c r="EB411" s="576"/>
      <c r="EC411" s="466"/>
      <c r="ED411" s="467"/>
      <c r="EE411" s="468"/>
      <c r="EF411" s="575"/>
      <c r="EG411" s="466"/>
      <c r="EH411" s="467"/>
      <c r="EI411" s="468"/>
      <c r="EJ411" s="575"/>
      <c r="EK411" s="990"/>
      <c r="EL411" s="991"/>
      <c r="EM411" s="992"/>
      <c r="EN411" s="993"/>
      <c r="EO411" s="1052"/>
      <c r="EP411" s="1053"/>
      <c r="EQ411" s="1054"/>
      <c r="ER411" s="1055"/>
      <c r="ES411" s="1113"/>
      <c r="ET411" s="1114"/>
      <c r="EU411" s="1115"/>
      <c r="EV411" s="1116"/>
      <c r="EW411" s="1396"/>
      <c r="EX411" s="1397"/>
      <c r="EY411" s="1398"/>
      <c r="EZ411" s="1399"/>
      <c r="FA411" s="1465"/>
      <c r="FB411" s="1466"/>
      <c r="FC411" s="1467"/>
      <c r="FD411" s="1468"/>
      <c r="FE411" s="1678"/>
      <c r="FF411" s="1679"/>
      <c r="FG411" s="1680"/>
      <c r="FH411" s="1681"/>
      <c r="FI411" s="374"/>
      <c r="FJ411" s="374"/>
      <c r="FK411" s="374"/>
      <c r="FL411" s="2263"/>
      <c r="FP411" s="2252"/>
      <c r="FQ411" s="1858"/>
      <c r="FT411" s="2252"/>
      <c r="FU411" s="374"/>
      <c r="FV411" s="374"/>
      <c r="FW411" s="374"/>
      <c r="FX411" s="2263"/>
      <c r="FY411" s="683"/>
      <c r="FZ411" s="683"/>
      <c r="GA411" s="683"/>
      <c r="GB411" s="2265"/>
      <c r="GC411" s="462">
        <v>5</v>
      </c>
      <c r="GD411" s="462">
        <v>5</v>
      </c>
      <c r="GE411" s="462">
        <v>4</v>
      </c>
      <c r="GF411" s="2267">
        <f t="shared" ref="GF411:GF416" si="359">GE411+GD411+GC411</f>
        <v>14</v>
      </c>
      <c r="GG411" s="1906"/>
      <c r="GH411" s="683"/>
      <c r="GI411" s="683"/>
      <c r="GJ411" s="2265"/>
      <c r="GK411" s="462">
        <v>4</v>
      </c>
      <c r="GL411" s="462">
        <v>4.5</v>
      </c>
      <c r="GM411" s="462">
        <v>5.5</v>
      </c>
      <c r="GN411" s="2267">
        <f t="shared" ref="GN411:GN416" si="360">GM411+GL411+GK411</f>
        <v>14</v>
      </c>
      <c r="GO411" s="462"/>
      <c r="GP411" s="462"/>
      <c r="GQ411" s="462"/>
      <c r="GR411" s="2267"/>
      <c r="GS411" s="2581"/>
      <c r="GT411" s="2581"/>
      <c r="GU411" s="2580"/>
      <c r="GV411" s="2580"/>
      <c r="GW411" s="1858"/>
      <c r="GZ411" s="2252"/>
      <c r="HA411" s="1858"/>
      <c r="HD411" s="2252"/>
      <c r="HE411" s="1858"/>
      <c r="HH411" s="2252"/>
      <c r="HI411" s="1858"/>
      <c r="HL411" s="2252"/>
      <c r="HM411" s="1858"/>
      <c r="HP411" s="2252"/>
      <c r="HQ411" s="1858"/>
      <c r="HT411" s="2252"/>
      <c r="HU411" s="1858"/>
      <c r="HX411" s="2252"/>
      <c r="HY411" s="1858"/>
      <c r="IB411" s="2252"/>
      <c r="IC411" s="1858"/>
      <c r="IF411" s="2252"/>
      <c r="IG411" s="1858"/>
      <c r="IJ411" s="2252"/>
      <c r="IK411" s="1858"/>
      <c r="IN411" s="2252"/>
      <c r="IO411" s="1858"/>
      <c r="IR411" s="2252"/>
      <c r="IS411" s="1858"/>
      <c r="IV411" s="1858"/>
      <c r="IW411" s="1858"/>
      <c r="IZ411" s="2252"/>
      <c r="JA411" s="1858"/>
      <c r="JD411" s="2252"/>
      <c r="JE411" s="1858"/>
      <c r="JH411" s="2252"/>
      <c r="JI411" s="1858"/>
      <c r="JL411" s="2252"/>
      <c r="JM411" s="1858"/>
      <c r="JP411" s="2252"/>
      <c r="JQ411" s="1858"/>
      <c r="JT411" s="2252"/>
      <c r="JU411" s="1858"/>
      <c r="JX411" s="2252"/>
      <c r="JY411" s="1858"/>
      <c r="KB411" s="2252"/>
      <c r="KC411" s="1858"/>
      <c r="KF411" s="2252"/>
      <c r="KG411" s="1858"/>
      <c r="KJ411" s="2252"/>
      <c r="KK411" s="1858"/>
      <c r="KN411" s="2252"/>
      <c r="KO411" s="1858"/>
      <c r="KR411" s="2252"/>
      <c r="KS411" s="1858"/>
      <c r="KV411" s="2252"/>
      <c r="KW411" s="1858"/>
      <c r="KZ411" s="2252"/>
      <c r="LA411" s="1858"/>
      <c r="LD411" s="2252"/>
      <c r="LE411" s="1858"/>
      <c r="LH411" s="2252"/>
      <c r="LI411" s="1858"/>
      <c r="LL411" s="2252"/>
      <c r="LM411" s="1858"/>
      <c r="LP411" s="2252"/>
      <c r="LQ411" s="1858"/>
      <c r="LT411" s="2252"/>
      <c r="LU411" s="1858"/>
      <c r="LX411" s="2252"/>
      <c r="LY411" s="1858"/>
      <c r="MB411" s="2252"/>
      <c r="MC411" s="1858"/>
      <c r="MF411" s="2252"/>
      <c r="MG411" s="1858"/>
      <c r="MJ411" s="2252"/>
      <c r="MK411" s="1858"/>
      <c r="MN411" s="2252"/>
      <c r="MO411" s="1858"/>
      <c r="MR411" s="2252"/>
      <c r="MS411" s="1858"/>
      <c r="MV411" s="2252"/>
      <c r="MW411" s="1858"/>
      <c r="MZ411" s="2252"/>
      <c r="NA411" s="1858"/>
      <c r="ND411" s="2252"/>
    </row>
    <row r="412" spans="1:368" s="78" customFormat="1" thickBot="1">
      <c r="A412" s="899"/>
      <c r="B412" s="1754"/>
      <c r="C412" s="1790"/>
      <c r="D412" s="2331"/>
      <c r="E412" s="1790"/>
      <c r="F412" s="1837"/>
      <c r="G412" s="1880" t="s">
        <v>435</v>
      </c>
      <c r="H412" s="1775">
        <f t="shared" si="355"/>
        <v>5</v>
      </c>
      <c r="I412" s="1775">
        <f t="shared" si="355"/>
        <v>6</v>
      </c>
      <c r="J412" s="1775">
        <f t="shared" si="355"/>
        <v>7.5</v>
      </c>
      <c r="K412" s="2323">
        <f t="shared" si="356"/>
        <v>18.5</v>
      </c>
      <c r="L412" s="1754"/>
      <c r="M412" s="472"/>
      <c r="N412" s="472"/>
      <c r="O412" s="472"/>
      <c r="P412" s="471"/>
      <c r="Q412" s="2521"/>
      <c r="R412" s="572"/>
      <c r="S412" s="573"/>
      <c r="T412" s="2520"/>
      <c r="U412" s="355"/>
      <c r="V412" s="355"/>
      <c r="W412" s="355"/>
      <c r="X412" s="356"/>
      <c r="Y412" s="482"/>
      <c r="Z412" s="482"/>
      <c r="AA412" s="482"/>
      <c r="AB412" s="525"/>
      <c r="AC412" s="484"/>
      <c r="AD412" s="484"/>
      <c r="AE412" s="484"/>
      <c r="AF412" s="356"/>
      <c r="AG412" s="546"/>
      <c r="AH412" s="546"/>
      <c r="AI412" s="546"/>
      <c r="AJ412" s="724"/>
      <c r="AK412" s="351"/>
      <c r="AL412" s="463"/>
      <c r="AM412" s="463"/>
      <c r="AN412" s="464"/>
      <c r="AO412" s="1127"/>
      <c r="AP412" s="1127"/>
      <c r="AQ412" s="1127"/>
      <c r="AR412" s="1128"/>
      <c r="AS412" s="358"/>
      <c r="AT412" s="358"/>
      <c r="AU412" s="358"/>
      <c r="AV412" s="543"/>
      <c r="AW412" s="1962"/>
      <c r="AX412" s="364"/>
      <c r="AY412" s="365"/>
      <c r="AZ412" s="1963"/>
      <c r="BA412" s="366"/>
      <c r="BB412" s="366"/>
      <c r="BC412" s="366"/>
      <c r="BD412" s="367"/>
      <c r="BE412" s="2418"/>
      <c r="BF412" s="378"/>
      <c r="BG412" s="2448"/>
      <c r="BH412" s="369"/>
      <c r="BI412" s="371"/>
      <c r="BJ412" s="371"/>
      <c r="BK412" s="371"/>
      <c r="BL412" s="372"/>
      <c r="BM412" s="358"/>
      <c r="BN412" s="358"/>
      <c r="BO412" s="358"/>
      <c r="BP412" s="363"/>
      <c r="BQ412" s="373"/>
      <c r="BR412" s="373"/>
      <c r="BS412" s="373"/>
      <c r="BT412" s="704"/>
      <c r="BU412" s="1910"/>
      <c r="BV412" s="373"/>
      <c r="BW412" s="373"/>
      <c r="BX412" s="1911"/>
      <c r="BY412" s="1424"/>
      <c r="BZ412" s="1424"/>
      <c r="CA412" s="1424"/>
      <c r="CB412" s="1425"/>
      <c r="CC412" s="484">
        <v>6</v>
      </c>
      <c r="CD412" s="484">
        <v>6</v>
      </c>
      <c r="CE412" s="484">
        <v>7</v>
      </c>
      <c r="CF412" s="1246">
        <f t="shared" si="358"/>
        <v>19</v>
      </c>
      <c r="CG412" s="358"/>
      <c r="CH412" s="358"/>
      <c r="CI412" s="358"/>
      <c r="CJ412" s="363"/>
      <c r="CK412" s="383"/>
      <c r="CL412" s="383"/>
      <c r="CM412" s="383"/>
      <c r="CN412" s="709"/>
      <c r="CO412" s="2011"/>
      <c r="CP412" s="537"/>
      <c r="CQ412" s="537"/>
      <c r="CR412" s="2006"/>
      <c r="CS412" s="467"/>
      <c r="CT412" s="467"/>
      <c r="CU412" s="467"/>
      <c r="CV412" s="575"/>
      <c r="CW412" s="466"/>
      <c r="CX412" s="467"/>
      <c r="CY412" s="468"/>
      <c r="CZ412" s="468"/>
      <c r="DA412" s="466"/>
      <c r="DB412" s="467"/>
      <c r="DC412" s="468"/>
      <c r="DD412" s="468"/>
      <c r="DE412" s="466"/>
      <c r="DF412" s="467"/>
      <c r="DG412" s="468"/>
      <c r="DH412" s="468"/>
      <c r="DI412" s="466"/>
      <c r="DJ412" s="467"/>
      <c r="DK412" s="468"/>
      <c r="DL412" s="468"/>
      <c r="DM412" s="374"/>
      <c r="DN412" s="374"/>
      <c r="DO412" s="374"/>
      <c r="DP412" s="574"/>
      <c r="DQ412" s="466"/>
      <c r="DR412" s="467"/>
      <c r="DS412" s="468"/>
      <c r="DT412" s="575"/>
      <c r="DU412" s="491"/>
      <c r="DV412" s="492"/>
      <c r="DW412" s="492"/>
      <c r="DX412" s="725"/>
      <c r="DY412" s="495"/>
      <c r="DZ412" s="496"/>
      <c r="EA412" s="497"/>
      <c r="EB412" s="576"/>
      <c r="EC412" s="466"/>
      <c r="ED412" s="467"/>
      <c r="EE412" s="468"/>
      <c r="EF412" s="575"/>
      <c r="EG412" s="466"/>
      <c r="EH412" s="467"/>
      <c r="EI412" s="468"/>
      <c r="EJ412" s="575"/>
      <c r="EK412" s="990"/>
      <c r="EL412" s="991"/>
      <c r="EM412" s="992"/>
      <c r="EN412" s="993"/>
      <c r="EO412" s="1052"/>
      <c r="EP412" s="1053"/>
      <c r="EQ412" s="1054"/>
      <c r="ER412" s="1055"/>
      <c r="ES412" s="1113"/>
      <c r="ET412" s="1114"/>
      <c r="EU412" s="1115"/>
      <c r="EV412" s="1116"/>
      <c r="EW412" s="1396"/>
      <c r="EX412" s="1397"/>
      <c r="EY412" s="1398"/>
      <c r="EZ412" s="1399"/>
      <c r="FA412" s="1465"/>
      <c r="FB412" s="1466"/>
      <c r="FC412" s="1467"/>
      <c r="FD412" s="1468"/>
      <c r="FE412" s="1678"/>
      <c r="FF412" s="1679"/>
      <c r="FG412" s="1680"/>
      <c r="FH412" s="1681"/>
      <c r="FI412" s="374"/>
      <c r="FJ412" s="374"/>
      <c r="FK412" s="374"/>
      <c r="FL412" s="2263"/>
      <c r="FP412" s="2252"/>
      <c r="FQ412" s="1858"/>
      <c r="FT412" s="2252"/>
      <c r="FU412" s="374"/>
      <c r="FV412" s="374"/>
      <c r="FW412" s="374"/>
      <c r="FX412" s="2263"/>
      <c r="FY412" s="683"/>
      <c r="FZ412" s="683"/>
      <c r="GA412" s="683"/>
      <c r="GB412" s="2265"/>
      <c r="GC412" s="462"/>
      <c r="GD412" s="462"/>
      <c r="GE412" s="462"/>
      <c r="GF412" s="2267"/>
      <c r="GG412" s="1906"/>
      <c r="GH412" s="683"/>
      <c r="GI412" s="683"/>
      <c r="GJ412" s="2265"/>
      <c r="GK412" s="462">
        <v>4</v>
      </c>
      <c r="GL412" s="462">
        <v>6</v>
      </c>
      <c r="GM412" s="462">
        <v>8</v>
      </c>
      <c r="GN412" s="2267">
        <f t="shared" si="360"/>
        <v>18</v>
      </c>
      <c r="GO412" s="462"/>
      <c r="GP412" s="462"/>
      <c r="GQ412" s="462"/>
      <c r="GR412" s="2267"/>
      <c r="GS412" s="2581"/>
      <c r="GT412" s="2581"/>
      <c r="GU412" s="2580"/>
      <c r="GV412" s="2580"/>
      <c r="GW412" s="1858"/>
      <c r="GZ412" s="2252"/>
      <c r="HA412" s="1858"/>
      <c r="HD412" s="2252"/>
      <c r="HE412" s="1858"/>
      <c r="HH412" s="2252"/>
      <c r="HI412" s="1858"/>
      <c r="HL412" s="2252"/>
      <c r="HM412" s="1858"/>
      <c r="HP412" s="2252"/>
      <c r="HQ412" s="1858"/>
      <c r="HT412" s="2252"/>
      <c r="HU412" s="1858"/>
      <c r="HX412" s="2252"/>
      <c r="HY412" s="1858"/>
      <c r="IB412" s="2252"/>
      <c r="IC412" s="1858"/>
      <c r="IF412" s="2252"/>
      <c r="IG412" s="1858"/>
      <c r="IJ412" s="2252"/>
      <c r="IK412" s="1858"/>
      <c r="IN412" s="2252"/>
      <c r="IO412" s="1858"/>
      <c r="IR412" s="2252"/>
      <c r="IS412" s="1858"/>
      <c r="IV412" s="1858"/>
      <c r="IW412" s="1858"/>
      <c r="IZ412" s="2252"/>
      <c r="JA412" s="1858"/>
      <c r="JD412" s="2252"/>
      <c r="JE412" s="1858"/>
      <c r="JH412" s="2252"/>
      <c r="JI412" s="1858"/>
      <c r="JL412" s="2252"/>
      <c r="JM412" s="1858"/>
      <c r="JP412" s="2252"/>
      <c r="JQ412" s="1858"/>
      <c r="JT412" s="2252"/>
      <c r="JU412" s="1858"/>
      <c r="JX412" s="2252"/>
      <c r="JY412" s="1858"/>
      <c r="KB412" s="2252"/>
      <c r="KC412" s="1858"/>
      <c r="KF412" s="2252"/>
      <c r="KG412" s="1858"/>
      <c r="KJ412" s="2252"/>
      <c r="KK412" s="1858"/>
      <c r="KN412" s="2252"/>
      <c r="KO412" s="1858"/>
      <c r="KR412" s="2252"/>
      <c r="KS412" s="1858"/>
      <c r="KV412" s="2252"/>
      <c r="KW412" s="1858"/>
      <c r="KZ412" s="2252"/>
      <c r="LA412" s="1858"/>
      <c r="LD412" s="2252"/>
      <c r="LE412" s="1858"/>
      <c r="LH412" s="2252"/>
      <c r="LI412" s="1858"/>
      <c r="LL412" s="2252"/>
      <c r="LM412" s="1858"/>
      <c r="LP412" s="2252"/>
      <c r="LQ412" s="1858"/>
      <c r="LT412" s="2252"/>
      <c r="LU412" s="1858"/>
      <c r="LX412" s="2252"/>
      <c r="LY412" s="1858"/>
      <c r="MB412" s="2252"/>
      <c r="MC412" s="1858"/>
      <c r="MF412" s="2252"/>
      <c r="MG412" s="1858"/>
      <c r="MJ412" s="2252"/>
      <c r="MK412" s="1858"/>
      <c r="MN412" s="2252"/>
      <c r="MO412" s="1858"/>
      <c r="MR412" s="2252"/>
      <c r="MS412" s="1858"/>
      <c r="MV412" s="2252"/>
      <c r="MW412" s="1858"/>
      <c r="MZ412" s="2252"/>
      <c r="NA412" s="1858"/>
      <c r="ND412" s="2252"/>
    </row>
    <row r="413" spans="1:368" s="78" customFormat="1" thickBot="1">
      <c r="A413" s="899"/>
      <c r="B413" s="1754"/>
      <c r="C413" s="1790"/>
      <c r="D413" s="2331"/>
      <c r="E413" s="1790"/>
      <c r="F413" s="1837"/>
      <c r="G413" s="1743" t="s">
        <v>436</v>
      </c>
      <c r="H413" s="1741">
        <f t="shared" si="355"/>
        <v>4.1373333333333333</v>
      </c>
      <c r="I413" s="1741">
        <f t="shared" si="355"/>
        <v>4.1373333333333333</v>
      </c>
      <c r="J413" s="2074">
        <f t="shared" si="355"/>
        <v>6.0720000000000001</v>
      </c>
      <c r="K413" s="2313">
        <f t="shared" si="356"/>
        <v>14.346666666666668</v>
      </c>
      <c r="L413" s="1754"/>
      <c r="M413" s="472"/>
      <c r="N413" s="472"/>
      <c r="O413" s="472"/>
      <c r="P413" s="471"/>
      <c r="Q413" s="2521"/>
      <c r="R413" s="572"/>
      <c r="S413" s="573"/>
      <c r="T413" s="2520"/>
      <c r="U413" s="355"/>
      <c r="V413" s="355"/>
      <c r="W413" s="355"/>
      <c r="X413" s="356"/>
      <c r="Y413" s="482"/>
      <c r="Z413" s="482"/>
      <c r="AA413" s="482"/>
      <c r="AB413" s="525"/>
      <c r="AC413" s="484">
        <v>3.5</v>
      </c>
      <c r="AD413" s="484">
        <v>5</v>
      </c>
      <c r="AE413" s="484">
        <v>6.5</v>
      </c>
      <c r="AF413" s="356">
        <f t="shared" si="357"/>
        <v>15</v>
      </c>
      <c r="AG413" s="546">
        <v>3</v>
      </c>
      <c r="AH413" s="546">
        <v>2</v>
      </c>
      <c r="AI413" s="546">
        <v>7</v>
      </c>
      <c r="AJ413" s="724">
        <f>AI413+AH413+AG413</f>
        <v>12</v>
      </c>
      <c r="AK413" s="351"/>
      <c r="AL413" s="463"/>
      <c r="AM413" s="463"/>
      <c r="AN413" s="464"/>
      <c r="AO413" s="1127"/>
      <c r="AP413" s="1127"/>
      <c r="AQ413" s="1127"/>
      <c r="AR413" s="1128"/>
      <c r="AS413" s="358"/>
      <c r="AT413" s="358"/>
      <c r="AU413" s="358"/>
      <c r="AV413" s="543"/>
      <c r="AW413" s="1962"/>
      <c r="AX413" s="364"/>
      <c r="AY413" s="365"/>
      <c r="AZ413" s="1963"/>
      <c r="BA413" s="366"/>
      <c r="BB413" s="366"/>
      <c r="BC413" s="366"/>
      <c r="BD413" s="367"/>
      <c r="BE413" s="1906"/>
      <c r="BF413" s="683"/>
      <c r="BG413" s="2466"/>
      <c r="BH413" s="2409"/>
      <c r="BI413" s="371"/>
      <c r="BJ413" s="371"/>
      <c r="BK413" s="371"/>
      <c r="BL413" s="372"/>
      <c r="BM413" s="358"/>
      <c r="BN413" s="358"/>
      <c r="BO413" s="358"/>
      <c r="BP413" s="363"/>
      <c r="BQ413" s="373"/>
      <c r="BR413" s="373"/>
      <c r="BS413" s="373"/>
      <c r="BT413" s="704"/>
      <c r="BU413" s="1910"/>
      <c r="BV413" s="373"/>
      <c r="BW413" s="373"/>
      <c r="BX413" s="1911"/>
      <c r="BY413" s="1424"/>
      <c r="BZ413" s="1424"/>
      <c r="CA413" s="1424"/>
      <c r="CB413" s="1425"/>
      <c r="CC413" s="484">
        <v>4</v>
      </c>
      <c r="CD413" s="484">
        <v>3.5</v>
      </c>
      <c r="CE413" s="484">
        <v>4.5</v>
      </c>
      <c r="CF413" s="1246">
        <f t="shared" si="358"/>
        <v>12</v>
      </c>
      <c r="CG413" s="358"/>
      <c r="CH413" s="358"/>
      <c r="CI413" s="358"/>
      <c r="CJ413" s="363"/>
      <c r="CK413" s="383">
        <f>CN413*6/20</f>
        <v>4.8</v>
      </c>
      <c r="CL413" s="383">
        <f>CN413*6/20</f>
        <v>4.8</v>
      </c>
      <c r="CM413" s="383">
        <f>CN413*8/20</f>
        <v>6.4</v>
      </c>
      <c r="CN413" s="709">
        <v>16</v>
      </c>
      <c r="CO413" s="2011"/>
      <c r="CP413" s="537"/>
      <c r="CQ413" s="537"/>
      <c r="CR413" s="2006"/>
      <c r="CS413" s="467"/>
      <c r="CT413" s="467"/>
      <c r="CU413" s="467"/>
      <c r="CV413" s="575"/>
      <c r="CW413" s="466"/>
      <c r="CX413" s="467"/>
      <c r="CY413" s="468"/>
      <c r="CZ413" s="468"/>
      <c r="DA413" s="466"/>
      <c r="DB413" s="467"/>
      <c r="DC413" s="468"/>
      <c r="DD413" s="468"/>
      <c r="DE413" s="466"/>
      <c r="DF413" s="467"/>
      <c r="DG413" s="468"/>
      <c r="DH413" s="468"/>
      <c r="DI413" s="466"/>
      <c r="DJ413" s="467"/>
      <c r="DK413" s="468"/>
      <c r="DL413" s="468"/>
      <c r="DM413" s="374"/>
      <c r="DN413" s="374"/>
      <c r="DO413" s="374"/>
      <c r="DP413" s="574"/>
      <c r="DQ413" s="466"/>
      <c r="DR413" s="467"/>
      <c r="DS413" s="468"/>
      <c r="DT413" s="575"/>
      <c r="DU413" s="491"/>
      <c r="DV413" s="492"/>
      <c r="DW413" s="492"/>
      <c r="DX413" s="725"/>
      <c r="DY413" s="495"/>
      <c r="DZ413" s="496"/>
      <c r="EA413" s="497"/>
      <c r="EB413" s="576"/>
      <c r="EC413" s="466"/>
      <c r="ED413" s="467"/>
      <c r="EE413" s="468"/>
      <c r="EF413" s="575"/>
      <c r="EG413" s="466"/>
      <c r="EH413" s="467"/>
      <c r="EI413" s="468"/>
      <c r="EJ413" s="575"/>
      <c r="EK413" s="990"/>
      <c r="EL413" s="991"/>
      <c r="EM413" s="992"/>
      <c r="EN413" s="993"/>
      <c r="EO413" s="1052"/>
      <c r="EP413" s="1053"/>
      <c r="EQ413" s="1054"/>
      <c r="ER413" s="1055"/>
      <c r="ES413" s="1113"/>
      <c r="ET413" s="1114"/>
      <c r="EU413" s="1115"/>
      <c r="EV413" s="1116"/>
      <c r="EW413" s="1396"/>
      <c r="EX413" s="1397"/>
      <c r="EY413" s="1398"/>
      <c r="EZ413" s="1399"/>
      <c r="FA413" s="1465"/>
      <c r="FB413" s="1466"/>
      <c r="FC413" s="1467"/>
      <c r="FD413" s="1468"/>
      <c r="FE413" s="1678"/>
      <c r="FF413" s="1679"/>
      <c r="FG413" s="1680"/>
      <c r="FH413" s="1681"/>
      <c r="FI413" s="374"/>
      <c r="FJ413" s="374"/>
      <c r="FK413" s="374"/>
      <c r="FL413" s="2263"/>
      <c r="FP413" s="2252"/>
      <c r="FQ413" s="1858"/>
      <c r="FT413" s="2252"/>
      <c r="FU413" s="374"/>
      <c r="FV413" s="374"/>
      <c r="FW413" s="374"/>
      <c r="FX413" s="2263"/>
      <c r="FY413" s="683"/>
      <c r="FZ413" s="683"/>
      <c r="GA413" s="683"/>
      <c r="GB413" s="2265"/>
      <c r="GC413" s="462">
        <v>5</v>
      </c>
      <c r="GD413" s="462">
        <v>5</v>
      </c>
      <c r="GE413" s="462">
        <v>6</v>
      </c>
      <c r="GF413" s="2267">
        <f t="shared" si="359"/>
        <v>16</v>
      </c>
      <c r="GG413" s="1906"/>
      <c r="GH413" s="683"/>
      <c r="GI413" s="683"/>
      <c r="GJ413" s="2265"/>
      <c r="GK413" s="1197">
        <f>GN413*6/20</f>
        <v>4.524</v>
      </c>
      <c r="GL413" s="1197">
        <f>GN413*6/20</f>
        <v>4.524</v>
      </c>
      <c r="GM413" s="1197">
        <f>GN413*8/20</f>
        <v>6.032</v>
      </c>
      <c r="GN413" s="2262">
        <v>15.08</v>
      </c>
      <c r="GO413" s="1197"/>
      <c r="GP413" s="1197"/>
      <c r="GQ413" s="1197"/>
      <c r="GR413" s="2262"/>
      <c r="GS413" s="2581"/>
      <c r="GT413" s="2581"/>
      <c r="GU413" s="2580"/>
      <c r="GV413" s="2580"/>
      <c r="GW413" s="1858"/>
      <c r="GZ413" s="2252"/>
      <c r="HA413" s="1858"/>
      <c r="HD413" s="2252"/>
      <c r="HE413" s="1858"/>
      <c r="HH413" s="2252"/>
      <c r="HI413" s="1858"/>
      <c r="HL413" s="2252"/>
      <c r="HM413" s="1858"/>
      <c r="HP413" s="2252"/>
      <c r="HQ413" s="1858"/>
      <c r="HT413" s="2252"/>
      <c r="HU413" s="1858"/>
      <c r="HX413" s="2252"/>
      <c r="HY413" s="1858"/>
      <c r="IB413" s="2252"/>
      <c r="IC413" s="1858"/>
      <c r="IF413" s="2252"/>
      <c r="IG413" s="1858"/>
      <c r="IJ413" s="2252"/>
      <c r="IK413" s="1858"/>
      <c r="IN413" s="2252"/>
      <c r="IO413" s="1858"/>
      <c r="IR413" s="2252"/>
      <c r="IS413" s="1858"/>
      <c r="IV413" s="1858"/>
      <c r="IW413" s="1858"/>
      <c r="IZ413" s="2252"/>
      <c r="JA413" s="1858"/>
      <c r="JD413" s="2252"/>
      <c r="JE413" s="1858"/>
      <c r="JH413" s="2252"/>
      <c r="JI413" s="1858"/>
      <c r="JL413" s="2252"/>
      <c r="JM413" s="1858"/>
      <c r="JP413" s="2252"/>
      <c r="JQ413" s="1858"/>
      <c r="JT413" s="2252"/>
      <c r="JU413" s="1858"/>
      <c r="JX413" s="2252"/>
      <c r="JY413" s="1858"/>
      <c r="KB413" s="2252"/>
      <c r="KC413" s="1858"/>
      <c r="KF413" s="2252"/>
      <c r="KG413" s="1858"/>
      <c r="KJ413" s="2252"/>
      <c r="KK413" s="1858"/>
      <c r="KN413" s="2252"/>
      <c r="KO413" s="1858"/>
      <c r="KR413" s="2252"/>
      <c r="KS413" s="1858"/>
      <c r="KV413" s="2252"/>
      <c r="KW413" s="1858"/>
      <c r="KZ413" s="2252"/>
      <c r="LA413" s="1858"/>
      <c r="LD413" s="2252"/>
      <c r="LE413" s="1858"/>
      <c r="LH413" s="2252"/>
      <c r="LI413" s="1858"/>
      <c r="LL413" s="2252"/>
      <c r="LM413" s="1858"/>
      <c r="LP413" s="2252"/>
      <c r="LQ413" s="1858"/>
      <c r="LT413" s="2252"/>
      <c r="LU413" s="1858"/>
      <c r="LX413" s="2252"/>
      <c r="LY413" s="1858"/>
      <c r="MB413" s="2252"/>
      <c r="MC413" s="1858"/>
      <c r="MF413" s="2252"/>
      <c r="MG413" s="1858"/>
      <c r="MJ413" s="2252"/>
      <c r="MK413" s="1858"/>
      <c r="MN413" s="2252"/>
      <c r="MO413" s="1858"/>
      <c r="MR413" s="2252"/>
      <c r="MS413" s="1858"/>
      <c r="MV413" s="2252"/>
      <c r="MW413" s="1858"/>
      <c r="MZ413" s="2252"/>
      <c r="NA413" s="1858"/>
      <c r="ND413" s="2252"/>
    </row>
    <row r="414" spans="1:368" s="78" customFormat="1" thickBot="1">
      <c r="A414" s="899"/>
      <c r="B414" s="1754"/>
      <c r="C414" s="1790"/>
      <c r="D414" s="2331"/>
      <c r="E414" s="1790"/>
      <c r="F414" s="1837"/>
      <c r="G414" s="1743" t="s">
        <v>437</v>
      </c>
      <c r="H414" s="2074">
        <f t="shared" si="355"/>
        <v>4.3400000000000007</v>
      </c>
      <c r="I414" s="1749">
        <f t="shared" si="355"/>
        <v>4.1733333333333338</v>
      </c>
      <c r="J414" s="1747">
        <f t="shared" si="355"/>
        <v>6.4533333333333331</v>
      </c>
      <c r="K414" s="2309">
        <f t="shared" si="356"/>
        <v>14.966666666666669</v>
      </c>
      <c r="L414" s="1754"/>
      <c r="M414" s="472"/>
      <c r="N414" s="472"/>
      <c r="O414" s="472"/>
      <c r="P414" s="471"/>
      <c r="Q414" s="2521"/>
      <c r="R414" s="572"/>
      <c r="S414" s="573"/>
      <c r="T414" s="2520"/>
      <c r="U414" s="355"/>
      <c r="V414" s="355"/>
      <c r="W414" s="355"/>
      <c r="X414" s="356"/>
      <c r="Y414" s="482"/>
      <c r="Z414" s="482"/>
      <c r="AA414" s="482"/>
      <c r="AB414" s="525"/>
      <c r="AC414" s="484">
        <v>4.5</v>
      </c>
      <c r="AD414" s="484">
        <v>5</v>
      </c>
      <c r="AE414" s="484">
        <v>5.5</v>
      </c>
      <c r="AF414" s="356">
        <f t="shared" si="357"/>
        <v>15</v>
      </c>
      <c r="AG414" s="546">
        <v>5</v>
      </c>
      <c r="AH414" s="546">
        <v>4</v>
      </c>
      <c r="AI414" s="546">
        <v>8</v>
      </c>
      <c r="AJ414" s="724">
        <f>AI414+AH414+AG414</f>
        <v>17</v>
      </c>
      <c r="AK414" s="351"/>
      <c r="AL414" s="463"/>
      <c r="AM414" s="463"/>
      <c r="AN414" s="464"/>
      <c r="AO414" s="1127"/>
      <c r="AP414" s="1127"/>
      <c r="AQ414" s="1127"/>
      <c r="AR414" s="1128"/>
      <c r="AS414" s="358"/>
      <c r="AT414" s="358"/>
      <c r="AU414" s="358"/>
      <c r="AV414" s="543"/>
      <c r="AW414" s="1962"/>
      <c r="AX414" s="364"/>
      <c r="AY414" s="365"/>
      <c r="AZ414" s="1963"/>
      <c r="BA414" s="366"/>
      <c r="BB414" s="366"/>
      <c r="BC414" s="366"/>
      <c r="BD414" s="367"/>
      <c r="BE414" s="2418"/>
      <c r="BF414" s="378"/>
      <c r="BG414" s="2448"/>
      <c r="BH414" s="369"/>
      <c r="BI414" s="371"/>
      <c r="BJ414" s="371"/>
      <c r="BK414" s="371"/>
      <c r="BL414" s="372"/>
      <c r="BM414" s="358"/>
      <c r="BN414" s="358"/>
      <c r="BO414" s="358"/>
      <c r="BP414" s="363"/>
      <c r="BQ414" s="373"/>
      <c r="BR414" s="373"/>
      <c r="BS414" s="373"/>
      <c r="BT414" s="704"/>
      <c r="BU414" s="1910"/>
      <c r="BV414" s="373"/>
      <c r="BW414" s="373"/>
      <c r="BX414" s="1911"/>
      <c r="BY414" s="1424"/>
      <c r="BZ414" s="1424"/>
      <c r="CA414" s="1424"/>
      <c r="CB414" s="1425"/>
      <c r="CC414" s="484">
        <v>3.5</v>
      </c>
      <c r="CD414" s="484">
        <v>1.5</v>
      </c>
      <c r="CE414" s="484">
        <v>5.5</v>
      </c>
      <c r="CF414" s="1246">
        <f t="shared" si="358"/>
        <v>10.5</v>
      </c>
      <c r="CG414" s="358"/>
      <c r="CH414" s="358"/>
      <c r="CI414" s="358"/>
      <c r="CJ414" s="363"/>
      <c r="CK414" s="383">
        <f>CN414*6/20</f>
        <v>5.0999999999999996</v>
      </c>
      <c r="CL414" s="383">
        <f>CN414*6/20</f>
        <v>5.0999999999999996</v>
      </c>
      <c r="CM414" s="383">
        <f>CN414*8/20</f>
        <v>6.8</v>
      </c>
      <c r="CN414" s="709">
        <v>17</v>
      </c>
      <c r="CO414" s="2011"/>
      <c r="CP414" s="537"/>
      <c r="CQ414" s="537"/>
      <c r="CR414" s="2006"/>
      <c r="CS414" s="467"/>
      <c r="CT414" s="467"/>
      <c r="CU414" s="467"/>
      <c r="CV414" s="575"/>
      <c r="CW414" s="466"/>
      <c r="CX414" s="467"/>
      <c r="CY414" s="468"/>
      <c r="CZ414" s="468"/>
      <c r="DA414" s="466"/>
      <c r="DB414" s="467"/>
      <c r="DC414" s="468"/>
      <c r="DD414" s="468"/>
      <c r="DE414" s="466"/>
      <c r="DF414" s="467"/>
      <c r="DG414" s="468"/>
      <c r="DH414" s="468"/>
      <c r="DI414" s="466"/>
      <c r="DJ414" s="467"/>
      <c r="DK414" s="468"/>
      <c r="DL414" s="468"/>
      <c r="DM414" s="374"/>
      <c r="DN414" s="374"/>
      <c r="DO414" s="374"/>
      <c r="DP414" s="574"/>
      <c r="DQ414" s="466"/>
      <c r="DR414" s="467"/>
      <c r="DS414" s="468"/>
      <c r="DT414" s="575"/>
      <c r="DU414" s="491"/>
      <c r="DV414" s="492"/>
      <c r="DW414" s="492"/>
      <c r="DX414" s="725"/>
      <c r="DY414" s="495"/>
      <c r="DZ414" s="496"/>
      <c r="EA414" s="497"/>
      <c r="EB414" s="576"/>
      <c r="EC414" s="466"/>
      <c r="ED414" s="467"/>
      <c r="EE414" s="468"/>
      <c r="EF414" s="575"/>
      <c r="EG414" s="466"/>
      <c r="EH414" s="467"/>
      <c r="EI414" s="468"/>
      <c r="EJ414" s="575"/>
      <c r="EK414" s="990"/>
      <c r="EL414" s="991"/>
      <c r="EM414" s="992"/>
      <c r="EN414" s="993"/>
      <c r="EO414" s="1052"/>
      <c r="EP414" s="1053"/>
      <c r="EQ414" s="1054"/>
      <c r="ER414" s="1055"/>
      <c r="ES414" s="1113"/>
      <c r="ET414" s="1114"/>
      <c r="EU414" s="1115"/>
      <c r="EV414" s="1116"/>
      <c r="EW414" s="1396"/>
      <c r="EX414" s="1397"/>
      <c r="EY414" s="1398"/>
      <c r="EZ414" s="1399"/>
      <c r="FA414" s="1465"/>
      <c r="FB414" s="1466"/>
      <c r="FC414" s="1467"/>
      <c r="FD414" s="1468"/>
      <c r="FE414" s="1678"/>
      <c r="FF414" s="1679"/>
      <c r="FG414" s="1680"/>
      <c r="FH414" s="1681"/>
      <c r="FI414" s="683"/>
      <c r="FJ414" s="683"/>
      <c r="FK414" s="683"/>
      <c r="FL414" s="2265"/>
      <c r="FP414" s="2252"/>
      <c r="FQ414" s="1858"/>
      <c r="FT414" s="2252"/>
      <c r="FU414" s="374"/>
      <c r="FV414" s="374"/>
      <c r="FW414" s="374"/>
      <c r="FX414" s="2263"/>
      <c r="FY414" s="683"/>
      <c r="FZ414" s="683"/>
      <c r="GA414" s="683"/>
      <c r="GB414" s="2265"/>
      <c r="GC414" s="1197">
        <f>GF414*6/20</f>
        <v>4.4400000000000004</v>
      </c>
      <c r="GD414" s="1197">
        <f>GF414*6/20</f>
        <v>4.4400000000000004</v>
      </c>
      <c r="GE414" s="1197">
        <f>GF414*8/20</f>
        <v>5.92</v>
      </c>
      <c r="GF414" s="2262">
        <v>14.8</v>
      </c>
      <c r="GG414" s="1906"/>
      <c r="GH414" s="683"/>
      <c r="GI414" s="683"/>
      <c r="GJ414" s="2265"/>
      <c r="GK414" s="462">
        <v>3.5</v>
      </c>
      <c r="GL414" s="462">
        <v>5</v>
      </c>
      <c r="GM414" s="462">
        <v>7</v>
      </c>
      <c r="GN414" s="2267">
        <f t="shared" si="360"/>
        <v>15.5</v>
      </c>
      <c r="GO414" s="462"/>
      <c r="GP414" s="462"/>
      <c r="GQ414" s="462"/>
      <c r="GR414" s="2267"/>
      <c r="GS414" s="2581"/>
      <c r="GT414" s="2581"/>
      <c r="GU414" s="2580"/>
      <c r="GV414" s="2580"/>
      <c r="GW414" s="1858"/>
      <c r="GZ414" s="2252"/>
      <c r="HA414" s="1858"/>
      <c r="HD414" s="2252"/>
      <c r="HE414" s="1858"/>
      <c r="HH414" s="2252"/>
      <c r="HI414" s="1858"/>
      <c r="HL414" s="2252"/>
      <c r="HM414" s="1858"/>
      <c r="HP414" s="2252"/>
      <c r="HQ414" s="1858"/>
      <c r="HT414" s="2252"/>
      <c r="HU414" s="1858"/>
      <c r="HX414" s="2252"/>
      <c r="HY414" s="1858"/>
      <c r="IB414" s="2252"/>
      <c r="IC414" s="1858"/>
      <c r="IF414" s="2252"/>
      <c r="IG414" s="1858"/>
      <c r="IJ414" s="2252"/>
      <c r="IK414" s="1858"/>
      <c r="IN414" s="2252"/>
      <c r="IO414" s="1858"/>
      <c r="IR414" s="2252"/>
      <c r="IS414" s="1858"/>
      <c r="IV414" s="1858"/>
      <c r="IW414" s="1858"/>
      <c r="IZ414" s="2252"/>
      <c r="JA414" s="1858"/>
      <c r="JD414" s="2252"/>
      <c r="JE414" s="1858"/>
      <c r="JH414" s="2252"/>
      <c r="JI414" s="1858"/>
      <c r="JL414" s="2252"/>
      <c r="JM414" s="1858"/>
      <c r="JP414" s="2252"/>
      <c r="JQ414" s="1858"/>
      <c r="JT414" s="2252"/>
      <c r="JU414" s="1858"/>
      <c r="JX414" s="2252"/>
      <c r="JY414" s="1858"/>
      <c r="KB414" s="2252"/>
      <c r="KC414" s="1858"/>
      <c r="KF414" s="2252"/>
      <c r="KG414" s="1858"/>
      <c r="KJ414" s="2252"/>
      <c r="KK414" s="1858"/>
      <c r="KN414" s="2252"/>
      <c r="KO414" s="1858"/>
      <c r="KR414" s="2252"/>
      <c r="KS414" s="1858"/>
      <c r="KV414" s="2252"/>
      <c r="KW414" s="1858"/>
      <c r="KZ414" s="2252"/>
      <c r="LA414" s="1858"/>
      <c r="LD414" s="2252"/>
      <c r="LE414" s="1858"/>
      <c r="LH414" s="2252"/>
      <c r="LI414" s="1858"/>
      <c r="LL414" s="2252"/>
      <c r="LM414" s="1858"/>
      <c r="LP414" s="2252"/>
      <c r="LQ414" s="1858"/>
      <c r="LT414" s="2252"/>
      <c r="LU414" s="1858"/>
      <c r="LX414" s="2252"/>
      <c r="LY414" s="1858"/>
      <c r="MB414" s="2252"/>
      <c r="MC414" s="1858"/>
      <c r="MF414" s="2252"/>
      <c r="MG414" s="1858"/>
      <c r="MJ414" s="2252"/>
      <c r="MK414" s="1858"/>
      <c r="MN414" s="2252"/>
      <c r="MO414" s="1858"/>
      <c r="MR414" s="2252"/>
      <c r="MS414" s="1858"/>
      <c r="MV414" s="2252"/>
      <c r="MW414" s="1858"/>
      <c r="MZ414" s="2252"/>
      <c r="NA414" s="1858"/>
      <c r="ND414" s="2252"/>
    </row>
    <row r="415" spans="1:368" s="78" customFormat="1" thickBot="1">
      <c r="A415" s="899"/>
      <c r="B415" s="1754"/>
      <c r="C415" s="1790"/>
      <c r="D415" s="2331"/>
      <c r="E415" s="1790"/>
      <c r="F415" s="1837"/>
      <c r="G415" s="1743" t="s">
        <v>438</v>
      </c>
      <c r="H415" s="1741">
        <f t="shared" si="355"/>
        <v>3.9166666666666665</v>
      </c>
      <c r="I415" s="1747">
        <f t="shared" si="355"/>
        <v>4.333333333333333</v>
      </c>
      <c r="J415" s="1741">
        <f t="shared" si="355"/>
        <v>5.666666666666667</v>
      </c>
      <c r="K415" s="2310">
        <f t="shared" si="356"/>
        <v>13.916666666666668</v>
      </c>
      <c r="L415" s="1754"/>
      <c r="M415" s="472"/>
      <c r="N415" s="472"/>
      <c r="O415" s="472"/>
      <c r="P415" s="471"/>
      <c r="Q415" s="2521"/>
      <c r="R415" s="572"/>
      <c r="S415" s="573"/>
      <c r="T415" s="2520"/>
      <c r="U415" s="355"/>
      <c r="V415" s="355"/>
      <c r="W415" s="355"/>
      <c r="X415" s="356"/>
      <c r="Y415" s="482"/>
      <c r="Z415" s="482"/>
      <c r="AA415" s="482"/>
      <c r="AB415" s="525"/>
      <c r="AC415" s="484">
        <v>4</v>
      </c>
      <c r="AD415" s="484">
        <v>4</v>
      </c>
      <c r="AE415" s="484">
        <v>5</v>
      </c>
      <c r="AF415" s="356">
        <f t="shared" si="357"/>
        <v>13</v>
      </c>
      <c r="AG415" s="546">
        <v>4</v>
      </c>
      <c r="AH415" s="546">
        <v>3.5</v>
      </c>
      <c r="AI415" s="546">
        <v>5</v>
      </c>
      <c r="AJ415" s="724">
        <f>AI415+AH415+AG415</f>
        <v>12.5</v>
      </c>
      <c r="AK415" s="351"/>
      <c r="AL415" s="463"/>
      <c r="AM415" s="463"/>
      <c r="AN415" s="464"/>
      <c r="AO415" s="1127"/>
      <c r="AP415" s="1127"/>
      <c r="AQ415" s="1127"/>
      <c r="AR415" s="1128"/>
      <c r="AS415" s="358"/>
      <c r="AT415" s="358"/>
      <c r="AU415" s="358"/>
      <c r="AV415" s="543"/>
      <c r="AW415" s="1962"/>
      <c r="AX415" s="364"/>
      <c r="AY415" s="365"/>
      <c r="AZ415" s="1963"/>
      <c r="BA415" s="366"/>
      <c r="BB415" s="366"/>
      <c r="BC415" s="366"/>
      <c r="BD415" s="367"/>
      <c r="BE415" s="2418"/>
      <c r="BF415" s="378"/>
      <c r="BG415" s="2448"/>
      <c r="BH415" s="369"/>
      <c r="BI415" s="371"/>
      <c r="BJ415" s="371"/>
      <c r="BK415" s="371"/>
      <c r="BL415" s="372"/>
      <c r="BM415" s="358"/>
      <c r="BN415" s="358"/>
      <c r="BO415" s="358"/>
      <c r="BP415" s="363"/>
      <c r="BQ415" s="373"/>
      <c r="BR415" s="373"/>
      <c r="BS415" s="373"/>
      <c r="BT415" s="704"/>
      <c r="BU415" s="1910"/>
      <c r="BV415" s="373"/>
      <c r="BW415" s="373"/>
      <c r="BX415" s="1911"/>
      <c r="BY415" s="1424"/>
      <c r="BZ415" s="1424"/>
      <c r="CA415" s="1424"/>
      <c r="CB415" s="1425"/>
      <c r="CC415" s="484">
        <v>3</v>
      </c>
      <c r="CD415" s="484">
        <v>4</v>
      </c>
      <c r="CE415" s="484">
        <v>6</v>
      </c>
      <c r="CF415" s="1246">
        <f t="shared" si="358"/>
        <v>13</v>
      </c>
      <c r="CG415" s="358"/>
      <c r="CH415" s="358"/>
      <c r="CI415" s="358"/>
      <c r="CJ415" s="363"/>
      <c r="CK415" s="383">
        <f>CN415*6/20</f>
        <v>4.5</v>
      </c>
      <c r="CL415" s="383">
        <f>CN415*6/20</f>
        <v>4.5</v>
      </c>
      <c r="CM415" s="383">
        <f>CN415*8/20</f>
        <v>6</v>
      </c>
      <c r="CN415" s="709">
        <v>15</v>
      </c>
      <c r="CO415" s="2011"/>
      <c r="CP415" s="537"/>
      <c r="CQ415" s="537"/>
      <c r="CR415" s="2006"/>
      <c r="CS415" s="467"/>
      <c r="CT415" s="467"/>
      <c r="CU415" s="467"/>
      <c r="CV415" s="575"/>
      <c r="CW415" s="466"/>
      <c r="CX415" s="467"/>
      <c r="CY415" s="468"/>
      <c r="CZ415" s="468"/>
      <c r="DA415" s="466"/>
      <c r="DB415" s="467"/>
      <c r="DC415" s="468"/>
      <c r="DD415" s="468"/>
      <c r="DE415" s="466"/>
      <c r="DF415" s="467"/>
      <c r="DG415" s="468"/>
      <c r="DH415" s="468"/>
      <c r="DI415" s="466"/>
      <c r="DJ415" s="467"/>
      <c r="DK415" s="468"/>
      <c r="DL415" s="468"/>
      <c r="DM415" s="374"/>
      <c r="DN415" s="374"/>
      <c r="DO415" s="374"/>
      <c r="DP415" s="574"/>
      <c r="DQ415" s="466"/>
      <c r="DR415" s="467"/>
      <c r="DS415" s="468"/>
      <c r="DT415" s="575"/>
      <c r="DU415" s="491"/>
      <c r="DV415" s="492"/>
      <c r="DW415" s="492"/>
      <c r="DX415" s="725"/>
      <c r="DY415" s="495"/>
      <c r="DZ415" s="496"/>
      <c r="EA415" s="497"/>
      <c r="EB415" s="576"/>
      <c r="EC415" s="466"/>
      <c r="ED415" s="467"/>
      <c r="EE415" s="468"/>
      <c r="EF415" s="575"/>
      <c r="EG415" s="466"/>
      <c r="EH415" s="467"/>
      <c r="EI415" s="468"/>
      <c r="EJ415" s="575"/>
      <c r="EK415" s="990"/>
      <c r="EL415" s="991"/>
      <c r="EM415" s="992"/>
      <c r="EN415" s="993"/>
      <c r="EO415" s="1052"/>
      <c r="EP415" s="1053"/>
      <c r="EQ415" s="1054"/>
      <c r="ER415" s="1055"/>
      <c r="ES415" s="1113"/>
      <c r="ET415" s="1114"/>
      <c r="EU415" s="1115"/>
      <c r="EV415" s="1116"/>
      <c r="EW415" s="1396"/>
      <c r="EX415" s="1397"/>
      <c r="EY415" s="1398"/>
      <c r="EZ415" s="1399"/>
      <c r="FA415" s="1465"/>
      <c r="FB415" s="1466"/>
      <c r="FC415" s="1467"/>
      <c r="FD415" s="1468"/>
      <c r="FE415" s="1678"/>
      <c r="FF415" s="1679"/>
      <c r="FG415" s="1680"/>
      <c r="FH415" s="1681"/>
      <c r="FI415" s="374"/>
      <c r="FJ415" s="374"/>
      <c r="FK415" s="374"/>
      <c r="FL415" s="2263"/>
      <c r="FP415" s="2252"/>
      <c r="FQ415" s="1858"/>
      <c r="FT415" s="2252"/>
      <c r="FU415" s="374"/>
      <c r="FV415" s="374"/>
      <c r="FW415" s="374"/>
      <c r="FX415" s="2263"/>
      <c r="FY415" s="683"/>
      <c r="FZ415" s="683"/>
      <c r="GA415" s="683"/>
      <c r="GB415" s="2265"/>
      <c r="GC415" s="462">
        <v>4</v>
      </c>
      <c r="GD415" s="462">
        <v>6</v>
      </c>
      <c r="GE415" s="462">
        <v>6</v>
      </c>
      <c r="GF415" s="2267">
        <f t="shared" si="359"/>
        <v>16</v>
      </c>
      <c r="GG415" s="1906"/>
      <c r="GH415" s="683"/>
      <c r="GI415" s="683"/>
      <c r="GJ415" s="2265"/>
      <c r="GK415" s="462">
        <v>4</v>
      </c>
      <c r="GL415" s="462">
        <v>4</v>
      </c>
      <c r="GM415" s="462">
        <v>6</v>
      </c>
      <c r="GN415" s="2267">
        <f t="shared" si="360"/>
        <v>14</v>
      </c>
      <c r="GO415" s="462"/>
      <c r="GP415" s="462"/>
      <c r="GQ415" s="462"/>
      <c r="GR415" s="2267"/>
      <c r="GS415" s="2581"/>
      <c r="GT415" s="2581"/>
      <c r="GU415" s="2580"/>
      <c r="GV415" s="2580"/>
      <c r="GW415" s="1858"/>
      <c r="GZ415" s="2252"/>
      <c r="HA415" s="1858"/>
      <c r="HD415" s="2252"/>
      <c r="HE415" s="1858"/>
      <c r="HH415" s="2252"/>
      <c r="HI415" s="1858"/>
      <c r="HL415" s="2252"/>
      <c r="HM415" s="1858"/>
      <c r="HP415" s="2252"/>
      <c r="HQ415" s="1858"/>
      <c r="HT415" s="2252"/>
      <c r="HU415" s="1858"/>
      <c r="HX415" s="2252"/>
      <c r="HY415" s="1858"/>
      <c r="IB415" s="2252"/>
      <c r="IC415" s="1858"/>
      <c r="IF415" s="2252"/>
      <c r="IG415" s="1858"/>
      <c r="IJ415" s="2252"/>
      <c r="IK415" s="1858"/>
      <c r="IN415" s="2252"/>
      <c r="IO415" s="1858"/>
      <c r="IR415" s="2252"/>
      <c r="IS415" s="1858"/>
      <c r="IV415" s="1858"/>
      <c r="IW415" s="1858"/>
      <c r="IZ415" s="2252"/>
      <c r="JA415" s="1858"/>
      <c r="JD415" s="2252"/>
      <c r="JE415" s="1858"/>
      <c r="JH415" s="2252"/>
      <c r="JI415" s="1858"/>
      <c r="JL415" s="2252"/>
      <c r="JM415" s="1858"/>
      <c r="JP415" s="2252"/>
      <c r="JQ415" s="1858"/>
      <c r="JT415" s="2252"/>
      <c r="JU415" s="1858"/>
      <c r="JX415" s="2252"/>
      <c r="JY415" s="1858"/>
      <c r="KB415" s="2252"/>
      <c r="KC415" s="1858"/>
      <c r="KF415" s="2252"/>
      <c r="KG415" s="1858"/>
      <c r="KJ415" s="2252"/>
      <c r="KK415" s="1858"/>
      <c r="KN415" s="2252"/>
      <c r="KO415" s="1858"/>
      <c r="KR415" s="2252"/>
      <c r="KS415" s="1858"/>
      <c r="KV415" s="2252"/>
      <c r="KW415" s="1858"/>
      <c r="KZ415" s="2252"/>
      <c r="LA415" s="1858"/>
      <c r="LD415" s="2252"/>
      <c r="LE415" s="1858"/>
      <c r="LH415" s="2252"/>
      <c r="LI415" s="1858"/>
      <c r="LL415" s="2252"/>
      <c r="LM415" s="1858"/>
      <c r="LP415" s="2252"/>
      <c r="LQ415" s="1858"/>
      <c r="LT415" s="2252"/>
      <c r="LU415" s="1858"/>
      <c r="LX415" s="2252"/>
      <c r="LY415" s="1858"/>
      <c r="MB415" s="2252"/>
      <c r="MC415" s="1858"/>
      <c r="MF415" s="2252"/>
      <c r="MG415" s="1858"/>
      <c r="MJ415" s="2252"/>
      <c r="MK415" s="1858"/>
      <c r="MN415" s="2252"/>
      <c r="MO415" s="1858"/>
      <c r="MR415" s="2252"/>
      <c r="MS415" s="1858"/>
      <c r="MV415" s="2252"/>
      <c r="MW415" s="1858"/>
      <c r="MZ415" s="2252"/>
      <c r="NA415" s="1858"/>
      <c r="ND415" s="2252"/>
    </row>
    <row r="416" spans="1:368" s="78" customFormat="1" thickBot="1">
      <c r="A416" s="899"/>
      <c r="B416" s="1754"/>
      <c r="C416" s="1790"/>
      <c r="D416" s="2331"/>
      <c r="E416" s="1790"/>
      <c r="F416" s="1837"/>
      <c r="G416" s="1743" t="s">
        <v>390</v>
      </c>
      <c r="H416" s="1741">
        <f t="shared" si="355"/>
        <v>3.9816666666666669</v>
      </c>
      <c r="I416" s="1741">
        <f t="shared" si="355"/>
        <v>4.1483333333333334</v>
      </c>
      <c r="J416" s="1741">
        <f t="shared" si="355"/>
        <v>5.586666666666666</v>
      </c>
      <c r="K416" s="2310">
        <f t="shared" si="356"/>
        <v>13.716666666666667</v>
      </c>
      <c r="L416" s="1754"/>
      <c r="M416" s="472"/>
      <c r="N416" s="472"/>
      <c r="O416" s="472"/>
      <c r="P416" s="471"/>
      <c r="Q416" s="2521"/>
      <c r="R416" s="572"/>
      <c r="S416" s="573"/>
      <c r="T416" s="2520"/>
      <c r="U416" s="355"/>
      <c r="V416" s="355"/>
      <c r="W416" s="355"/>
      <c r="X416" s="356"/>
      <c r="Y416" s="482"/>
      <c r="Z416" s="482"/>
      <c r="AA416" s="482"/>
      <c r="AB416" s="525"/>
      <c r="AC416" s="484">
        <v>4</v>
      </c>
      <c r="AD416" s="484">
        <v>3</v>
      </c>
      <c r="AE416" s="484">
        <v>6</v>
      </c>
      <c r="AF416" s="356">
        <f t="shared" si="357"/>
        <v>13</v>
      </c>
      <c r="AG416" s="1933">
        <f>AJ416*6/20</f>
        <v>4.2900000000000009</v>
      </c>
      <c r="AH416" s="1197">
        <f>AJ416*6/20</f>
        <v>4.2900000000000009</v>
      </c>
      <c r="AI416" s="1197">
        <f>AJ416*8/20</f>
        <v>5.7200000000000006</v>
      </c>
      <c r="AJ416" s="1934">
        <v>14.3</v>
      </c>
      <c r="AK416" s="351"/>
      <c r="AL416" s="463"/>
      <c r="AM416" s="463"/>
      <c r="AN416" s="464"/>
      <c r="AO416" s="1127"/>
      <c r="AP416" s="1127"/>
      <c r="AQ416" s="1127"/>
      <c r="AR416" s="1128"/>
      <c r="AS416" s="358"/>
      <c r="AT416" s="358"/>
      <c r="AU416" s="358"/>
      <c r="AV416" s="543"/>
      <c r="AW416" s="1962"/>
      <c r="AX416" s="364"/>
      <c r="AY416" s="365"/>
      <c r="AZ416" s="1963"/>
      <c r="BA416" s="366"/>
      <c r="BB416" s="366"/>
      <c r="BC416" s="366"/>
      <c r="BD416" s="367"/>
      <c r="BE416" s="2418"/>
      <c r="BF416" s="378"/>
      <c r="BG416" s="2448"/>
      <c r="BH416" s="369"/>
      <c r="BI416" s="371"/>
      <c r="BJ416" s="371"/>
      <c r="BK416" s="371"/>
      <c r="BL416" s="372"/>
      <c r="BM416" s="358"/>
      <c r="BN416" s="358"/>
      <c r="BO416" s="358"/>
      <c r="BP416" s="363"/>
      <c r="BQ416" s="373"/>
      <c r="BR416" s="373"/>
      <c r="BS416" s="373"/>
      <c r="BT416" s="704"/>
      <c r="BU416" s="1910"/>
      <c r="BV416" s="373"/>
      <c r="BW416" s="373"/>
      <c r="BX416" s="1911"/>
      <c r="BY416" s="1424"/>
      <c r="BZ416" s="1424"/>
      <c r="CA416" s="1424"/>
      <c r="CB416" s="1425"/>
      <c r="CC416" s="484">
        <v>3.5</v>
      </c>
      <c r="CD416" s="484">
        <v>4</v>
      </c>
      <c r="CE416" s="484">
        <v>5</v>
      </c>
      <c r="CF416" s="1246">
        <f t="shared" si="358"/>
        <v>12.5</v>
      </c>
      <c r="CG416" s="358"/>
      <c r="CH416" s="358"/>
      <c r="CI416" s="358"/>
      <c r="CJ416" s="363"/>
      <c r="CK416" s="383">
        <f>CN416*6/20</f>
        <v>5.0999999999999996</v>
      </c>
      <c r="CL416" s="383">
        <f>CN416*6/20</f>
        <v>5.0999999999999996</v>
      </c>
      <c r="CM416" s="383">
        <f>CN416*8/20</f>
        <v>6.8</v>
      </c>
      <c r="CN416" s="709">
        <v>17</v>
      </c>
      <c r="CO416" s="2011"/>
      <c r="CP416" s="537"/>
      <c r="CQ416" s="537"/>
      <c r="CR416" s="2006"/>
      <c r="CS416" s="467"/>
      <c r="CT416" s="467"/>
      <c r="CU416" s="467"/>
      <c r="CV416" s="575"/>
      <c r="CW416" s="466"/>
      <c r="CX416" s="467"/>
      <c r="CY416" s="468"/>
      <c r="CZ416" s="468"/>
      <c r="DA416" s="466"/>
      <c r="DB416" s="467"/>
      <c r="DC416" s="468"/>
      <c r="DD416" s="468"/>
      <c r="DE416" s="466"/>
      <c r="DF416" s="467"/>
      <c r="DG416" s="468"/>
      <c r="DH416" s="468"/>
      <c r="DI416" s="466"/>
      <c r="DJ416" s="467"/>
      <c r="DK416" s="468"/>
      <c r="DL416" s="468"/>
      <c r="DM416" s="374"/>
      <c r="DN416" s="374"/>
      <c r="DO416" s="374"/>
      <c r="DP416" s="574"/>
      <c r="DQ416" s="466"/>
      <c r="DR416" s="467"/>
      <c r="DS416" s="468"/>
      <c r="DT416" s="575"/>
      <c r="DU416" s="491"/>
      <c r="DV416" s="492"/>
      <c r="DW416" s="492"/>
      <c r="DX416" s="725"/>
      <c r="DY416" s="495"/>
      <c r="DZ416" s="496"/>
      <c r="EA416" s="497"/>
      <c r="EB416" s="576"/>
      <c r="EC416" s="466"/>
      <c r="ED416" s="467"/>
      <c r="EE416" s="468"/>
      <c r="EF416" s="575"/>
      <c r="EG416" s="466"/>
      <c r="EH416" s="467"/>
      <c r="EI416" s="468"/>
      <c r="EJ416" s="575"/>
      <c r="EK416" s="990"/>
      <c r="EL416" s="991"/>
      <c r="EM416" s="992"/>
      <c r="EN416" s="993"/>
      <c r="EO416" s="1052"/>
      <c r="EP416" s="1053"/>
      <c r="EQ416" s="1054"/>
      <c r="ER416" s="1055"/>
      <c r="ES416" s="1113"/>
      <c r="ET416" s="1114"/>
      <c r="EU416" s="1115"/>
      <c r="EV416" s="1116"/>
      <c r="EW416" s="1396"/>
      <c r="EX416" s="1397"/>
      <c r="EY416" s="1398"/>
      <c r="EZ416" s="1399"/>
      <c r="FA416" s="1465"/>
      <c r="FB416" s="1466"/>
      <c r="FC416" s="1467"/>
      <c r="FD416" s="1468"/>
      <c r="FE416" s="1678"/>
      <c r="FF416" s="1679"/>
      <c r="FG416" s="1680"/>
      <c r="FH416" s="1681"/>
      <c r="FI416" s="374"/>
      <c r="FJ416" s="374"/>
      <c r="FK416" s="374"/>
      <c r="FL416" s="2263"/>
      <c r="FP416" s="2252"/>
      <c r="FQ416" s="1858"/>
      <c r="FT416" s="2252"/>
      <c r="FU416" s="374"/>
      <c r="FV416" s="374"/>
      <c r="FW416" s="374"/>
      <c r="FX416" s="2263"/>
      <c r="FY416" s="683"/>
      <c r="FZ416" s="683"/>
      <c r="GA416" s="683"/>
      <c r="GB416" s="2265"/>
      <c r="GC416" s="462">
        <v>4</v>
      </c>
      <c r="GD416" s="462">
        <v>4</v>
      </c>
      <c r="GE416" s="462">
        <v>4</v>
      </c>
      <c r="GF416" s="2267">
        <f t="shared" si="359"/>
        <v>12</v>
      </c>
      <c r="GG416" s="1906"/>
      <c r="GH416" s="683"/>
      <c r="GI416" s="683"/>
      <c r="GJ416" s="2265"/>
      <c r="GK416" s="462">
        <v>3</v>
      </c>
      <c r="GL416" s="462">
        <v>4.5</v>
      </c>
      <c r="GM416" s="462">
        <v>6</v>
      </c>
      <c r="GN416" s="2267">
        <f t="shared" si="360"/>
        <v>13.5</v>
      </c>
      <c r="GO416" s="462"/>
      <c r="GP416" s="462"/>
      <c r="GQ416" s="462"/>
      <c r="GR416" s="2267"/>
      <c r="GS416" s="2581"/>
      <c r="GT416" s="2581"/>
      <c r="GU416" s="2580"/>
      <c r="GV416" s="2580"/>
      <c r="GW416" s="1858"/>
      <c r="GZ416" s="2252"/>
      <c r="HA416" s="1858"/>
      <c r="HD416" s="2252"/>
      <c r="HE416" s="1858"/>
      <c r="HH416" s="2252"/>
      <c r="HI416" s="1858"/>
      <c r="HL416" s="2252"/>
      <c r="HM416" s="1858"/>
      <c r="HP416" s="2252"/>
      <c r="HQ416" s="1858"/>
      <c r="HT416" s="2252"/>
      <c r="HU416" s="1858"/>
      <c r="HX416" s="2252"/>
      <c r="HY416" s="1858"/>
      <c r="IB416" s="2252"/>
      <c r="IC416" s="1858"/>
      <c r="IF416" s="2252"/>
      <c r="IG416" s="1858"/>
      <c r="IJ416" s="2252"/>
      <c r="IK416" s="1858"/>
      <c r="IN416" s="2252"/>
      <c r="IO416" s="1858"/>
      <c r="IR416" s="2252"/>
      <c r="IS416" s="1858"/>
      <c r="IV416" s="1858"/>
      <c r="IW416" s="1858"/>
      <c r="IZ416" s="2252"/>
      <c r="JA416" s="1858"/>
      <c r="JD416" s="2252"/>
      <c r="JE416" s="1858"/>
      <c r="JH416" s="2252"/>
      <c r="JI416" s="1858"/>
      <c r="JL416" s="2252"/>
      <c r="JM416" s="1858"/>
      <c r="JP416" s="2252"/>
      <c r="JQ416" s="1858"/>
      <c r="JT416" s="2252"/>
      <c r="JU416" s="1858"/>
      <c r="JX416" s="2252"/>
      <c r="JY416" s="1858"/>
      <c r="KB416" s="2252"/>
      <c r="KC416" s="1858"/>
      <c r="KF416" s="2252"/>
      <c r="KG416" s="1858"/>
      <c r="KJ416" s="2252"/>
      <c r="KK416" s="1858"/>
      <c r="KN416" s="2252"/>
      <c r="KO416" s="1858"/>
      <c r="KR416" s="2252"/>
      <c r="KS416" s="1858"/>
      <c r="KV416" s="2252"/>
      <c r="KW416" s="1858"/>
      <c r="KZ416" s="2252"/>
      <c r="LA416" s="1858"/>
      <c r="LD416" s="2252"/>
      <c r="LE416" s="1858"/>
      <c r="LH416" s="2252"/>
      <c r="LI416" s="1858"/>
      <c r="LL416" s="2252"/>
      <c r="LM416" s="1858"/>
      <c r="LP416" s="2252"/>
      <c r="LQ416" s="1858"/>
      <c r="LT416" s="2252"/>
      <c r="LU416" s="1858"/>
      <c r="LX416" s="2252"/>
      <c r="LY416" s="1858"/>
      <c r="MB416" s="2252"/>
      <c r="MC416" s="1858"/>
      <c r="MF416" s="2252"/>
      <c r="MG416" s="1858"/>
      <c r="MJ416" s="2252"/>
      <c r="MK416" s="1858"/>
      <c r="MN416" s="2252"/>
      <c r="MO416" s="1858"/>
      <c r="MR416" s="2252"/>
      <c r="MS416" s="1858"/>
      <c r="MV416" s="2252"/>
      <c r="MW416" s="1858"/>
      <c r="MZ416" s="2252"/>
      <c r="NA416" s="1858"/>
      <c r="ND416" s="2252"/>
    </row>
    <row r="417" spans="1:368" s="933" customFormat="1" thickBot="1">
      <c r="A417" s="900"/>
      <c r="B417" s="1761"/>
      <c r="C417" s="1790">
        <v>2009</v>
      </c>
      <c r="D417" s="2335" t="s">
        <v>500</v>
      </c>
      <c r="E417" s="1790">
        <v>26</v>
      </c>
      <c r="F417" s="1839" t="s">
        <v>439</v>
      </c>
      <c r="G417" s="1744"/>
      <c r="H417" s="2274"/>
      <c r="I417" s="2274"/>
      <c r="J417" s="2274"/>
      <c r="K417" s="2275"/>
      <c r="L417" s="1761"/>
      <c r="M417" s="1221"/>
      <c r="N417" s="1221"/>
      <c r="O417" s="1221"/>
      <c r="P417" s="2506"/>
      <c r="Q417" s="2534"/>
      <c r="R417" s="1222"/>
      <c r="S417" s="1223"/>
      <c r="T417" s="2535"/>
      <c r="U417" s="903"/>
      <c r="V417" s="903"/>
      <c r="W417" s="903"/>
      <c r="X417" s="904"/>
      <c r="Y417" s="1224"/>
      <c r="Z417" s="1224"/>
      <c r="AA417" s="1224"/>
      <c r="AB417" s="1225"/>
      <c r="AC417" s="2581">
        <f>STDEV(AF410:AF416)</f>
        <v>1.2110601416389903</v>
      </c>
      <c r="AD417" s="2581"/>
      <c r="AE417" s="2580">
        <f>AVERAGE(AF410:AF416)</f>
        <v>14.333333333333334</v>
      </c>
      <c r="AF417" s="2580"/>
      <c r="AG417" s="2581">
        <f>STDEV(AJ410:AJ416)</f>
        <v>1.9390719429665408</v>
      </c>
      <c r="AH417" s="2581"/>
      <c r="AI417" s="2580">
        <f>AVERAGE(AJ410:AJ416)</f>
        <v>14.299999999999999</v>
      </c>
      <c r="AJ417" s="2580"/>
      <c r="AK417" s="907"/>
      <c r="AL417" s="908"/>
      <c r="AM417" s="908"/>
      <c r="AN417" s="909"/>
      <c r="AO417" s="1226"/>
      <c r="AP417" s="1226"/>
      <c r="AQ417" s="1226"/>
      <c r="AR417" s="1227"/>
      <c r="AS417" s="2581"/>
      <c r="AT417" s="2581"/>
      <c r="AU417" s="2580"/>
      <c r="AV417" s="2580"/>
      <c r="AW417" s="1978"/>
      <c r="AX417" s="912"/>
      <c r="AY417" s="913"/>
      <c r="AZ417" s="1979"/>
      <c r="BA417" s="914"/>
      <c r="BB417" s="914"/>
      <c r="BC417" s="914"/>
      <c r="BD417" s="1847"/>
      <c r="BE417" s="2582"/>
      <c r="BF417" s="2581"/>
      <c r="BG417" s="2580"/>
      <c r="BH417" s="2580"/>
      <c r="BI417" s="916"/>
      <c r="BJ417" s="916"/>
      <c r="BK417" s="916"/>
      <c r="BL417" s="917"/>
      <c r="BM417" s="918"/>
      <c r="BN417" s="918"/>
      <c r="BO417" s="918"/>
      <c r="BP417" s="919"/>
      <c r="BQ417" s="910"/>
      <c r="BR417" s="910"/>
      <c r="BS417" s="910"/>
      <c r="BT417" s="1598"/>
      <c r="BU417" s="1937"/>
      <c r="BV417" s="910"/>
      <c r="BW417" s="910"/>
      <c r="BX417" s="1938"/>
      <c r="BY417" s="1437"/>
      <c r="BZ417" s="1437"/>
      <c r="CA417" s="1437"/>
      <c r="CB417" s="1438"/>
      <c r="CC417" s="2581">
        <f>STDEV(CF410:CF416)</f>
        <v>2.9533411265080414</v>
      </c>
      <c r="CD417" s="2581"/>
      <c r="CE417" s="2580">
        <f>AVERAGE(CF410:CF416)</f>
        <v>12.832857142857142</v>
      </c>
      <c r="CF417" s="2580"/>
      <c r="CG417" s="918"/>
      <c r="CH417" s="918"/>
      <c r="CI417" s="918"/>
      <c r="CJ417" s="919"/>
      <c r="CK417" s="2581">
        <f>STDEV(CN410:CN416)</f>
        <v>1.1661903789690562</v>
      </c>
      <c r="CL417" s="2581"/>
      <c r="CM417" s="2580">
        <f>AVERAGE(CN410:CN416)</f>
        <v>15.799999999999999</v>
      </c>
      <c r="CN417" s="2580"/>
      <c r="CO417" s="2581"/>
      <c r="CP417" s="2581"/>
      <c r="CQ417" s="2580"/>
      <c r="CR417" s="2580"/>
      <c r="CS417" s="921"/>
      <c r="CT417" s="921"/>
      <c r="CU417" s="921"/>
      <c r="CV417" s="923"/>
      <c r="CW417" s="924"/>
      <c r="CX417" s="921"/>
      <c r="CY417" s="922"/>
      <c r="CZ417" s="922"/>
      <c r="DA417" s="924"/>
      <c r="DB417" s="921"/>
      <c r="DC417" s="922"/>
      <c r="DD417" s="922"/>
      <c r="DE417" s="924"/>
      <c r="DF417" s="921"/>
      <c r="DG417" s="922"/>
      <c r="DH417" s="922"/>
      <c r="DI417" s="924"/>
      <c r="DJ417" s="921"/>
      <c r="DK417" s="922"/>
      <c r="DL417" s="922"/>
      <c r="DM417" s="906"/>
      <c r="DN417" s="906"/>
      <c r="DO417" s="906"/>
      <c r="DP417" s="905"/>
      <c r="DQ417" s="924"/>
      <c r="DR417" s="921"/>
      <c r="DS417" s="922"/>
      <c r="DT417" s="923"/>
      <c r="DU417" s="2582"/>
      <c r="DV417" s="2581"/>
      <c r="DW417" s="2580"/>
      <c r="DX417" s="2585"/>
      <c r="DY417" s="1541"/>
      <c r="DZ417" s="1542"/>
      <c r="EA417" s="1543"/>
      <c r="EB417" s="1544"/>
      <c r="EC417" s="924"/>
      <c r="ED417" s="921"/>
      <c r="EE417" s="922"/>
      <c r="EF417" s="923"/>
      <c r="EG417" s="924"/>
      <c r="EH417" s="921"/>
      <c r="EI417" s="922"/>
      <c r="EJ417" s="923"/>
      <c r="EK417" s="1717"/>
      <c r="EL417" s="1718"/>
      <c r="EM417" s="1719"/>
      <c r="EN417" s="1720"/>
      <c r="EO417" s="1721"/>
      <c r="EP417" s="1722"/>
      <c r="EQ417" s="1723"/>
      <c r="ER417" s="1724"/>
      <c r="ES417" s="1725"/>
      <c r="ET417" s="1726"/>
      <c r="EU417" s="1727"/>
      <c r="EV417" s="1728"/>
      <c r="EW417" s="1729"/>
      <c r="EX417" s="1730"/>
      <c r="EY417" s="1731"/>
      <c r="EZ417" s="1732"/>
      <c r="FA417" s="1733"/>
      <c r="FB417" s="1734"/>
      <c r="FC417" s="1735"/>
      <c r="FD417" s="1736"/>
      <c r="FE417" s="1737"/>
      <c r="FF417" s="1738"/>
      <c r="FG417" s="1739"/>
      <c r="FH417" s="1740"/>
      <c r="FI417" s="2581"/>
      <c r="FJ417" s="2581"/>
      <c r="FK417" s="2580"/>
      <c r="FL417" s="2580"/>
      <c r="FP417" s="2261"/>
      <c r="FQ417" s="1868"/>
      <c r="FT417" s="2261"/>
      <c r="FU417" s="2582"/>
      <c r="FV417" s="2581"/>
      <c r="FW417" s="2580"/>
      <c r="FX417" s="2585"/>
      <c r="FY417" s="2213"/>
      <c r="FZ417" s="2213"/>
      <c r="GA417" s="2213"/>
      <c r="GB417" s="2268"/>
      <c r="GC417" s="2581">
        <f>STDEV(GF410:GF416)</f>
        <v>1.5999999999999972</v>
      </c>
      <c r="GD417" s="2581"/>
      <c r="GE417" s="2580">
        <f>AVERAGE(GF410:GF416)</f>
        <v>14.799999999999999</v>
      </c>
      <c r="GF417" s="2580"/>
      <c r="GG417" s="2212"/>
      <c r="GH417" s="2213"/>
      <c r="GI417" s="2213"/>
      <c r="GJ417" s="2268"/>
      <c r="GK417" s="2581">
        <f>STDEV(GN410:GN416)</f>
        <v>1.5115302873326051</v>
      </c>
      <c r="GL417" s="2581"/>
      <c r="GM417" s="2580">
        <f>AVERAGE(GN410:GN416)</f>
        <v>15.082857142857142</v>
      </c>
      <c r="GN417" s="2580"/>
      <c r="GO417" s="2581"/>
      <c r="GP417" s="2581"/>
      <c r="GQ417" s="2580"/>
      <c r="GR417" s="2580"/>
      <c r="GS417" s="2581"/>
      <c r="GT417" s="2581"/>
      <c r="GU417" s="2580"/>
      <c r="GV417" s="2580"/>
      <c r="GW417" s="1868"/>
      <c r="GZ417" s="2261"/>
      <c r="HA417" s="1868"/>
      <c r="HD417" s="2261"/>
      <c r="HE417" s="1868"/>
      <c r="HH417" s="2261"/>
      <c r="HI417" s="1868"/>
      <c r="HL417" s="2261"/>
      <c r="HM417" s="1868"/>
      <c r="HP417" s="2261"/>
      <c r="HQ417" s="1868"/>
      <c r="HT417" s="2261"/>
      <c r="HU417" s="1868"/>
      <c r="HX417" s="2261"/>
      <c r="HY417" s="1868"/>
      <c r="IB417" s="2261"/>
      <c r="IC417" s="1868"/>
      <c r="IF417" s="2261"/>
      <c r="IG417" s="1868"/>
      <c r="IJ417" s="2261"/>
      <c r="IK417" s="1868"/>
      <c r="IN417" s="2261"/>
      <c r="IO417" s="1868"/>
      <c r="IR417" s="2261"/>
      <c r="IS417" s="1868"/>
      <c r="IV417" s="1868"/>
      <c r="IW417" s="1868"/>
      <c r="IZ417" s="2261"/>
      <c r="JA417" s="1868"/>
      <c r="JD417" s="2261"/>
      <c r="JE417" s="1868"/>
      <c r="JH417" s="2261"/>
      <c r="JI417" s="1868"/>
      <c r="JL417" s="2261"/>
      <c r="JM417" s="1868"/>
      <c r="JP417" s="2261"/>
      <c r="JQ417" s="1868"/>
      <c r="JT417" s="2261"/>
      <c r="JU417" s="1868"/>
      <c r="JX417" s="2261"/>
      <c r="JY417" s="1868"/>
      <c r="KB417" s="2261"/>
      <c r="KC417" s="1868"/>
      <c r="KF417" s="2261"/>
      <c r="KG417" s="1868"/>
      <c r="KJ417" s="2261"/>
      <c r="KK417" s="1868"/>
      <c r="KN417" s="2261"/>
      <c r="KO417" s="1868"/>
      <c r="KR417" s="2261"/>
      <c r="KS417" s="1868"/>
      <c r="KV417" s="2261"/>
      <c r="KW417" s="1868"/>
      <c r="KZ417" s="2261"/>
      <c r="LA417" s="1868"/>
      <c r="LD417" s="2261"/>
      <c r="LE417" s="1868"/>
      <c r="LH417" s="2261"/>
      <c r="LI417" s="1868"/>
      <c r="LL417" s="2261"/>
      <c r="LM417" s="1868"/>
      <c r="LP417" s="2261"/>
      <c r="LQ417" s="1868"/>
      <c r="LT417" s="2261"/>
      <c r="LU417" s="1868"/>
      <c r="LX417" s="2261"/>
      <c r="LY417" s="1868"/>
      <c r="MB417" s="2261"/>
      <c r="MC417" s="1868"/>
      <c r="MF417" s="2261"/>
      <c r="MG417" s="1868"/>
      <c r="MJ417" s="2261"/>
      <c r="MK417" s="1868"/>
      <c r="MN417" s="2261"/>
      <c r="MO417" s="1868"/>
      <c r="MR417" s="2261"/>
      <c r="MS417" s="1868"/>
      <c r="MV417" s="2261"/>
      <c r="MW417" s="1868"/>
      <c r="MZ417" s="2261"/>
      <c r="NA417" s="1868"/>
      <c r="ND417" s="2261"/>
    </row>
    <row r="418" spans="1:368" s="898" customFormat="1" thickBot="1">
      <c r="A418" s="861"/>
      <c r="B418" s="1760"/>
      <c r="C418" s="1790"/>
      <c r="D418" s="2331"/>
      <c r="E418" s="1790"/>
      <c r="F418" s="1840" t="s">
        <v>451</v>
      </c>
      <c r="G418" s="1742" t="s">
        <v>151</v>
      </c>
      <c r="H418" s="2214">
        <f t="shared" ref="H418:H430" si="361">AVERAGE(Y418,AW418,BE418,CO418,AK418,CG418,GK418,CC418,FU418)</f>
        <v>4.1851428571428562</v>
      </c>
      <c r="I418" s="2214">
        <f t="shared" ref="I418:I430" si="362">AVERAGE(Z418,AX418,BF418,CP418,AL418,CH418,GL418,CD418,FV418)</f>
        <v>4.1851428571428562</v>
      </c>
      <c r="J418" s="2214">
        <f t="shared" ref="J418:J430" si="363">AVERAGE(AA418,AY418,BG418,CQ418,AM418,CI418,GM418,CE418,FW418)</f>
        <v>5.6040000000000001</v>
      </c>
      <c r="K418" s="2324">
        <f>SUM(H418:J418)</f>
        <v>13.974285714285713</v>
      </c>
      <c r="L418" s="1760"/>
      <c r="M418" s="2075"/>
      <c r="N418" s="2075"/>
      <c r="O418" s="2075"/>
      <c r="P418" s="2491"/>
      <c r="Q418" s="2536"/>
      <c r="R418" s="2076"/>
      <c r="S418" s="2077"/>
      <c r="T418" s="2537"/>
      <c r="U418" s="2078"/>
      <c r="V418" s="2078"/>
      <c r="W418" s="2078"/>
      <c r="X418" s="2079"/>
      <c r="Y418" s="482">
        <f>AB418*6/20</f>
        <v>4.2</v>
      </c>
      <c r="Z418" s="482">
        <f>AB418*6/20</f>
        <v>4.2</v>
      </c>
      <c r="AA418" s="482">
        <f>AB418*8/20</f>
        <v>5.6</v>
      </c>
      <c r="AB418" s="483">
        <v>14</v>
      </c>
      <c r="AC418" s="2078"/>
      <c r="AD418" s="2078"/>
      <c r="AE418" s="2078"/>
      <c r="AF418" s="2079"/>
      <c r="AG418" s="2080"/>
      <c r="AH418" s="2081"/>
      <c r="AI418" s="2082"/>
      <c r="AJ418" s="2081"/>
      <c r="AK418" s="1558">
        <v>4</v>
      </c>
      <c r="AL418" s="486">
        <v>4</v>
      </c>
      <c r="AM418" s="486">
        <v>5.5</v>
      </c>
      <c r="AN418" s="1559">
        <f>AM418+AL418+AK418</f>
        <v>13.5</v>
      </c>
      <c r="AO418" s="2086"/>
      <c r="AP418" s="2086"/>
      <c r="AQ418" s="2086"/>
      <c r="AR418" s="2087"/>
      <c r="AS418" s="2088"/>
      <c r="AT418" s="2088"/>
      <c r="AU418" s="2089"/>
      <c r="AV418" s="2090"/>
      <c r="AW418" s="2091"/>
      <c r="AX418" s="2092"/>
      <c r="AY418" s="2093"/>
      <c r="AZ418" s="2094"/>
      <c r="BA418" s="2095"/>
      <c r="BB418" s="2095"/>
      <c r="BC418" s="2095"/>
      <c r="BD418" s="2394"/>
      <c r="BE418" s="2418">
        <f>BH418*6/20</f>
        <v>3.6</v>
      </c>
      <c r="BF418" s="378">
        <f>BH418*6/20</f>
        <v>3.6</v>
      </c>
      <c r="BG418" s="2448">
        <f>BH418*8/20</f>
        <v>4.8</v>
      </c>
      <c r="BH418" s="369">
        <v>12</v>
      </c>
      <c r="BI418" s="2097"/>
      <c r="BJ418" s="2097"/>
      <c r="BK418" s="2097"/>
      <c r="BL418" s="2098"/>
      <c r="BM418" s="2099"/>
      <c r="BN418" s="2099"/>
      <c r="BO418" s="2099"/>
      <c r="BP418" s="2100"/>
      <c r="BQ418" s="2088"/>
      <c r="BR418" s="2088"/>
      <c r="BS418" s="2088"/>
      <c r="BT418" s="2090"/>
      <c r="BU418" s="2101"/>
      <c r="BV418" s="2088"/>
      <c r="BW418" s="2088"/>
      <c r="BX418" s="2102"/>
      <c r="BY418" s="2103"/>
      <c r="BZ418" s="2103"/>
      <c r="CA418" s="2103"/>
      <c r="CB418" s="2104"/>
      <c r="CC418" s="1906">
        <f>CF418*6/20</f>
        <v>4.7460000000000004</v>
      </c>
      <c r="CD418" s="683">
        <f>CF418*6/20</f>
        <v>4.7460000000000004</v>
      </c>
      <c r="CE418" s="683">
        <f>CF418*8/20</f>
        <v>6.3280000000000003</v>
      </c>
      <c r="CF418" s="1907">
        <v>15.82</v>
      </c>
      <c r="CG418" s="463">
        <f>CJ418*6/20</f>
        <v>4.2</v>
      </c>
      <c r="CH418" s="463">
        <f>CJ418*6/20</f>
        <v>4.2</v>
      </c>
      <c r="CI418" s="463">
        <f>CJ418*8/20</f>
        <v>5.6</v>
      </c>
      <c r="CJ418" s="703">
        <v>14</v>
      </c>
      <c r="CK418" s="2097"/>
      <c r="CL418" s="2097"/>
      <c r="CM418" s="2097"/>
      <c r="CN418" s="2105"/>
      <c r="CO418" s="1982">
        <f>CR418*6/20</f>
        <v>4.3499999999999996</v>
      </c>
      <c r="CP418" s="358">
        <f>CR418*6/20</f>
        <v>4.3499999999999996</v>
      </c>
      <c r="CQ418" s="358">
        <f>CR418*8/20</f>
        <v>5.8</v>
      </c>
      <c r="CR418" s="1983">
        <v>14.5</v>
      </c>
      <c r="CV418" s="2107"/>
      <c r="CW418" s="2108"/>
      <c r="CY418" s="2106"/>
      <c r="CZ418" s="2106"/>
      <c r="DA418" s="2108"/>
      <c r="DC418" s="2106"/>
      <c r="DD418" s="2106"/>
      <c r="DE418" s="2108"/>
      <c r="DG418" s="2106"/>
      <c r="DH418" s="2106"/>
      <c r="DI418" s="2108"/>
      <c r="DK418" s="2106"/>
      <c r="DL418" s="2106"/>
      <c r="DM418" s="2109"/>
      <c r="DN418" s="2109"/>
      <c r="DO418" s="2109"/>
      <c r="DP418" s="2110"/>
      <c r="DQ418" s="2108"/>
      <c r="DS418" s="2106"/>
      <c r="DT418" s="2107"/>
      <c r="DU418" s="2108"/>
      <c r="DW418" s="2106"/>
      <c r="DX418" s="2107"/>
      <c r="DY418" s="2108"/>
      <c r="EA418" s="2106"/>
      <c r="EB418" s="2107"/>
      <c r="EC418" s="2108"/>
      <c r="EE418" s="2106"/>
      <c r="EF418" s="2107"/>
      <c r="EG418" s="2108"/>
      <c r="EI418" s="2106"/>
      <c r="EJ418" s="2107"/>
      <c r="EK418" s="2111"/>
      <c r="EL418" s="2112"/>
      <c r="EM418" s="2113"/>
      <c r="EN418" s="2114"/>
      <c r="EO418" s="2115"/>
      <c r="EP418" s="2116"/>
      <c r="EQ418" s="2117"/>
      <c r="ER418" s="2118"/>
      <c r="ES418" s="2119"/>
      <c r="ET418" s="2120"/>
      <c r="EU418" s="2121"/>
      <c r="EV418" s="2122"/>
      <c r="EW418" s="2123"/>
      <c r="EX418" s="2124"/>
      <c r="EY418" s="2125"/>
      <c r="EZ418" s="2126"/>
      <c r="FA418" s="2127"/>
      <c r="FB418" s="2128"/>
      <c r="FC418" s="2129"/>
      <c r="FD418" s="2130"/>
      <c r="FE418" s="2131"/>
      <c r="FF418" s="2132"/>
      <c r="FG418" s="2133"/>
      <c r="FH418" s="2134"/>
      <c r="FL418" s="2260"/>
      <c r="FP418" s="2260"/>
      <c r="FQ418" s="1867"/>
      <c r="FT418" s="2260"/>
      <c r="FU418" s="374">
        <f>FX418*6/20</f>
        <v>4.2</v>
      </c>
      <c r="FV418" s="374">
        <f>FX418*6/20</f>
        <v>4.2</v>
      </c>
      <c r="FW418" s="374">
        <f>FX418*8/20</f>
        <v>5.6</v>
      </c>
      <c r="FX418" s="2263">
        <v>14</v>
      </c>
      <c r="GB418" s="2260"/>
      <c r="GF418" s="2260"/>
      <c r="GG418" s="1867"/>
      <c r="GJ418" s="2260"/>
      <c r="GN418" s="2260"/>
      <c r="GR418" s="2260"/>
      <c r="GV418" s="1867"/>
      <c r="GW418" s="1867"/>
      <c r="GZ418" s="2260"/>
      <c r="HA418" s="1867"/>
      <c r="HD418" s="2260"/>
      <c r="HE418" s="1867"/>
      <c r="HH418" s="2260"/>
      <c r="HI418" s="1867"/>
      <c r="HL418" s="2260"/>
      <c r="HM418" s="1867"/>
      <c r="HP418" s="2260"/>
      <c r="HQ418" s="1867"/>
      <c r="HT418" s="2260"/>
      <c r="HU418" s="1867"/>
      <c r="HX418" s="2260"/>
      <c r="HY418" s="1867"/>
      <c r="IB418" s="2260"/>
      <c r="IC418" s="1867"/>
      <c r="IF418" s="2260"/>
      <c r="IG418" s="1867"/>
      <c r="IJ418" s="2260"/>
      <c r="IK418" s="1867"/>
      <c r="IN418" s="2260"/>
      <c r="IO418" s="1867"/>
      <c r="IR418" s="2260"/>
      <c r="IS418" s="1867"/>
      <c r="IV418" s="1867"/>
      <c r="IW418" s="1867"/>
      <c r="IZ418" s="2260"/>
      <c r="JA418" s="1867"/>
      <c r="JD418" s="2260"/>
      <c r="JE418" s="1867"/>
      <c r="JH418" s="2260"/>
      <c r="JI418" s="1867"/>
      <c r="JL418" s="2260"/>
      <c r="JM418" s="1867"/>
      <c r="JP418" s="2260"/>
      <c r="JQ418" s="1867"/>
      <c r="JT418" s="2260"/>
      <c r="JU418" s="1867"/>
      <c r="JX418" s="2260"/>
      <c r="JY418" s="1867"/>
      <c r="KB418" s="2260"/>
      <c r="KC418" s="1867"/>
      <c r="KF418" s="2260"/>
      <c r="KG418" s="1867"/>
      <c r="KJ418" s="2260"/>
      <c r="KK418" s="1867"/>
      <c r="KN418" s="2260"/>
      <c r="KO418" s="1867"/>
      <c r="KR418" s="2260"/>
      <c r="KS418" s="1867"/>
      <c r="KV418" s="2260"/>
      <c r="KW418" s="1867"/>
      <c r="KZ418" s="2260"/>
      <c r="LA418" s="1867"/>
      <c r="LD418" s="2260"/>
      <c r="LE418" s="1867"/>
      <c r="LH418" s="2260"/>
      <c r="LI418" s="1867"/>
      <c r="LL418" s="2260"/>
      <c r="LM418" s="1867"/>
      <c r="LP418" s="2260"/>
      <c r="LQ418" s="1867"/>
      <c r="LT418" s="2260"/>
      <c r="LU418" s="1867"/>
      <c r="LX418" s="2260"/>
      <c r="LY418" s="1867"/>
      <c r="MB418" s="2260"/>
      <c r="MC418" s="1867"/>
      <c r="MF418" s="2260"/>
      <c r="MG418" s="1867"/>
      <c r="MJ418" s="2260"/>
      <c r="MK418" s="1867"/>
      <c r="MN418" s="2260"/>
      <c r="MO418" s="1867"/>
      <c r="MR418" s="2260"/>
      <c r="MS418" s="1867"/>
      <c r="MV418" s="2260"/>
      <c r="MW418" s="1867"/>
      <c r="MZ418" s="2260"/>
      <c r="NA418" s="1867"/>
      <c r="ND418" s="2260"/>
    </row>
    <row r="419" spans="1:368" s="78" customFormat="1" thickBot="1">
      <c r="A419" s="899"/>
      <c r="B419" s="1754"/>
      <c r="C419" s="1790"/>
      <c r="D419" s="2331"/>
      <c r="E419" s="1790"/>
      <c r="F419" s="1837" t="s">
        <v>441</v>
      </c>
      <c r="G419" s="1743" t="s">
        <v>442</v>
      </c>
      <c r="H419" s="2214">
        <f t="shared" si="361"/>
        <v>3.9214285714285717</v>
      </c>
      <c r="I419" s="2214">
        <f t="shared" si="362"/>
        <v>4.0642857142857149</v>
      </c>
      <c r="J419" s="2214">
        <f t="shared" si="363"/>
        <v>5.5142857142857142</v>
      </c>
      <c r="K419" s="2324">
        <f t="shared" ref="K419:K430" si="364">SUM(H419:J419)</f>
        <v>13.5</v>
      </c>
      <c r="L419" s="1754"/>
      <c r="M419" s="65"/>
      <c r="N419" s="65"/>
      <c r="O419" s="65"/>
      <c r="P419" s="218"/>
      <c r="Q419" s="2511"/>
      <c r="R419" s="97"/>
      <c r="S419" s="98"/>
      <c r="T419" s="2512"/>
      <c r="U419" s="41"/>
      <c r="V419" s="41"/>
      <c r="W419" s="41"/>
      <c r="X419" s="100"/>
      <c r="Y419" s="482">
        <f t="shared" ref="Y419:Y430" si="365">AB419*6/20</f>
        <v>3.6</v>
      </c>
      <c r="Z419" s="482">
        <f t="shared" ref="Z419:Z430" si="366">AB419*6/20</f>
        <v>3.6</v>
      </c>
      <c r="AA419" s="482">
        <f t="shared" ref="AA419:AA430" si="367">AB419*8/20</f>
        <v>4.8</v>
      </c>
      <c r="AB419" s="483">
        <v>12</v>
      </c>
      <c r="AC419" s="41"/>
      <c r="AD419" s="41"/>
      <c r="AE419" s="41"/>
      <c r="AF419" s="100"/>
      <c r="AG419" s="1182"/>
      <c r="AH419" s="1183"/>
      <c r="AI419" s="1184"/>
      <c r="AJ419" s="1183"/>
      <c r="AK419" s="1558">
        <v>3.5</v>
      </c>
      <c r="AL419" s="486">
        <v>4</v>
      </c>
      <c r="AM419" s="486">
        <v>6</v>
      </c>
      <c r="AN419" s="1559">
        <f t="shared" ref="AN419:AN430" si="368">AM419+AL419+AK419</f>
        <v>13.5</v>
      </c>
      <c r="AO419" s="1135"/>
      <c r="AP419" s="1135"/>
      <c r="AQ419" s="1135"/>
      <c r="AR419" s="1124"/>
      <c r="AS419" s="109"/>
      <c r="AT419" s="109"/>
      <c r="AU419" s="110"/>
      <c r="AV419" s="608"/>
      <c r="AW419" s="1956"/>
      <c r="AX419" s="111"/>
      <c r="AY419" s="112"/>
      <c r="AZ419" s="1957"/>
      <c r="BA419" s="4"/>
      <c r="BB419" s="4"/>
      <c r="BC419" s="4"/>
      <c r="BD419" s="2395"/>
      <c r="BE419" s="2418">
        <f t="shared" ref="BE419:BE430" si="369">BH419*6/20</f>
        <v>4.2</v>
      </c>
      <c r="BF419" s="378">
        <f t="shared" ref="BF419:BF430" si="370">BH419*6/20</f>
        <v>4.2</v>
      </c>
      <c r="BG419" s="2448">
        <f t="shared" ref="BG419:BG430" si="371">BH419*8/20</f>
        <v>5.6</v>
      </c>
      <c r="BH419" s="369">
        <v>14</v>
      </c>
      <c r="BI419" s="221"/>
      <c r="BJ419" s="221"/>
      <c r="BK419" s="221"/>
      <c r="BL419" s="115"/>
      <c r="BM419" s="38"/>
      <c r="BN419" s="38"/>
      <c r="BO419" s="38"/>
      <c r="BP419" s="117"/>
      <c r="BQ419" s="109"/>
      <c r="BR419" s="109"/>
      <c r="BS419" s="109"/>
      <c r="BT419" s="608"/>
      <c r="BU419" s="1939"/>
      <c r="BV419" s="109"/>
      <c r="BW419" s="109"/>
      <c r="BX419" s="1940"/>
      <c r="BY419" s="2135"/>
      <c r="BZ419" s="2135"/>
      <c r="CA419" s="2135"/>
      <c r="CB419" s="1431"/>
      <c r="CC419" s="484">
        <v>4</v>
      </c>
      <c r="CD419" s="484">
        <v>4.5</v>
      </c>
      <c r="CE419" s="484">
        <v>6</v>
      </c>
      <c r="CF419" s="1246">
        <f t="shared" ref="CF419:CF430" si="372">CE419+CD419+CC419</f>
        <v>14.5</v>
      </c>
      <c r="CG419" s="463">
        <f t="shared" ref="CG419:CG430" si="373">CJ419*6/20</f>
        <v>3.9</v>
      </c>
      <c r="CH419" s="463">
        <f t="shared" ref="CH419:CH430" si="374">CJ419*6/20</f>
        <v>3.9</v>
      </c>
      <c r="CI419" s="463">
        <f t="shared" ref="CI419:CI430" si="375">CJ419*8/20</f>
        <v>5.2</v>
      </c>
      <c r="CJ419" s="703">
        <v>13</v>
      </c>
      <c r="CK419" s="221"/>
      <c r="CL419" s="221"/>
      <c r="CM419" s="221"/>
      <c r="CN419" s="220"/>
      <c r="CO419" s="1982">
        <f t="shared" ref="CO419:CO428" si="376">CR419*6/20</f>
        <v>3.6</v>
      </c>
      <c r="CP419" s="358">
        <f t="shared" ref="CP419:CP428" si="377">CR419*6/20</f>
        <v>3.6</v>
      </c>
      <c r="CQ419" s="358">
        <f t="shared" ref="CQ419:CQ428" si="378">CR419*8/20</f>
        <v>4.8</v>
      </c>
      <c r="CR419" s="1983">
        <v>12</v>
      </c>
      <c r="CV419" s="121"/>
      <c r="CW419" s="2"/>
      <c r="CY419" s="3"/>
      <c r="CZ419" s="3"/>
      <c r="DA419" s="2"/>
      <c r="DC419" s="3"/>
      <c r="DD419" s="3"/>
      <c r="DE419" s="2"/>
      <c r="DG419" s="3"/>
      <c r="DH419" s="3"/>
      <c r="DI419" s="2"/>
      <c r="DK419" s="3"/>
      <c r="DL419" s="3"/>
      <c r="DM419" s="90"/>
      <c r="DN419" s="90"/>
      <c r="DO419" s="90"/>
      <c r="DP419" s="103"/>
      <c r="DQ419" s="2"/>
      <c r="DS419" s="3"/>
      <c r="DT419" s="121"/>
      <c r="DU419" s="2"/>
      <c r="DW419" s="3"/>
      <c r="DX419" s="121"/>
      <c r="DY419" s="2"/>
      <c r="EA419" s="3"/>
      <c r="EB419" s="121"/>
      <c r="EC419" s="2"/>
      <c r="EE419" s="3"/>
      <c r="EF419" s="121"/>
      <c r="EG419" s="2"/>
      <c r="EI419" s="3"/>
      <c r="EJ419" s="121"/>
      <c r="EK419" s="994"/>
      <c r="EL419" s="995"/>
      <c r="EM419" s="996"/>
      <c r="EN419" s="997"/>
      <c r="EO419" s="1056"/>
      <c r="EP419" s="1057"/>
      <c r="EQ419" s="1058"/>
      <c r="ER419" s="1059"/>
      <c r="ES419" s="1117"/>
      <c r="ET419" s="1118"/>
      <c r="EU419" s="1119"/>
      <c r="EV419" s="1120"/>
      <c r="EW419" s="1400"/>
      <c r="EX419" s="1401"/>
      <c r="EY419" s="1402"/>
      <c r="EZ419" s="1403"/>
      <c r="FA419" s="1469"/>
      <c r="FB419" s="1470"/>
      <c r="FC419" s="1471"/>
      <c r="FD419" s="1472"/>
      <c r="FE419" s="1682"/>
      <c r="FF419" s="1683"/>
      <c r="FG419" s="1684"/>
      <c r="FH419" s="1685"/>
      <c r="FL419" s="2252"/>
      <c r="FP419" s="2252"/>
      <c r="FQ419" s="1858"/>
      <c r="FT419" s="2252"/>
      <c r="FU419" s="374">
        <f t="shared" ref="FU419:FU430" si="379">FX419*6/20</f>
        <v>4.6500000000000004</v>
      </c>
      <c r="FV419" s="374">
        <f t="shared" ref="FV419:FV430" si="380">FX419*6/20</f>
        <v>4.6500000000000004</v>
      </c>
      <c r="FW419" s="374">
        <f t="shared" ref="FW419:FW430" si="381">FX419*8/20</f>
        <v>6.2</v>
      </c>
      <c r="FX419" s="2263">
        <v>15.5</v>
      </c>
      <c r="GB419" s="2252"/>
      <c r="GF419" s="2252"/>
      <c r="GG419" s="1858"/>
      <c r="GJ419" s="2252"/>
      <c r="GN419" s="2252"/>
      <c r="GR419" s="2252"/>
      <c r="GV419" s="1858"/>
      <c r="GW419" s="1858"/>
      <c r="GZ419" s="2252"/>
      <c r="HA419" s="1858"/>
      <c r="HD419" s="2252"/>
      <c r="HE419" s="1858"/>
      <c r="HH419" s="2252"/>
      <c r="HI419" s="1858"/>
      <c r="HL419" s="2252"/>
      <c r="HM419" s="1858"/>
      <c r="HP419" s="2252"/>
      <c r="HQ419" s="1858"/>
      <c r="HT419" s="2252"/>
      <c r="HU419" s="1858"/>
      <c r="HX419" s="2252"/>
      <c r="HY419" s="1858"/>
      <c r="IB419" s="2252"/>
      <c r="IC419" s="1858"/>
      <c r="IF419" s="2252"/>
      <c r="IG419" s="1858"/>
      <c r="IJ419" s="2252"/>
      <c r="IK419" s="1858"/>
      <c r="IN419" s="2252"/>
      <c r="IO419" s="1858"/>
      <c r="IR419" s="2252"/>
      <c r="IS419" s="1858"/>
      <c r="IV419" s="1858"/>
      <c r="IW419" s="1858"/>
      <c r="IZ419" s="2252"/>
      <c r="JA419" s="1858"/>
      <c r="JD419" s="2252"/>
      <c r="JE419" s="1858"/>
      <c r="JH419" s="2252"/>
      <c r="JI419" s="1858"/>
      <c r="JL419" s="2252"/>
      <c r="JM419" s="1858"/>
      <c r="JP419" s="2252"/>
      <c r="JQ419" s="1858"/>
      <c r="JT419" s="2252"/>
      <c r="JU419" s="1858"/>
      <c r="JX419" s="2252"/>
      <c r="JY419" s="1858"/>
      <c r="KB419" s="2252"/>
      <c r="KC419" s="1858"/>
      <c r="KF419" s="2252"/>
      <c r="KG419" s="1858"/>
      <c r="KJ419" s="2252"/>
      <c r="KK419" s="1858"/>
      <c r="KN419" s="2252"/>
      <c r="KO419" s="1858"/>
      <c r="KR419" s="2252"/>
      <c r="KS419" s="1858"/>
      <c r="KV419" s="2252"/>
      <c r="KW419" s="1858"/>
      <c r="KZ419" s="2252"/>
      <c r="LA419" s="1858"/>
      <c r="LD419" s="2252"/>
      <c r="LE419" s="1858"/>
      <c r="LH419" s="2252"/>
      <c r="LI419" s="1858"/>
      <c r="LL419" s="2252"/>
      <c r="LM419" s="1858"/>
      <c r="LP419" s="2252"/>
      <c r="LQ419" s="1858"/>
      <c r="LT419" s="2252"/>
      <c r="LU419" s="1858"/>
      <c r="LX419" s="2252"/>
      <c r="LY419" s="1858"/>
      <c r="MB419" s="2252"/>
      <c r="MC419" s="1858"/>
      <c r="MF419" s="2252"/>
      <c r="MG419" s="1858"/>
      <c r="MJ419" s="2252"/>
      <c r="MK419" s="1858"/>
      <c r="MN419" s="2252"/>
      <c r="MO419" s="1858"/>
      <c r="MR419" s="2252"/>
      <c r="MS419" s="1858"/>
      <c r="MV419" s="2252"/>
      <c r="MW419" s="1858"/>
      <c r="MZ419" s="2252"/>
      <c r="NA419" s="1858"/>
      <c r="ND419" s="2252"/>
    </row>
    <row r="420" spans="1:368" s="78" customFormat="1" thickBot="1">
      <c r="A420" s="899"/>
      <c r="B420" s="1754"/>
      <c r="C420" s="1790"/>
      <c r="D420" s="2331"/>
      <c r="E420" s="1790"/>
      <c r="F420" s="1837"/>
      <c r="G420" s="1743" t="s">
        <v>413</v>
      </c>
      <c r="H420" s="2214">
        <f t="shared" si="361"/>
        <v>4.1284285714285716</v>
      </c>
      <c r="I420" s="2214">
        <f t="shared" si="362"/>
        <v>4.4855714285714283</v>
      </c>
      <c r="J420" s="2214">
        <f t="shared" si="363"/>
        <v>6.1474285714285717</v>
      </c>
      <c r="K420" s="2324">
        <f t="shared" si="364"/>
        <v>14.761428571428572</v>
      </c>
      <c r="L420" s="1754"/>
      <c r="M420" s="65"/>
      <c r="N420" s="65"/>
      <c r="O420" s="65"/>
      <c r="P420" s="218"/>
      <c r="Q420" s="2511"/>
      <c r="R420" s="97"/>
      <c r="S420" s="98"/>
      <c r="T420" s="2512"/>
      <c r="U420" s="41"/>
      <c r="V420" s="41"/>
      <c r="W420" s="41"/>
      <c r="X420" s="100"/>
      <c r="Y420" s="482">
        <f t="shared" si="365"/>
        <v>3.6</v>
      </c>
      <c r="Z420" s="482">
        <f t="shared" si="366"/>
        <v>3.6</v>
      </c>
      <c r="AA420" s="482">
        <f t="shared" si="367"/>
        <v>4.8</v>
      </c>
      <c r="AB420" s="483">
        <v>12</v>
      </c>
      <c r="AC420" s="41"/>
      <c r="AD420" s="41"/>
      <c r="AE420" s="41"/>
      <c r="AF420" s="100"/>
      <c r="AG420" s="1182"/>
      <c r="AH420" s="1183"/>
      <c r="AI420" s="1184"/>
      <c r="AJ420" s="1183"/>
      <c r="AK420" s="1558">
        <v>3</v>
      </c>
      <c r="AL420" s="486">
        <v>3.5</v>
      </c>
      <c r="AM420" s="486">
        <v>6</v>
      </c>
      <c r="AN420" s="1559">
        <f t="shared" si="368"/>
        <v>12.5</v>
      </c>
      <c r="AO420" s="1135"/>
      <c r="AP420" s="1135"/>
      <c r="AQ420" s="1135"/>
      <c r="AR420" s="1124"/>
      <c r="AS420" s="109"/>
      <c r="AT420" s="109"/>
      <c r="AU420" s="110"/>
      <c r="AV420" s="608"/>
      <c r="AW420" s="1956"/>
      <c r="AX420" s="111"/>
      <c r="AY420" s="112"/>
      <c r="AZ420" s="1957"/>
      <c r="BA420" s="4"/>
      <c r="BB420" s="4"/>
      <c r="BC420" s="4"/>
      <c r="BD420" s="2395"/>
      <c r="BE420" s="2418">
        <f t="shared" si="369"/>
        <v>4.5</v>
      </c>
      <c r="BF420" s="378">
        <f t="shared" si="370"/>
        <v>4.5</v>
      </c>
      <c r="BG420" s="2448">
        <f t="shared" si="371"/>
        <v>6</v>
      </c>
      <c r="BH420" s="369">
        <v>15</v>
      </c>
      <c r="BI420" s="221"/>
      <c r="BJ420" s="221"/>
      <c r="BK420" s="221"/>
      <c r="BL420" s="115"/>
      <c r="BM420" s="38"/>
      <c r="BN420" s="38"/>
      <c r="BO420" s="38"/>
      <c r="BP420" s="117"/>
      <c r="BQ420" s="109"/>
      <c r="BR420" s="109"/>
      <c r="BS420" s="109"/>
      <c r="BT420" s="608"/>
      <c r="BU420" s="1939"/>
      <c r="BV420" s="109"/>
      <c r="BW420" s="109"/>
      <c r="BX420" s="1940"/>
      <c r="BY420" s="2135"/>
      <c r="BZ420" s="2135"/>
      <c r="CA420" s="2135"/>
      <c r="CB420" s="1431"/>
      <c r="CC420" s="484">
        <v>3</v>
      </c>
      <c r="CD420" s="484">
        <v>5</v>
      </c>
      <c r="CE420" s="484">
        <v>6.5</v>
      </c>
      <c r="CF420" s="1246">
        <f t="shared" si="372"/>
        <v>14.5</v>
      </c>
      <c r="CG420" s="463">
        <f t="shared" si="373"/>
        <v>4.8</v>
      </c>
      <c r="CH420" s="463">
        <f t="shared" si="374"/>
        <v>4.8</v>
      </c>
      <c r="CI420" s="463">
        <f t="shared" si="375"/>
        <v>6.4</v>
      </c>
      <c r="CJ420" s="703">
        <v>16</v>
      </c>
      <c r="CK420" s="221"/>
      <c r="CL420" s="221"/>
      <c r="CM420" s="221"/>
      <c r="CN420" s="220"/>
      <c r="CO420" s="1982">
        <f t="shared" si="376"/>
        <v>5.25</v>
      </c>
      <c r="CP420" s="358">
        <f t="shared" si="377"/>
        <v>5.25</v>
      </c>
      <c r="CQ420" s="358">
        <f t="shared" si="378"/>
        <v>7</v>
      </c>
      <c r="CR420" s="1983">
        <v>17.5</v>
      </c>
      <c r="CV420" s="121"/>
      <c r="CW420" s="2"/>
      <c r="CY420" s="3"/>
      <c r="CZ420" s="3"/>
      <c r="DA420" s="2"/>
      <c r="DC420" s="3"/>
      <c r="DD420" s="3"/>
      <c r="DE420" s="2"/>
      <c r="DG420" s="3"/>
      <c r="DH420" s="3"/>
      <c r="DI420" s="2"/>
      <c r="DK420" s="3"/>
      <c r="DL420" s="3"/>
      <c r="DM420" s="90"/>
      <c r="DN420" s="90"/>
      <c r="DO420" s="90"/>
      <c r="DP420" s="103"/>
      <c r="DQ420" s="2"/>
      <c r="DS420" s="3"/>
      <c r="DT420" s="121"/>
      <c r="DU420" s="2"/>
      <c r="DW420" s="3"/>
      <c r="DX420" s="121"/>
      <c r="DY420" s="2"/>
      <c r="EA420" s="3"/>
      <c r="EB420" s="121"/>
      <c r="EC420" s="2"/>
      <c r="EE420" s="3"/>
      <c r="EF420" s="121"/>
      <c r="EG420" s="2"/>
      <c r="EI420" s="3"/>
      <c r="EJ420" s="121"/>
      <c r="EK420" s="994"/>
      <c r="EL420" s="995"/>
      <c r="EM420" s="996"/>
      <c r="EN420" s="997"/>
      <c r="EO420" s="1056"/>
      <c r="EP420" s="1057"/>
      <c r="EQ420" s="1058"/>
      <c r="ER420" s="1059"/>
      <c r="ES420" s="1117"/>
      <c r="ET420" s="1118"/>
      <c r="EU420" s="1119"/>
      <c r="EV420" s="1120"/>
      <c r="EW420" s="1400"/>
      <c r="EX420" s="1401"/>
      <c r="EY420" s="1402"/>
      <c r="EZ420" s="1403"/>
      <c r="FA420" s="1469"/>
      <c r="FB420" s="1470"/>
      <c r="FC420" s="1471"/>
      <c r="FD420" s="1472"/>
      <c r="FE420" s="1682"/>
      <c r="FF420" s="1683"/>
      <c r="FG420" s="1684"/>
      <c r="FH420" s="1685"/>
      <c r="FL420" s="2252"/>
      <c r="FP420" s="2252"/>
      <c r="FQ420" s="1858"/>
      <c r="FT420" s="2252"/>
      <c r="FU420" s="683">
        <f>FX420*6/20</f>
        <v>4.7490000000000006</v>
      </c>
      <c r="FV420" s="683">
        <f>FX420*6/20</f>
        <v>4.7490000000000006</v>
      </c>
      <c r="FW420" s="683">
        <f>FX420*8/20</f>
        <v>6.3319999999999999</v>
      </c>
      <c r="FX420" s="2265">
        <v>15.83</v>
      </c>
      <c r="GB420" s="2252"/>
      <c r="GF420" s="2252"/>
      <c r="GG420" s="1858"/>
      <c r="GJ420" s="2252"/>
      <c r="GN420" s="2252"/>
      <c r="GR420" s="2252"/>
      <c r="GV420" s="1858"/>
      <c r="GW420" s="1858"/>
      <c r="GZ420" s="2252"/>
      <c r="HA420" s="1858"/>
      <c r="HD420" s="2252"/>
      <c r="HE420" s="1858"/>
      <c r="HH420" s="2252"/>
      <c r="HI420" s="1858"/>
      <c r="HL420" s="2252"/>
      <c r="HM420" s="1858"/>
      <c r="HP420" s="2252"/>
      <c r="HQ420" s="1858"/>
      <c r="HT420" s="2252"/>
      <c r="HU420" s="1858"/>
      <c r="HX420" s="2252"/>
      <c r="HY420" s="1858"/>
      <c r="IB420" s="2252"/>
      <c r="IC420" s="1858"/>
      <c r="IF420" s="2252"/>
      <c r="IG420" s="1858"/>
      <c r="IJ420" s="2252"/>
      <c r="IK420" s="1858"/>
      <c r="IN420" s="2252"/>
      <c r="IO420" s="1858"/>
      <c r="IR420" s="2252"/>
      <c r="IS420" s="1858"/>
      <c r="IV420" s="1858"/>
      <c r="IW420" s="1858"/>
      <c r="IZ420" s="2252"/>
      <c r="JA420" s="1858"/>
      <c r="JD420" s="2252"/>
      <c r="JE420" s="1858"/>
      <c r="JH420" s="2252"/>
      <c r="JI420" s="1858"/>
      <c r="JL420" s="2252"/>
      <c r="JM420" s="1858"/>
      <c r="JP420" s="2252"/>
      <c r="JQ420" s="1858"/>
      <c r="JT420" s="2252"/>
      <c r="JU420" s="1858"/>
      <c r="JX420" s="2252"/>
      <c r="JY420" s="1858"/>
      <c r="KB420" s="2252"/>
      <c r="KC420" s="1858"/>
      <c r="KF420" s="2252"/>
      <c r="KG420" s="1858"/>
      <c r="KJ420" s="2252"/>
      <c r="KK420" s="1858"/>
      <c r="KN420" s="2252"/>
      <c r="KO420" s="1858"/>
      <c r="KR420" s="2252"/>
      <c r="KS420" s="1858"/>
      <c r="KV420" s="2252"/>
      <c r="KW420" s="1858"/>
      <c r="KZ420" s="2252"/>
      <c r="LA420" s="1858"/>
      <c r="LD420" s="2252"/>
      <c r="LE420" s="1858"/>
      <c r="LH420" s="2252"/>
      <c r="LI420" s="1858"/>
      <c r="LL420" s="2252"/>
      <c r="LM420" s="1858"/>
      <c r="LP420" s="2252"/>
      <c r="LQ420" s="1858"/>
      <c r="LT420" s="2252"/>
      <c r="LU420" s="1858"/>
      <c r="LX420" s="2252"/>
      <c r="LY420" s="1858"/>
      <c r="MB420" s="2252"/>
      <c r="MC420" s="1858"/>
      <c r="MF420" s="2252"/>
      <c r="MG420" s="1858"/>
      <c r="MJ420" s="2252"/>
      <c r="MK420" s="1858"/>
      <c r="MN420" s="2252"/>
      <c r="MO420" s="1858"/>
      <c r="MR420" s="2252"/>
      <c r="MS420" s="1858"/>
      <c r="MV420" s="2252"/>
      <c r="MW420" s="1858"/>
      <c r="MZ420" s="2252"/>
      <c r="NA420" s="1858"/>
      <c r="ND420" s="2252"/>
    </row>
    <row r="421" spans="1:368" s="78" customFormat="1" thickBot="1">
      <c r="A421" s="899"/>
      <c r="B421" s="1754"/>
      <c r="C421" s="1790"/>
      <c r="D421" s="2331"/>
      <c r="E421" s="1790"/>
      <c r="F421" s="1837"/>
      <c r="G421" s="1743" t="s">
        <v>443</v>
      </c>
      <c r="H421" s="2214">
        <f t="shared" si="361"/>
        <v>4.1571428571428575</v>
      </c>
      <c r="I421" s="2214">
        <f t="shared" si="362"/>
        <v>4.3</v>
      </c>
      <c r="J421" s="2214">
        <f t="shared" si="363"/>
        <v>5.5428571428571427</v>
      </c>
      <c r="K421" s="2324">
        <f t="shared" si="364"/>
        <v>14</v>
      </c>
      <c r="L421" s="1754"/>
      <c r="M421" s="65"/>
      <c r="N421" s="65"/>
      <c r="O421" s="65"/>
      <c r="P421" s="218"/>
      <c r="Q421" s="2511"/>
      <c r="R421" s="97"/>
      <c r="S421" s="98"/>
      <c r="T421" s="2512"/>
      <c r="U421" s="41"/>
      <c r="V421" s="41"/>
      <c r="W421" s="41"/>
      <c r="X421" s="100"/>
      <c r="Y421" s="482">
        <f t="shared" si="365"/>
        <v>4.8</v>
      </c>
      <c r="Z421" s="482">
        <f t="shared" si="366"/>
        <v>4.8</v>
      </c>
      <c r="AA421" s="482">
        <f t="shared" si="367"/>
        <v>6.4</v>
      </c>
      <c r="AB421" s="483">
        <v>16</v>
      </c>
      <c r="AC421" s="41"/>
      <c r="AD421" s="41"/>
      <c r="AE421" s="41"/>
      <c r="AF421" s="100"/>
      <c r="AG421" s="1182"/>
      <c r="AH421" s="1183"/>
      <c r="AI421" s="1184"/>
      <c r="AJ421" s="1183"/>
      <c r="AK421" s="1558">
        <v>4</v>
      </c>
      <c r="AL421" s="486">
        <v>5</v>
      </c>
      <c r="AM421" s="486">
        <v>6</v>
      </c>
      <c r="AN421" s="1559">
        <f t="shared" si="368"/>
        <v>15</v>
      </c>
      <c r="AO421" s="1135"/>
      <c r="AP421" s="1135"/>
      <c r="AQ421" s="1135"/>
      <c r="AR421" s="1124"/>
      <c r="AS421" s="109"/>
      <c r="AT421" s="109"/>
      <c r="AU421" s="110"/>
      <c r="AV421" s="608"/>
      <c r="AW421" s="1956"/>
      <c r="AX421" s="111"/>
      <c r="AY421" s="112"/>
      <c r="AZ421" s="1957"/>
      <c r="BA421" s="4"/>
      <c r="BB421" s="4"/>
      <c r="BC421" s="4"/>
      <c r="BD421" s="2395"/>
      <c r="BE421" s="2418">
        <f t="shared" si="369"/>
        <v>3.6</v>
      </c>
      <c r="BF421" s="378">
        <f t="shared" si="370"/>
        <v>3.6</v>
      </c>
      <c r="BG421" s="2448">
        <f t="shared" si="371"/>
        <v>4.8</v>
      </c>
      <c r="BH421" s="369">
        <v>12</v>
      </c>
      <c r="BI421" s="221"/>
      <c r="BJ421" s="221"/>
      <c r="BK421" s="221"/>
      <c r="BL421" s="115"/>
      <c r="BM421" s="38"/>
      <c r="BN421" s="38"/>
      <c r="BO421" s="38"/>
      <c r="BP421" s="117"/>
      <c r="BQ421" s="109"/>
      <c r="BR421" s="109"/>
      <c r="BS421" s="109"/>
      <c r="BT421" s="608"/>
      <c r="BU421" s="1939"/>
      <c r="BV421" s="109"/>
      <c r="BW421" s="109"/>
      <c r="BX421" s="1940"/>
      <c r="BY421" s="2135"/>
      <c r="BZ421" s="2135"/>
      <c r="CA421" s="2135"/>
      <c r="CB421" s="1431"/>
      <c r="CC421" s="484">
        <v>5</v>
      </c>
      <c r="CD421" s="484">
        <v>5</v>
      </c>
      <c r="CE421" s="484">
        <v>6</v>
      </c>
      <c r="CF421" s="1246">
        <f t="shared" si="372"/>
        <v>16</v>
      </c>
      <c r="CG421" s="463">
        <f t="shared" si="373"/>
        <v>3.9</v>
      </c>
      <c r="CH421" s="463">
        <f t="shared" si="374"/>
        <v>3.9</v>
      </c>
      <c r="CI421" s="463">
        <f t="shared" si="375"/>
        <v>5.2</v>
      </c>
      <c r="CJ421" s="703">
        <v>13</v>
      </c>
      <c r="CK421" s="221"/>
      <c r="CL421" s="221"/>
      <c r="CM421" s="221"/>
      <c r="CN421" s="220"/>
      <c r="CO421" s="1982">
        <f t="shared" si="376"/>
        <v>3</v>
      </c>
      <c r="CP421" s="358">
        <f t="shared" si="377"/>
        <v>3</v>
      </c>
      <c r="CQ421" s="358">
        <f t="shared" si="378"/>
        <v>4</v>
      </c>
      <c r="CR421" s="1983">
        <v>10</v>
      </c>
      <c r="CV421" s="121"/>
      <c r="CW421" s="2"/>
      <c r="CY421" s="3"/>
      <c r="CZ421" s="3"/>
      <c r="DA421" s="2"/>
      <c r="DC421" s="3"/>
      <c r="DD421" s="3"/>
      <c r="DE421" s="2"/>
      <c r="DG421" s="3"/>
      <c r="DH421" s="3"/>
      <c r="DI421" s="2"/>
      <c r="DK421" s="3"/>
      <c r="DL421" s="3"/>
      <c r="DM421" s="90"/>
      <c r="DN421" s="90"/>
      <c r="DO421" s="90"/>
      <c r="DP421" s="103"/>
      <c r="DQ421" s="2"/>
      <c r="DS421" s="3"/>
      <c r="DT421" s="121"/>
      <c r="DU421" s="2"/>
      <c r="DW421" s="3"/>
      <c r="DX421" s="121"/>
      <c r="DY421" s="2"/>
      <c r="EA421" s="3"/>
      <c r="EB421" s="121"/>
      <c r="EC421" s="2"/>
      <c r="EE421" s="3"/>
      <c r="EF421" s="121"/>
      <c r="EG421" s="2"/>
      <c r="EI421" s="3"/>
      <c r="EJ421" s="121"/>
      <c r="EK421" s="994"/>
      <c r="EL421" s="995"/>
      <c r="EM421" s="996"/>
      <c r="EN421" s="997"/>
      <c r="EO421" s="1056"/>
      <c r="EP421" s="1057"/>
      <c r="EQ421" s="1058"/>
      <c r="ER421" s="1059"/>
      <c r="ES421" s="1117"/>
      <c r="ET421" s="1118"/>
      <c r="EU421" s="1119"/>
      <c r="EV421" s="1120"/>
      <c r="EW421" s="1400"/>
      <c r="EX421" s="1401"/>
      <c r="EY421" s="1402"/>
      <c r="EZ421" s="1403"/>
      <c r="FA421" s="1469"/>
      <c r="FB421" s="1470"/>
      <c r="FC421" s="1471"/>
      <c r="FD421" s="1472"/>
      <c r="FE421" s="1682"/>
      <c r="FF421" s="1683"/>
      <c r="FG421" s="1684"/>
      <c r="FH421" s="1685"/>
      <c r="FL421" s="2252"/>
      <c r="FP421" s="2252"/>
      <c r="FQ421" s="1858"/>
      <c r="FT421" s="2252"/>
      <c r="FU421" s="374">
        <f t="shared" si="379"/>
        <v>4.8</v>
      </c>
      <c r="FV421" s="374">
        <f t="shared" si="380"/>
        <v>4.8</v>
      </c>
      <c r="FW421" s="374">
        <f t="shared" si="381"/>
        <v>6.4</v>
      </c>
      <c r="FX421" s="2263">
        <v>16</v>
      </c>
      <c r="GB421" s="2252"/>
      <c r="GF421" s="2252"/>
      <c r="GG421" s="1858"/>
      <c r="GJ421" s="2252"/>
      <c r="GN421" s="2252"/>
      <c r="GR421" s="2252"/>
      <c r="GV421" s="1858"/>
      <c r="GW421" s="1858"/>
      <c r="GZ421" s="2252"/>
      <c r="HA421" s="1858"/>
      <c r="HD421" s="2252"/>
      <c r="HE421" s="1858"/>
      <c r="HH421" s="2252"/>
      <c r="HI421" s="1858"/>
      <c r="HL421" s="2252"/>
      <c r="HM421" s="1858"/>
      <c r="HP421" s="2252"/>
      <c r="HQ421" s="1858"/>
      <c r="HT421" s="2252"/>
      <c r="HU421" s="1858"/>
      <c r="HX421" s="2252"/>
      <c r="HY421" s="1858"/>
      <c r="IB421" s="2252"/>
      <c r="IC421" s="1858"/>
      <c r="IF421" s="2252"/>
      <c r="IG421" s="1858"/>
      <c r="IJ421" s="2252"/>
      <c r="IK421" s="1858"/>
      <c r="IN421" s="2252"/>
      <c r="IO421" s="1858"/>
      <c r="IR421" s="2252"/>
      <c r="IS421" s="1858"/>
      <c r="IV421" s="1858"/>
      <c r="IW421" s="1858"/>
      <c r="IZ421" s="2252"/>
      <c r="JA421" s="1858"/>
      <c r="JD421" s="2252"/>
      <c r="JE421" s="1858"/>
      <c r="JH421" s="2252"/>
      <c r="JI421" s="1858"/>
      <c r="JL421" s="2252"/>
      <c r="JM421" s="1858"/>
      <c r="JP421" s="2252"/>
      <c r="JQ421" s="1858"/>
      <c r="JT421" s="2252"/>
      <c r="JU421" s="1858"/>
      <c r="JX421" s="2252"/>
      <c r="JY421" s="1858"/>
      <c r="KB421" s="2252"/>
      <c r="KC421" s="1858"/>
      <c r="KF421" s="2252"/>
      <c r="KG421" s="1858"/>
      <c r="KJ421" s="2252"/>
      <c r="KK421" s="1858"/>
      <c r="KN421" s="2252"/>
      <c r="KO421" s="1858"/>
      <c r="KR421" s="2252"/>
      <c r="KS421" s="1858"/>
      <c r="KV421" s="2252"/>
      <c r="KW421" s="1858"/>
      <c r="KZ421" s="2252"/>
      <c r="LA421" s="1858"/>
      <c r="LD421" s="2252"/>
      <c r="LE421" s="1858"/>
      <c r="LH421" s="2252"/>
      <c r="LI421" s="1858"/>
      <c r="LL421" s="2252"/>
      <c r="LM421" s="1858"/>
      <c r="LP421" s="2252"/>
      <c r="LQ421" s="1858"/>
      <c r="LT421" s="2252"/>
      <c r="LU421" s="1858"/>
      <c r="LX421" s="2252"/>
      <c r="LY421" s="1858"/>
      <c r="MB421" s="2252"/>
      <c r="MC421" s="1858"/>
      <c r="MF421" s="2252"/>
      <c r="MG421" s="1858"/>
      <c r="MJ421" s="2252"/>
      <c r="MK421" s="1858"/>
      <c r="MN421" s="2252"/>
      <c r="MO421" s="1858"/>
      <c r="MR421" s="2252"/>
      <c r="MS421" s="1858"/>
      <c r="MV421" s="2252"/>
      <c r="MW421" s="1858"/>
      <c r="MZ421" s="2252"/>
      <c r="NA421" s="1858"/>
      <c r="ND421" s="2252"/>
    </row>
    <row r="422" spans="1:368" s="78" customFormat="1" thickBot="1">
      <c r="A422" s="899"/>
      <c r="B422" s="1754"/>
      <c r="C422" s="1790"/>
      <c r="D422" s="2331"/>
      <c r="E422" s="1790"/>
      <c r="F422" s="1837"/>
      <c r="G422" s="1743" t="s">
        <v>444</v>
      </c>
      <c r="H422" s="2214">
        <f t="shared" si="361"/>
        <v>4.4291428571428568</v>
      </c>
      <c r="I422" s="2214">
        <f t="shared" si="362"/>
        <v>4.000571428571428</v>
      </c>
      <c r="J422" s="2214">
        <f t="shared" si="363"/>
        <v>5.8817142857142857</v>
      </c>
      <c r="K422" s="2324">
        <f t="shared" si="364"/>
        <v>14.311428571428571</v>
      </c>
      <c r="L422" s="1754"/>
      <c r="M422" s="65"/>
      <c r="N422" s="65"/>
      <c r="O422" s="65"/>
      <c r="P422" s="218"/>
      <c r="Q422" s="2511"/>
      <c r="R422" s="97"/>
      <c r="S422" s="98"/>
      <c r="T422" s="2512"/>
      <c r="U422" s="41"/>
      <c r="V422" s="41"/>
      <c r="W422" s="41"/>
      <c r="X422" s="100"/>
      <c r="Y422" s="482">
        <f t="shared" si="365"/>
        <v>4.8</v>
      </c>
      <c r="Z422" s="482">
        <f t="shared" si="366"/>
        <v>4.8</v>
      </c>
      <c r="AA422" s="482">
        <f t="shared" si="367"/>
        <v>6.4</v>
      </c>
      <c r="AB422" s="483">
        <v>16</v>
      </c>
      <c r="AC422" s="41"/>
      <c r="AD422" s="41"/>
      <c r="AE422" s="41"/>
      <c r="AF422" s="100"/>
      <c r="AG422" s="1182"/>
      <c r="AH422" s="1183"/>
      <c r="AI422" s="1184"/>
      <c r="AJ422" s="1183"/>
      <c r="AK422" s="1558">
        <v>3.5</v>
      </c>
      <c r="AL422" s="486">
        <v>2.5</v>
      </c>
      <c r="AM422" s="486">
        <v>7.5</v>
      </c>
      <c r="AN422" s="1559">
        <f t="shared" si="368"/>
        <v>13.5</v>
      </c>
      <c r="AO422" s="1135"/>
      <c r="AP422" s="1135"/>
      <c r="AQ422" s="1135"/>
      <c r="AR422" s="1124"/>
      <c r="AS422" s="109"/>
      <c r="AT422" s="109"/>
      <c r="AU422" s="110"/>
      <c r="AV422" s="608"/>
      <c r="AW422" s="1956"/>
      <c r="AX422" s="111"/>
      <c r="AY422" s="112"/>
      <c r="AZ422" s="1957"/>
      <c r="BA422" s="4"/>
      <c r="BB422" s="4"/>
      <c r="BC422" s="4"/>
      <c r="BD422" s="2395"/>
      <c r="BE422" s="2418">
        <f t="shared" si="369"/>
        <v>4.2</v>
      </c>
      <c r="BF422" s="378">
        <f t="shared" si="370"/>
        <v>4.2</v>
      </c>
      <c r="BG422" s="2448">
        <f t="shared" si="371"/>
        <v>5.6</v>
      </c>
      <c r="BH422" s="369">
        <v>14</v>
      </c>
      <c r="BI422" s="221"/>
      <c r="BJ422" s="221"/>
      <c r="BK422" s="221"/>
      <c r="BL422" s="115"/>
      <c r="BM422" s="38"/>
      <c r="BN422" s="38"/>
      <c r="BO422" s="38"/>
      <c r="BP422" s="117"/>
      <c r="BQ422" s="109"/>
      <c r="BR422" s="109"/>
      <c r="BS422" s="109"/>
      <c r="BT422" s="608"/>
      <c r="BU422" s="1939"/>
      <c r="BV422" s="109"/>
      <c r="BW422" s="109"/>
      <c r="BX422" s="1940"/>
      <c r="BY422" s="2135"/>
      <c r="BZ422" s="2135"/>
      <c r="CA422" s="2135"/>
      <c r="CB422" s="1431"/>
      <c r="CC422" s="484">
        <v>6</v>
      </c>
      <c r="CD422" s="484">
        <v>4</v>
      </c>
      <c r="CE422" s="484">
        <v>5</v>
      </c>
      <c r="CF422" s="1246">
        <f t="shared" si="372"/>
        <v>15</v>
      </c>
      <c r="CG422" s="1906">
        <f>CJ422*6/20</f>
        <v>4.2539999999999996</v>
      </c>
      <c r="CH422" s="683">
        <f>CJ422*6/20</f>
        <v>4.2539999999999996</v>
      </c>
      <c r="CI422" s="683">
        <f>CJ422*8/20</f>
        <v>5.6719999999999997</v>
      </c>
      <c r="CJ422" s="1907">
        <v>14.18</v>
      </c>
      <c r="CK422" s="221"/>
      <c r="CL422" s="221"/>
      <c r="CM422" s="221"/>
      <c r="CN422" s="220"/>
      <c r="CO422" s="1982">
        <f t="shared" si="376"/>
        <v>4.6500000000000004</v>
      </c>
      <c r="CP422" s="358">
        <f t="shared" si="377"/>
        <v>4.6500000000000004</v>
      </c>
      <c r="CQ422" s="358">
        <f t="shared" si="378"/>
        <v>6.2</v>
      </c>
      <c r="CR422" s="1983">
        <v>15.5</v>
      </c>
      <c r="CV422" s="121"/>
      <c r="CW422" s="2"/>
      <c r="CY422" s="3"/>
      <c r="CZ422" s="3"/>
      <c r="DA422" s="2"/>
      <c r="DC422" s="3"/>
      <c r="DD422" s="3"/>
      <c r="DE422" s="2"/>
      <c r="DG422" s="3"/>
      <c r="DH422" s="3"/>
      <c r="DI422" s="2"/>
      <c r="DK422" s="3"/>
      <c r="DL422" s="3"/>
      <c r="DM422" s="90"/>
      <c r="DN422" s="90"/>
      <c r="DO422" s="90"/>
      <c r="DP422" s="103"/>
      <c r="DQ422" s="2"/>
      <c r="DS422" s="3"/>
      <c r="DT422" s="121"/>
      <c r="DU422" s="2"/>
      <c r="DW422" s="3"/>
      <c r="DX422" s="121"/>
      <c r="DY422" s="2"/>
      <c r="EA422" s="3"/>
      <c r="EB422" s="121"/>
      <c r="EC422" s="2"/>
      <c r="EE422" s="3"/>
      <c r="EF422" s="121"/>
      <c r="EG422" s="2"/>
      <c r="EI422" s="3"/>
      <c r="EJ422" s="121"/>
      <c r="EK422" s="994"/>
      <c r="EL422" s="995"/>
      <c r="EM422" s="996"/>
      <c r="EN422" s="997"/>
      <c r="EO422" s="1056"/>
      <c r="EP422" s="1057"/>
      <c r="EQ422" s="1058"/>
      <c r="ER422" s="1059"/>
      <c r="ES422" s="1117"/>
      <c r="ET422" s="1118"/>
      <c r="EU422" s="1119"/>
      <c r="EV422" s="1120"/>
      <c r="EW422" s="1400"/>
      <c r="EX422" s="1401"/>
      <c r="EY422" s="1402"/>
      <c r="EZ422" s="1403"/>
      <c r="FA422" s="1469"/>
      <c r="FB422" s="1470"/>
      <c r="FC422" s="1471"/>
      <c r="FD422" s="1472"/>
      <c r="FE422" s="1682"/>
      <c r="FF422" s="1683"/>
      <c r="FG422" s="1684"/>
      <c r="FH422" s="1685"/>
      <c r="FL422" s="2252"/>
      <c r="FP422" s="2252"/>
      <c r="FQ422" s="1858"/>
      <c r="FT422" s="2252"/>
      <c r="FU422" s="374">
        <f t="shared" si="379"/>
        <v>3.6</v>
      </c>
      <c r="FV422" s="374">
        <f t="shared" si="380"/>
        <v>3.6</v>
      </c>
      <c r="FW422" s="374">
        <f t="shared" si="381"/>
        <v>4.8</v>
      </c>
      <c r="FX422" s="2263">
        <v>12</v>
      </c>
      <c r="GB422" s="2252"/>
      <c r="GF422" s="2252"/>
      <c r="GG422" s="1858"/>
      <c r="GJ422" s="2252"/>
      <c r="GN422" s="2252"/>
      <c r="GR422" s="2252"/>
      <c r="GV422" s="1858"/>
      <c r="GW422" s="1858"/>
      <c r="GZ422" s="2252"/>
      <c r="HA422" s="1858"/>
      <c r="HD422" s="2252"/>
      <c r="HE422" s="1858"/>
      <c r="HH422" s="2252"/>
      <c r="HI422" s="1858"/>
      <c r="HL422" s="2252"/>
      <c r="HM422" s="1858"/>
      <c r="HP422" s="2252"/>
      <c r="HQ422" s="1858"/>
      <c r="HT422" s="2252"/>
      <c r="HU422" s="1858"/>
      <c r="HX422" s="2252"/>
      <c r="HY422" s="1858"/>
      <c r="IB422" s="2252"/>
      <c r="IC422" s="1858"/>
      <c r="IF422" s="2252"/>
      <c r="IG422" s="1858"/>
      <c r="IJ422" s="2252"/>
      <c r="IK422" s="1858"/>
      <c r="IN422" s="2252"/>
      <c r="IO422" s="1858"/>
      <c r="IR422" s="2252"/>
      <c r="IS422" s="1858"/>
      <c r="IV422" s="1858"/>
      <c r="IW422" s="1858"/>
      <c r="IZ422" s="2252"/>
      <c r="JA422" s="1858"/>
      <c r="JD422" s="2252"/>
      <c r="JE422" s="1858"/>
      <c r="JH422" s="2252"/>
      <c r="JI422" s="1858"/>
      <c r="JL422" s="2252"/>
      <c r="JM422" s="1858"/>
      <c r="JP422" s="2252"/>
      <c r="JQ422" s="1858"/>
      <c r="JT422" s="2252"/>
      <c r="JU422" s="1858"/>
      <c r="JX422" s="2252"/>
      <c r="JY422" s="1858"/>
      <c r="KB422" s="2252"/>
      <c r="KC422" s="1858"/>
      <c r="KF422" s="2252"/>
      <c r="KG422" s="1858"/>
      <c r="KJ422" s="2252"/>
      <c r="KK422" s="1858"/>
      <c r="KN422" s="2252"/>
      <c r="KO422" s="1858"/>
      <c r="KR422" s="2252"/>
      <c r="KS422" s="1858"/>
      <c r="KV422" s="2252"/>
      <c r="KW422" s="1858"/>
      <c r="KZ422" s="2252"/>
      <c r="LA422" s="1858"/>
      <c r="LD422" s="2252"/>
      <c r="LE422" s="1858"/>
      <c r="LH422" s="2252"/>
      <c r="LI422" s="1858"/>
      <c r="LL422" s="2252"/>
      <c r="LM422" s="1858"/>
      <c r="LP422" s="2252"/>
      <c r="LQ422" s="1858"/>
      <c r="LT422" s="2252"/>
      <c r="LU422" s="1858"/>
      <c r="LX422" s="2252"/>
      <c r="LY422" s="1858"/>
      <c r="MB422" s="2252"/>
      <c r="MC422" s="1858"/>
      <c r="MF422" s="2252"/>
      <c r="MG422" s="1858"/>
      <c r="MJ422" s="2252"/>
      <c r="MK422" s="1858"/>
      <c r="MN422" s="2252"/>
      <c r="MO422" s="1858"/>
      <c r="MR422" s="2252"/>
      <c r="MS422" s="1858"/>
      <c r="MV422" s="2252"/>
      <c r="MW422" s="1858"/>
      <c r="MZ422" s="2252"/>
      <c r="NA422" s="1858"/>
      <c r="ND422" s="2252"/>
    </row>
    <row r="423" spans="1:368" s="78" customFormat="1" thickBot="1">
      <c r="A423" s="899"/>
      <c r="B423" s="1754"/>
      <c r="C423" s="1790"/>
      <c r="D423" s="2331"/>
      <c r="E423" s="1790"/>
      <c r="F423" s="1837"/>
      <c r="G423" s="1743" t="s">
        <v>445</v>
      </c>
      <c r="H423" s="2214">
        <f t="shared" si="361"/>
        <v>4.4357142857142851</v>
      </c>
      <c r="I423" s="2214">
        <f t="shared" si="362"/>
        <v>4.2928571428571427</v>
      </c>
      <c r="J423" s="2214">
        <f t="shared" si="363"/>
        <v>5.7714285714285714</v>
      </c>
      <c r="K423" s="2324">
        <f t="shared" si="364"/>
        <v>14.5</v>
      </c>
      <c r="L423" s="1754"/>
      <c r="M423" s="65"/>
      <c r="N423" s="65"/>
      <c r="O423" s="65"/>
      <c r="P423" s="218"/>
      <c r="Q423" s="2511"/>
      <c r="R423" s="97"/>
      <c r="S423" s="98"/>
      <c r="T423" s="2512"/>
      <c r="U423" s="41"/>
      <c r="V423" s="41"/>
      <c r="W423" s="41"/>
      <c r="X423" s="100"/>
      <c r="Y423" s="482">
        <f t="shared" si="365"/>
        <v>4.5</v>
      </c>
      <c r="Z423" s="482">
        <f t="shared" si="366"/>
        <v>4.5</v>
      </c>
      <c r="AA423" s="482">
        <f t="shared" si="367"/>
        <v>6</v>
      </c>
      <c r="AB423" s="483">
        <v>15</v>
      </c>
      <c r="AC423" s="41"/>
      <c r="AD423" s="41"/>
      <c r="AE423" s="41"/>
      <c r="AF423" s="100"/>
      <c r="AG423" s="1182"/>
      <c r="AH423" s="1183"/>
      <c r="AI423" s="1184"/>
      <c r="AJ423" s="1183"/>
      <c r="AK423" s="1558">
        <v>3.5</v>
      </c>
      <c r="AL423" s="486">
        <v>3.5</v>
      </c>
      <c r="AM423" s="486">
        <v>6</v>
      </c>
      <c r="AN423" s="1559">
        <f t="shared" si="368"/>
        <v>13</v>
      </c>
      <c r="AO423" s="1135"/>
      <c r="AP423" s="1135"/>
      <c r="AQ423" s="1135"/>
      <c r="AR423" s="1124"/>
      <c r="AS423" s="109"/>
      <c r="AT423" s="109"/>
      <c r="AU423" s="110"/>
      <c r="AV423" s="608"/>
      <c r="AW423" s="1956"/>
      <c r="AX423" s="111"/>
      <c r="AY423" s="112"/>
      <c r="AZ423" s="1957"/>
      <c r="BA423" s="4"/>
      <c r="BB423" s="4"/>
      <c r="BC423" s="4"/>
      <c r="BD423" s="2395"/>
      <c r="BE423" s="2418">
        <f t="shared" si="369"/>
        <v>4.2</v>
      </c>
      <c r="BF423" s="378">
        <f t="shared" si="370"/>
        <v>4.2</v>
      </c>
      <c r="BG423" s="2448">
        <f t="shared" si="371"/>
        <v>5.6</v>
      </c>
      <c r="BH423" s="369">
        <v>14</v>
      </c>
      <c r="BI423" s="221"/>
      <c r="BJ423" s="221"/>
      <c r="BK423" s="221"/>
      <c r="BL423" s="115"/>
      <c r="BM423" s="38"/>
      <c r="BN423" s="38"/>
      <c r="BO423" s="38"/>
      <c r="BP423" s="117"/>
      <c r="BQ423" s="109"/>
      <c r="BR423" s="109"/>
      <c r="BS423" s="109"/>
      <c r="BT423" s="608"/>
      <c r="BU423" s="1939"/>
      <c r="BV423" s="109"/>
      <c r="BW423" s="109"/>
      <c r="BX423" s="1940"/>
      <c r="BY423" s="2135"/>
      <c r="BZ423" s="2135"/>
      <c r="CA423" s="2135"/>
      <c r="CB423" s="1431"/>
      <c r="CC423" s="484">
        <v>5.5</v>
      </c>
      <c r="CD423" s="484">
        <v>4.5</v>
      </c>
      <c r="CE423" s="484">
        <v>5</v>
      </c>
      <c r="CF423" s="1246">
        <f t="shared" si="372"/>
        <v>15</v>
      </c>
      <c r="CG423" s="463">
        <f t="shared" si="373"/>
        <v>4.2</v>
      </c>
      <c r="CH423" s="463">
        <f t="shared" si="374"/>
        <v>4.2</v>
      </c>
      <c r="CI423" s="463">
        <f t="shared" si="375"/>
        <v>5.6</v>
      </c>
      <c r="CJ423" s="703">
        <v>14</v>
      </c>
      <c r="CK423" s="221"/>
      <c r="CL423" s="221"/>
      <c r="CM423" s="221"/>
      <c r="CN423" s="220"/>
      <c r="CO423" s="1982">
        <f t="shared" si="376"/>
        <v>4.2</v>
      </c>
      <c r="CP423" s="358">
        <f t="shared" si="377"/>
        <v>4.2</v>
      </c>
      <c r="CQ423" s="358">
        <f t="shared" si="378"/>
        <v>5.6</v>
      </c>
      <c r="CR423" s="1983">
        <v>14</v>
      </c>
      <c r="CV423" s="121"/>
      <c r="CW423" s="2"/>
      <c r="CY423" s="3"/>
      <c r="CZ423" s="3"/>
      <c r="DA423" s="2"/>
      <c r="DC423" s="3"/>
      <c r="DD423" s="3"/>
      <c r="DE423" s="2"/>
      <c r="DG423" s="3"/>
      <c r="DH423" s="3"/>
      <c r="DI423" s="2"/>
      <c r="DK423" s="3"/>
      <c r="DL423" s="3"/>
      <c r="DM423" s="90"/>
      <c r="DN423" s="90"/>
      <c r="DO423" s="90"/>
      <c r="DP423" s="103"/>
      <c r="DQ423" s="2"/>
      <c r="DS423" s="3"/>
      <c r="DT423" s="121"/>
      <c r="DU423" s="2"/>
      <c r="DW423" s="3"/>
      <c r="DX423" s="121"/>
      <c r="DY423" s="2"/>
      <c r="EA423" s="3"/>
      <c r="EB423" s="121"/>
      <c r="EC423" s="2"/>
      <c r="EE423" s="3"/>
      <c r="EF423" s="121"/>
      <c r="EG423" s="2"/>
      <c r="EI423" s="3"/>
      <c r="EJ423" s="121"/>
      <c r="EK423" s="994"/>
      <c r="EL423" s="995"/>
      <c r="EM423" s="996"/>
      <c r="EN423" s="997"/>
      <c r="EO423" s="1056"/>
      <c r="EP423" s="1057"/>
      <c r="EQ423" s="1058"/>
      <c r="ER423" s="1059"/>
      <c r="ES423" s="1117"/>
      <c r="ET423" s="1118"/>
      <c r="EU423" s="1119"/>
      <c r="EV423" s="1120"/>
      <c r="EW423" s="1400"/>
      <c r="EX423" s="1401"/>
      <c r="EY423" s="1402"/>
      <c r="EZ423" s="1403"/>
      <c r="FA423" s="1469"/>
      <c r="FB423" s="1470"/>
      <c r="FC423" s="1471"/>
      <c r="FD423" s="1472"/>
      <c r="FE423" s="1682"/>
      <c r="FF423" s="1683"/>
      <c r="FG423" s="1684"/>
      <c r="FH423" s="1685"/>
      <c r="FL423" s="2252"/>
      <c r="FP423" s="2252"/>
      <c r="FQ423" s="1858"/>
      <c r="FT423" s="2252"/>
      <c r="FU423" s="374">
        <f t="shared" si="379"/>
        <v>4.95</v>
      </c>
      <c r="FV423" s="374">
        <f t="shared" si="380"/>
        <v>4.95</v>
      </c>
      <c r="FW423" s="374">
        <f t="shared" si="381"/>
        <v>6.6</v>
      </c>
      <c r="FX423" s="2263">
        <v>16.5</v>
      </c>
      <c r="GB423" s="2252"/>
      <c r="GF423" s="2252"/>
      <c r="GG423" s="1858"/>
      <c r="GJ423" s="2252"/>
      <c r="GN423" s="2252"/>
      <c r="GR423" s="2252"/>
      <c r="GV423" s="1858"/>
      <c r="GW423" s="1858"/>
      <c r="GZ423" s="2252"/>
      <c r="HA423" s="1858"/>
      <c r="HD423" s="2252"/>
      <c r="HE423" s="1858"/>
      <c r="HH423" s="2252"/>
      <c r="HI423" s="1858"/>
      <c r="HL423" s="2252"/>
      <c r="HM423" s="1858"/>
      <c r="HP423" s="2252"/>
      <c r="HQ423" s="1858"/>
      <c r="HT423" s="2252"/>
      <c r="HU423" s="1858"/>
      <c r="HX423" s="2252"/>
      <c r="HY423" s="1858"/>
      <c r="IB423" s="2252"/>
      <c r="IC423" s="1858"/>
      <c r="IF423" s="2252"/>
      <c r="IG423" s="1858"/>
      <c r="IJ423" s="2252"/>
      <c r="IK423" s="1858"/>
      <c r="IN423" s="2252"/>
      <c r="IO423" s="1858"/>
      <c r="IR423" s="2252"/>
      <c r="IS423" s="1858"/>
      <c r="IV423" s="1858"/>
      <c r="IW423" s="1858"/>
      <c r="IZ423" s="2252"/>
      <c r="JA423" s="1858"/>
      <c r="JD423" s="2252"/>
      <c r="JE423" s="1858"/>
      <c r="JH423" s="2252"/>
      <c r="JI423" s="1858"/>
      <c r="JL423" s="2252"/>
      <c r="JM423" s="1858"/>
      <c r="JP423" s="2252"/>
      <c r="JQ423" s="1858"/>
      <c r="JT423" s="2252"/>
      <c r="JU423" s="1858"/>
      <c r="JX423" s="2252"/>
      <c r="JY423" s="1858"/>
      <c r="KB423" s="2252"/>
      <c r="KC423" s="1858"/>
      <c r="KF423" s="2252"/>
      <c r="KG423" s="1858"/>
      <c r="KJ423" s="2252"/>
      <c r="KK423" s="1858"/>
      <c r="KN423" s="2252"/>
      <c r="KO423" s="1858"/>
      <c r="KR423" s="2252"/>
      <c r="KS423" s="1858"/>
      <c r="KV423" s="2252"/>
      <c r="KW423" s="1858"/>
      <c r="KZ423" s="2252"/>
      <c r="LA423" s="1858"/>
      <c r="LD423" s="2252"/>
      <c r="LE423" s="1858"/>
      <c r="LH423" s="2252"/>
      <c r="LI423" s="1858"/>
      <c r="LL423" s="2252"/>
      <c r="LM423" s="1858"/>
      <c r="LP423" s="2252"/>
      <c r="LQ423" s="1858"/>
      <c r="LT423" s="2252"/>
      <c r="LU423" s="1858"/>
      <c r="LX423" s="2252"/>
      <c r="LY423" s="1858"/>
      <c r="MB423" s="2252"/>
      <c r="MC423" s="1858"/>
      <c r="MF423" s="2252"/>
      <c r="MG423" s="1858"/>
      <c r="MJ423" s="2252"/>
      <c r="MK423" s="1858"/>
      <c r="MN423" s="2252"/>
      <c r="MO423" s="1858"/>
      <c r="MR423" s="2252"/>
      <c r="MS423" s="1858"/>
      <c r="MV423" s="2252"/>
      <c r="MW423" s="1858"/>
      <c r="MZ423" s="2252"/>
      <c r="NA423" s="1858"/>
      <c r="ND423" s="2252"/>
    </row>
    <row r="424" spans="1:368" s="78" customFormat="1" thickBot="1">
      <c r="A424" s="899"/>
      <c r="B424" s="1754"/>
      <c r="C424" s="1790"/>
      <c r="D424" s="2331"/>
      <c r="E424" s="1790"/>
      <c r="F424" s="1837"/>
      <c r="G424" s="1743" t="s">
        <v>449</v>
      </c>
      <c r="H424" s="2214">
        <f t="shared" si="361"/>
        <v>4.0994285714285708</v>
      </c>
      <c r="I424" s="2214">
        <f t="shared" si="362"/>
        <v>4.1708571428571428</v>
      </c>
      <c r="J424" s="2214">
        <f t="shared" si="363"/>
        <v>5.7039999999999997</v>
      </c>
      <c r="K424" s="2324">
        <f t="shared" si="364"/>
        <v>13.974285714285713</v>
      </c>
      <c r="L424" s="1754"/>
      <c r="M424" s="65"/>
      <c r="N424" s="65"/>
      <c r="O424" s="65"/>
      <c r="P424" s="218"/>
      <c r="Q424" s="2511"/>
      <c r="R424" s="97"/>
      <c r="S424" s="98"/>
      <c r="T424" s="2512"/>
      <c r="U424" s="41"/>
      <c r="V424" s="41"/>
      <c r="W424" s="41"/>
      <c r="X424" s="100"/>
      <c r="Y424" s="482">
        <f t="shared" si="365"/>
        <v>4.3499999999999996</v>
      </c>
      <c r="Z424" s="482">
        <f t="shared" si="366"/>
        <v>4.3499999999999996</v>
      </c>
      <c r="AA424" s="482">
        <f t="shared" si="367"/>
        <v>5.8</v>
      </c>
      <c r="AB424" s="483">
        <v>14.5</v>
      </c>
      <c r="AC424" s="41"/>
      <c r="AD424" s="41"/>
      <c r="AE424" s="41"/>
      <c r="AF424" s="100"/>
      <c r="AG424" s="1182"/>
      <c r="AH424" s="1183"/>
      <c r="AI424" s="1184"/>
      <c r="AJ424" s="1183"/>
      <c r="AK424" s="1558">
        <v>4</v>
      </c>
      <c r="AL424" s="486">
        <v>4.5</v>
      </c>
      <c r="AM424" s="486">
        <v>7</v>
      </c>
      <c r="AN424" s="1559">
        <f t="shared" si="368"/>
        <v>15.5</v>
      </c>
      <c r="AO424" s="1135"/>
      <c r="AP424" s="1135"/>
      <c r="AQ424" s="1135"/>
      <c r="AR424" s="1124"/>
      <c r="AS424" s="109"/>
      <c r="AT424" s="109"/>
      <c r="AU424" s="110"/>
      <c r="AV424" s="608"/>
      <c r="AW424" s="1956"/>
      <c r="AX424" s="111"/>
      <c r="AY424" s="112"/>
      <c r="AZ424" s="1957"/>
      <c r="BA424" s="4"/>
      <c r="BB424" s="4"/>
      <c r="BC424" s="4"/>
      <c r="BD424" s="2395"/>
      <c r="BE424" s="2418">
        <f t="shared" si="369"/>
        <v>3.9</v>
      </c>
      <c r="BF424" s="378">
        <f t="shared" si="370"/>
        <v>3.9</v>
      </c>
      <c r="BG424" s="2448">
        <f t="shared" si="371"/>
        <v>5.2</v>
      </c>
      <c r="BH424" s="369">
        <v>13</v>
      </c>
      <c r="BI424" s="221"/>
      <c r="BJ424" s="221"/>
      <c r="BK424" s="221"/>
      <c r="BL424" s="115"/>
      <c r="BM424" s="38"/>
      <c r="BN424" s="38"/>
      <c r="BO424" s="38"/>
      <c r="BP424" s="117"/>
      <c r="BQ424" s="109"/>
      <c r="BR424" s="109"/>
      <c r="BS424" s="109"/>
      <c r="BT424" s="608"/>
      <c r="BU424" s="1939"/>
      <c r="BV424" s="109"/>
      <c r="BW424" s="109"/>
      <c r="BX424" s="1940"/>
      <c r="BY424" s="2135"/>
      <c r="BZ424" s="2135"/>
      <c r="CA424" s="2135"/>
      <c r="CB424" s="1431"/>
      <c r="CC424" s="1906">
        <f>CF424*6/20</f>
        <v>4.7460000000000004</v>
      </c>
      <c r="CD424" s="683">
        <f>CF424*6/20</f>
        <v>4.7460000000000004</v>
      </c>
      <c r="CE424" s="683">
        <f>CF424*8/20</f>
        <v>6.3280000000000003</v>
      </c>
      <c r="CF424" s="1907">
        <v>15.82</v>
      </c>
      <c r="CG424" s="463">
        <f t="shared" si="373"/>
        <v>3.9</v>
      </c>
      <c r="CH424" s="463">
        <f t="shared" si="374"/>
        <v>3.9</v>
      </c>
      <c r="CI424" s="463">
        <f t="shared" si="375"/>
        <v>5.2</v>
      </c>
      <c r="CJ424" s="703">
        <v>13</v>
      </c>
      <c r="CK424" s="221"/>
      <c r="CL424" s="221"/>
      <c r="CM424" s="221"/>
      <c r="CN424" s="220"/>
      <c r="CO424" s="1982">
        <f t="shared" si="376"/>
        <v>3.3</v>
      </c>
      <c r="CP424" s="358">
        <f t="shared" si="377"/>
        <v>3.3</v>
      </c>
      <c r="CQ424" s="358">
        <f t="shared" si="378"/>
        <v>4.4000000000000004</v>
      </c>
      <c r="CR424" s="1983">
        <v>11</v>
      </c>
      <c r="CV424" s="121"/>
      <c r="CW424" s="2"/>
      <c r="CY424" s="3"/>
      <c r="CZ424" s="3"/>
      <c r="DA424" s="2"/>
      <c r="DC424" s="3"/>
      <c r="DD424" s="3"/>
      <c r="DE424" s="2"/>
      <c r="DG424" s="3"/>
      <c r="DH424" s="3"/>
      <c r="DI424" s="2"/>
      <c r="DK424" s="3"/>
      <c r="DL424" s="3"/>
      <c r="DM424" s="90"/>
      <c r="DN424" s="90"/>
      <c r="DO424" s="90"/>
      <c r="DP424" s="103"/>
      <c r="DQ424" s="2"/>
      <c r="DS424" s="3"/>
      <c r="DT424" s="121"/>
      <c r="DU424" s="2"/>
      <c r="DW424" s="3"/>
      <c r="DX424" s="121"/>
      <c r="DY424" s="2"/>
      <c r="EA424" s="3"/>
      <c r="EB424" s="121"/>
      <c r="EC424" s="2"/>
      <c r="EE424" s="3"/>
      <c r="EF424" s="121"/>
      <c r="EG424" s="2"/>
      <c r="EI424" s="3"/>
      <c r="EJ424" s="121"/>
      <c r="EK424" s="994"/>
      <c r="EL424" s="995"/>
      <c r="EM424" s="996"/>
      <c r="EN424" s="997"/>
      <c r="EO424" s="1056"/>
      <c r="EP424" s="1057"/>
      <c r="EQ424" s="1058"/>
      <c r="ER424" s="1059"/>
      <c r="ES424" s="1117"/>
      <c r="ET424" s="1118"/>
      <c r="EU424" s="1119"/>
      <c r="EV424" s="1120"/>
      <c r="EW424" s="1400"/>
      <c r="EX424" s="1401"/>
      <c r="EY424" s="1402"/>
      <c r="EZ424" s="1403"/>
      <c r="FA424" s="1469"/>
      <c r="FB424" s="1470"/>
      <c r="FC424" s="1471"/>
      <c r="FD424" s="1472"/>
      <c r="FE424" s="1682"/>
      <c r="FF424" s="1683"/>
      <c r="FG424" s="1684"/>
      <c r="FH424" s="1685"/>
      <c r="FL424" s="2252"/>
      <c r="FP424" s="2252"/>
      <c r="FQ424" s="1858"/>
      <c r="FT424" s="2252"/>
      <c r="FU424" s="374">
        <f t="shared" si="379"/>
        <v>4.5</v>
      </c>
      <c r="FV424" s="374">
        <f t="shared" si="380"/>
        <v>4.5</v>
      </c>
      <c r="FW424" s="374">
        <f t="shared" si="381"/>
        <v>6</v>
      </c>
      <c r="FX424" s="2263">
        <v>15</v>
      </c>
      <c r="GB424" s="2252"/>
      <c r="GF424" s="2252"/>
      <c r="GG424" s="1858"/>
      <c r="GJ424" s="2252"/>
      <c r="GN424" s="2252"/>
      <c r="GR424" s="2252"/>
      <c r="GV424" s="1858"/>
      <c r="GW424" s="1858"/>
      <c r="GZ424" s="2252"/>
      <c r="HA424" s="1858"/>
      <c r="HD424" s="2252"/>
      <c r="HE424" s="1858"/>
      <c r="HH424" s="2252"/>
      <c r="HI424" s="1858"/>
      <c r="HL424" s="2252"/>
      <c r="HM424" s="1858"/>
      <c r="HP424" s="2252"/>
      <c r="HQ424" s="1858"/>
      <c r="HT424" s="2252"/>
      <c r="HU424" s="1858"/>
      <c r="HX424" s="2252"/>
      <c r="HY424" s="1858"/>
      <c r="IB424" s="2252"/>
      <c r="IC424" s="1858"/>
      <c r="IF424" s="2252"/>
      <c r="IG424" s="1858"/>
      <c r="IJ424" s="2252"/>
      <c r="IK424" s="1858"/>
      <c r="IN424" s="2252"/>
      <c r="IO424" s="1858"/>
      <c r="IR424" s="2252"/>
      <c r="IS424" s="1858"/>
      <c r="IV424" s="1858"/>
      <c r="IW424" s="1858"/>
      <c r="IZ424" s="2252"/>
      <c r="JA424" s="1858"/>
      <c r="JD424" s="2252"/>
      <c r="JE424" s="1858"/>
      <c r="JH424" s="2252"/>
      <c r="JI424" s="1858"/>
      <c r="JL424" s="2252"/>
      <c r="JM424" s="1858"/>
      <c r="JP424" s="2252"/>
      <c r="JQ424" s="1858"/>
      <c r="JT424" s="2252"/>
      <c r="JU424" s="1858"/>
      <c r="JX424" s="2252"/>
      <c r="JY424" s="1858"/>
      <c r="KB424" s="2252"/>
      <c r="KC424" s="1858"/>
      <c r="KF424" s="2252"/>
      <c r="KG424" s="1858"/>
      <c r="KJ424" s="2252"/>
      <c r="KK424" s="1858"/>
      <c r="KN424" s="2252"/>
      <c r="KO424" s="1858"/>
      <c r="KR424" s="2252"/>
      <c r="KS424" s="1858"/>
      <c r="KV424" s="2252"/>
      <c r="KW424" s="1858"/>
      <c r="KZ424" s="2252"/>
      <c r="LA424" s="1858"/>
      <c r="LD424" s="2252"/>
      <c r="LE424" s="1858"/>
      <c r="LH424" s="2252"/>
      <c r="LI424" s="1858"/>
      <c r="LL424" s="2252"/>
      <c r="LM424" s="1858"/>
      <c r="LP424" s="2252"/>
      <c r="LQ424" s="1858"/>
      <c r="LT424" s="2252"/>
      <c r="LU424" s="1858"/>
      <c r="LX424" s="2252"/>
      <c r="LY424" s="1858"/>
      <c r="MB424" s="2252"/>
      <c r="MC424" s="1858"/>
      <c r="MF424" s="2252"/>
      <c r="MG424" s="1858"/>
      <c r="MJ424" s="2252"/>
      <c r="MK424" s="1858"/>
      <c r="MN424" s="2252"/>
      <c r="MO424" s="1858"/>
      <c r="MR424" s="2252"/>
      <c r="MS424" s="1858"/>
      <c r="MV424" s="2252"/>
      <c r="MW424" s="1858"/>
      <c r="MZ424" s="2252"/>
      <c r="NA424" s="1858"/>
      <c r="ND424" s="2252"/>
    </row>
    <row r="425" spans="1:368" s="78" customFormat="1" thickBot="1">
      <c r="A425" s="899"/>
      <c r="B425" s="1754"/>
      <c r="C425" s="1790"/>
      <c r="D425" s="2331"/>
      <c r="E425" s="1790"/>
      <c r="F425" s="1837"/>
      <c r="G425" s="1743" t="s">
        <v>450</v>
      </c>
      <c r="H425" s="2214">
        <f t="shared" si="361"/>
        <v>4.4571428571428573</v>
      </c>
      <c r="I425" s="2215">
        <f t="shared" si="362"/>
        <v>4.8142857142857149</v>
      </c>
      <c r="J425" s="2214">
        <f t="shared" si="363"/>
        <v>6.0857142857142845</v>
      </c>
      <c r="K425" s="2324">
        <f t="shared" si="364"/>
        <v>15.357142857142858</v>
      </c>
      <c r="L425" s="1754"/>
      <c r="M425" s="65"/>
      <c r="N425" s="65"/>
      <c r="O425" s="65"/>
      <c r="P425" s="218"/>
      <c r="Q425" s="2511"/>
      <c r="R425" s="97"/>
      <c r="S425" s="98"/>
      <c r="T425" s="2512"/>
      <c r="U425" s="41"/>
      <c r="V425" s="41"/>
      <c r="W425" s="41"/>
      <c r="X425" s="100"/>
      <c r="Y425" s="482">
        <f t="shared" si="365"/>
        <v>4.3499999999999996</v>
      </c>
      <c r="Z425" s="482">
        <f t="shared" si="366"/>
        <v>4.3499999999999996</v>
      </c>
      <c r="AA425" s="482">
        <f t="shared" si="367"/>
        <v>5.8</v>
      </c>
      <c r="AB425" s="483">
        <v>14.5</v>
      </c>
      <c r="AC425" s="41"/>
      <c r="AD425" s="41"/>
      <c r="AE425" s="41"/>
      <c r="AF425" s="100"/>
      <c r="AG425" s="1182"/>
      <c r="AH425" s="1183"/>
      <c r="AI425" s="1184"/>
      <c r="AJ425" s="1183"/>
      <c r="AK425" s="1558">
        <v>3.5</v>
      </c>
      <c r="AL425" s="486">
        <v>4.5</v>
      </c>
      <c r="AM425" s="486">
        <v>5</v>
      </c>
      <c r="AN425" s="1559">
        <f t="shared" si="368"/>
        <v>13</v>
      </c>
      <c r="AO425" s="1135"/>
      <c r="AP425" s="1135"/>
      <c r="AQ425" s="1135"/>
      <c r="AR425" s="1124"/>
      <c r="AS425" s="109"/>
      <c r="AT425" s="109"/>
      <c r="AU425" s="110"/>
      <c r="AV425" s="608"/>
      <c r="AW425" s="1956"/>
      <c r="AX425" s="111"/>
      <c r="AY425" s="112"/>
      <c r="AZ425" s="1957"/>
      <c r="BA425" s="4"/>
      <c r="BB425" s="4"/>
      <c r="BC425" s="4"/>
      <c r="BD425" s="2395"/>
      <c r="BE425" s="2418">
        <f t="shared" si="369"/>
        <v>5.4</v>
      </c>
      <c r="BF425" s="378">
        <f t="shared" si="370"/>
        <v>5.4</v>
      </c>
      <c r="BG425" s="2448">
        <f t="shared" si="371"/>
        <v>7.2</v>
      </c>
      <c r="BH425" s="369">
        <v>18</v>
      </c>
      <c r="BI425" s="221"/>
      <c r="BJ425" s="221"/>
      <c r="BK425" s="221"/>
      <c r="BL425" s="115"/>
      <c r="BM425" s="38"/>
      <c r="BN425" s="38"/>
      <c r="BO425" s="38"/>
      <c r="BP425" s="117"/>
      <c r="BQ425" s="109"/>
      <c r="BR425" s="109"/>
      <c r="BS425" s="109"/>
      <c r="BT425" s="608"/>
      <c r="BU425" s="1939"/>
      <c r="BV425" s="109"/>
      <c r="BW425" s="109"/>
      <c r="BX425" s="1940"/>
      <c r="BY425" s="2135"/>
      <c r="BZ425" s="2135"/>
      <c r="CA425" s="2135"/>
      <c r="CB425" s="1431"/>
      <c r="CC425" s="484">
        <v>4</v>
      </c>
      <c r="CD425" s="484">
        <v>5.5</v>
      </c>
      <c r="CE425" s="484">
        <v>6</v>
      </c>
      <c r="CF425" s="1246">
        <f t="shared" si="372"/>
        <v>15.5</v>
      </c>
      <c r="CG425" s="463">
        <f t="shared" si="373"/>
        <v>4.5</v>
      </c>
      <c r="CH425" s="463">
        <f t="shared" si="374"/>
        <v>4.5</v>
      </c>
      <c r="CI425" s="463">
        <f t="shared" si="375"/>
        <v>6</v>
      </c>
      <c r="CJ425" s="703">
        <v>15</v>
      </c>
      <c r="CK425" s="221"/>
      <c r="CL425" s="221"/>
      <c r="CM425" s="221"/>
      <c r="CN425" s="220"/>
      <c r="CO425" s="1982">
        <f t="shared" si="376"/>
        <v>4.3499999999999996</v>
      </c>
      <c r="CP425" s="358">
        <f t="shared" si="377"/>
        <v>4.3499999999999996</v>
      </c>
      <c r="CQ425" s="358">
        <f t="shared" si="378"/>
        <v>5.8</v>
      </c>
      <c r="CR425" s="1983">
        <v>14.5</v>
      </c>
      <c r="CV425" s="121"/>
      <c r="CW425" s="2"/>
      <c r="CY425" s="3"/>
      <c r="CZ425" s="3"/>
      <c r="DA425" s="2"/>
      <c r="DC425" s="3"/>
      <c r="DD425" s="3"/>
      <c r="DE425" s="2"/>
      <c r="DG425" s="3"/>
      <c r="DH425" s="3"/>
      <c r="DI425" s="2"/>
      <c r="DK425" s="3"/>
      <c r="DL425" s="3"/>
      <c r="DM425" s="90"/>
      <c r="DN425" s="90"/>
      <c r="DO425" s="90"/>
      <c r="DP425" s="103"/>
      <c r="DQ425" s="2"/>
      <c r="DS425" s="3"/>
      <c r="DT425" s="121"/>
      <c r="DU425" s="2"/>
      <c r="DW425" s="3"/>
      <c r="DX425" s="121"/>
      <c r="DY425" s="2"/>
      <c r="EA425" s="3"/>
      <c r="EB425" s="121"/>
      <c r="EC425" s="2"/>
      <c r="EE425" s="3"/>
      <c r="EF425" s="121"/>
      <c r="EG425" s="2"/>
      <c r="EI425" s="3"/>
      <c r="EJ425" s="121"/>
      <c r="EK425" s="994"/>
      <c r="EL425" s="995"/>
      <c r="EM425" s="996"/>
      <c r="EN425" s="997"/>
      <c r="EO425" s="1056"/>
      <c r="EP425" s="1057"/>
      <c r="EQ425" s="1058"/>
      <c r="ER425" s="1059"/>
      <c r="ES425" s="1117"/>
      <c r="ET425" s="1118"/>
      <c r="EU425" s="1119"/>
      <c r="EV425" s="1120"/>
      <c r="EW425" s="1400"/>
      <c r="EX425" s="1401"/>
      <c r="EY425" s="1402"/>
      <c r="EZ425" s="1403"/>
      <c r="FA425" s="1469"/>
      <c r="FB425" s="1470"/>
      <c r="FC425" s="1471"/>
      <c r="FD425" s="1472"/>
      <c r="FE425" s="1682"/>
      <c r="FF425" s="1683"/>
      <c r="FG425" s="1684"/>
      <c r="FH425" s="1685"/>
      <c r="FL425" s="2252"/>
      <c r="FP425" s="2252"/>
      <c r="FQ425" s="1858"/>
      <c r="FT425" s="2252"/>
      <c r="FU425" s="374">
        <f t="shared" si="379"/>
        <v>5.0999999999999996</v>
      </c>
      <c r="FV425" s="374">
        <f t="shared" si="380"/>
        <v>5.0999999999999996</v>
      </c>
      <c r="FW425" s="374">
        <f t="shared" si="381"/>
        <v>6.8</v>
      </c>
      <c r="FX425" s="2263">
        <v>17</v>
      </c>
      <c r="GB425" s="2252"/>
      <c r="GF425" s="2252"/>
      <c r="GG425" s="1858"/>
      <c r="GJ425" s="2252"/>
      <c r="GN425" s="2252"/>
      <c r="GR425" s="2252"/>
      <c r="GV425" s="1858"/>
      <c r="GW425" s="1858"/>
      <c r="GZ425" s="2252"/>
      <c r="HA425" s="1858"/>
      <c r="HD425" s="2252"/>
      <c r="HE425" s="1858"/>
      <c r="HH425" s="2252"/>
      <c r="HI425" s="1858"/>
      <c r="HL425" s="2252"/>
      <c r="HM425" s="1858"/>
      <c r="HP425" s="2252"/>
      <c r="HQ425" s="1858"/>
      <c r="HT425" s="2252"/>
      <c r="HU425" s="1858"/>
      <c r="HX425" s="2252"/>
      <c r="HY425" s="1858"/>
      <c r="IB425" s="2252"/>
      <c r="IC425" s="1858"/>
      <c r="IF425" s="2252"/>
      <c r="IG425" s="1858"/>
      <c r="IJ425" s="2252"/>
      <c r="IK425" s="1858"/>
      <c r="IN425" s="2252"/>
      <c r="IO425" s="1858"/>
      <c r="IR425" s="2252"/>
      <c r="IS425" s="1858"/>
      <c r="IV425" s="1858"/>
      <c r="IW425" s="1858"/>
      <c r="IZ425" s="2252"/>
      <c r="JA425" s="1858"/>
      <c r="JD425" s="2252"/>
      <c r="JE425" s="1858"/>
      <c r="JH425" s="2252"/>
      <c r="JI425" s="1858"/>
      <c r="JL425" s="2252"/>
      <c r="JM425" s="1858"/>
      <c r="JP425" s="2252"/>
      <c r="JQ425" s="1858"/>
      <c r="JT425" s="2252"/>
      <c r="JU425" s="1858"/>
      <c r="JX425" s="2252"/>
      <c r="JY425" s="1858"/>
      <c r="KB425" s="2252"/>
      <c r="KC425" s="1858"/>
      <c r="KF425" s="2252"/>
      <c r="KG425" s="1858"/>
      <c r="KJ425" s="2252"/>
      <c r="KK425" s="1858"/>
      <c r="KN425" s="2252"/>
      <c r="KO425" s="1858"/>
      <c r="KR425" s="2252"/>
      <c r="KS425" s="1858"/>
      <c r="KV425" s="2252"/>
      <c r="KW425" s="1858"/>
      <c r="KZ425" s="2252"/>
      <c r="LA425" s="1858"/>
      <c r="LD425" s="2252"/>
      <c r="LE425" s="1858"/>
      <c r="LH425" s="2252"/>
      <c r="LI425" s="1858"/>
      <c r="LL425" s="2252"/>
      <c r="LM425" s="1858"/>
      <c r="LP425" s="2252"/>
      <c r="LQ425" s="1858"/>
      <c r="LT425" s="2252"/>
      <c r="LU425" s="1858"/>
      <c r="LX425" s="2252"/>
      <c r="LY425" s="1858"/>
      <c r="MB425" s="2252"/>
      <c r="MC425" s="1858"/>
      <c r="MF425" s="2252"/>
      <c r="MG425" s="1858"/>
      <c r="MJ425" s="2252"/>
      <c r="MK425" s="1858"/>
      <c r="MN425" s="2252"/>
      <c r="MO425" s="1858"/>
      <c r="MR425" s="2252"/>
      <c r="MS425" s="1858"/>
      <c r="MV425" s="2252"/>
      <c r="MW425" s="1858"/>
      <c r="MZ425" s="2252"/>
      <c r="NA425" s="1858"/>
      <c r="ND425" s="2252"/>
    </row>
    <row r="426" spans="1:368" s="78" customFormat="1" thickBot="1">
      <c r="A426" s="899"/>
      <c r="B426" s="1754"/>
      <c r="C426" s="1790"/>
      <c r="D426" s="2331"/>
      <c r="E426" s="1790"/>
      <c r="F426" s="1837"/>
      <c r="G426" s="1743" t="s">
        <v>387</v>
      </c>
      <c r="H426" s="2214">
        <f t="shared" si="361"/>
        <v>4.6577142857142855</v>
      </c>
      <c r="I426" s="2214">
        <f t="shared" si="362"/>
        <v>4.5148571428571422</v>
      </c>
      <c r="J426" s="2216">
        <f t="shared" si="363"/>
        <v>6.2102857142857149</v>
      </c>
      <c r="K426" s="2324">
        <f t="shared" si="364"/>
        <v>15.382857142857141</v>
      </c>
      <c r="L426" s="1754"/>
      <c r="M426" s="65"/>
      <c r="N426" s="65"/>
      <c r="O426" s="65"/>
      <c r="P426" s="218"/>
      <c r="Q426" s="2511"/>
      <c r="R426" s="97"/>
      <c r="S426" s="98"/>
      <c r="T426" s="2512"/>
      <c r="U426" s="41"/>
      <c r="V426" s="41"/>
      <c r="W426" s="41"/>
      <c r="X426" s="100"/>
      <c r="Y426" s="482">
        <f t="shared" si="365"/>
        <v>4.6500000000000004</v>
      </c>
      <c r="Z426" s="482">
        <f t="shared" si="366"/>
        <v>4.6500000000000004</v>
      </c>
      <c r="AA426" s="482">
        <f t="shared" si="367"/>
        <v>6.2</v>
      </c>
      <c r="AB426" s="483">
        <v>15.5</v>
      </c>
      <c r="AC426" s="41"/>
      <c r="AD426" s="41"/>
      <c r="AE426" s="41"/>
      <c r="AF426" s="100"/>
      <c r="AG426" s="1182"/>
      <c r="AH426" s="1183"/>
      <c r="AI426" s="1184"/>
      <c r="AJ426" s="1183"/>
      <c r="AK426" s="1558">
        <v>4</v>
      </c>
      <c r="AL426" s="486">
        <v>4</v>
      </c>
      <c r="AM426" s="486">
        <v>7</v>
      </c>
      <c r="AN426" s="1559">
        <f t="shared" si="368"/>
        <v>15</v>
      </c>
      <c r="AO426" s="1135"/>
      <c r="AP426" s="1135"/>
      <c r="AQ426" s="1135"/>
      <c r="AR426" s="1124"/>
      <c r="AS426" s="109"/>
      <c r="AT426" s="109"/>
      <c r="AU426" s="110"/>
      <c r="AV426" s="608"/>
      <c r="AW426" s="1956"/>
      <c r="AX426" s="111"/>
      <c r="AY426" s="112"/>
      <c r="AZ426" s="1957"/>
      <c r="BA426" s="4"/>
      <c r="BB426" s="4"/>
      <c r="BC426" s="4"/>
      <c r="BD426" s="2395"/>
      <c r="BE426" s="2418">
        <f t="shared" si="369"/>
        <v>5.4</v>
      </c>
      <c r="BF426" s="378">
        <f t="shared" si="370"/>
        <v>5.4</v>
      </c>
      <c r="BG426" s="2448">
        <f t="shared" si="371"/>
        <v>7.2</v>
      </c>
      <c r="BH426" s="369">
        <v>18</v>
      </c>
      <c r="BI426" s="221"/>
      <c r="BJ426" s="221"/>
      <c r="BK426" s="221"/>
      <c r="BL426" s="115"/>
      <c r="BM426" s="38"/>
      <c r="BN426" s="38"/>
      <c r="BO426" s="38"/>
      <c r="BP426" s="117"/>
      <c r="BQ426" s="109"/>
      <c r="BR426" s="109"/>
      <c r="BS426" s="109"/>
      <c r="BT426" s="608"/>
      <c r="BU426" s="1939"/>
      <c r="BV426" s="109"/>
      <c r="BW426" s="109"/>
      <c r="BX426" s="1940"/>
      <c r="BY426" s="2135"/>
      <c r="BZ426" s="2135"/>
      <c r="CA426" s="2135"/>
      <c r="CB426" s="1431"/>
      <c r="CC426" s="484">
        <v>5</v>
      </c>
      <c r="CD426" s="484">
        <v>4</v>
      </c>
      <c r="CE426" s="484">
        <v>5</v>
      </c>
      <c r="CF426" s="1246">
        <f t="shared" si="372"/>
        <v>14</v>
      </c>
      <c r="CG426" s="1906">
        <f>CJ426*6/20</f>
        <v>4.2539999999999996</v>
      </c>
      <c r="CH426" s="683">
        <f>CJ426*6/20</f>
        <v>4.2539999999999996</v>
      </c>
      <c r="CI426" s="683">
        <f>CJ426*8/20</f>
        <v>5.6719999999999997</v>
      </c>
      <c r="CJ426" s="1907">
        <v>14.18</v>
      </c>
      <c r="CK426" s="221"/>
      <c r="CL426" s="221"/>
      <c r="CM426" s="221"/>
      <c r="CN426" s="220"/>
      <c r="CO426" s="1982">
        <f t="shared" si="376"/>
        <v>5.0999999999999996</v>
      </c>
      <c r="CP426" s="358">
        <f t="shared" si="377"/>
        <v>5.0999999999999996</v>
      </c>
      <c r="CQ426" s="358">
        <f t="shared" si="378"/>
        <v>6.8</v>
      </c>
      <c r="CR426" s="1983">
        <v>17</v>
      </c>
      <c r="CV426" s="121"/>
      <c r="CW426" s="2"/>
      <c r="CY426" s="3"/>
      <c r="CZ426" s="3"/>
      <c r="DA426" s="2"/>
      <c r="DC426" s="3"/>
      <c r="DD426" s="3"/>
      <c r="DE426" s="2"/>
      <c r="DG426" s="3"/>
      <c r="DH426" s="3"/>
      <c r="DI426" s="2"/>
      <c r="DK426" s="3"/>
      <c r="DL426" s="3"/>
      <c r="DM426" s="90"/>
      <c r="DN426" s="90"/>
      <c r="DO426" s="90"/>
      <c r="DP426" s="103"/>
      <c r="DQ426" s="2"/>
      <c r="DS426" s="3"/>
      <c r="DT426" s="121"/>
      <c r="DU426" s="2"/>
      <c r="DW426" s="3"/>
      <c r="DX426" s="121"/>
      <c r="DY426" s="2"/>
      <c r="EA426" s="3"/>
      <c r="EB426" s="121"/>
      <c r="EC426" s="2"/>
      <c r="EE426" s="3"/>
      <c r="EF426" s="121"/>
      <c r="EG426" s="2"/>
      <c r="EI426" s="3"/>
      <c r="EJ426" s="121"/>
      <c r="EK426" s="994"/>
      <c r="EL426" s="995"/>
      <c r="EM426" s="996"/>
      <c r="EN426" s="997"/>
      <c r="EO426" s="1056"/>
      <c r="EP426" s="1057"/>
      <c r="EQ426" s="1058"/>
      <c r="ER426" s="1059"/>
      <c r="ES426" s="1117"/>
      <c r="ET426" s="1118"/>
      <c r="EU426" s="1119"/>
      <c r="EV426" s="1120"/>
      <c r="EW426" s="1400"/>
      <c r="EX426" s="1401"/>
      <c r="EY426" s="1402"/>
      <c r="EZ426" s="1403"/>
      <c r="FA426" s="1469"/>
      <c r="FB426" s="1470"/>
      <c r="FC426" s="1471"/>
      <c r="FD426" s="1472"/>
      <c r="FE426" s="1682"/>
      <c r="FF426" s="1683"/>
      <c r="FG426" s="1684"/>
      <c r="FH426" s="1685"/>
      <c r="FL426" s="2252"/>
      <c r="FP426" s="2252"/>
      <c r="FQ426" s="1858"/>
      <c r="FT426" s="2252"/>
      <c r="FU426" s="374">
        <f t="shared" si="379"/>
        <v>4.2</v>
      </c>
      <c r="FV426" s="374">
        <f t="shared" si="380"/>
        <v>4.2</v>
      </c>
      <c r="FW426" s="374">
        <f t="shared" si="381"/>
        <v>5.6</v>
      </c>
      <c r="FX426" s="2263">
        <v>14</v>
      </c>
      <c r="GB426" s="2252"/>
      <c r="GF426" s="2252"/>
      <c r="GG426" s="1858"/>
      <c r="GJ426" s="2252"/>
      <c r="GN426" s="2252"/>
      <c r="GR426" s="2252"/>
      <c r="GV426" s="1858"/>
      <c r="GW426" s="1858"/>
      <c r="GZ426" s="2252"/>
      <c r="HA426" s="1858"/>
      <c r="HD426" s="2252"/>
      <c r="HE426" s="1858"/>
      <c r="HH426" s="2252"/>
      <c r="HI426" s="1858"/>
      <c r="HL426" s="2252"/>
      <c r="HM426" s="1858"/>
      <c r="HP426" s="2252"/>
      <c r="HQ426" s="1858"/>
      <c r="HT426" s="2252"/>
      <c r="HU426" s="1858"/>
      <c r="HX426" s="2252"/>
      <c r="HY426" s="1858"/>
      <c r="IB426" s="2252"/>
      <c r="IC426" s="1858"/>
      <c r="IF426" s="2252"/>
      <c r="IG426" s="1858"/>
      <c r="IJ426" s="2252"/>
      <c r="IK426" s="1858"/>
      <c r="IN426" s="2252"/>
      <c r="IO426" s="1858"/>
      <c r="IR426" s="2252"/>
      <c r="IS426" s="1858"/>
      <c r="IV426" s="1858"/>
      <c r="IW426" s="1858"/>
      <c r="IZ426" s="2252"/>
      <c r="JA426" s="1858"/>
      <c r="JD426" s="2252"/>
      <c r="JE426" s="1858"/>
      <c r="JH426" s="2252"/>
      <c r="JI426" s="1858"/>
      <c r="JL426" s="2252"/>
      <c r="JM426" s="1858"/>
      <c r="JP426" s="2252"/>
      <c r="JQ426" s="1858"/>
      <c r="JT426" s="2252"/>
      <c r="JU426" s="1858"/>
      <c r="JX426" s="2252"/>
      <c r="JY426" s="1858"/>
      <c r="KB426" s="2252"/>
      <c r="KC426" s="1858"/>
      <c r="KF426" s="2252"/>
      <c r="KG426" s="1858"/>
      <c r="KJ426" s="2252"/>
      <c r="KK426" s="1858"/>
      <c r="KN426" s="2252"/>
      <c r="KO426" s="1858"/>
      <c r="KR426" s="2252"/>
      <c r="KS426" s="1858"/>
      <c r="KV426" s="2252"/>
      <c r="KW426" s="1858"/>
      <c r="KZ426" s="2252"/>
      <c r="LA426" s="1858"/>
      <c r="LD426" s="2252"/>
      <c r="LE426" s="1858"/>
      <c r="LH426" s="2252"/>
      <c r="LI426" s="1858"/>
      <c r="LL426" s="2252"/>
      <c r="LM426" s="1858"/>
      <c r="LP426" s="2252"/>
      <c r="LQ426" s="1858"/>
      <c r="LT426" s="2252"/>
      <c r="LU426" s="1858"/>
      <c r="LX426" s="2252"/>
      <c r="LY426" s="1858"/>
      <c r="MB426" s="2252"/>
      <c r="MC426" s="1858"/>
      <c r="MF426" s="2252"/>
      <c r="MG426" s="1858"/>
      <c r="MJ426" s="2252"/>
      <c r="MK426" s="1858"/>
      <c r="MN426" s="2252"/>
      <c r="MO426" s="1858"/>
      <c r="MR426" s="2252"/>
      <c r="MS426" s="1858"/>
      <c r="MV426" s="2252"/>
      <c r="MW426" s="1858"/>
      <c r="MZ426" s="2252"/>
      <c r="NA426" s="1858"/>
      <c r="ND426" s="2252"/>
    </row>
    <row r="427" spans="1:368" s="78" customFormat="1" thickBot="1">
      <c r="A427" s="899"/>
      <c r="B427" s="1754"/>
      <c r="C427" s="1790"/>
      <c r="D427" s="2331"/>
      <c r="E427" s="1790"/>
      <c r="F427" s="1837"/>
      <c r="G427" s="1743" t="s">
        <v>446</v>
      </c>
      <c r="H427" s="2216">
        <f t="shared" si="361"/>
        <v>4.6785714285714288</v>
      </c>
      <c r="I427" s="2214">
        <f t="shared" si="362"/>
        <v>4.6785714285714288</v>
      </c>
      <c r="J427" s="2214">
        <f t="shared" si="363"/>
        <v>6.1428571428571415</v>
      </c>
      <c r="K427" s="2325">
        <f t="shared" si="364"/>
        <v>15.5</v>
      </c>
      <c r="L427" s="1754"/>
      <c r="M427" s="65"/>
      <c r="N427" s="65"/>
      <c r="O427" s="65"/>
      <c r="P427" s="218"/>
      <c r="Q427" s="2511"/>
      <c r="R427" s="97"/>
      <c r="S427" s="98"/>
      <c r="T427" s="2512"/>
      <c r="U427" s="41"/>
      <c r="V427" s="41"/>
      <c r="W427" s="41"/>
      <c r="X427" s="100"/>
      <c r="Y427" s="482">
        <f t="shared" si="365"/>
        <v>5.0999999999999996</v>
      </c>
      <c r="Z427" s="482">
        <f t="shared" si="366"/>
        <v>5.0999999999999996</v>
      </c>
      <c r="AA427" s="482">
        <f t="shared" si="367"/>
        <v>6.8</v>
      </c>
      <c r="AB427" s="483">
        <v>17</v>
      </c>
      <c r="AC427" s="41"/>
      <c r="AD427" s="41"/>
      <c r="AE427" s="41"/>
      <c r="AF427" s="100"/>
      <c r="AG427" s="1182"/>
      <c r="AH427" s="1183"/>
      <c r="AI427" s="1184"/>
      <c r="AJ427" s="1183"/>
      <c r="AK427" s="1558">
        <v>3.5</v>
      </c>
      <c r="AL427" s="486">
        <v>3.5</v>
      </c>
      <c r="AM427" s="486">
        <v>6</v>
      </c>
      <c r="AN427" s="1559">
        <f t="shared" si="368"/>
        <v>13</v>
      </c>
      <c r="AO427" s="1135"/>
      <c r="AP427" s="1135"/>
      <c r="AQ427" s="1135"/>
      <c r="AR427" s="1124"/>
      <c r="AS427" s="109"/>
      <c r="AT427" s="109"/>
      <c r="AU427" s="110"/>
      <c r="AV427" s="608"/>
      <c r="AW427" s="1956"/>
      <c r="AX427" s="111"/>
      <c r="AY427" s="112"/>
      <c r="AZ427" s="1957"/>
      <c r="BA427" s="4"/>
      <c r="BB427" s="4"/>
      <c r="BC427" s="4"/>
      <c r="BD427" s="2395"/>
      <c r="BE427" s="2418">
        <f t="shared" si="369"/>
        <v>4.5</v>
      </c>
      <c r="BF427" s="378">
        <f t="shared" si="370"/>
        <v>4.5</v>
      </c>
      <c r="BG427" s="2448">
        <f t="shared" si="371"/>
        <v>6</v>
      </c>
      <c r="BH427" s="369">
        <v>15</v>
      </c>
      <c r="BI427" s="221"/>
      <c r="BJ427" s="221"/>
      <c r="BK427" s="221"/>
      <c r="BL427" s="115"/>
      <c r="BM427" s="38"/>
      <c r="BN427" s="38"/>
      <c r="BO427" s="38"/>
      <c r="BP427" s="117"/>
      <c r="BQ427" s="109"/>
      <c r="BR427" s="109"/>
      <c r="BS427" s="109"/>
      <c r="BT427" s="608"/>
      <c r="BU427" s="1939"/>
      <c r="BV427" s="109"/>
      <c r="BW427" s="109"/>
      <c r="BX427" s="1940"/>
      <c r="BY427" s="2135"/>
      <c r="BZ427" s="2135"/>
      <c r="CA427" s="2135"/>
      <c r="CB427" s="1431"/>
      <c r="CC427" s="484">
        <v>6</v>
      </c>
      <c r="CD427" s="484">
        <v>6</v>
      </c>
      <c r="CE427" s="484">
        <v>6</v>
      </c>
      <c r="CF427" s="1246">
        <f t="shared" si="372"/>
        <v>18</v>
      </c>
      <c r="CG427" s="463">
        <f t="shared" si="373"/>
        <v>3.9</v>
      </c>
      <c r="CH427" s="463">
        <f t="shared" si="374"/>
        <v>3.9</v>
      </c>
      <c r="CI427" s="463">
        <f t="shared" si="375"/>
        <v>5.2</v>
      </c>
      <c r="CJ427" s="703">
        <v>13</v>
      </c>
      <c r="CK427" s="221"/>
      <c r="CL427" s="221"/>
      <c r="CM427" s="221"/>
      <c r="CN427" s="220"/>
      <c r="CO427" s="1982">
        <f t="shared" si="376"/>
        <v>4.2</v>
      </c>
      <c r="CP427" s="358">
        <f t="shared" si="377"/>
        <v>4.2</v>
      </c>
      <c r="CQ427" s="358">
        <f t="shared" si="378"/>
        <v>5.6</v>
      </c>
      <c r="CR427" s="1983">
        <v>14</v>
      </c>
      <c r="CV427" s="121"/>
      <c r="CW427" s="2"/>
      <c r="CY427" s="3"/>
      <c r="CZ427" s="3"/>
      <c r="DA427" s="2"/>
      <c r="DC427" s="3"/>
      <c r="DD427" s="3"/>
      <c r="DE427" s="2"/>
      <c r="DG427" s="3"/>
      <c r="DH427" s="3"/>
      <c r="DI427" s="2"/>
      <c r="DK427" s="3"/>
      <c r="DL427" s="3"/>
      <c r="DM427" s="90"/>
      <c r="DN427" s="90"/>
      <c r="DO427" s="90"/>
      <c r="DP427" s="103"/>
      <c r="DQ427" s="2"/>
      <c r="DS427" s="3"/>
      <c r="DT427" s="121"/>
      <c r="DU427" s="2"/>
      <c r="DW427" s="3"/>
      <c r="DX427" s="121"/>
      <c r="DY427" s="2"/>
      <c r="EA427" s="3"/>
      <c r="EB427" s="121"/>
      <c r="EC427" s="2"/>
      <c r="EE427" s="3"/>
      <c r="EF427" s="121"/>
      <c r="EG427" s="2"/>
      <c r="EI427" s="3"/>
      <c r="EJ427" s="121"/>
      <c r="EK427" s="994"/>
      <c r="EL427" s="995"/>
      <c r="EM427" s="996"/>
      <c r="EN427" s="997"/>
      <c r="EO427" s="1056"/>
      <c r="EP427" s="1057"/>
      <c r="EQ427" s="1058"/>
      <c r="ER427" s="1059"/>
      <c r="ES427" s="1117"/>
      <c r="ET427" s="1118"/>
      <c r="EU427" s="1119"/>
      <c r="EV427" s="1120"/>
      <c r="EW427" s="1400"/>
      <c r="EX427" s="1401"/>
      <c r="EY427" s="1402"/>
      <c r="EZ427" s="1403"/>
      <c r="FA427" s="1469"/>
      <c r="FB427" s="1470"/>
      <c r="FC427" s="1471"/>
      <c r="FD427" s="1472"/>
      <c r="FE427" s="1682"/>
      <c r="FF427" s="1683"/>
      <c r="FG427" s="1684"/>
      <c r="FH427" s="1685"/>
      <c r="FL427" s="2252"/>
      <c r="FP427" s="2252"/>
      <c r="FQ427" s="1858"/>
      <c r="FT427" s="2252"/>
      <c r="FU427" s="374">
        <f t="shared" si="379"/>
        <v>5.55</v>
      </c>
      <c r="FV427" s="374">
        <f t="shared" si="380"/>
        <v>5.55</v>
      </c>
      <c r="FW427" s="374">
        <f t="shared" si="381"/>
        <v>7.4</v>
      </c>
      <c r="FX427" s="2263">
        <v>18.5</v>
      </c>
      <c r="GB427" s="2252"/>
      <c r="GF427" s="2252"/>
      <c r="GG427" s="1858"/>
      <c r="GJ427" s="2252"/>
      <c r="GN427" s="2252"/>
      <c r="GR427" s="2252"/>
      <c r="GV427" s="1858"/>
      <c r="GW427" s="1858"/>
      <c r="GZ427" s="2252"/>
      <c r="HA427" s="1858"/>
      <c r="HD427" s="2252"/>
      <c r="HE427" s="1858"/>
      <c r="HH427" s="2252"/>
      <c r="HI427" s="1858"/>
      <c r="HL427" s="2252"/>
      <c r="HM427" s="1858"/>
      <c r="HP427" s="2252"/>
      <c r="HQ427" s="1858"/>
      <c r="HT427" s="2252"/>
      <c r="HU427" s="1858"/>
      <c r="HX427" s="2252"/>
      <c r="HY427" s="1858"/>
      <c r="IB427" s="2252"/>
      <c r="IC427" s="1858"/>
      <c r="IF427" s="2252"/>
      <c r="IG427" s="1858"/>
      <c r="IJ427" s="2252"/>
      <c r="IK427" s="1858"/>
      <c r="IN427" s="2252"/>
      <c r="IO427" s="1858"/>
      <c r="IR427" s="2252"/>
      <c r="IS427" s="1858"/>
      <c r="IV427" s="1858"/>
      <c r="IW427" s="1858"/>
      <c r="IZ427" s="2252"/>
      <c r="JA427" s="1858"/>
      <c r="JD427" s="2252"/>
      <c r="JE427" s="1858"/>
      <c r="JH427" s="2252"/>
      <c r="JI427" s="1858"/>
      <c r="JL427" s="2252"/>
      <c r="JM427" s="1858"/>
      <c r="JP427" s="2252"/>
      <c r="JQ427" s="1858"/>
      <c r="JT427" s="2252"/>
      <c r="JU427" s="1858"/>
      <c r="JX427" s="2252"/>
      <c r="JY427" s="1858"/>
      <c r="KB427" s="2252"/>
      <c r="KC427" s="1858"/>
      <c r="KF427" s="2252"/>
      <c r="KG427" s="1858"/>
      <c r="KJ427" s="2252"/>
      <c r="KK427" s="1858"/>
      <c r="KN427" s="2252"/>
      <c r="KO427" s="1858"/>
      <c r="KR427" s="2252"/>
      <c r="KS427" s="1858"/>
      <c r="KV427" s="2252"/>
      <c r="KW427" s="1858"/>
      <c r="KZ427" s="2252"/>
      <c r="LA427" s="1858"/>
      <c r="LD427" s="2252"/>
      <c r="LE427" s="1858"/>
      <c r="LH427" s="2252"/>
      <c r="LI427" s="1858"/>
      <c r="LL427" s="2252"/>
      <c r="LM427" s="1858"/>
      <c r="LP427" s="2252"/>
      <c r="LQ427" s="1858"/>
      <c r="LT427" s="2252"/>
      <c r="LU427" s="1858"/>
      <c r="LX427" s="2252"/>
      <c r="LY427" s="1858"/>
      <c r="MB427" s="2252"/>
      <c r="MC427" s="1858"/>
      <c r="MF427" s="2252"/>
      <c r="MG427" s="1858"/>
      <c r="MJ427" s="2252"/>
      <c r="MK427" s="1858"/>
      <c r="MN427" s="2252"/>
      <c r="MO427" s="1858"/>
      <c r="MR427" s="2252"/>
      <c r="MS427" s="1858"/>
      <c r="MV427" s="2252"/>
      <c r="MW427" s="1858"/>
      <c r="MZ427" s="2252"/>
      <c r="NA427" s="1858"/>
      <c r="ND427" s="2252"/>
    </row>
    <row r="428" spans="1:368" s="78" customFormat="1" thickBot="1">
      <c r="A428" s="899"/>
      <c r="B428" s="1754"/>
      <c r="C428" s="1790"/>
      <c r="D428" s="2331"/>
      <c r="E428" s="1790"/>
      <c r="F428" s="1837"/>
      <c r="G428" s="1743" t="s">
        <v>447</v>
      </c>
      <c r="H428" s="2215">
        <f t="shared" si="361"/>
        <v>4.7552857142857139</v>
      </c>
      <c r="I428" s="2216">
        <f t="shared" si="362"/>
        <v>4.7552857142857139</v>
      </c>
      <c r="J428" s="2214">
        <f t="shared" si="363"/>
        <v>6.3879999999999999</v>
      </c>
      <c r="K428" s="2326">
        <f t="shared" si="364"/>
        <v>15.898571428571428</v>
      </c>
      <c r="L428" s="1754"/>
      <c r="M428" s="65"/>
      <c r="N428" s="65"/>
      <c r="O428" s="65"/>
      <c r="P428" s="218"/>
      <c r="Q428" s="2511"/>
      <c r="R428" s="97"/>
      <c r="S428" s="98"/>
      <c r="T428" s="2512"/>
      <c r="U428" s="41"/>
      <c r="V428" s="41"/>
      <c r="W428" s="41"/>
      <c r="X428" s="100"/>
      <c r="Y428" s="1906">
        <f>AB428*6/20</f>
        <v>4.4369999999999994</v>
      </c>
      <c r="Z428" s="683">
        <f>AB428*6/20</f>
        <v>4.4369999999999994</v>
      </c>
      <c r="AA428" s="683">
        <f>AB428*8/20</f>
        <v>5.9159999999999995</v>
      </c>
      <c r="AB428" s="1907">
        <v>14.79</v>
      </c>
      <c r="AC428" s="41"/>
      <c r="AD428" s="41"/>
      <c r="AE428" s="41"/>
      <c r="AF428" s="100"/>
      <c r="AG428" s="1182"/>
      <c r="AH428" s="1183"/>
      <c r="AI428" s="1184"/>
      <c r="AJ428" s="1183"/>
      <c r="AK428" s="1558">
        <v>4</v>
      </c>
      <c r="AL428" s="486">
        <v>4</v>
      </c>
      <c r="AM428" s="486">
        <v>6.5</v>
      </c>
      <c r="AN428" s="1559">
        <f t="shared" si="368"/>
        <v>14.5</v>
      </c>
      <c r="AO428" s="1135"/>
      <c r="AP428" s="1135"/>
      <c r="AQ428" s="1135"/>
      <c r="AR428" s="1124"/>
      <c r="AS428" s="109"/>
      <c r="AT428" s="109"/>
      <c r="AU428" s="110"/>
      <c r="AV428" s="608"/>
      <c r="AW428" s="1956"/>
      <c r="AX428" s="111"/>
      <c r="AY428" s="112"/>
      <c r="AZ428" s="1957"/>
      <c r="BA428" s="4"/>
      <c r="BB428" s="4"/>
      <c r="BC428" s="4"/>
      <c r="BD428" s="2395"/>
      <c r="BE428" s="2418">
        <f t="shared" si="369"/>
        <v>4.8</v>
      </c>
      <c r="BF428" s="378">
        <f t="shared" si="370"/>
        <v>4.8</v>
      </c>
      <c r="BG428" s="2448">
        <f t="shared" si="371"/>
        <v>6.4</v>
      </c>
      <c r="BH428" s="369">
        <v>16</v>
      </c>
      <c r="BI428" s="221"/>
      <c r="BJ428" s="221"/>
      <c r="BK428" s="221"/>
      <c r="BL428" s="115"/>
      <c r="BM428" s="38"/>
      <c r="BN428" s="38"/>
      <c r="BO428" s="38"/>
      <c r="BP428" s="117"/>
      <c r="BQ428" s="109"/>
      <c r="BR428" s="109"/>
      <c r="BS428" s="109"/>
      <c r="BT428" s="608"/>
      <c r="BU428" s="1939"/>
      <c r="BV428" s="109"/>
      <c r="BW428" s="109"/>
      <c r="BX428" s="1940"/>
      <c r="BY428" s="2135"/>
      <c r="BZ428" s="2135"/>
      <c r="CA428" s="2135"/>
      <c r="CB428" s="1431"/>
      <c r="CC428" s="484">
        <v>5.5</v>
      </c>
      <c r="CD428" s="484">
        <v>5.5</v>
      </c>
      <c r="CE428" s="484">
        <v>6.5</v>
      </c>
      <c r="CF428" s="1246">
        <f t="shared" si="372"/>
        <v>17.5</v>
      </c>
      <c r="CG428" s="463">
        <f t="shared" si="373"/>
        <v>4.8</v>
      </c>
      <c r="CH428" s="463">
        <f t="shared" si="374"/>
        <v>4.8</v>
      </c>
      <c r="CI428" s="463">
        <f t="shared" si="375"/>
        <v>6.4</v>
      </c>
      <c r="CJ428" s="703">
        <v>16</v>
      </c>
      <c r="CK428" s="221"/>
      <c r="CL428" s="221"/>
      <c r="CM428" s="221"/>
      <c r="CN428" s="220"/>
      <c r="CO428" s="1982">
        <f t="shared" si="376"/>
        <v>4.5</v>
      </c>
      <c r="CP428" s="358">
        <f t="shared" si="377"/>
        <v>4.5</v>
      </c>
      <c r="CQ428" s="358">
        <f t="shared" si="378"/>
        <v>6</v>
      </c>
      <c r="CR428" s="1983">
        <v>15</v>
      </c>
      <c r="CV428" s="121"/>
      <c r="CW428" s="2"/>
      <c r="CY428" s="3"/>
      <c r="CZ428" s="3"/>
      <c r="DA428" s="2"/>
      <c r="DC428" s="3"/>
      <c r="DD428" s="3"/>
      <c r="DE428" s="2"/>
      <c r="DG428" s="3"/>
      <c r="DH428" s="3"/>
      <c r="DI428" s="2"/>
      <c r="DK428" s="3"/>
      <c r="DL428" s="3"/>
      <c r="DM428" s="90"/>
      <c r="DN428" s="90"/>
      <c r="DO428" s="90"/>
      <c r="DP428" s="103"/>
      <c r="DQ428" s="2"/>
      <c r="DS428" s="3"/>
      <c r="DT428" s="121"/>
      <c r="DU428" s="2"/>
      <c r="DW428" s="3"/>
      <c r="DX428" s="121"/>
      <c r="DY428" s="2"/>
      <c r="EA428" s="3"/>
      <c r="EB428" s="121"/>
      <c r="EC428" s="2"/>
      <c r="EE428" s="3"/>
      <c r="EF428" s="121"/>
      <c r="EG428" s="2"/>
      <c r="EI428" s="3"/>
      <c r="EJ428" s="121"/>
      <c r="EK428" s="994"/>
      <c r="EL428" s="995"/>
      <c r="EM428" s="996"/>
      <c r="EN428" s="997"/>
      <c r="EO428" s="1056"/>
      <c r="EP428" s="1057"/>
      <c r="EQ428" s="1058"/>
      <c r="ER428" s="1059"/>
      <c r="ES428" s="1117"/>
      <c r="ET428" s="1118"/>
      <c r="EU428" s="1119"/>
      <c r="EV428" s="1120"/>
      <c r="EW428" s="1400"/>
      <c r="EX428" s="1401"/>
      <c r="EY428" s="1402"/>
      <c r="EZ428" s="1403"/>
      <c r="FA428" s="1469"/>
      <c r="FB428" s="1470"/>
      <c r="FC428" s="1471"/>
      <c r="FD428" s="1472"/>
      <c r="FE428" s="1682"/>
      <c r="FF428" s="1683"/>
      <c r="FG428" s="1684"/>
      <c r="FH428" s="1685"/>
      <c r="FL428" s="2252"/>
      <c r="FP428" s="2252"/>
      <c r="FQ428" s="1858"/>
      <c r="FT428" s="2252"/>
      <c r="FU428" s="374">
        <f t="shared" si="379"/>
        <v>5.25</v>
      </c>
      <c r="FV428" s="374">
        <f t="shared" si="380"/>
        <v>5.25</v>
      </c>
      <c r="FW428" s="374">
        <f t="shared" si="381"/>
        <v>7</v>
      </c>
      <c r="FX428" s="2263">
        <v>17.5</v>
      </c>
      <c r="GB428" s="2252"/>
      <c r="GF428" s="2252"/>
      <c r="GG428" s="1858"/>
      <c r="GJ428" s="2252"/>
      <c r="GN428" s="2252"/>
      <c r="GR428" s="2252"/>
      <c r="GV428" s="1858"/>
      <c r="GW428" s="1858"/>
      <c r="GZ428" s="2252"/>
      <c r="HA428" s="1858"/>
      <c r="HD428" s="2252"/>
      <c r="HE428" s="1858"/>
      <c r="HH428" s="2252"/>
      <c r="HI428" s="1858"/>
      <c r="HL428" s="2252"/>
      <c r="HM428" s="1858"/>
      <c r="HP428" s="2252"/>
      <c r="HQ428" s="1858"/>
      <c r="HT428" s="2252"/>
      <c r="HU428" s="1858"/>
      <c r="HX428" s="2252"/>
      <c r="HY428" s="1858"/>
      <c r="IB428" s="2252"/>
      <c r="IC428" s="1858"/>
      <c r="IF428" s="2252"/>
      <c r="IG428" s="1858"/>
      <c r="IJ428" s="2252"/>
      <c r="IK428" s="1858"/>
      <c r="IN428" s="2252"/>
      <c r="IO428" s="1858"/>
      <c r="IR428" s="2252"/>
      <c r="IS428" s="1858"/>
      <c r="IV428" s="1858"/>
      <c r="IW428" s="1858"/>
      <c r="IZ428" s="2252"/>
      <c r="JA428" s="1858"/>
      <c r="JD428" s="2252"/>
      <c r="JE428" s="1858"/>
      <c r="JH428" s="2252"/>
      <c r="JI428" s="1858"/>
      <c r="JL428" s="2252"/>
      <c r="JM428" s="1858"/>
      <c r="JP428" s="2252"/>
      <c r="JQ428" s="1858"/>
      <c r="JT428" s="2252"/>
      <c r="JU428" s="1858"/>
      <c r="JX428" s="2252"/>
      <c r="JY428" s="1858"/>
      <c r="KB428" s="2252"/>
      <c r="KC428" s="1858"/>
      <c r="KF428" s="2252"/>
      <c r="KG428" s="1858"/>
      <c r="KJ428" s="2252"/>
      <c r="KK428" s="1858"/>
      <c r="KN428" s="2252"/>
      <c r="KO428" s="1858"/>
      <c r="KR428" s="2252"/>
      <c r="KS428" s="1858"/>
      <c r="KV428" s="2252"/>
      <c r="KW428" s="1858"/>
      <c r="KZ428" s="2252"/>
      <c r="LA428" s="1858"/>
      <c r="LD428" s="2252"/>
      <c r="LE428" s="1858"/>
      <c r="LH428" s="2252"/>
      <c r="LI428" s="1858"/>
      <c r="LL428" s="2252"/>
      <c r="LM428" s="1858"/>
      <c r="LP428" s="2252"/>
      <c r="LQ428" s="1858"/>
      <c r="LT428" s="2252"/>
      <c r="LU428" s="1858"/>
      <c r="LX428" s="2252"/>
      <c r="LY428" s="1858"/>
      <c r="MB428" s="2252"/>
      <c r="MC428" s="1858"/>
      <c r="MF428" s="2252"/>
      <c r="MG428" s="1858"/>
      <c r="MJ428" s="2252"/>
      <c r="MK428" s="1858"/>
      <c r="MN428" s="2252"/>
      <c r="MO428" s="1858"/>
      <c r="MR428" s="2252"/>
      <c r="MS428" s="1858"/>
      <c r="MV428" s="2252"/>
      <c r="MW428" s="1858"/>
      <c r="MZ428" s="2252"/>
      <c r="NA428" s="1858"/>
      <c r="ND428" s="2252"/>
    </row>
    <row r="429" spans="1:368" s="78" customFormat="1" thickBot="1">
      <c r="A429" s="899"/>
      <c r="B429" s="1754"/>
      <c r="C429" s="1790"/>
      <c r="D429" s="2331"/>
      <c r="E429" s="1790"/>
      <c r="F429" s="1837"/>
      <c r="G429" s="1743" t="s">
        <v>184</v>
      </c>
      <c r="H429" s="2214">
        <f t="shared" si="361"/>
        <v>4.4324285714285718</v>
      </c>
      <c r="I429" s="2214">
        <f t="shared" si="362"/>
        <v>4.503857142857143</v>
      </c>
      <c r="J429" s="2214">
        <f t="shared" si="363"/>
        <v>6.0051428571428564</v>
      </c>
      <c r="K429" s="2324">
        <f t="shared" si="364"/>
        <v>14.94142857142857</v>
      </c>
      <c r="L429" s="1754"/>
      <c r="M429" s="65"/>
      <c r="N429" s="65"/>
      <c r="O429" s="65"/>
      <c r="P429" s="218"/>
      <c r="Q429" s="2511"/>
      <c r="R429" s="97"/>
      <c r="S429" s="98"/>
      <c r="T429" s="2512"/>
      <c r="U429" s="41"/>
      <c r="V429" s="41"/>
      <c r="W429" s="41"/>
      <c r="X429" s="100"/>
      <c r="Y429" s="482">
        <f t="shared" si="365"/>
        <v>4.8</v>
      </c>
      <c r="Z429" s="482">
        <f t="shared" si="366"/>
        <v>4.8</v>
      </c>
      <c r="AA429" s="482">
        <f t="shared" si="367"/>
        <v>6.4</v>
      </c>
      <c r="AB429" s="483">
        <v>16</v>
      </c>
      <c r="AC429" s="41"/>
      <c r="AD429" s="41"/>
      <c r="AE429" s="41"/>
      <c r="AF429" s="100"/>
      <c r="AG429" s="1182"/>
      <c r="AH429" s="1183"/>
      <c r="AI429" s="1184"/>
      <c r="AJ429" s="1183"/>
      <c r="AK429" s="1558">
        <v>3.5</v>
      </c>
      <c r="AL429" s="486">
        <v>4</v>
      </c>
      <c r="AM429" s="486">
        <v>6.5</v>
      </c>
      <c r="AN429" s="1559">
        <f t="shared" si="368"/>
        <v>14</v>
      </c>
      <c r="AO429" s="1135"/>
      <c r="AP429" s="1135"/>
      <c r="AQ429" s="1135"/>
      <c r="AR429" s="1124"/>
      <c r="AS429" s="109"/>
      <c r="AT429" s="109"/>
      <c r="AU429" s="110"/>
      <c r="AV429" s="608"/>
      <c r="AW429" s="1956"/>
      <c r="AX429" s="111"/>
      <c r="AY429" s="112"/>
      <c r="AZ429" s="1957"/>
      <c r="BA429" s="4"/>
      <c r="BB429" s="4"/>
      <c r="BC429" s="4"/>
      <c r="BD429" s="2395"/>
      <c r="BE429" s="2418">
        <f t="shared" si="369"/>
        <v>4.2</v>
      </c>
      <c r="BF429" s="378">
        <f t="shared" si="370"/>
        <v>4.2</v>
      </c>
      <c r="BG429" s="2448">
        <f t="shared" si="371"/>
        <v>5.6</v>
      </c>
      <c r="BH429" s="369">
        <v>14</v>
      </c>
      <c r="BI429" s="221"/>
      <c r="BJ429" s="221"/>
      <c r="BK429" s="221"/>
      <c r="BL429" s="115"/>
      <c r="BM429" s="38"/>
      <c r="BN429" s="38"/>
      <c r="BO429" s="38"/>
      <c r="BP429" s="117"/>
      <c r="BQ429" s="109"/>
      <c r="BR429" s="109"/>
      <c r="BS429" s="109"/>
      <c r="BT429" s="608"/>
      <c r="BU429" s="1939"/>
      <c r="BV429" s="109"/>
      <c r="BW429" s="109"/>
      <c r="BX429" s="1940"/>
      <c r="BY429" s="2135"/>
      <c r="BZ429" s="2135"/>
      <c r="CA429" s="2135"/>
      <c r="CB429" s="1431"/>
      <c r="CC429" s="484">
        <v>5</v>
      </c>
      <c r="CD429" s="484">
        <v>5</v>
      </c>
      <c r="CE429" s="484">
        <v>5.5</v>
      </c>
      <c r="CF429" s="1246">
        <f t="shared" si="372"/>
        <v>15.5</v>
      </c>
      <c r="CG429" s="463">
        <f t="shared" si="373"/>
        <v>4.5</v>
      </c>
      <c r="CH429" s="463">
        <f t="shared" si="374"/>
        <v>4.5</v>
      </c>
      <c r="CI429" s="463">
        <f t="shared" si="375"/>
        <v>6</v>
      </c>
      <c r="CJ429" s="703">
        <v>15</v>
      </c>
      <c r="CK429" s="221"/>
      <c r="CL429" s="221"/>
      <c r="CM429" s="221"/>
      <c r="CN429" s="220"/>
      <c r="CO429" s="1906">
        <f>CR429*6/20</f>
        <v>4.2269999999999994</v>
      </c>
      <c r="CP429" s="683">
        <f>CR429*6/20</f>
        <v>4.2269999999999994</v>
      </c>
      <c r="CQ429" s="683">
        <f>CR429*8/20</f>
        <v>5.6360000000000001</v>
      </c>
      <c r="CR429" s="1907">
        <v>14.09</v>
      </c>
      <c r="CV429" s="121"/>
      <c r="CW429" s="2"/>
      <c r="CY429" s="3"/>
      <c r="CZ429" s="3"/>
      <c r="DA429" s="2"/>
      <c r="DC429" s="3"/>
      <c r="DD429" s="3"/>
      <c r="DE429" s="2"/>
      <c r="DG429" s="3"/>
      <c r="DH429" s="3"/>
      <c r="DI429" s="2"/>
      <c r="DK429" s="3"/>
      <c r="DL429" s="3"/>
      <c r="DM429" s="90"/>
      <c r="DN429" s="90"/>
      <c r="DO429" s="90"/>
      <c r="DP429" s="103"/>
      <c r="DQ429" s="2"/>
      <c r="DS429" s="3"/>
      <c r="DT429" s="121"/>
      <c r="DU429" s="2"/>
      <c r="DW429" s="3"/>
      <c r="DX429" s="121"/>
      <c r="DY429" s="2"/>
      <c r="EA429" s="3"/>
      <c r="EB429" s="121"/>
      <c r="EC429" s="2"/>
      <c r="EE429" s="3"/>
      <c r="EF429" s="121"/>
      <c r="EG429" s="2"/>
      <c r="EI429" s="3"/>
      <c r="EJ429" s="121"/>
      <c r="EK429" s="994"/>
      <c r="EL429" s="995"/>
      <c r="EM429" s="996"/>
      <c r="EN429" s="997"/>
      <c r="EO429" s="1056"/>
      <c r="EP429" s="1057"/>
      <c r="EQ429" s="1058"/>
      <c r="ER429" s="1059"/>
      <c r="ES429" s="1117"/>
      <c r="ET429" s="1118"/>
      <c r="EU429" s="1119"/>
      <c r="EV429" s="1120"/>
      <c r="EW429" s="1400"/>
      <c r="EX429" s="1401"/>
      <c r="EY429" s="1402"/>
      <c r="EZ429" s="1403"/>
      <c r="FA429" s="1469"/>
      <c r="FB429" s="1470"/>
      <c r="FC429" s="1471"/>
      <c r="FD429" s="1472"/>
      <c r="FE429" s="1682"/>
      <c r="FF429" s="1683"/>
      <c r="FG429" s="1684"/>
      <c r="FH429" s="1685"/>
      <c r="FL429" s="2252"/>
      <c r="FP429" s="2252"/>
      <c r="FQ429" s="1858"/>
      <c r="FT429" s="2252"/>
      <c r="FU429" s="374">
        <f t="shared" si="379"/>
        <v>4.8</v>
      </c>
      <c r="FV429" s="374">
        <f t="shared" si="380"/>
        <v>4.8</v>
      </c>
      <c r="FW429" s="374">
        <f t="shared" si="381"/>
        <v>6.4</v>
      </c>
      <c r="FX429" s="2263">
        <v>16</v>
      </c>
      <c r="GB429" s="2252"/>
      <c r="GF429" s="2252"/>
      <c r="GG429" s="1858"/>
      <c r="GJ429" s="2252"/>
      <c r="GN429" s="2252"/>
      <c r="GR429" s="2252"/>
      <c r="GV429" s="1858"/>
      <c r="GW429" s="1858"/>
      <c r="GZ429" s="2252"/>
      <c r="HA429" s="1858"/>
      <c r="HD429" s="2252"/>
      <c r="HE429" s="1858"/>
      <c r="HH429" s="2252"/>
      <c r="HI429" s="1858"/>
      <c r="HL429" s="2252"/>
      <c r="HM429" s="1858"/>
      <c r="HP429" s="2252"/>
      <c r="HQ429" s="1858"/>
      <c r="HT429" s="2252"/>
      <c r="HU429" s="1858"/>
      <c r="HX429" s="2252"/>
      <c r="HY429" s="1858"/>
      <c r="IB429" s="2252"/>
      <c r="IC429" s="1858"/>
      <c r="IF429" s="2252"/>
      <c r="IG429" s="1858"/>
      <c r="IJ429" s="2252"/>
      <c r="IK429" s="1858"/>
      <c r="IN429" s="2252"/>
      <c r="IO429" s="1858"/>
      <c r="IR429" s="2252"/>
      <c r="IS429" s="1858"/>
      <c r="IV429" s="1858"/>
      <c r="IW429" s="1858"/>
      <c r="IZ429" s="2252"/>
      <c r="JA429" s="1858"/>
      <c r="JD429" s="2252"/>
      <c r="JE429" s="1858"/>
      <c r="JH429" s="2252"/>
      <c r="JI429" s="1858"/>
      <c r="JL429" s="2252"/>
      <c r="JM429" s="1858"/>
      <c r="JP429" s="2252"/>
      <c r="JQ429" s="1858"/>
      <c r="JT429" s="2252"/>
      <c r="JU429" s="1858"/>
      <c r="JX429" s="2252"/>
      <c r="JY429" s="1858"/>
      <c r="KB429" s="2252"/>
      <c r="KC429" s="1858"/>
      <c r="KF429" s="2252"/>
      <c r="KG429" s="1858"/>
      <c r="KJ429" s="2252"/>
      <c r="KK429" s="1858"/>
      <c r="KN429" s="2252"/>
      <c r="KO429" s="1858"/>
      <c r="KR429" s="2252"/>
      <c r="KS429" s="1858"/>
      <c r="KV429" s="2252"/>
      <c r="KW429" s="1858"/>
      <c r="KZ429" s="2252"/>
      <c r="LA429" s="1858"/>
      <c r="LD429" s="2252"/>
      <c r="LE429" s="1858"/>
      <c r="LH429" s="2252"/>
      <c r="LI429" s="1858"/>
      <c r="LL429" s="2252"/>
      <c r="LM429" s="1858"/>
      <c r="LP429" s="2252"/>
      <c r="LQ429" s="1858"/>
      <c r="LT429" s="2252"/>
      <c r="LU429" s="1858"/>
      <c r="LX429" s="2252"/>
      <c r="LY429" s="1858"/>
      <c r="MB429" s="2252"/>
      <c r="MC429" s="1858"/>
      <c r="MF429" s="2252"/>
      <c r="MG429" s="1858"/>
      <c r="MJ429" s="2252"/>
      <c r="MK429" s="1858"/>
      <c r="MN429" s="2252"/>
      <c r="MO429" s="1858"/>
      <c r="MR429" s="2252"/>
      <c r="MS429" s="1858"/>
      <c r="MV429" s="2252"/>
      <c r="MW429" s="1858"/>
      <c r="MZ429" s="2252"/>
      <c r="NA429" s="1858"/>
      <c r="ND429" s="2252"/>
    </row>
    <row r="430" spans="1:368" s="78" customFormat="1" thickBot="1">
      <c r="A430" s="899"/>
      <c r="B430" s="1754"/>
      <c r="C430" s="1790"/>
      <c r="D430" s="2331"/>
      <c r="E430" s="1790"/>
      <c r="F430" s="1837"/>
      <c r="G430" s="1743" t="s">
        <v>448</v>
      </c>
      <c r="H430" s="2214">
        <f t="shared" si="361"/>
        <v>4.8467142857142855</v>
      </c>
      <c r="I430" s="2214">
        <f t="shared" si="362"/>
        <v>4.8467142857142855</v>
      </c>
      <c r="J430" s="2215">
        <f t="shared" si="363"/>
        <v>6.3194285714285723</v>
      </c>
      <c r="K430" s="2324">
        <f t="shared" si="364"/>
        <v>16.012857142857143</v>
      </c>
      <c r="L430" s="1754"/>
      <c r="M430" s="65"/>
      <c r="N430" s="65"/>
      <c r="O430" s="65"/>
      <c r="P430" s="218"/>
      <c r="Q430" s="2511"/>
      <c r="R430" s="97"/>
      <c r="S430" s="98"/>
      <c r="T430" s="2512"/>
      <c r="U430" s="41"/>
      <c r="V430" s="41"/>
      <c r="W430" s="41"/>
      <c r="X430" s="100"/>
      <c r="Y430" s="482">
        <f t="shared" si="365"/>
        <v>4.5</v>
      </c>
      <c r="Z430" s="482">
        <f t="shared" si="366"/>
        <v>4.5</v>
      </c>
      <c r="AA430" s="482">
        <f t="shared" si="367"/>
        <v>6</v>
      </c>
      <c r="AB430" s="483">
        <v>15</v>
      </c>
      <c r="AC430" s="41"/>
      <c r="AD430" s="41"/>
      <c r="AE430" s="41"/>
      <c r="AF430" s="100"/>
      <c r="AG430" s="1182"/>
      <c r="AH430" s="1183"/>
      <c r="AI430" s="1184"/>
      <c r="AJ430" s="1183"/>
      <c r="AK430" s="1558">
        <v>4.5</v>
      </c>
      <c r="AL430" s="486">
        <v>4.5</v>
      </c>
      <c r="AM430" s="486">
        <v>6.5</v>
      </c>
      <c r="AN430" s="1559">
        <f t="shared" si="368"/>
        <v>15.5</v>
      </c>
      <c r="AO430" s="1135"/>
      <c r="AP430" s="1135"/>
      <c r="AQ430" s="1135"/>
      <c r="AR430" s="1124"/>
      <c r="AS430" s="109"/>
      <c r="AT430" s="109"/>
      <c r="AU430" s="110"/>
      <c r="AV430" s="608"/>
      <c r="AW430" s="1956"/>
      <c r="AX430" s="111"/>
      <c r="AY430" s="112"/>
      <c r="AZ430" s="1957"/>
      <c r="BA430" s="4"/>
      <c r="BB430" s="4"/>
      <c r="BC430" s="4"/>
      <c r="BD430" s="2395"/>
      <c r="BE430" s="2418">
        <f t="shared" si="369"/>
        <v>5.0999999999999996</v>
      </c>
      <c r="BF430" s="378">
        <f t="shared" si="370"/>
        <v>5.0999999999999996</v>
      </c>
      <c r="BG430" s="2448">
        <f t="shared" si="371"/>
        <v>6.8</v>
      </c>
      <c r="BH430" s="369">
        <v>17</v>
      </c>
      <c r="BI430" s="221"/>
      <c r="BJ430" s="221"/>
      <c r="BK430" s="221"/>
      <c r="BL430" s="115"/>
      <c r="BM430" s="38"/>
      <c r="BN430" s="38"/>
      <c r="BO430" s="38"/>
      <c r="BP430" s="117"/>
      <c r="BQ430" s="109"/>
      <c r="BR430" s="109"/>
      <c r="BS430" s="109"/>
      <c r="BT430" s="608"/>
      <c r="BU430" s="1939"/>
      <c r="BV430" s="109"/>
      <c r="BW430" s="109"/>
      <c r="BX430" s="1940"/>
      <c r="BY430" s="2135"/>
      <c r="BZ430" s="2135"/>
      <c r="CA430" s="2135"/>
      <c r="CB430" s="1431"/>
      <c r="CC430" s="484">
        <v>6</v>
      </c>
      <c r="CD430" s="484">
        <v>6</v>
      </c>
      <c r="CE430" s="484">
        <v>6.5</v>
      </c>
      <c r="CF430" s="1246">
        <f t="shared" si="372"/>
        <v>18.5</v>
      </c>
      <c r="CG430" s="463">
        <f t="shared" si="373"/>
        <v>4.2</v>
      </c>
      <c r="CH430" s="463">
        <f t="shared" si="374"/>
        <v>4.2</v>
      </c>
      <c r="CI430" s="463">
        <f t="shared" si="375"/>
        <v>5.6</v>
      </c>
      <c r="CJ430" s="703">
        <v>14</v>
      </c>
      <c r="CK430" s="221"/>
      <c r="CL430" s="221"/>
      <c r="CM430" s="221"/>
      <c r="CN430" s="220"/>
      <c r="CO430" s="1906">
        <f>CR430*6/20</f>
        <v>4.2269999999999994</v>
      </c>
      <c r="CP430" s="683">
        <f>CR430*6/20</f>
        <v>4.2269999999999994</v>
      </c>
      <c r="CQ430" s="683">
        <f>CR430*8/20</f>
        <v>5.6360000000000001</v>
      </c>
      <c r="CR430" s="1907">
        <v>14.09</v>
      </c>
      <c r="CV430" s="121"/>
      <c r="CW430" s="2"/>
      <c r="CY430" s="3"/>
      <c r="CZ430" s="3"/>
      <c r="DA430" s="2"/>
      <c r="DC430" s="3"/>
      <c r="DD430" s="3"/>
      <c r="DE430" s="2"/>
      <c r="DG430" s="3"/>
      <c r="DH430" s="3"/>
      <c r="DI430" s="2"/>
      <c r="DK430" s="3"/>
      <c r="DL430" s="3"/>
      <c r="DM430" s="90"/>
      <c r="DN430" s="90"/>
      <c r="DO430" s="90"/>
      <c r="DP430" s="103"/>
      <c r="DQ430" s="2"/>
      <c r="DS430" s="3"/>
      <c r="DT430" s="121"/>
      <c r="DU430" s="2"/>
      <c r="DW430" s="3"/>
      <c r="DX430" s="121"/>
      <c r="DY430" s="2"/>
      <c r="EA430" s="3"/>
      <c r="EB430" s="121"/>
      <c r="EC430" s="2"/>
      <c r="EE430" s="3"/>
      <c r="EF430" s="121"/>
      <c r="EG430" s="2"/>
      <c r="EI430" s="3"/>
      <c r="EJ430" s="121"/>
      <c r="EK430" s="994"/>
      <c r="EL430" s="995"/>
      <c r="EM430" s="996"/>
      <c r="EN430" s="997"/>
      <c r="EO430" s="1056"/>
      <c r="EP430" s="1057"/>
      <c r="EQ430" s="1058"/>
      <c r="ER430" s="1059"/>
      <c r="ES430" s="1117"/>
      <c r="ET430" s="1118"/>
      <c r="EU430" s="1119"/>
      <c r="EV430" s="1120"/>
      <c r="EW430" s="1400"/>
      <c r="EX430" s="1401"/>
      <c r="EY430" s="1402"/>
      <c r="EZ430" s="1403"/>
      <c r="FA430" s="1469"/>
      <c r="FB430" s="1470"/>
      <c r="FC430" s="1471"/>
      <c r="FD430" s="1472"/>
      <c r="FE430" s="1682"/>
      <c r="FF430" s="1683"/>
      <c r="FG430" s="1684"/>
      <c r="FH430" s="1685"/>
      <c r="FL430" s="2252"/>
      <c r="FP430" s="2252"/>
      <c r="FQ430" s="1858"/>
      <c r="FT430" s="2252"/>
      <c r="FU430" s="374">
        <f t="shared" si="379"/>
        <v>5.4</v>
      </c>
      <c r="FV430" s="374">
        <f t="shared" si="380"/>
        <v>5.4</v>
      </c>
      <c r="FW430" s="374">
        <f t="shared" si="381"/>
        <v>7.2</v>
      </c>
      <c r="FX430" s="2263">
        <v>18</v>
      </c>
      <c r="GB430" s="2252"/>
      <c r="GF430" s="2252"/>
      <c r="GG430" s="1858"/>
      <c r="GJ430" s="2252"/>
      <c r="GN430" s="2252"/>
      <c r="GR430" s="2252"/>
      <c r="GV430" s="1858"/>
      <c r="GW430" s="1858"/>
      <c r="GZ430" s="2252"/>
      <c r="HA430" s="1858"/>
      <c r="HD430" s="2252"/>
      <c r="HE430" s="1858"/>
      <c r="HH430" s="2252"/>
      <c r="HI430" s="1858"/>
      <c r="HL430" s="2252"/>
      <c r="HM430" s="1858"/>
      <c r="HP430" s="2252"/>
      <c r="HQ430" s="1858"/>
      <c r="HT430" s="2252"/>
      <c r="HU430" s="1858"/>
      <c r="HX430" s="2252"/>
      <c r="HY430" s="1858"/>
      <c r="IB430" s="2252"/>
      <c r="IC430" s="1858"/>
      <c r="IF430" s="2252"/>
      <c r="IG430" s="1858"/>
      <c r="IJ430" s="2252"/>
      <c r="IK430" s="1858"/>
      <c r="IN430" s="2252"/>
      <c r="IO430" s="1858"/>
      <c r="IR430" s="2252"/>
      <c r="IS430" s="1858"/>
      <c r="IV430" s="1858"/>
      <c r="IW430" s="1858"/>
      <c r="IZ430" s="2252"/>
      <c r="JA430" s="1858"/>
      <c r="JD430" s="2252"/>
      <c r="JE430" s="1858"/>
      <c r="JH430" s="2252"/>
      <c r="JI430" s="1858"/>
      <c r="JL430" s="2252"/>
      <c r="JM430" s="1858"/>
      <c r="JP430" s="2252"/>
      <c r="JQ430" s="1858"/>
      <c r="JT430" s="2252"/>
      <c r="JU430" s="1858"/>
      <c r="JX430" s="2252"/>
      <c r="JY430" s="1858"/>
      <c r="KB430" s="2252"/>
      <c r="KC430" s="1858"/>
      <c r="KF430" s="2252"/>
      <c r="KG430" s="1858"/>
      <c r="KJ430" s="2252"/>
      <c r="KK430" s="1858"/>
      <c r="KN430" s="2252"/>
      <c r="KO430" s="1858"/>
      <c r="KR430" s="2252"/>
      <c r="KS430" s="1858"/>
      <c r="KV430" s="2252"/>
      <c r="KW430" s="1858"/>
      <c r="KZ430" s="2252"/>
      <c r="LA430" s="1858"/>
      <c r="LD430" s="2252"/>
      <c r="LE430" s="1858"/>
      <c r="LH430" s="2252"/>
      <c r="LI430" s="1858"/>
      <c r="LL430" s="2252"/>
      <c r="LM430" s="1858"/>
      <c r="LP430" s="2252"/>
      <c r="LQ430" s="1858"/>
      <c r="LT430" s="2252"/>
      <c r="LU430" s="1858"/>
      <c r="LX430" s="2252"/>
      <c r="LY430" s="1858"/>
      <c r="MB430" s="2252"/>
      <c r="MC430" s="1858"/>
      <c r="MF430" s="2252"/>
      <c r="MG430" s="1858"/>
      <c r="MJ430" s="2252"/>
      <c r="MK430" s="1858"/>
      <c r="MN430" s="2252"/>
      <c r="MO430" s="1858"/>
      <c r="MR430" s="2252"/>
      <c r="MS430" s="1858"/>
      <c r="MV430" s="2252"/>
      <c r="MW430" s="1858"/>
      <c r="MZ430" s="2252"/>
      <c r="NA430" s="1858"/>
      <c r="ND430" s="2252"/>
    </row>
    <row r="431" spans="1:368" s="933" customFormat="1" thickBot="1">
      <c r="A431" s="900"/>
      <c r="B431" s="1761"/>
      <c r="C431" s="1790">
        <v>2009</v>
      </c>
      <c r="D431" s="2331" t="s">
        <v>499</v>
      </c>
      <c r="E431" s="1790">
        <v>9</v>
      </c>
      <c r="F431" s="1839" t="s">
        <v>498</v>
      </c>
      <c r="G431" s="1744"/>
      <c r="H431" s="2274"/>
      <c r="I431" s="2274"/>
      <c r="J431" s="2274"/>
      <c r="K431" s="2275"/>
      <c r="L431" s="1761"/>
      <c r="M431" s="2136"/>
      <c r="N431" s="2136"/>
      <c r="O431" s="2136"/>
      <c r="P431" s="2492"/>
      <c r="Q431" s="2538"/>
      <c r="R431" s="2137"/>
      <c r="S431" s="2138"/>
      <c r="T431" s="2539"/>
      <c r="U431" s="2139"/>
      <c r="V431" s="2139"/>
      <c r="W431" s="2139"/>
      <c r="X431" s="2140"/>
      <c r="Y431" s="2581">
        <f>STDEV(AB418:AB430)</f>
        <v>1.4784329888649406</v>
      </c>
      <c r="Z431" s="2581"/>
      <c r="AA431" s="2580">
        <f>AVERAGE(AB418:AB430)</f>
        <v>14.791538461538462</v>
      </c>
      <c r="AB431" s="2580"/>
      <c r="AC431" s="2139"/>
      <c r="AD431" s="2139"/>
      <c r="AE431" s="2139"/>
      <c r="AF431" s="2140"/>
      <c r="AG431" s="2141"/>
      <c r="AH431" s="2142"/>
      <c r="AI431" s="2143"/>
      <c r="AJ431" s="2142"/>
      <c r="AK431" s="2581">
        <f>STDEV(AN418:AN430)</f>
        <v>1.0299987552892582</v>
      </c>
      <c r="AL431" s="2581"/>
      <c r="AM431" s="2580">
        <f>AVERAGE(AN418:AN430)</f>
        <v>13.961538461538462</v>
      </c>
      <c r="AN431" s="2580"/>
      <c r="AO431" s="2147"/>
      <c r="AP431" s="2147"/>
      <c r="AQ431" s="2147"/>
      <c r="AR431" s="2148"/>
      <c r="AS431" s="2149"/>
      <c r="AT431" s="2149"/>
      <c r="AU431" s="2150"/>
      <c r="AV431" s="2151"/>
      <c r="AW431" s="2152"/>
      <c r="AX431" s="2153"/>
      <c r="AY431" s="2154"/>
      <c r="AZ431" s="2155"/>
      <c r="BA431" s="2156"/>
      <c r="BB431" s="2156"/>
      <c r="BC431" s="2156"/>
      <c r="BD431" s="2396"/>
      <c r="BE431" s="2582">
        <f>STDEV(BH418:BH430)</f>
        <v>2.0064000163579125</v>
      </c>
      <c r="BF431" s="2581"/>
      <c r="BG431" s="2580">
        <f>AVERAGE(BH418:BH430)</f>
        <v>14.76923076923077</v>
      </c>
      <c r="BH431" s="2580"/>
      <c r="BI431" s="2158"/>
      <c r="BJ431" s="2158"/>
      <c r="BK431" s="2158"/>
      <c r="BL431" s="2159"/>
      <c r="BM431" s="2160"/>
      <c r="BN431" s="2160"/>
      <c r="BO431" s="2160"/>
      <c r="BP431" s="2161"/>
      <c r="BQ431" s="2149"/>
      <c r="BR431" s="2149"/>
      <c r="BS431" s="2149"/>
      <c r="BT431" s="2151"/>
      <c r="BU431" s="2162"/>
      <c r="BV431" s="2149"/>
      <c r="BW431" s="2149"/>
      <c r="BX431" s="2163"/>
      <c r="BY431" s="2164"/>
      <c r="BZ431" s="2164"/>
      <c r="CA431" s="2164"/>
      <c r="CB431" s="2165"/>
      <c r="CC431" s="2581">
        <f>STDEV(CF418:CF430)</f>
        <v>1.3885354764034064</v>
      </c>
      <c r="CD431" s="2581"/>
      <c r="CE431" s="2586">
        <f>AVERAGE(CF418:CF430)</f>
        <v>15.818461538461538</v>
      </c>
      <c r="CF431" s="2580"/>
      <c r="CG431" s="2581">
        <f>STDEV(CJ418:CJ430)</f>
        <v>1.0660038004454262</v>
      </c>
      <c r="CH431" s="2581"/>
      <c r="CI431" s="2586">
        <f>AVERAGE(CJ418:CJ430)</f>
        <v>14.181538461538462</v>
      </c>
      <c r="CJ431" s="2580"/>
      <c r="CK431" s="2158"/>
      <c r="CL431" s="2158"/>
      <c r="CM431" s="2158"/>
      <c r="CN431" s="2166"/>
      <c r="CO431" s="2581">
        <f>STDEV(CR418:CR430)</f>
        <v>2.119533995710936</v>
      </c>
      <c r="CP431" s="2581"/>
      <c r="CQ431" s="2586">
        <f>AVERAGE(CR418:CR430)</f>
        <v>14.090769230769231</v>
      </c>
      <c r="CR431" s="2580"/>
      <c r="CV431" s="2168"/>
      <c r="CW431" s="2169"/>
      <c r="CY431" s="2167"/>
      <c r="CZ431" s="2167"/>
      <c r="DA431" s="2169"/>
      <c r="DC431" s="2167"/>
      <c r="DD431" s="2167"/>
      <c r="DE431" s="2169"/>
      <c r="DG431" s="2167"/>
      <c r="DH431" s="2167"/>
      <c r="DI431" s="2169"/>
      <c r="DK431" s="2167"/>
      <c r="DL431" s="2167"/>
      <c r="DM431" s="2170"/>
      <c r="DN431" s="2170"/>
      <c r="DO431" s="2170"/>
      <c r="DP431" s="2171"/>
      <c r="DQ431" s="2169"/>
      <c r="DS431" s="2167"/>
      <c r="DT431" s="2168"/>
      <c r="DU431" s="2169"/>
      <c r="DW431" s="2167"/>
      <c r="DX431" s="2168"/>
      <c r="DY431" s="2169"/>
      <c r="EA431" s="2167"/>
      <c r="EB431" s="2168"/>
      <c r="EC431" s="2169"/>
      <c r="EE431" s="2167"/>
      <c r="EF431" s="2168"/>
      <c r="EG431" s="2169"/>
      <c r="EI431" s="2167"/>
      <c r="EJ431" s="2168"/>
      <c r="EK431" s="2172"/>
      <c r="EL431" s="2173"/>
      <c r="EM431" s="2174"/>
      <c r="EN431" s="2175"/>
      <c r="EO431" s="2176"/>
      <c r="EP431" s="2177"/>
      <c r="EQ431" s="2178"/>
      <c r="ER431" s="2179"/>
      <c r="ES431" s="2180"/>
      <c r="ET431" s="2181"/>
      <c r="EU431" s="2182"/>
      <c r="EV431" s="2183"/>
      <c r="EW431" s="2184"/>
      <c r="EX431" s="2185"/>
      <c r="EY431" s="2186"/>
      <c r="EZ431" s="2187"/>
      <c r="FA431" s="2188"/>
      <c r="FB431" s="2189"/>
      <c r="FC431" s="2190"/>
      <c r="FD431" s="2191"/>
      <c r="FE431" s="2192"/>
      <c r="FF431" s="2193"/>
      <c r="FG431" s="2194"/>
      <c r="FH431" s="2195"/>
      <c r="FL431" s="2261"/>
      <c r="FP431" s="2261"/>
      <c r="FQ431" s="1868"/>
      <c r="FT431" s="2261"/>
      <c r="FU431" s="2581">
        <f>STDEV(FX418:FX430)</f>
        <v>1.7950551737824318</v>
      </c>
      <c r="FV431" s="2581"/>
      <c r="FW431" s="2580">
        <f>AVERAGE(FX418:FX430)</f>
        <v>15.833076923076922</v>
      </c>
      <c r="FX431" s="2580"/>
      <c r="GB431" s="2261"/>
      <c r="GF431" s="2261"/>
      <c r="GG431" s="1868"/>
      <c r="GJ431" s="2261"/>
      <c r="GN431" s="2261"/>
      <c r="GR431" s="2261"/>
      <c r="GV431" s="1868"/>
      <c r="GW431" s="1868"/>
      <c r="GZ431" s="2261"/>
      <c r="HA431" s="1868"/>
      <c r="HD431" s="2261"/>
      <c r="HE431" s="1868"/>
      <c r="HH431" s="2261"/>
      <c r="HI431" s="1868"/>
      <c r="HL431" s="2261"/>
      <c r="HM431" s="1868"/>
      <c r="HP431" s="2261"/>
      <c r="HQ431" s="1868"/>
      <c r="HT431" s="2261"/>
      <c r="HU431" s="1868"/>
      <c r="HX431" s="2261"/>
      <c r="HY431" s="1868"/>
      <c r="IB431" s="2261"/>
      <c r="IC431" s="1868"/>
      <c r="IF431" s="2261"/>
      <c r="IG431" s="1868"/>
      <c r="IJ431" s="2261"/>
      <c r="IK431" s="1868"/>
      <c r="IN431" s="2261"/>
      <c r="IO431" s="1868"/>
      <c r="IR431" s="2261"/>
      <c r="IS431" s="1868"/>
      <c r="IV431" s="1868"/>
      <c r="IW431" s="1868"/>
      <c r="IZ431" s="2261"/>
      <c r="JA431" s="1868"/>
      <c r="JD431" s="2261"/>
      <c r="JE431" s="1868"/>
      <c r="JH431" s="2261"/>
      <c r="JI431" s="1868"/>
      <c r="JL431" s="2261"/>
      <c r="JM431" s="1868"/>
      <c r="JP431" s="2261"/>
      <c r="JQ431" s="1868"/>
      <c r="JT431" s="2261"/>
      <c r="JU431" s="1868"/>
      <c r="JX431" s="2261"/>
      <c r="JY431" s="1868"/>
      <c r="KB431" s="2261"/>
      <c r="KC431" s="1868"/>
      <c r="KF431" s="2261"/>
      <c r="KG431" s="1868"/>
      <c r="KJ431" s="2261"/>
      <c r="KK431" s="1868"/>
      <c r="KN431" s="2261"/>
      <c r="KO431" s="1868"/>
      <c r="KR431" s="2261"/>
      <c r="KS431" s="1868"/>
      <c r="KV431" s="2261"/>
      <c r="KW431" s="1868"/>
      <c r="KZ431" s="2261"/>
      <c r="LA431" s="1868"/>
      <c r="LD431" s="2261"/>
      <c r="LE431" s="1868"/>
      <c r="LH431" s="2261"/>
      <c r="LI431" s="1868"/>
      <c r="LL431" s="2261"/>
      <c r="LM431" s="1868"/>
      <c r="LP431" s="2261"/>
      <c r="LQ431" s="1868"/>
      <c r="LT431" s="2261"/>
      <c r="LU431" s="1868"/>
      <c r="LX431" s="2261"/>
      <c r="LY431" s="1868"/>
      <c r="MB431" s="2261"/>
      <c r="MC431" s="1868"/>
      <c r="MF431" s="2261"/>
      <c r="MG431" s="1868"/>
      <c r="MJ431" s="2261"/>
      <c r="MK431" s="1868"/>
      <c r="MN431" s="2261"/>
      <c r="MO431" s="1868"/>
      <c r="MR431" s="2261"/>
      <c r="MS431" s="1868"/>
      <c r="MV431" s="2261"/>
      <c r="MW431" s="1868"/>
      <c r="MZ431" s="2261"/>
      <c r="NA431" s="1868"/>
      <c r="ND431" s="2261"/>
    </row>
    <row r="432" spans="1:368" s="898" customFormat="1" thickBot="1">
      <c r="A432" s="861"/>
      <c r="B432" s="1760"/>
      <c r="C432" s="1790"/>
      <c r="D432" s="2331"/>
      <c r="E432" s="1790"/>
      <c r="F432" s="1840" t="s">
        <v>454</v>
      </c>
      <c r="G432" s="1742" t="s">
        <v>173</v>
      </c>
      <c r="H432" s="1747" t="e">
        <f>AVERAGE(AK432,BU432,AS432,DU432,CC432,CK432,FM432,CO432,#REF!,FI432)</f>
        <v>#REF!</v>
      </c>
      <c r="I432" s="1741" t="e">
        <f>AVERAGE(AL432,BV432,AT432,DV432,CD432,CL432,FN432,CP432,#REF!,FJ432)</f>
        <v>#REF!</v>
      </c>
      <c r="J432" s="1741" t="e">
        <f>AVERAGE(AM432,BW432,AU432,DW432,CE432,CM432,FO432,CQ432,#REF!,FK432)</f>
        <v>#REF!</v>
      </c>
      <c r="K432" s="2310" t="e">
        <f>SUM(H432:J432)</f>
        <v>#REF!</v>
      </c>
      <c r="L432" s="1760"/>
      <c r="M432" s="1205"/>
      <c r="N432" s="1205"/>
      <c r="O432" s="1205"/>
      <c r="P432" s="2504"/>
      <c r="Q432" s="2530"/>
      <c r="R432" s="1206"/>
      <c r="S432" s="1207"/>
      <c r="T432" s="2531"/>
      <c r="U432" s="864"/>
      <c r="V432" s="864"/>
      <c r="W432" s="864"/>
      <c r="X432" s="865"/>
      <c r="Y432" s="482"/>
      <c r="Z432" s="482"/>
      <c r="AA432" s="482"/>
      <c r="AB432" s="483"/>
      <c r="AC432" s="484"/>
      <c r="AD432" s="484"/>
      <c r="AE432" s="484"/>
      <c r="AF432" s="356"/>
      <c r="AG432" s="1332"/>
      <c r="AH432" s="1333"/>
      <c r="AI432" s="1334"/>
      <c r="AJ432" s="1333"/>
      <c r="AK432" s="1558">
        <v>5.5</v>
      </c>
      <c r="AL432" s="486">
        <v>3.5</v>
      </c>
      <c r="AM432" s="486">
        <v>4</v>
      </c>
      <c r="AN432" s="1559">
        <f>AM432+AL432+AK432</f>
        <v>13</v>
      </c>
      <c r="AO432" s="1210"/>
      <c r="AP432" s="1210"/>
      <c r="AQ432" s="1210"/>
      <c r="AR432" s="1211"/>
      <c r="AS432" s="358">
        <f>AV432*6/20</f>
        <v>3.6</v>
      </c>
      <c r="AT432" s="358">
        <f>AV432*6/20</f>
        <v>3.6</v>
      </c>
      <c r="AU432" s="358">
        <f>AV432*8/20</f>
        <v>4.8</v>
      </c>
      <c r="AV432" s="543">
        <v>12</v>
      </c>
      <c r="AW432" s="1976"/>
      <c r="AX432" s="872"/>
      <c r="AY432" s="873"/>
      <c r="AZ432" s="1977"/>
      <c r="BA432" s="874"/>
      <c r="BB432" s="874"/>
      <c r="BC432" s="874"/>
      <c r="BD432" s="2434"/>
      <c r="BE432" s="2401"/>
      <c r="BF432" s="368"/>
      <c r="BG432" s="2451"/>
      <c r="BH432" s="470"/>
      <c r="BI432" s="877"/>
      <c r="BJ432" s="877"/>
      <c r="BK432" s="877"/>
      <c r="BL432" s="878"/>
      <c r="BM432" s="879"/>
      <c r="BN432" s="879"/>
      <c r="BO432" s="879"/>
      <c r="BP432" s="880"/>
      <c r="BQ432" s="867"/>
      <c r="BR432" s="867"/>
      <c r="BS432" s="867"/>
      <c r="BT432" s="866"/>
      <c r="BU432" s="1869">
        <f>BX432*6/20</f>
        <v>3.6</v>
      </c>
      <c r="BV432" s="374">
        <f>BX432*6/20</f>
        <v>3.6</v>
      </c>
      <c r="BW432" s="374">
        <f>BX432*8/20</f>
        <v>4.8</v>
      </c>
      <c r="BX432" s="1902">
        <v>12</v>
      </c>
      <c r="BY432" s="1435"/>
      <c r="BZ432" s="1435"/>
      <c r="CA432" s="1435"/>
      <c r="CB432" s="1436"/>
      <c r="CC432" s="484">
        <v>5.5</v>
      </c>
      <c r="CD432" s="484">
        <v>5.5</v>
      </c>
      <c r="CE432" s="484">
        <v>5</v>
      </c>
      <c r="CF432" s="1246">
        <f>CE432+CD432+CC432</f>
        <v>16</v>
      </c>
      <c r="CG432" s="1906"/>
      <c r="CH432" s="683"/>
      <c r="CI432" s="683"/>
      <c r="CJ432" s="1907"/>
      <c r="CK432" s="882"/>
      <c r="CL432" s="882"/>
      <c r="CM432" s="882"/>
      <c r="CN432" s="889"/>
      <c r="CO432" s="2011"/>
      <c r="CP432" s="537"/>
      <c r="CQ432" s="537"/>
      <c r="CR432" s="2006"/>
      <c r="CS432" s="883"/>
      <c r="CT432" s="883"/>
      <c r="CU432" s="883"/>
      <c r="CV432" s="885"/>
      <c r="CW432" s="886"/>
      <c r="CX432" s="883"/>
      <c r="CY432" s="884"/>
      <c r="CZ432" s="884"/>
      <c r="DA432" s="886"/>
      <c r="DB432" s="883"/>
      <c r="DC432" s="884"/>
      <c r="DD432" s="884"/>
      <c r="DE432" s="886"/>
      <c r="DF432" s="883"/>
      <c r="DG432" s="884"/>
      <c r="DH432" s="884"/>
      <c r="DI432" s="886"/>
      <c r="DJ432" s="883"/>
      <c r="DK432" s="884"/>
      <c r="DL432" s="884"/>
      <c r="DM432" s="881"/>
      <c r="DN432" s="881"/>
      <c r="DO432" s="881"/>
      <c r="DP432" s="891"/>
      <c r="DQ432" s="886"/>
      <c r="DR432" s="883"/>
      <c r="DS432" s="884"/>
      <c r="DT432" s="885"/>
      <c r="DU432" s="1213"/>
      <c r="DV432" s="1214"/>
      <c r="DW432" s="1215"/>
      <c r="DX432" s="1216"/>
      <c r="DY432" s="892"/>
      <c r="DZ432" s="893"/>
      <c r="EA432" s="1539"/>
      <c r="EB432" s="1540"/>
      <c r="EC432" s="886"/>
      <c r="ED432" s="883"/>
      <c r="EE432" s="884"/>
      <c r="EF432" s="885"/>
      <c r="EG432" s="886"/>
      <c r="EH432" s="883"/>
      <c r="EI432" s="884"/>
      <c r="EJ432" s="885"/>
      <c r="EK432" s="1693"/>
      <c r="EL432" s="1694"/>
      <c r="EM432" s="1695"/>
      <c r="EN432" s="1696"/>
      <c r="EO432" s="1697"/>
      <c r="EP432" s="1698"/>
      <c r="EQ432" s="1699"/>
      <c r="ER432" s="1700"/>
      <c r="ES432" s="1701"/>
      <c r="ET432" s="1702"/>
      <c r="EU432" s="1703"/>
      <c r="EV432" s="1704"/>
      <c r="EW432" s="1705"/>
      <c r="EX432" s="1706"/>
      <c r="EY432" s="1707"/>
      <c r="EZ432" s="1708"/>
      <c r="FA432" s="1709"/>
      <c r="FB432" s="1710"/>
      <c r="FC432" s="1711"/>
      <c r="FD432" s="1712"/>
      <c r="FE432" s="1713"/>
      <c r="FF432" s="1714"/>
      <c r="FG432" s="1715"/>
      <c r="FH432" s="1716"/>
      <c r="FL432" s="2260"/>
      <c r="FM432" s="462"/>
      <c r="FN432" s="462"/>
      <c r="FO432" s="462"/>
      <c r="FP432" s="2267"/>
      <c r="FQ432" s="1870"/>
      <c r="FR432" s="462"/>
      <c r="FS432" s="462"/>
      <c r="FT432" s="2267"/>
      <c r="FX432" s="2260"/>
      <c r="GB432" s="2260"/>
      <c r="GF432" s="2260"/>
      <c r="GG432" s="1867"/>
      <c r="GJ432" s="2260"/>
      <c r="GN432" s="2260"/>
      <c r="GR432" s="2260"/>
      <c r="GV432" s="1867"/>
      <c r="GW432" s="1867"/>
      <c r="GZ432" s="2260"/>
      <c r="HA432" s="1867"/>
      <c r="HD432" s="2260"/>
      <c r="HE432" s="1867"/>
      <c r="HH432" s="2260"/>
      <c r="HI432" s="1867"/>
      <c r="HL432" s="2260"/>
      <c r="HM432" s="1867"/>
      <c r="HP432" s="2260"/>
      <c r="HQ432" s="1867"/>
      <c r="HT432" s="2260"/>
      <c r="HU432" s="1867"/>
      <c r="HX432" s="2260"/>
      <c r="HY432" s="1867"/>
      <c r="IB432" s="2260"/>
      <c r="IC432" s="1867"/>
      <c r="IF432" s="2260"/>
      <c r="IG432" s="1867"/>
      <c r="IJ432" s="2260"/>
      <c r="IK432" s="1867"/>
      <c r="IN432" s="2260"/>
      <c r="IO432" s="1867"/>
      <c r="IR432" s="2260"/>
      <c r="IS432" s="1867"/>
      <c r="IV432" s="1867"/>
      <c r="IW432" s="1867"/>
      <c r="IZ432" s="2260"/>
      <c r="JA432" s="1867"/>
      <c r="JD432" s="2260"/>
      <c r="JE432" s="1867"/>
      <c r="JH432" s="2260"/>
      <c r="JI432" s="1867"/>
      <c r="JL432" s="2260"/>
      <c r="JM432" s="1867"/>
      <c r="JP432" s="2260"/>
      <c r="JQ432" s="1867"/>
      <c r="JT432" s="2260"/>
      <c r="JU432" s="1867"/>
      <c r="JX432" s="2260"/>
      <c r="JY432" s="1867"/>
      <c r="KB432" s="2260"/>
      <c r="KC432" s="1867"/>
      <c r="KF432" s="2260"/>
      <c r="KG432" s="1867"/>
      <c r="KJ432" s="2260"/>
      <c r="KK432" s="1867"/>
      <c r="KN432" s="2260"/>
      <c r="KO432" s="1867"/>
      <c r="KR432" s="2260"/>
      <c r="KS432" s="1867"/>
      <c r="KV432" s="2260"/>
      <c r="KW432" s="1867"/>
      <c r="KZ432" s="2260"/>
      <c r="LA432" s="1867"/>
      <c r="LD432" s="2260"/>
      <c r="LE432" s="1867"/>
      <c r="LH432" s="2260"/>
      <c r="LI432" s="1867"/>
      <c r="LL432" s="2260"/>
      <c r="LM432" s="1867"/>
      <c r="LP432" s="2260"/>
      <c r="LQ432" s="1867"/>
      <c r="LT432" s="2260"/>
      <c r="LU432" s="1867"/>
      <c r="LX432" s="2260"/>
      <c r="LY432" s="1867"/>
      <c r="MB432" s="2260"/>
      <c r="MC432" s="1867"/>
      <c r="MF432" s="2260"/>
      <c r="MG432" s="1867"/>
      <c r="MJ432" s="2260"/>
      <c r="MK432" s="1867"/>
      <c r="MN432" s="2260"/>
      <c r="MO432" s="1867"/>
      <c r="MR432" s="2260"/>
      <c r="MS432" s="1867"/>
      <c r="MV432" s="2260"/>
      <c r="MW432" s="1867"/>
      <c r="MZ432" s="2260"/>
      <c r="NA432" s="1867"/>
      <c r="ND432" s="2260"/>
    </row>
    <row r="433" spans="1:368" s="78" customFormat="1" thickBot="1">
      <c r="A433" s="899"/>
      <c r="B433" s="1754"/>
      <c r="C433" s="1790"/>
      <c r="D433" s="2331"/>
      <c r="E433" s="1790"/>
      <c r="F433" s="1837" t="s">
        <v>455</v>
      </c>
      <c r="G433" s="1743" t="s">
        <v>153</v>
      </c>
      <c r="H433" s="1741" t="e">
        <f>AVERAGE(AK433,BU433,AS433,DU433,CC433,CK433,FM433,CO433,#REF!,FI433)</f>
        <v>#REF!</v>
      </c>
      <c r="I433" s="1741" t="e">
        <f>AVERAGE(AL433,BV433,AT433,DV433,CD433,CL433,FN433,CP433,#REF!,FJ433)</f>
        <v>#REF!</v>
      </c>
      <c r="J433" s="1747" t="e">
        <f>AVERAGE(AM433,BW433,AU433,DW433,CE433,CM433,FO433,CQ433,#REF!,FK433)</f>
        <v>#REF!</v>
      </c>
      <c r="K433" s="2310" t="e">
        <f t="shared" ref="K433:K444" si="382">SUM(H433:J433)</f>
        <v>#REF!</v>
      </c>
      <c r="L433" s="1754"/>
      <c r="M433" s="472"/>
      <c r="N433" s="472"/>
      <c r="O433" s="472"/>
      <c r="P433" s="471"/>
      <c r="Q433" s="2521"/>
      <c r="R433" s="572"/>
      <c r="S433" s="573"/>
      <c r="T433" s="2520"/>
      <c r="U433" s="355"/>
      <c r="V433" s="355"/>
      <c r="W433" s="355"/>
      <c r="X433" s="356"/>
      <c r="Y433" s="482"/>
      <c r="Z433" s="482"/>
      <c r="AA433" s="482"/>
      <c r="AB433" s="483"/>
      <c r="AC433" s="484"/>
      <c r="AD433" s="484"/>
      <c r="AE433" s="484"/>
      <c r="AF433" s="356"/>
      <c r="AG433" s="1176"/>
      <c r="AH433" s="1177"/>
      <c r="AI433" s="1178"/>
      <c r="AJ433" s="1177"/>
      <c r="AK433" s="1558">
        <v>3.5</v>
      </c>
      <c r="AL433" s="486">
        <v>3.5</v>
      </c>
      <c r="AM433" s="486">
        <v>5</v>
      </c>
      <c r="AN433" s="1559">
        <f t="shared" ref="AN433:AN440" si="383">AM433+AL433+AK433</f>
        <v>12</v>
      </c>
      <c r="AO433" s="1127"/>
      <c r="AP433" s="1127"/>
      <c r="AQ433" s="1127"/>
      <c r="AR433" s="1128"/>
      <c r="AS433" s="358">
        <f t="shared" ref="AS433:AS440" si="384">AV433*6/20</f>
        <v>3.6</v>
      </c>
      <c r="AT433" s="358">
        <f t="shared" ref="AT433:AT440" si="385">AV433*6/20</f>
        <v>3.6</v>
      </c>
      <c r="AU433" s="358">
        <f t="shared" ref="AU433:AU440" si="386">AV433*8/20</f>
        <v>4.8</v>
      </c>
      <c r="AV433" s="543">
        <v>12</v>
      </c>
      <c r="AW433" s="1962"/>
      <c r="AX433" s="364"/>
      <c r="AY433" s="365"/>
      <c r="AZ433" s="1963"/>
      <c r="BA433" s="366"/>
      <c r="BB433" s="366"/>
      <c r="BC433" s="366"/>
      <c r="BD433" s="367"/>
      <c r="BE433" s="1906"/>
      <c r="BF433" s="683"/>
      <c r="BG433" s="2466"/>
      <c r="BH433" s="2409"/>
      <c r="BI433" s="371"/>
      <c r="BJ433" s="371"/>
      <c r="BK433" s="371"/>
      <c r="BL433" s="372"/>
      <c r="BM433" s="358"/>
      <c r="BN433" s="358"/>
      <c r="BO433" s="358"/>
      <c r="BP433" s="363"/>
      <c r="BQ433" s="373"/>
      <c r="BR433" s="373"/>
      <c r="BS433" s="373"/>
      <c r="BT433" s="704"/>
      <c r="BU433" s="1906">
        <f>BX433*6/20</f>
        <v>4.2389999999999999</v>
      </c>
      <c r="BV433" s="683">
        <f>BX433*6/20</f>
        <v>4.2389999999999999</v>
      </c>
      <c r="BW433" s="683">
        <f>BX433*8/20</f>
        <v>5.6520000000000001</v>
      </c>
      <c r="BX433" s="1907">
        <v>14.13</v>
      </c>
      <c r="BY433" s="1424"/>
      <c r="BZ433" s="1424"/>
      <c r="CA433" s="1424"/>
      <c r="CB433" s="1425"/>
      <c r="CC433" s="484">
        <v>4.5</v>
      </c>
      <c r="CD433" s="484">
        <v>5.5</v>
      </c>
      <c r="CE433" s="484">
        <v>7</v>
      </c>
      <c r="CF433" s="1246">
        <f t="shared" ref="CF433:CF440" si="387">CE433+CD433+CC433</f>
        <v>17</v>
      </c>
      <c r="CG433" s="481"/>
      <c r="CH433" s="481"/>
      <c r="CI433" s="481"/>
      <c r="CJ433" s="351"/>
      <c r="CK433" s="383"/>
      <c r="CL433" s="383"/>
      <c r="CM433" s="383"/>
      <c r="CN433" s="488"/>
      <c r="CO433" s="2011"/>
      <c r="CP433" s="537"/>
      <c r="CQ433" s="537"/>
      <c r="CR433" s="2006"/>
      <c r="CS433" s="467"/>
      <c r="CT433" s="467"/>
      <c r="CU433" s="467"/>
      <c r="CV433" s="575"/>
      <c r="CW433" s="466"/>
      <c r="CX433" s="467"/>
      <c r="CY433" s="468"/>
      <c r="CZ433" s="468"/>
      <c r="DA433" s="466"/>
      <c r="DB433" s="467"/>
      <c r="DC433" s="468"/>
      <c r="DD433" s="468"/>
      <c r="DE433" s="466"/>
      <c r="DF433" s="467"/>
      <c r="DG433" s="468"/>
      <c r="DH433" s="468"/>
      <c r="DI433" s="466"/>
      <c r="DJ433" s="467"/>
      <c r="DK433" s="468"/>
      <c r="DL433" s="468"/>
      <c r="DM433" s="374"/>
      <c r="DN433" s="374"/>
      <c r="DO433" s="374"/>
      <c r="DP433" s="574"/>
      <c r="DQ433" s="466"/>
      <c r="DR433" s="467"/>
      <c r="DS433" s="468"/>
      <c r="DT433" s="575"/>
      <c r="DU433" s="491"/>
      <c r="DV433" s="492"/>
      <c r="DW433" s="493"/>
      <c r="DX433" s="494"/>
      <c r="DY433" s="495"/>
      <c r="DZ433" s="496"/>
      <c r="EA433" s="497"/>
      <c r="EB433" s="576"/>
      <c r="EC433" s="466"/>
      <c r="ED433" s="467"/>
      <c r="EE433" s="468"/>
      <c r="EF433" s="575"/>
      <c r="EG433" s="466"/>
      <c r="EH433" s="467"/>
      <c r="EI433" s="468"/>
      <c r="EJ433" s="575"/>
      <c r="EK433" s="990"/>
      <c r="EL433" s="991"/>
      <c r="EM433" s="992"/>
      <c r="EN433" s="993"/>
      <c r="EO433" s="1052"/>
      <c r="EP433" s="1053"/>
      <c r="EQ433" s="1054"/>
      <c r="ER433" s="1055"/>
      <c r="ES433" s="1113"/>
      <c r="ET433" s="1114"/>
      <c r="EU433" s="1115"/>
      <c r="EV433" s="1116"/>
      <c r="EW433" s="1396"/>
      <c r="EX433" s="1397"/>
      <c r="EY433" s="1398"/>
      <c r="EZ433" s="1399"/>
      <c r="FA433" s="1465"/>
      <c r="FB433" s="1466"/>
      <c r="FC433" s="1467"/>
      <c r="FD433" s="1468"/>
      <c r="FE433" s="1678"/>
      <c r="FF433" s="1679"/>
      <c r="FG433" s="1680"/>
      <c r="FH433" s="1681"/>
      <c r="FL433" s="2252"/>
      <c r="FM433" s="462"/>
      <c r="FN433" s="462"/>
      <c r="FO433" s="462"/>
      <c r="FP433" s="2267"/>
      <c r="FQ433" s="1870"/>
      <c r="FR433" s="462"/>
      <c r="FS433" s="462"/>
      <c r="FT433" s="2267"/>
      <c r="FX433" s="2252"/>
      <c r="GB433" s="2252"/>
      <c r="GF433" s="2252"/>
      <c r="GG433" s="1858"/>
      <c r="GJ433" s="2252"/>
      <c r="GN433" s="2252"/>
      <c r="GR433" s="2252"/>
      <c r="GV433" s="1858"/>
      <c r="GW433" s="1858"/>
      <c r="GZ433" s="2252"/>
      <c r="HA433" s="1858"/>
      <c r="HD433" s="2252"/>
      <c r="HE433" s="1858"/>
      <c r="HH433" s="2252"/>
      <c r="HI433" s="1858"/>
      <c r="HL433" s="2252"/>
      <c r="HM433" s="1858"/>
      <c r="HP433" s="2252"/>
      <c r="HQ433" s="1858"/>
      <c r="HT433" s="2252"/>
      <c r="HU433" s="1858"/>
      <c r="HX433" s="2252"/>
      <c r="HY433" s="1858"/>
      <c r="IB433" s="2252"/>
      <c r="IC433" s="1858"/>
      <c r="IF433" s="2252"/>
      <c r="IG433" s="1858"/>
      <c r="IJ433" s="2252"/>
      <c r="IK433" s="1858"/>
      <c r="IN433" s="2252"/>
      <c r="IO433" s="1858"/>
      <c r="IR433" s="2252"/>
      <c r="IS433" s="1858"/>
      <c r="IV433" s="1858"/>
      <c r="IW433" s="1858"/>
      <c r="IZ433" s="2252"/>
      <c r="JA433" s="1858"/>
      <c r="JD433" s="2252"/>
      <c r="JE433" s="1858"/>
      <c r="JH433" s="2252"/>
      <c r="JI433" s="1858"/>
      <c r="JL433" s="2252"/>
      <c r="JM433" s="1858"/>
      <c r="JP433" s="2252"/>
      <c r="JQ433" s="1858"/>
      <c r="JT433" s="2252"/>
      <c r="JU433" s="1858"/>
      <c r="JX433" s="2252"/>
      <c r="JY433" s="1858"/>
      <c r="KB433" s="2252"/>
      <c r="KC433" s="1858"/>
      <c r="KF433" s="2252"/>
      <c r="KG433" s="1858"/>
      <c r="KJ433" s="2252"/>
      <c r="KK433" s="1858"/>
      <c r="KN433" s="2252"/>
      <c r="KO433" s="1858"/>
      <c r="KR433" s="2252"/>
      <c r="KS433" s="1858"/>
      <c r="KV433" s="2252"/>
      <c r="KW433" s="1858"/>
      <c r="KZ433" s="2252"/>
      <c r="LA433" s="1858"/>
      <c r="LD433" s="2252"/>
      <c r="LE433" s="1858"/>
      <c r="LH433" s="2252"/>
      <c r="LI433" s="1858"/>
      <c r="LL433" s="2252"/>
      <c r="LM433" s="1858"/>
      <c r="LP433" s="2252"/>
      <c r="LQ433" s="1858"/>
      <c r="LT433" s="2252"/>
      <c r="LU433" s="1858"/>
      <c r="LX433" s="2252"/>
      <c r="LY433" s="1858"/>
      <c r="MB433" s="2252"/>
      <c r="MC433" s="1858"/>
      <c r="MF433" s="2252"/>
      <c r="MG433" s="1858"/>
      <c r="MJ433" s="2252"/>
      <c r="MK433" s="1858"/>
      <c r="MN433" s="2252"/>
      <c r="MO433" s="1858"/>
      <c r="MR433" s="2252"/>
      <c r="MS433" s="1858"/>
      <c r="MV433" s="2252"/>
      <c r="MW433" s="1858"/>
      <c r="MZ433" s="2252"/>
      <c r="NA433" s="1858"/>
      <c r="ND433" s="2252"/>
    </row>
    <row r="434" spans="1:368" s="78" customFormat="1" thickBot="1">
      <c r="A434" s="899"/>
      <c r="B434" s="1754"/>
      <c r="C434" s="1790"/>
      <c r="D434" s="2331"/>
      <c r="E434" s="1790"/>
      <c r="F434" s="1837"/>
      <c r="G434" s="1743" t="s">
        <v>234</v>
      </c>
      <c r="H434" s="1741" t="e">
        <f>AVERAGE(AK434,BU434,AS434,DU434,CC434,CK434,FM434,CO434,#REF!,FI434)</f>
        <v>#REF!</v>
      </c>
      <c r="I434" s="1748" t="e">
        <f>AVERAGE(AL434,BV434,AT434,DV434,CD434,CL434,FN434,CP434,#REF!,FJ434)</f>
        <v>#REF!</v>
      </c>
      <c r="J434" s="1741" t="e">
        <f>AVERAGE(AM434,BW434,AU434,DW434,CE434,CM434,FO434,CQ434,#REF!,FK434)</f>
        <v>#REF!</v>
      </c>
      <c r="K434" s="2313" t="e">
        <f t="shared" si="382"/>
        <v>#REF!</v>
      </c>
      <c r="L434" s="1754"/>
      <c r="M434" s="472"/>
      <c r="N434" s="472"/>
      <c r="O434" s="472"/>
      <c r="P434" s="471"/>
      <c r="Q434" s="2521"/>
      <c r="R434" s="572"/>
      <c r="S434" s="573"/>
      <c r="T434" s="2520"/>
      <c r="U434" s="355"/>
      <c r="V434" s="355"/>
      <c r="W434" s="355"/>
      <c r="X434" s="356"/>
      <c r="Y434" s="482"/>
      <c r="Z434" s="482"/>
      <c r="AA434" s="482"/>
      <c r="AB434" s="483"/>
      <c r="AC434" s="484"/>
      <c r="AD434" s="484"/>
      <c r="AE434" s="484"/>
      <c r="AF434" s="356"/>
      <c r="AG434" s="1176"/>
      <c r="AH434" s="1177"/>
      <c r="AI434" s="1178"/>
      <c r="AJ434" s="1177"/>
      <c r="AK434" s="1906">
        <f>AN434*6/20</f>
        <v>4.0200000000000005</v>
      </c>
      <c r="AL434" s="683">
        <f>AN434*6/20</f>
        <v>4.0200000000000005</v>
      </c>
      <c r="AM434" s="683">
        <f>AN434*8/20</f>
        <v>5.36</v>
      </c>
      <c r="AN434" s="1907">
        <v>13.4</v>
      </c>
      <c r="AO434" s="1127"/>
      <c r="AP434" s="1127"/>
      <c r="AQ434" s="1127"/>
      <c r="AR434" s="1128"/>
      <c r="AS434" s="358">
        <f t="shared" si="384"/>
        <v>4.2</v>
      </c>
      <c r="AT434" s="358">
        <f t="shared" si="385"/>
        <v>4.2</v>
      </c>
      <c r="AU434" s="358">
        <f t="shared" si="386"/>
        <v>5.6</v>
      </c>
      <c r="AV434" s="543">
        <v>14</v>
      </c>
      <c r="AW434" s="1962"/>
      <c r="AX434" s="364"/>
      <c r="AY434" s="365"/>
      <c r="AZ434" s="1963"/>
      <c r="BA434" s="366"/>
      <c r="BB434" s="366"/>
      <c r="BC434" s="366"/>
      <c r="BD434" s="367"/>
      <c r="BE434" s="1906"/>
      <c r="BF434" s="683"/>
      <c r="BG434" s="2466"/>
      <c r="BH434" s="2409"/>
      <c r="BI434" s="371"/>
      <c r="BJ434" s="371"/>
      <c r="BK434" s="371"/>
      <c r="BL434" s="372"/>
      <c r="BM434" s="358"/>
      <c r="BN434" s="358"/>
      <c r="BO434" s="358"/>
      <c r="BP434" s="363"/>
      <c r="BQ434" s="373"/>
      <c r="BR434" s="373"/>
      <c r="BS434" s="373"/>
      <c r="BT434" s="704"/>
      <c r="BU434" s="1869">
        <f t="shared" ref="BU434:BU440" si="388">BX434*6/20</f>
        <v>4.5</v>
      </c>
      <c r="BV434" s="374">
        <f t="shared" ref="BV434:BV440" si="389">BX434*6/20</f>
        <v>4.5</v>
      </c>
      <c r="BW434" s="374">
        <f t="shared" ref="BW434:BW440" si="390">BX434*8/20</f>
        <v>6</v>
      </c>
      <c r="BX434" s="1902">
        <v>15</v>
      </c>
      <c r="BY434" s="1424"/>
      <c r="BZ434" s="1424"/>
      <c r="CA434" s="1424"/>
      <c r="CB434" s="1425"/>
      <c r="CC434" s="484">
        <v>4</v>
      </c>
      <c r="CD434" s="484">
        <v>5</v>
      </c>
      <c r="CE434" s="484">
        <v>5</v>
      </c>
      <c r="CF434" s="1246">
        <f t="shared" si="387"/>
        <v>14</v>
      </c>
      <c r="CG434" s="481"/>
      <c r="CH434" s="481"/>
      <c r="CI434" s="481"/>
      <c r="CJ434" s="351"/>
      <c r="CK434" s="383"/>
      <c r="CL434" s="383"/>
      <c r="CM434" s="383"/>
      <c r="CN434" s="488"/>
      <c r="CO434" s="2011"/>
      <c r="CP434" s="537"/>
      <c r="CQ434" s="537"/>
      <c r="CR434" s="2006"/>
      <c r="CS434" s="467"/>
      <c r="CT434" s="467"/>
      <c r="CU434" s="467"/>
      <c r="CV434" s="575"/>
      <c r="CW434" s="466"/>
      <c r="CX434" s="467"/>
      <c r="CY434" s="468"/>
      <c r="CZ434" s="468"/>
      <c r="DA434" s="466"/>
      <c r="DB434" s="467"/>
      <c r="DC434" s="468"/>
      <c r="DD434" s="468"/>
      <c r="DE434" s="466"/>
      <c r="DF434" s="467"/>
      <c r="DG434" s="468"/>
      <c r="DH434" s="468"/>
      <c r="DI434" s="466"/>
      <c r="DJ434" s="467"/>
      <c r="DK434" s="468"/>
      <c r="DL434" s="468"/>
      <c r="DM434" s="374"/>
      <c r="DN434" s="374"/>
      <c r="DO434" s="374"/>
      <c r="DP434" s="574"/>
      <c r="DQ434" s="466"/>
      <c r="DR434" s="467"/>
      <c r="DS434" s="468"/>
      <c r="DT434" s="575"/>
      <c r="DU434" s="491"/>
      <c r="DV434" s="492"/>
      <c r="DW434" s="493"/>
      <c r="DX434" s="494"/>
      <c r="DY434" s="495"/>
      <c r="DZ434" s="496"/>
      <c r="EA434" s="497"/>
      <c r="EB434" s="576"/>
      <c r="EC434" s="466"/>
      <c r="ED434" s="467"/>
      <c r="EE434" s="468"/>
      <c r="EF434" s="575"/>
      <c r="EG434" s="466"/>
      <c r="EH434" s="467"/>
      <c r="EI434" s="468"/>
      <c r="EJ434" s="575"/>
      <c r="EK434" s="990"/>
      <c r="EL434" s="991"/>
      <c r="EM434" s="992"/>
      <c r="EN434" s="993"/>
      <c r="EO434" s="1052"/>
      <c r="EP434" s="1053"/>
      <c r="EQ434" s="1054"/>
      <c r="ER434" s="1055"/>
      <c r="ES434" s="1113"/>
      <c r="ET434" s="1114"/>
      <c r="EU434" s="1115"/>
      <c r="EV434" s="1116"/>
      <c r="EW434" s="1396"/>
      <c r="EX434" s="1397"/>
      <c r="EY434" s="1398"/>
      <c r="EZ434" s="1399"/>
      <c r="FA434" s="1465"/>
      <c r="FB434" s="1466"/>
      <c r="FC434" s="1467"/>
      <c r="FD434" s="1468"/>
      <c r="FE434" s="1678"/>
      <c r="FF434" s="1679"/>
      <c r="FG434" s="1680"/>
      <c r="FH434" s="1681"/>
      <c r="FL434" s="2252"/>
      <c r="FM434" s="462"/>
      <c r="FN434" s="462"/>
      <c r="FO434" s="462"/>
      <c r="FP434" s="2267"/>
      <c r="FQ434" s="1870"/>
      <c r="FR434" s="462"/>
      <c r="FS434" s="462"/>
      <c r="FT434" s="2267"/>
      <c r="FX434" s="2252"/>
      <c r="GB434" s="2252"/>
      <c r="GF434" s="2252"/>
      <c r="GG434" s="1858"/>
      <c r="GJ434" s="2252"/>
      <c r="GN434" s="2252"/>
      <c r="GR434" s="2252"/>
      <c r="GV434" s="1858"/>
      <c r="GW434" s="1858"/>
      <c r="GZ434" s="2252"/>
      <c r="HA434" s="1858"/>
      <c r="HD434" s="2252"/>
      <c r="HE434" s="1858"/>
      <c r="HH434" s="2252"/>
      <c r="HI434" s="1858"/>
      <c r="HL434" s="2252"/>
      <c r="HM434" s="1858"/>
      <c r="HP434" s="2252"/>
      <c r="HQ434" s="1858"/>
      <c r="HT434" s="2252"/>
      <c r="HU434" s="1858"/>
      <c r="HX434" s="2252"/>
      <c r="HY434" s="1858"/>
      <c r="IB434" s="2252"/>
      <c r="IC434" s="1858"/>
      <c r="IF434" s="2252"/>
      <c r="IG434" s="1858"/>
      <c r="IJ434" s="2252"/>
      <c r="IK434" s="1858"/>
      <c r="IN434" s="2252"/>
      <c r="IO434" s="1858"/>
      <c r="IR434" s="2252"/>
      <c r="IS434" s="1858"/>
      <c r="IV434" s="1858"/>
      <c r="IW434" s="1858"/>
      <c r="IZ434" s="2252"/>
      <c r="JA434" s="1858"/>
      <c r="JD434" s="2252"/>
      <c r="JE434" s="1858"/>
      <c r="JH434" s="2252"/>
      <c r="JI434" s="1858"/>
      <c r="JL434" s="2252"/>
      <c r="JM434" s="1858"/>
      <c r="JP434" s="2252"/>
      <c r="JQ434" s="1858"/>
      <c r="JT434" s="2252"/>
      <c r="JU434" s="1858"/>
      <c r="JX434" s="2252"/>
      <c r="JY434" s="1858"/>
      <c r="KB434" s="2252"/>
      <c r="KC434" s="1858"/>
      <c r="KF434" s="2252"/>
      <c r="KG434" s="1858"/>
      <c r="KJ434" s="2252"/>
      <c r="KK434" s="1858"/>
      <c r="KN434" s="2252"/>
      <c r="KO434" s="1858"/>
      <c r="KR434" s="2252"/>
      <c r="KS434" s="1858"/>
      <c r="KV434" s="2252"/>
      <c r="KW434" s="1858"/>
      <c r="KZ434" s="2252"/>
      <c r="LA434" s="1858"/>
      <c r="LD434" s="2252"/>
      <c r="LE434" s="1858"/>
      <c r="LH434" s="2252"/>
      <c r="LI434" s="1858"/>
      <c r="LL434" s="2252"/>
      <c r="LM434" s="1858"/>
      <c r="LP434" s="2252"/>
      <c r="LQ434" s="1858"/>
      <c r="LT434" s="2252"/>
      <c r="LU434" s="1858"/>
      <c r="LX434" s="2252"/>
      <c r="LY434" s="1858"/>
      <c r="MB434" s="2252"/>
      <c r="MC434" s="1858"/>
      <c r="MF434" s="2252"/>
      <c r="MG434" s="1858"/>
      <c r="MJ434" s="2252"/>
      <c r="MK434" s="1858"/>
      <c r="MN434" s="2252"/>
      <c r="MO434" s="1858"/>
      <c r="MR434" s="2252"/>
      <c r="MS434" s="1858"/>
      <c r="MV434" s="2252"/>
      <c r="MW434" s="1858"/>
      <c r="MZ434" s="2252"/>
      <c r="NA434" s="1858"/>
      <c r="ND434" s="2252"/>
    </row>
    <row r="435" spans="1:368" s="78" customFormat="1" thickBot="1">
      <c r="A435" s="899"/>
      <c r="B435" s="1754"/>
      <c r="C435" s="1790"/>
      <c r="D435" s="2331"/>
      <c r="E435" s="1790"/>
      <c r="F435" s="1837"/>
      <c r="G435" s="1743" t="s">
        <v>456</v>
      </c>
      <c r="H435" s="1741" t="e">
        <f>AVERAGE(AK435,BU435,AS435,DU435,CC435,CK435,FM435,CO435,#REF!,FI435)</f>
        <v>#REF!</v>
      </c>
      <c r="I435" s="1741" t="e">
        <f>AVERAGE(AL435,BV435,AT435,DV435,CD435,CL435,FN435,CP435,#REF!,FJ435)</f>
        <v>#REF!</v>
      </c>
      <c r="J435" s="1749" t="e">
        <f>AVERAGE(AM435,BW435,AU435,DW435,CE435,CM435,FO435,CQ435,#REF!,FK435)</f>
        <v>#REF!</v>
      </c>
      <c r="K435" s="2310" t="e">
        <f t="shared" si="382"/>
        <v>#REF!</v>
      </c>
      <c r="L435" s="1754"/>
      <c r="M435" s="472"/>
      <c r="N435" s="472"/>
      <c r="O435" s="472"/>
      <c r="P435" s="471"/>
      <c r="Q435" s="2521"/>
      <c r="R435" s="572"/>
      <c r="S435" s="573"/>
      <c r="T435" s="2520"/>
      <c r="U435" s="355"/>
      <c r="V435" s="355"/>
      <c r="W435" s="355"/>
      <c r="X435" s="356"/>
      <c r="Y435" s="482"/>
      <c r="Z435" s="482"/>
      <c r="AA435" s="482"/>
      <c r="AB435" s="483"/>
      <c r="AC435" s="484"/>
      <c r="AD435" s="484"/>
      <c r="AE435" s="484"/>
      <c r="AF435" s="356"/>
      <c r="AG435" s="1176"/>
      <c r="AH435" s="1177"/>
      <c r="AI435" s="1178"/>
      <c r="AJ435" s="1177"/>
      <c r="AK435" s="1558">
        <v>4</v>
      </c>
      <c r="AL435" s="486">
        <v>4.5</v>
      </c>
      <c r="AM435" s="486">
        <v>6</v>
      </c>
      <c r="AN435" s="1559">
        <f t="shared" si="383"/>
        <v>14.5</v>
      </c>
      <c r="AO435" s="1127"/>
      <c r="AP435" s="1127"/>
      <c r="AQ435" s="1127"/>
      <c r="AR435" s="1128"/>
      <c r="AS435" s="358">
        <f t="shared" si="384"/>
        <v>3.6</v>
      </c>
      <c r="AT435" s="358">
        <f t="shared" si="385"/>
        <v>3.6</v>
      </c>
      <c r="AU435" s="358">
        <f t="shared" si="386"/>
        <v>4.8</v>
      </c>
      <c r="AV435" s="543">
        <v>12</v>
      </c>
      <c r="AW435" s="1962"/>
      <c r="AX435" s="364"/>
      <c r="AY435" s="365"/>
      <c r="AZ435" s="1963"/>
      <c r="BA435" s="366"/>
      <c r="BB435" s="366"/>
      <c r="BC435" s="366"/>
      <c r="BD435" s="367"/>
      <c r="BE435" s="2401"/>
      <c r="BF435" s="368"/>
      <c r="BG435" s="2451"/>
      <c r="BH435" s="470"/>
      <c r="BI435" s="371"/>
      <c r="BJ435" s="371"/>
      <c r="BK435" s="371"/>
      <c r="BL435" s="372"/>
      <c r="BM435" s="358"/>
      <c r="BN435" s="358"/>
      <c r="BO435" s="358"/>
      <c r="BP435" s="363"/>
      <c r="BQ435" s="373"/>
      <c r="BR435" s="373"/>
      <c r="BS435" s="373"/>
      <c r="BT435" s="704"/>
      <c r="BU435" s="1869">
        <f t="shared" si="388"/>
        <v>3.9</v>
      </c>
      <c r="BV435" s="374">
        <f t="shared" si="389"/>
        <v>3.9</v>
      </c>
      <c r="BW435" s="374">
        <f t="shared" si="390"/>
        <v>5.2</v>
      </c>
      <c r="BX435" s="1902">
        <v>13</v>
      </c>
      <c r="BY435" s="1424"/>
      <c r="BZ435" s="1424"/>
      <c r="CA435" s="1424"/>
      <c r="CB435" s="1425"/>
      <c r="CC435" s="1906">
        <f>CF435*6/20</f>
        <v>4.4939999999999998</v>
      </c>
      <c r="CD435" s="683">
        <f>CF435*6/20</f>
        <v>4.4939999999999998</v>
      </c>
      <c r="CE435" s="683">
        <f>CF435*8/20</f>
        <v>5.992</v>
      </c>
      <c r="CF435" s="1907">
        <v>14.98</v>
      </c>
      <c r="CG435" s="481"/>
      <c r="CH435" s="481"/>
      <c r="CI435" s="481"/>
      <c r="CJ435" s="351"/>
      <c r="CK435" s="383"/>
      <c r="CL435" s="383"/>
      <c r="CM435" s="383"/>
      <c r="CN435" s="488"/>
      <c r="CO435" s="2011"/>
      <c r="CP435" s="537"/>
      <c r="CQ435" s="537"/>
      <c r="CR435" s="2006"/>
      <c r="CS435" s="467"/>
      <c r="CT435" s="467"/>
      <c r="CU435" s="467"/>
      <c r="CV435" s="575"/>
      <c r="CW435" s="466"/>
      <c r="CX435" s="467"/>
      <c r="CY435" s="468"/>
      <c r="CZ435" s="468"/>
      <c r="DA435" s="466"/>
      <c r="DB435" s="467"/>
      <c r="DC435" s="468"/>
      <c r="DD435" s="468"/>
      <c r="DE435" s="466"/>
      <c r="DF435" s="467"/>
      <c r="DG435" s="468"/>
      <c r="DH435" s="468"/>
      <c r="DI435" s="466"/>
      <c r="DJ435" s="467"/>
      <c r="DK435" s="468"/>
      <c r="DL435" s="468"/>
      <c r="DM435" s="374"/>
      <c r="DN435" s="374"/>
      <c r="DO435" s="374"/>
      <c r="DP435" s="574"/>
      <c r="DQ435" s="466"/>
      <c r="DR435" s="467"/>
      <c r="DS435" s="468"/>
      <c r="DT435" s="575"/>
      <c r="DU435" s="491"/>
      <c r="DV435" s="492"/>
      <c r="DW435" s="493"/>
      <c r="DX435" s="494"/>
      <c r="DY435" s="495"/>
      <c r="DZ435" s="496"/>
      <c r="EA435" s="497"/>
      <c r="EB435" s="576"/>
      <c r="EC435" s="466"/>
      <c r="ED435" s="467"/>
      <c r="EE435" s="468"/>
      <c r="EF435" s="575"/>
      <c r="EG435" s="466"/>
      <c r="EH435" s="467"/>
      <c r="EI435" s="468"/>
      <c r="EJ435" s="575"/>
      <c r="EK435" s="990"/>
      <c r="EL435" s="991"/>
      <c r="EM435" s="992"/>
      <c r="EN435" s="993"/>
      <c r="EO435" s="1052"/>
      <c r="EP435" s="1053"/>
      <c r="EQ435" s="1054"/>
      <c r="ER435" s="1055"/>
      <c r="ES435" s="1113"/>
      <c r="ET435" s="1114"/>
      <c r="EU435" s="1115"/>
      <c r="EV435" s="1116"/>
      <c r="EW435" s="1396"/>
      <c r="EX435" s="1397"/>
      <c r="EY435" s="1398"/>
      <c r="EZ435" s="1399"/>
      <c r="FA435" s="1465"/>
      <c r="FB435" s="1466"/>
      <c r="FC435" s="1467"/>
      <c r="FD435" s="1468"/>
      <c r="FE435" s="1678"/>
      <c r="FF435" s="1679"/>
      <c r="FG435" s="1680"/>
      <c r="FH435" s="1681"/>
      <c r="FL435" s="2252"/>
      <c r="FM435" s="462"/>
      <c r="FN435" s="462"/>
      <c r="FO435" s="462"/>
      <c r="FP435" s="2267"/>
      <c r="FQ435" s="1870"/>
      <c r="FR435" s="462"/>
      <c r="FS435" s="462"/>
      <c r="FT435" s="2267"/>
      <c r="FX435" s="2252"/>
      <c r="GB435" s="2252"/>
      <c r="GF435" s="2252"/>
      <c r="GG435" s="1858"/>
      <c r="GJ435" s="2252"/>
      <c r="GN435" s="2252"/>
      <c r="GR435" s="2252"/>
      <c r="GV435" s="1858"/>
      <c r="GW435" s="1858"/>
      <c r="GZ435" s="2252"/>
      <c r="HA435" s="1858"/>
      <c r="HD435" s="2252"/>
      <c r="HE435" s="1858"/>
      <c r="HH435" s="2252"/>
      <c r="HI435" s="1858"/>
      <c r="HL435" s="2252"/>
      <c r="HM435" s="1858"/>
      <c r="HP435" s="2252"/>
      <c r="HQ435" s="1858"/>
      <c r="HT435" s="2252"/>
      <c r="HU435" s="1858"/>
      <c r="HX435" s="2252"/>
      <c r="HY435" s="1858"/>
      <c r="IB435" s="2252"/>
      <c r="IC435" s="1858"/>
      <c r="IF435" s="2252"/>
      <c r="IG435" s="1858"/>
      <c r="IJ435" s="2252"/>
      <c r="IK435" s="1858"/>
      <c r="IN435" s="2252"/>
      <c r="IO435" s="1858"/>
      <c r="IR435" s="2252"/>
      <c r="IS435" s="1858"/>
      <c r="IV435" s="1858"/>
      <c r="IW435" s="1858"/>
      <c r="IZ435" s="2252"/>
      <c r="JA435" s="1858"/>
      <c r="JD435" s="2252"/>
      <c r="JE435" s="1858"/>
      <c r="JH435" s="2252"/>
      <c r="JI435" s="1858"/>
      <c r="JL435" s="2252"/>
      <c r="JM435" s="1858"/>
      <c r="JP435" s="2252"/>
      <c r="JQ435" s="1858"/>
      <c r="JT435" s="2252"/>
      <c r="JU435" s="1858"/>
      <c r="JX435" s="2252"/>
      <c r="JY435" s="1858"/>
      <c r="KB435" s="2252"/>
      <c r="KC435" s="1858"/>
      <c r="KF435" s="2252"/>
      <c r="KG435" s="1858"/>
      <c r="KJ435" s="2252"/>
      <c r="KK435" s="1858"/>
      <c r="KN435" s="2252"/>
      <c r="KO435" s="1858"/>
      <c r="KR435" s="2252"/>
      <c r="KS435" s="1858"/>
      <c r="KV435" s="2252"/>
      <c r="KW435" s="1858"/>
      <c r="KZ435" s="2252"/>
      <c r="LA435" s="1858"/>
      <c r="LD435" s="2252"/>
      <c r="LE435" s="1858"/>
      <c r="LH435" s="2252"/>
      <c r="LI435" s="1858"/>
      <c r="LL435" s="2252"/>
      <c r="LM435" s="1858"/>
      <c r="LP435" s="2252"/>
      <c r="LQ435" s="1858"/>
      <c r="LT435" s="2252"/>
      <c r="LU435" s="1858"/>
      <c r="LX435" s="2252"/>
      <c r="LY435" s="1858"/>
      <c r="MB435" s="2252"/>
      <c r="MC435" s="1858"/>
      <c r="MF435" s="2252"/>
      <c r="MG435" s="1858"/>
      <c r="MJ435" s="2252"/>
      <c r="MK435" s="1858"/>
      <c r="MN435" s="2252"/>
      <c r="MO435" s="1858"/>
      <c r="MR435" s="2252"/>
      <c r="MS435" s="1858"/>
      <c r="MV435" s="2252"/>
      <c r="MW435" s="1858"/>
      <c r="MZ435" s="2252"/>
      <c r="NA435" s="1858"/>
      <c r="ND435" s="2252"/>
    </row>
    <row r="436" spans="1:368" s="78" customFormat="1" thickBot="1">
      <c r="A436" s="899"/>
      <c r="B436" s="1754"/>
      <c r="C436" s="1790"/>
      <c r="D436" s="2331"/>
      <c r="E436" s="1790"/>
      <c r="F436" s="1837"/>
      <c r="G436" s="1743" t="s">
        <v>457</v>
      </c>
      <c r="H436" s="1741" t="e">
        <f>AVERAGE(AK436,BU436,AS436,DU436,CC436,CK436,FM436,CO436,#REF!,FI436)</f>
        <v>#REF!</v>
      </c>
      <c r="I436" s="1741" t="e">
        <f>AVERAGE(AL436,BV436,AT436,DV436,CD436,CL436,FN436,CP436,#REF!,FJ436)</f>
        <v>#REF!</v>
      </c>
      <c r="J436" s="1741" t="e">
        <f>AVERAGE(AM436,BW436,AU436,DW436,CE436,CM436,FO436,CQ436,#REF!,FK436)</f>
        <v>#REF!</v>
      </c>
      <c r="K436" s="2310" t="e">
        <f t="shared" si="382"/>
        <v>#REF!</v>
      </c>
      <c r="L436" s="1754"/>
      <c r="M436" s="472"/>
      <c r="N436" s="472"/>
      <c r="O436" s="472"/>
      <c r="P436" s="471"/>
      <c r="Q436" s="2521"/>
      <c r="R436" s="572"/>
      <c r="S436" s="573"/>
      <c r="T436" s="2520"/>
      <c r="U436" s="355"/>
      <c r="V436" s="355"/>
      <c r="W436" s="355"/>
      <c r="X436" s="356"/>
      <c r="Y436" s="482"/>
      <c r="Z436" s="482"/>
      <c r="AA436" s="482"/>
      <c r="AB436" s="483"/>
      <c r="AC436" s="484"/>
      <c r="AD436" s="484"/>
      <c r="AE436" s="484"/>
      <c r="AF436" s="356"/>
      <c r="AG436" s="1176"/>
      <c r="AH436" s="1177"/>
      <c r="AI436" s="1178"/>
      <c r="AJ436" s="1177"/>
      <c r="AK436" s="1906">
        <f>AN436*6/20</f>
        <v>4.0200000000000005</v>
      </c>
      <c r="AL436" s="683">
        <f>AN436*6/20</f>
        <v>4.0200000000000005</v>
      </c>
      <c r="AM436" s="683">
        <f>AN436*8/20</f>
        <v>5.36</v>
      </c>
      <c r="AN436" s="1907">
        <f>AN434</f>
        <v>13.4</v>
      </c>
      <c r="AO436" s="1127"/>
      <c r="AP436" s="1127"/>
      <c r="AQ436" s="1127"/>
      <c r="AR436" s="1128"/>
      <c r="AS436" s="358">
        <f t="shared" si="384"/>
        <v>3.3</v>
      </c>
      <c r="AT436" s="358">
        <f t="shared" si="385"/>
        <v>3.3</v>
      </c>
      <c r="AU436" s="358">
        <f t="shared" si="386"/>
        <v>4.4000000000000004</v>
      </c>
      <c r="AV436" s="543">
        <v>11</v>
      </c>
      <c r="AW436" s="1962"/>
      <c r="AX436" s="364"/>
      <c r="AY436" s="365"/>
      <c r="AZ436" s="1963"/>
      <c r="BA436" s="366"/>
      <c r="BB436" s="366"/>
      <c r="BC436" s="366"/>
      <c r="BD436" s="367"/>
      <c r="BE436" s="1906"/>
      <c r="BF436" s="683"/>
      <c r="BG436" s="2466"/>
      <c r="BH436" s="2409"/>
      <c r="BI436" s="371"/>
      <c r="BJ436" s="371"/>
      <c r="BK436" s="371"/>
      <c r="BL436" s="372"/>
      <c r="BM436" s="358"/>
      <c r="BN436" s="358"/>
      <c r="BO436" s="358"/>
      <c r="BP436" s="363"/>
      <c r="BQ436" s="373"/>
      <c r="BR436" s="373"/>
      <c r="BS436" s="373"/>
      <c r="BT436" s="704"/>
      <c r="BU436" s="1869">
        <f t="shared" si="388"/>
        <v>3.9</v>
      </c>
      <c r="BV436" s="374">
        <f t="shared" si="389"/>
        <v>3.9</v>
      </c>
      <c r="BW436" s="374">
        <f t="shared" si="390"/>
        <v>5.2</v>
      </c>
      <c r="BX436" s="1902">
        <v>13</v>
      </c>
      <c r="BY436" s="1424"/>
      <c r="BZ436" s="1424"/>
      <c r="CA436" s="1424"/>
      <c r="CB436" s="1425"/>
      <c r="CC436" s="484">
        <v>6</v>
      </c>
      <c r="CD436" s="484">
        <v>5.5</v>
      </c>
      <c r="CE436" s="484">
        <v>5.5</v>
      </c>
      <c r="CF436" s="1246">
        <f t="shared" si="387"/>
        <v>17</v>
      </c>
      <c r="CG436" s="481"/>
      <c r="CH436" s="481"/>
      <c r="CI436" s="481"/>
      <c r="CJ436" s="351"/>
      <c r="CK436" s="383"/>
      <c r="CL436" s="383"/>
      <c r="CM436" s="383"/>
      <c r="CN436" s="488"/>
      <c r="CO436" s="2011"/>
      <c r="CP436" s="537"/>
      <c r="CQ436" s="537"/>
      <c r="CR436" s="2006"/>
      <c r="CS436" s="467"/>
      <c r="CT436" s="467"/>
      <c r="CU436" s="467"/>
      <c r="CV436" s="575"/>
      <c r="CW436" s="466"/>
      <c r="CX436" s="467"/>
      <c r="CY436" s="468"/>
      <c r="CZ436" s="468"/>
      <c r="DA436" s="466"/>
      <c r="DB436" s="467"/>
      <c r="DC436" s="468"/>
      <c r="DD436" s="468"/>
      <c r="DE436" s="466"/>
      <c r="DF436" s="467"/>
      <c r="DG436" s="468"/>
      <c r="DH436" s="468"/>
      <c r="DI436" s="466"/>
      <c r="DJ436" s="467"/>
      <c r="DK436" s="468"/>
      <c r="DL436" s="468"/>
      <c r="DM436" s="374"/>
      <c r="DN436" s="374"/>
      <c r="DO436" s="374"/>
      <c r="DP436" s="574"/>
      <c r="DQ436" s="466"/>
      <c r="DR436" s="467"/>
      <c r="DS436" s="468"/>
      <c r="DT436" s="575"/>
      <c r="DU436" s="491"/>
      <c r="DV436" s="492"/>
      <c r="DW436" s="493"/>
      <c r="DX436" s="494"/>
      <c r="DY436" s="495"/>
      <c r="DZ436" s="496"/>
      <c r="EA436" s="497"/>
      <c r="EB436" s="576"/>
      <c r="EC436" s="466"/>
      <c r="ED436" s="467"/>
      <c r="EE436" s="468"/>
      <c r="EF436" s="575"/>
      <c r="EG436" s="466"/>
      <c r="EH436" s="467"/>
      <c r="EI436" s="468"/>
      <c r="EJ436" s="575"/>
      <c r="EK436" s="990"/>
      <c r="EL436" s="991"/>
      <c r="EM436" s="992"/>
      <c r="EN436" s="993"/>
      <c r="EO436" s="1052"/>
      <c r="EP436" s="1053"/>
      <c r="EQ436" s="1054"/>
      <c r="ER436" s="1055"/>
      <c r="ES436" s="1113"/>
      <c r="ET436" s="1114"/>
      <c r="EU436" s="1115"/>
      <c r="EV436" s="1116"/>
      <c r="EW436" s="1396"/>
      <c r="EX436" s="1397"/>
      <c r="EY436" s="1398"/>
      <c r="EZ436" s="1399"/>
      <c r="FA436" s="1465"/>
      <c r="FB436" s="1466"/>
      <c r="FC436" s="1467"/>
      <c r="FD436" s="1468"/>
      <c r="FE436" s="1678"/>
      <c r="FF436" s="1679"/>
      <c r="FG436" s="1680"/>
      <c r="FH436" s="1681"/>
      <c r="FL436" s="2252"/>
      <c r="FM436" s="462"/>
      <c r="FN436" s="462"/>
      <c r="FO436" s="462"/>
      <c r="FP436" s="2267"/>
      <c r="FQ436" s="1870"/>
      <c r="FR436" s="462"/>
      <c r="FS436" s="462"/>
      <c r="FT436" s="2267"/>
      <c r="FX436" s="2252"/>
      <c r="GB436" s="2252"/>
      <c r="GF436" s="2252"/>
      <c r="GG436" s="1858"/>
      <c r="GJ436" s="2252"/>
      <c r="GN436" s="2252"/>
      <c r="GR436" s="2252"/>
      <c r="GV436" s="1858"/>
      <c r="GW436" s="1858"/>
      <c r="GZ436" s="2252"/>
      <c r="HA436" s="1858"/>
      <c r="HD436" s="2252"/>
      <c r="HE436" s="1858"/>
      <c r="HH436" s="2252"/>
      <c r="HI436" s="1858"/>
      <c r="HL436" s="2252"/>
      <c r="HM436" s="1858"/>
      <c r="HP436" s="2252"/>
      <c r="HQ436" s="1858"/>
      <c r="HT436" s="2252"/>
      <c r="HU436" s="1858"/>
      <c r="HX436" s="2252"/>
      <c r="HY436" s="1858"/>
      <c r="IB436" s="2252"/>
      <c r="IC436" s="1858"/>
      <c r="IF436" s="2252"/>
      <c r="IG436" s="1858"/>
      <c r="IJ436" s="2252"/>
      <c r="IK436" s="1858"/>
      <c r="IN436" s="2252"/>
      <c r="IO436" s="1858"/>
      <c r="IR436" s="2252"/>
      <c r="IS436" s="1858"/>
      <c r="IV436" s="1858"/>
      <c r="IW436" s="1858"/>
      <c r="IZ436" s="2252"/>
      <c r="JA436" s="1858"/>
      <c r="JD436" s="2252"/>
      <c r="JE436" s="1858"/>
      <c r="JH436" s="2252"/>
      <c r="JI436" s="1858"/>
      <c r="JL436" s="2252"/>
      <c r="JM436" s="1858"/>
      <c r="JP436" s="2252"/>
      <c r="JQ436" s="1858"/>
      <c r="JT436" s="2252"/>
      <c r="JU436" s="1858"/>
      <c r="JX436" s="2252"/>
      <c r="JY436" s="1858"/>
      <c r="KB436" s="2252"/>
      <c r="KC436" s="1858"/>
      <c r="KF436" s="2252"/>
      <c r="KG436" s="1858"/>
      <c r="KJ436" s="2252"/>
      <c r="KK436" s="1858"/>
      <c r="KN436" s="2252"/>
      <c r="KO436" s="1858"/>
      <c r="KR436" s="2252"/>
      <c r="KS436" s="1858"/>
      <c r="KV436" s="2252"/>
      <c r="KW436" s="1858"/>
      <c r="KZ436" s="2252"/>
      <c r="LA436" s="1858"/>
      <c r="LD436" s="2252"/>
      <c r="LE436" s="1858"/>
      <c r="LH436" s="2252"/>
      <c r="LI436" s="1858"/>
      <c r="LL436" s="2252"/>
      <c r="LM436" s="1858"/>
      <c r="LP436" s="2252"/>
      <c r="LQ436" s="1858"/>
      <c r="LT436" s="2252"/>
      <c r="LU436" s="1858"/>
      <c r="LX436" s="2252"/>
      <c r="LY436" s="1858"/>
      <c r="MB436" s="2252"/>
      <c r="MC436" s="1858"/>
      <c r="MF436" s="2252"/>
      <c r="MG436" s="1858"/>
      <c r="MJ436" s="2252"/>
      <c r="MK436" s="1858"/>
      <c r="MN436" s="2252"/>
      <c r="MO436" s="1858"/>
      <c r="MR436" s="2252"/>
      <c r="MS436" s="1858"/>
      <c r="MV436" s="2252"/>
      <c r="MW436" s="1858"/>
      <c r="MZ436" s="2252"/>
      <c r="NA436" s="1858"/>
      <c r="ND436" s="2252"/>
    </row>
    <row r="437" spans="1:368" s="78" customFormat="1" thickBot="1">
      <c r="A437" s="899"/>
      <c r="B437" s="1754"/>
      <c r="C437" s="1790"/>
      <c r="D437" s="2331"/>
      <c r="E437" s="1790"/>
      <c r="F437" s="1837"/>
      <c r="G437" s="1743" t="s">
        <v>263</v>
      </c>
      <c r="H437" s="1741" t="e">
        <f>AVERAGE(AK437,BU437,AS437,DU437,CC437,CK437,FM437,CO437,#REF!,FI437)</f>
        <v>#REF!</v>
      </c>
      <c r="I437" s="1741" t="e">
        <f>AVERAGE(AL437,BV437,AT437,DV437,CD437,CL437,FN437,CP437,#REF!,FJ437)</f>
        <v>#REF!</v>
      </c>
      <c r="J437" s="1741" t="e">
        <f>AVERAGE(AM437,BW437,AU437,DW437,CE437,CM437,FO437,CQ437,#REF!,FK437)</f>
        <v>#REF!</v>
      </c>
      <c r="K437" s="2310" t="e">
        <f t="shared" si="382"/>
        <v>#REF!</v>
      </c>
      <c r="L437" s="1754"/>
      <c r="M437" s="472"/>
      <c r="N437" s="472"/>
      <c r="O437" s="472"/>
      <c r="P437" s="471"/>
      <c r="Q437" s="2521"/>
      <c r="R437" s="572"/>
      <c r="S437" s="573"/>
      <c r="T437" s="2520"/>
      <c r="U437" s="355"/>
      <c r="V437" s="355"/>
      <c r="W437" s="355"/>
      <c r="X437" s="356"/>
      <c r="Y437" s="482"/>
      <c r="Z437" s="482"/>
      <c r="AA437" s="482"/>
      <c r="AB437" s="483"/>
      <c r="AC437" s="484"/>
      <c r="AD437" s="484"/>
      <c r="AE437" s="484"/>
      <c r="AF437" s="356"/>
      <c r="AG437" s="1176"/>
      <c r="AH437" s="1177"/>
      <c r="AI437" s="1178"/>
      <c r="AJ437" s="1177"/>
      <c r="AK437" s="1906">
        <f>AN437*6/20</f>
        <v>4.0200000000000005</v>
      </c>
      <c r="AL437" s="683">
        <f>AN437*6/20</f>
        <v>4.0200000000000005</v>
      </c>
      <c r="AM437" s="683">
        <f>AN437*8/20</f>
        <v>5.36</v>
      </c>
      <c r="AN437" s="1907">
        <f>AN436</f>
        <v>13.4</v>
      </c>
      <c r="AO437" s="1127"/>
      <c r="AP437" s="1127"/>
      <c r="AQ437" s="1127"/>
      <c r="AR437" s="1128"/>
      <c r="AS437" s="358">
        <f t="shared" si="384"/>
        <v>3.6</v>
      </c>
      <c r="AT437" s="358">
        <f t="shared" si="385"/>
        <v>3.6</v>
      </c>
      <c r="AU437" s="358">
        <f t="shared" si="386"/>
        <v>4.8</v>
      </c>
      <c r="AV437" s="543">
        <v>12</v>
      </c>
      <c r="AW437" s="1962"/>
      <c r="AX437" s="364"/>
      <c r="AY437" s="365"/>
      <c r="AZ437" s="1963"/>
      <c r="BA437" s="366"/>
      <c r="BB437" s="366"/>
      <c r="BC437" s="366"/>
      <c r="BD437" s="367"/>
      <c r="BE437" s="2401"/>
      <c r="BF437" s="368"/>
      <c r="BG437" s="2451"/>
      <c r="BH437" s="470"/>
      <c r="BI437" s="371"/>
      <c r="BJ437" s="371"/>
      <c r="BK437" s="371"/>
      <c r="BL437" s="372"/>
      <c r="BM437" s="358"/>
      <c r="BN437" s="358"/>
      <c r="BO437" s="358"/>
      <c r="BP437" s="363"/>
      <c r="BQ437" s="373"/>
      <c r="BR437" s="373"/>
      <c r="BS437" s="373"/>
      <c r="BT437" s="704"/>
      <c r="BU437" s="1869">
        <f t="shared" si="388"/>
        <v>4.5</v>
      </c>
      <c r="BV437" s="374">
        <f t="shared" si="389"/>
        <v>4.5</v>
      </c>
      <c r="BW437" s="374">
        <f t="shared" si="390"/>
        <v>6</v>
      </c>
      <c r="BX437" s="1902">
        <v>15</v>
      </c>
      <c r="BY437" s="1424"/>
      <c r="BZ437" s="1424"/>
      <c r="CA437" s="1424"/>
      <c r="CB437" s="1425"/>
      <c r="CC437" s="484">
        <v>4</v>
      </c>
      <c r="CD437" s="484">
        <v>4.5</v>
      </c>
      <c r="CE437" s="484">
        <v>5.5</v>
      </c>
      <c r="CF437" s="1246">
        <f t="shared" si="387"/>
        <v>14</v>
      </c>
      <c r="CG437" s="481"/>
      <c r="CH437" s="481"/>
      <c r="CI437" s="481"/>
      <c r="CJ437" s="351"/>
      <c r="CK437" s="383"/>
      <c r="CL437" s="383"/>
      <c r="CM437" s="383"/>
      <c r="CN437" s="488"/>
      <c r="CO437" s="2011"/>
      <c r="CP437" s="537"/>
      <c r="CQ437" s="537"/>
      <c r="CR437" s="2006"/>
      <c r="CS437" s="467"/>
      <c r="CT437" s="467"/>
      <c r="CU437" s="467"/>
      <c r="CV437" s="575"/>
      <c r="CW437" s="466"/>
      <c r="CX437" s="467"/>
      <c r="CY437" s="468"/>
      <c r="CZ437" s="468"/>
      <c r="DA437" s="466"/>
      <c r="DB437" s="467"/>
      <c r="DC437" s="468"/>
      <c r="DD437" s="468"/>
      <c r="DE437" s="466"/>
      <c r="DF437" s="467"/>
      <c r="DG437" s="468"/>
      <c r="DH437" s="468"/>
      <c r="DI437" s="466"/>
      <c r="DJ437" s="467"/>
      <c r="DK437" s="468"/>
      <c r="DL437" s="468"/>
      <c r="DM437" s="374"/>
      <c r="DN437" s="374"/>
      <c r="DO437" s="374"/>
      <c r="DP437" s="574"/>
      <c r="DQ437" s="466"/>
      <c r="DR437" s="467"/>
      <c r="DS437" s="468"/>
      <c r="DT437" s="575"/>
      <c r="DU437" s="491"/>
      <c r="DV437" s="492"/>
      <c r="DW437" s="493"/>
      <c r="DX437" s="494"/>
      <c r="DY437" s="495"/>
      <c r="DZ437" s="496"/>
      <c r="EA437" s="497"/>
      <c r="EB437" s="576"/>
      <c r="EC437" s="466"/>
      <c r="ED437" s="467"/>
      <c r="EE437" s="468"/>
      <c r="EF437" s="575"/>
      <c r="EG437" s="466"/>
      <c r="EH437" s="467"/>
      <c r="EI437" s="468"/>
      <c r="EJ437" s="575"/>
      <c r="EK437" s="990"/>
      <c r="EL437" s="991"/>
      <c r="EM437" s="992"/>
      <c r="EN437" s="993"/>
      <c r="EO437" s="1052"/>
      <c r="EP437" s="1053"/>
      <c r="EQ437" s="1054"/>
      <c r="ER437" s="1055"/>
      <c r="ES437" s="1113"/>
      <c r="ET437" s="1114"/>
      <c r="EU437" s="1115"/>
      <c r="EV437" s="1116"/>
      <c r="EW437" s="1396"/>
      <c r="EX437" s="1397"/>
      <c r="EY437" s="1398"/>
      <c r="EZ437" s="1399"/>
      <c r="FA437" s="1465"/>
      <c r="FB437" s="1466"/>
      <c r="FC437" s="1467"/>
      <c r="FD437" s="1468"/>
      <c r="FE437" s="1678"/>
      <c r="FF437" s="1679"/>
      <c r="FG437" s="1680"/>
      <c r="FH437" s="1681"/>
      <c r="FL437" s="2252"/>
      <c r="FM437" s="462"/>
      <c r="FN437" s="462"/>
      <c r="FO437" s="462"/>
      <c r="FP437" s="2267"/>
      <c r="FQ437" s="1870"/>
      <c r="FR437" s="462"/>
      <c r="FS437" s="462"/>
      <c r="FT437" s="2267"/>
      <c r="FX437" s="2252"/>
      <c r="GB437" s="2252"/>
      <c r="GF437" s="2252"/>
      <c r="GG437" s="1858"/>
      <c r="GJ437" s="2252"/>
      <c r="GN437" s="2252"/>
      <c r="GR437" s="2252"/>
      <c r="GV437" s="1858"/>
      <c r="GW437" s="1858"/>
      <c r="GZ437" s="2252"/>
      <c r="HA437" s="1858"/>
      <c r="HD437" s="2252"/>
      <c r="HE437" s="1858"/>
      <c r="HH437" s="2252"/>
      <c r="HI437" s="1858"/>
      <c r="HL437" s="2252"/>
      <c r="HM437" s="1858"/>
      <c r="HP437" s="2252"/>
      <c r="HQ437" s="1858"/>
      <c r="HT437" s="2252"/>
      <c r="HU437" s="1858"/>
      <c r="HX437" s="2252"/>
      <c r="HY437" s="1858"/>
      <c r="IB437" s="2252"/>
      <c r="IC437" s="1858"/>
      <c r="IF437" s="2252"/>
      <c r="IG437" s="1858"/>
      <c r="IJ437" s="2252"/>
      <c r="IK437" s="1858"/>
      <c r="IN437" s="2252"/>
      <c r="IO437" s="1858"/>
      <c r="IR437" s="2252"/>
      <c r="IS437" s="1858"/>
      <c r="IV437" s="1858"/>
      <c r="IW437" s="1858"/>
      <c r="IZ437" s="2252"/>
      <c r="JA437" s="1858"/>
      <c r="JD437" s="2252"/>
      <c r="JE437" s="1858"/>
      <c r="JH437" s="2252"/>
      <c r="JI437" s="1858"/>
      <c r="JL437" s="2252"/>
      <c r="JM437" s="1858"/>
      <c r="JP437" s="2252"/>
      <c r="JQ437" s="1858"/>
      <c r="JT437" s="2252"/>
      <c r="JU437" s="1858"/>
      <c r="JX437" s="2252"/>
      <c r="JY437" s="1858"/>
      <c r="KB437" s="2252"/>
      <c r="KC437" s="1858"/>
      <c r="KF437" s="2252"/>
      <c r="KG437" s="1858"/>
      <c r="KJ437" s="2252"/>
      <c r="KK437" s="1858"/>
      <c r="KN437" s="2252"/>
      <c r="KO437" s="1858"/>
      <c r="KR437" s="2252"/>
      <c r="KS437" s="1858"/>
      <c r="KV437" s="2252"/>
      <c r="KW437" s="1858"/>
      <c r="KZ437" s="2252"/>
      <c r="LA437" s="1858"/>
      <c r="LD437" s="2252"/>
      <c r="LE437" s="1858"/>
      <c r="LH437" s="2252"/>
      <c r="LI437" s="1858"/>
      <c r="LL437" s="2252"/>
      <c r="LM437" s="1858"/>
      <c r="LP437" s="2252"/>
      <c r="LQ437" s="1858"/>
      <c r="LT437" s="2252"/>
      <c r="LU437" s="1858"/>
      <c r="LX437" s="2252"/>
      <c r="LY437" s="1858"/>
      <c r="MB437" s="2252"/>
      <c r="MC437" s="1858"/>
      <c r="MF437" s="2252"/>
      <c r="MG437" s="1858"/>
      <c r="MJ437" s="2252"/>
      <c r="MK437" s="1858"/>
      <c r="MN437" s="2252"/>
      <c r="MO437" s="1858"/>
      <c r="MR437" s="2252"/>
      <c r="MS437" s="1858"/>
      <c r="MV437" s="2252"/>
      <c r="MW437" s="1858"/>
      <c r="MZ437" s="2252"/>
      <c r="NA437" s="1858"/>
      <c r="ND437" s="2252"/>
    </row>
    <row r="438" spans="1:368" s="78" customFormat="1" thickBot="1">
      <c r="A438" s="899"/>
      <c r="B438" s="1754"/>
      <c r="C438" s="1790"/>
      <c r="D438" s="2331"/>
      <c r="E438" s="1790"/>
      <c r="F438" s="1837"/>
      <c r="G438" s="1743" t="s">
        <v>363</v>
      </c>
      <c r="H438" s="1741" t="e">
        <f>AVERAGE(AK438,BU438,AS438,DU438,CC438,CK438,FM438,CO438,#REF!,FI438)</f>
        <v>#REF!</v>
      </c>
      <c r="I438" s="1747" t="e">
        <f>AVERAGE(AL438,BV438,AT438,DV438,CD438,CL438,FN438,CP438,#REF!,FJ438)</f>
        <v>#REF!</v>
      </c>
      <c r="J438" s="1741" t="e">
        <f>AVERAGE(AM438,BW438,AU438,DW438,CE438,CM438,FO438,CQ438,#REF!,FK438)</f>
        <v>#REF!</v>
      </c>
      <c r="K438" s="2309" t="e">
        <f t="shared" si="382"/>
        <v>#REF!</v>
      </c>
      <c r="L438" s="1754"/>
      <c r="M438" s="472"/>
      <c r="N438" s="472"/>
      <c r="O438" s="472"/>
      <c r="P438" s="471"/>
      <c r="Q438" s="2521"/>
      <c r="R438" s="572"/>
      <c r="S438" s="573"/>
      <c r="T438" s="2520"/>
      <c r="U438" s="355"/>
      <c r="V438" s="355"/>
      <c r="W438" s="355"/>
      <c r="X438" s="356"/>
      <c r="Y438" s="482"/>
      <c r="Z438" s="482"/>
      <c r="AA438" s="482"/>
      <c r="AB438" s="483"/>
      <c r="AC438" s="484"/>
      <c r="AD438" s="484"/>
      <c r="AE438" s="484"/>
      <c r="AF438" s="356"/>
      <c r="AG438" s="1176"/>
      <c r="AH438" s="1177"/>
      <c r="AI438" s="1178"/>
      <c r="AJ438" s="1177"/>
      <c r="AK438" s="1558">
        <v>4.5</v>
      </c>
      <c r="AL438" s="486">
        <v>5.5</v>
      </c>
      <c r="AM438" s="486">
        <v>4</v>
      </c>
      <c r="AN438" s="1559">
        <f t="shared" si="383"/>
        <v>14</v>
      </c>
      <c r="AO438" s="1127"/>
      <c r="AP438" s="1127"/>
      <c r="AQ438" s="1127"/>
      <c r="AR438" s="1128"/>
      <c r="AS438" s="358">
        <f t="shared" si="384"/>
        <v>4.2</v>
      </c>
      <c r="AT438" s="358">
        <f t="shared" si="385"/>
        <v>4.2</v>
      </c>
      <c r="AU438" s="358">
        <f t="shared" si="386"/>
        <v>5.6</v>
      </c>
      <c r="AV438" s="543">
        <v>14</v>
      </c>
      <c r="AW438" s="1962"/>
      <c r="AX438" s="364"/>
      <c r="AY438" s="365"/>
      <c r="AZ438" s="1963"/>
      <c r="BA438" s="366"/>
      <c r="BB438" s="366"/>
      <c r="BC438" s="366"/>
      <c r="BD438" s="367"/>
      <c r="BE438" s="2401"/>
      <c r="BF438" s="368"/>
      <c r="BG438" s="2451"/>
      <c r="BH438" s="470"/>
      <c r="BI438" s="371"/>
      <c r="BJ438" s="371"/>
      <c r="BK438" s="371"/>
      <c r="BL438" s="372"/>
      <c r="BM438" s="358"/>
      <c r="BN438" s="358"/>
      <c r="BO438" s="358"/>
      <c r="BP438" s="363"/>
      <c r="BQ438" s="373"/>
      <c r="BR438" s="373"/>
      <c r="BS438" s="373"/>
      <c r="BT438" s="704"/>
      <c r="BU438" s="1869">
        <f t="shared" si="388"/>
        <v>4.8</v>
      </c>
      <c r="BV438" s="374">
        <f t="shared" si="389"/>
        <v>4.8</v>
      </c>
      <c r="BW438" s="374">
        <f t="shared" si="390"/>
        <v>6.4</v>
      </c>
      <c r="BX438" s="1902">
        <v>16</v>
      </c>
      <c r="BY438" s="1424"/>
      <c r="BZ438" s="1424"/>
      <c r="CA438" s="1424"/>
      <c r="CB438" s="1425"/>
      <c r="CC438" s="484">
        <v>3.5</v>
      </c>
      <c r="CD438" s="484">
        <v>5</v>
      </c>
      <c r="CE438" s="484">
        <v>5</v>
      </c>
      <c r="CF438" s="1246">
        <f t="shared" si="387"/>
        <v>13.5</v>
      </c>
      <c r="CG438" s="481"/>
      <c r="CH438" s="481"/>
      <c r="CI438" s="481"/>
      <c r="CJ438" s="351"/>
      <c r="CK438" s="383"/>
      <c r="CL438" s="383"/>
      <c r="CM438" s="383"/>
      <c r="CN438" s="488"/>
      <c r="CO438" s="2011"/>
      <c r="CP438" s="537"/>
      <c r="CQ438" s="537"/>
      <c r="CR438" s="2006"/>
      <c r="CS438" s="467"/>
      <c r="CT438" s="467"/>
      <c r="CU438" s="467"/>
      <c r="CV438" s="575"/>
      <c r="CW438" s="466"/>
      <c r="CX438" s="467"/>
      <c r="CY438" s="468"/>
      <c r="CZ438" s="468"/>
      <c r="DA438" s="466"/>
      <c r="DB438" s="467"/>
      <c r="DC438" s="468"/>
      <c r="DD438" s="468"/>
      <c r="DE438" s="466"/>
      <c r="DF438" s="467"/>
      <c r="DG438" s="468"/>
      <c r="DH438" s="468"/>
      <c r="DI438" s="466"/>
      <c r="DJ438" s="467"/>
      <c r="DK438" s="468"/>
      <c r="DL438" s="468"/>
      <c r="DM438" s="374"/>
      <c r="DN438" s="374"/>
      <c r="DO438" s="374"/>
      <c r="DP438" s="574"/>
      <c r="DQ438" s="466"/>
      <c r="DR438" s="467"/>
      <c r="DS438" s="468"/>
      <c r="DT438" s="575"/>
      <c r="DU438" s="491"/>
      <c r="DV438" s="492"/>
      <c r="DW438" s="493"/>
      <c r="DX438" s="494"/>
      <c r="DY438" s="495"/>
      <c r="DZ438" s="496"/>
      <c r="EA438" s="497"/>
      <c r="EB438" s="576"/>
      <c r="EC438" s="466"/>
      <c r="ED438" s="467"/>
      <c r="EE438" s="468"/>
      <c r="EF438" s="575"/>
      <c r="EG438" s="466"/>
      <c r="EH438" s="467"/>
      <c r="EI438" s="468"/>
      <c r="EJ438" s="575"/>
      <c r="EK438" s="990"/>
      <c r="EL438" s="991"/>
      <c r="EM438" s="992"/>
      <c r="EN438" s="993"/>
      <c r="EO438" s="1052"/>
      <c r="EP438" s="1053"/>
      <c r="EQ438" s="1054"/>
      <c r="ER438" s="1055"/>
      <c r="ES438" s="1113"/>
      <c r="ET438" s="1114"/>
      <c r="EU438" s="1115"/>
      <c r="EV438" s="1116"/>
      <c r="EW438" s="1396"/>
      <c r="EX438" s="1397"/>
      <c r="EY438" s="1398"/>
      <c r="EZ438" s="1399"/>
      <c r="FA438" s="1465"/>
      <c r="FB438" s="1466"/>
      <c r="FC438" s="1467"/>
      <c r="FD438" s="1468"/>
      <c r="FE438" s="1678"/>
      <c r="FF438" s="1679"/>
      <c r="FG438" s="1680"/>
      <c r="FH438" s="1681"/>
      <c r="FL438" s="2252"/>
      <c r="FM438" s="462"/>
      <c r="FN438" s="462"/>
      <c r="FO438" s="462"/>
      <c r="FP438" s="2267"/>
      <c r="FQ438" s="1870"/>
      <c r="FR438" s="462"/>
      <c r="FS438" s="462"/>
      <c r="FT438" s="2267"/>
      <c r="FX438" s="2252"/>
      <c r="GB438" s="2252"/>
      <c r="GF438" s="2252"/>
      <c r="GG438" s="1858"/>
      <c r="GJ438" s="2252"/>
      <c r="GN438" s="2252"/>
      <c r="GR438" s="2252"/>
      <c r="GV438" s="1858"/>
      <c r="GW438" s="1858"/>
      <c r="GZ438" s="2252"/>
      <c r="HA438" s="1858"/>
      <c r="HD438" s="2252"/>
      <c r="HE438" s="1858"/>
      <c r="HH438" s="2252"/>
      <c r="HI438" s="1858"/>
      <c r="HL438" s="2252"/>
      <c r="HM438" s="1858"/>
      <c r="HP438" s="2252"/>
      <c r="HQ438" s="1858"/>
      <c r="HT438" s="2252"/>
      <c r="HU438" s="1858"/>
      <c r="HX438" s="2252"/>
      <c r="HY438" s="1858"/>
      <c r="IB438" s="2252"/>
      <c r="IC438" s="1858"/>
      <c r="IF438" s="2252"/>
      <c r="IG438" s="1858"/>
      <c r="IJ438" s="2252"/>
      <c r="IK438" s="1858"/>
      <c r="IN438" s="2252"/>
      <c r="IO438" s="1858"/>
      <c r="IR438" s="2252"/>
      <c r="IS438" s="1858"/>
      <c r="IV438" s="1858"/>
      <c r="IW438" s="1858"/>
      <c r="IZ438" s="2252"/>
      <c r="JA438" s="1858"/>
      <c r="JD438" s="2252"/>
      <c r="JE438" s="1858"/>
      <c r="JH438" s="2252"/>
      <c r="JI438" s="1858"/>
      <c r="JL438" s="2252"/>
      <c r="JM438" s="1858"/>
      <c r="JP438" s="2252"/>
      <c r="JQ438" s="1858"/>
      <c r="JT438" s="2252"/>
      <c r="JU438" s="1858"/>
      <c r="JX438" s="2252"/>
      <c r="JY438" s="1858"/>
      <c r="KB438" s="2252"/>
      <c r="KC438" s="1858"/>
      <c r="KF438" s="2252"/>
      <c r="KG438" s="1858"/>
      <c r="KJ438" s="2252"/>
      <c r="KK438" s="1858"/>
      <c r="KN438" s="2252"/>
      <c r="KO438" s="1858"/>
      <c r="KR438" s="2252"/>
      <c r="KS438" s="1858"/>
      <c r="KV438" s="2252"/>
      <c r="KW438" s="1858"/>
      <c r="KZ438" s="2252"/>
      <c r="LA438" s="1858"/>
      <c r="LD438" s="2252"/>
      <c r="LE438" s="1858"/>
      <c r="LH438" s="2252"/>
      <c r="LI438" s="1858"/>
      <c r="LL438" s="2252"/>
      <c r="LM438" s="1858"/>
      <c r="LP438" s="2252"/>
      <c r="LQ438" s="1858"/>
      <c r="LT438" s="2252"/>
      <c r="LU438" s="1858"/>
      <c r="LX438" s="2252"/>
      <c r="LY438" s="1858"/>
      <c r="MB438" s="2252"/>
      <c r="MC438" s="1858"/>
      <c r="MF438" s="2252"/>
      <c r="MG438" s="1858"/>
      <c r="MJ438" s="2252"/>
      <c r="MK438" s="1858"/>
      <c r="MN438" s="2252"/>
      <c r="MO438" s="1858"/>
      <c r="MR438" s="2252"/>
      <c r="MS438" s="1858"/>
      <c r="MV438" s="2252"/>
      <c r="MW438" s="1858"/>
      <c r="MZ438" s="2252"/>
      <c r="NA438" s="1858"/>
      <c r="ND438" s="2252"/>
    </row>
    <row r="439" spans="1:368" s="78" customFormat="1" thickBot="1">
      <c r="A439" s="899"/>
      <c r="B439" s="1754"/>
      <c r="C439" s="1790"/>
      <c r="D439" s="2331"/>
      <c r="E439" s="1790"/>
      <c r="F439" s="1837"/>
      <c r="G439" s="1743" t="s">
        <v>458</v>
      </c>
      <c r="H439" s="1749" t="e">
        <f>AVERAGE(AK439,BU439,AS439,DU439,CC439,CK439,FM439,CO439,#REF!,FI439)</f>
        <v>#REF!</v>
      </c>
      <c r="I439" s="1749" t="e">
        <f>AVERAGE(AL439,BV439,AT439,DV439,CD439,CL439,FN439,CP439,#REF!,FJ439)</f>
        <v>#REF!</v>
      </c>
      <c r="J439" s="1741" t="e">
        <f>AVERAGE(AM439,BW439,AU439,DW439,CE439,CM439,FO439,CQ439,#REF!,FK439)</f>
        <v>#REF!</v>
      </c>
      <c r="K439" s="2310" t="e">
        <f t="shared" si="382"/>
        <v>#REF!</v>
      </c>
      <c r="L439" s="1754"/>
      <c r="M439" s="472"/>
      <c r="N439" s="472"/>
      <c r="O439" s="472"/>
      <c r="P439" s="471"/>
      <c r="Q439" s="2521"/>
      <c r="R439" s="572"/>
      <c r="S439" s="573"/>
      <c r="T439" s="2520"/>
      <c r="U439" s="355"/>
      <c r="V439" s="355"/>
      <c r="W439" s="355"/>
      <c r="X439" s="356"/>
      <c r="Y439" s="482"/>
      <c r="Z439" s="482"/>
      <c r="AA439" s="482"/>
      <c r="AB439" s="483"/>
      <c r="AC439" s="484"/>
      <c r="AD439" s="484"/>
      <c r="AE439" s="484"/>
      <c r="AF439" s="356"/>
      <c r="AG439" s="1176"/>
      <c r="AH439" s="1177"/>
      <c r="AI439" s="1178"/>
      <c r="AJ439" s="1177"/>
      <c r="AK439" s="1906">
        <f>AN439*6/20</f>
        <v>4.0200000000000005</v>
      </c>
      <c r="AL439" s="683">
        <f>AN439*6/20</f>
        <v>4.0200000000000005</v>
      </c>
      <c r="AM439" s="683">
        <f>AN439*8/20</f>
        <v>5.36</v>
      </c>
      <c r="AN439" s="1907">
        <f>AN437</f>
        <v>13.4</v>
      </c>
      <c r="AO439" s="1127"/>
      <c r="AP439" s="1127"/>
      <c r="AQ439" s="1127"/>
      <c r="AR439" s="1128"/>
      <c r="AS439" s="358">
        <f t="shared" si="384"/>
        <v>4.2</v>
      </c>
      <c r="AT439" s="358">
        <f t="shared" si="385"/>
        <v>4.2</v>
      </c>
      <c r="AU439" s="358">
        <f t="shared" si="386"/>
        <v>5.6</v>
      </c>
      <c r="AV439" s="543">
        <v>14</v>
      </c>
      <c r="AW439" s="1962"/>
      <c r="AX439" s="364"/>
      <c r="AY439" s="365"/>
      <c r="AZ439" s="1963"/>
      <c r="BA439" s="366"/>
      <c r="BB439" s="366"/>
      <c r="BC439" s="366"/>
      <c r="BD439" s="367"/>
      <c r="BE439" s="2401"/>
      <c r="BF439" s="368"/>
      <c r="BG439" s="2451"/>
      <c r="BH439" s="470"/>
      <c r="BI439" s="371"/>
      <c r="BJ439" s="371"/>
      <c r="BK439" s="371"/>
      <c r="BL439" s="372"/>
      <c r="BM439" s="358"/>
      <c r="BN439" s="358"/>
      <c r="BO439" s="358"/>
      <c r="BP439" s="363"/>
      <c r="BQ439" s="373"/>
      <c r="BR439" s="373"/>
      <c r="BS439" s="373"/>
      <c r="BT439" s="704"/>
      <c r="BU439" s="1869">
        <f t="shared" si="388"/>
        <v>4.2</v>
      </c>
      <c r="BV439" s="374">
        <f t="shared" si="389"/>
        <v>4.2</v>
      </c>
      <c r="BW439" s="374">
        <f t="shared" si="390"/>
        <v>5.6</v>
      </c>
      <c r="BX439" s="1902">
        <v>14</v>
      </c>
      <c r="BY439" s="1424"/>
      <c r="BZ439" s="1424"/>
      <c r="CA439" s="1424"/>
      <c r="CB439" s="1425"/>
      <c r="CC439" s="484">
        <v>5</v>
      </c>
      <c r="CD439" s="484">
        <v>5</v>
      </c>
      <c r="CE439" s="484">
        <v>4</v>
      </c>
      <c r="CF439" s="1246">
        <f t="shared" si="387"/>
        <v>14</v>
      </c>
      <c r="CG439" s="481"/>
      <c r="CH439" s="481"/>
      <c r="CI439" s="481"/>
      <c r="CJ439" s="351"/>
      <c r="CK439" s="383"/>
      <c r="CL439" s="383"/>
      <c r="CM439" s="383"/>
      <c r="CN439" s="488"/>
      <c r="CO439" s="2011"/>
      <c r="CP439" s="537"/>
      <c r="CQ439" s="537"/>
      <c r="CR439" s="2006"/>
      <c r="CS439" s="467"/>
      <c r="CT439" s="467"/>
      <c r="CU439" s="467"/>
      <c r="CV439" s="575"/>
      <c r="CW439" s="466"/>
      <c r="CX439" s="467"/>
      <c r="CY439" s="468"/>
      <c r="CZ439" s="468"/>
      <c r="DA439" s="466"/>
      <c r="DB439" s="467"/>
      <c r="DC439" s="468"/>
      <c r="DD439" s="468"/>
      <c r="DE439" s="466"/>
      <c r="DF439" s="467"/>
      <c r="DG439" s="468"/>
      <c r="DH439" s="468"/>
      <c r="DI439" s="466"/>
      <c r="DJ439" s="467"/>
      <c r="DK439" s="468"/>
      <c r="DL439" s="468"/>
      <c r="DM439" s="374"/>
      <c r="DN439" s="374"/>
      <c r="DO439" s="374"/>
      <c r="DP439" s="574"/>
      <c r="DQ439" s="466"/>
      <c r="DR439" s="467"/>
      <c r="DS439" s="468"/>
      <c r="DT439" s="575"/>
      <c r="DU439" s="491"/>
      <c r="DV439" s="492"/>
      <c r="DW439" s="493"/>
      <c r="DX439" s="494"/>
      <c r="DY439" s="495"/>
      <c r="DZ439" s="496"/>
      <c r="EA439" s="497"/>
      <c r="EB439" s="576"/>
      <c r="EC439" s="466"/>
      <c r="ED439" s="467"/>
      <c r="EE439" s="468"/>
      <c r="EF439" s="575"/>
      <c r="EG439" s="466"/>
      <c r="EH439" s="467"/>
      <c r="EI439" s="468"/>
      <c r="EJ439" s="575"/>
      <c r="EK439" s="990"/>
      <c r="EL439" s="991"/>
      <c r="EM439" s="992"/>
      <c r="EN439" s="993"/>
      <c r="EO439" s="1052"/>
      <c r="EP439" s="1053"/>
      <c r="EQ439" s="1054"/>
      <c r="ER439" s="1055"/>
      <c r="ES439" s="1113"/>
      <c r="ET439" s="1114"/>
      <c r="EU439" s="1115"/>
      <c r="EV439" s="1116"/>
      <c r="EW439" s="1396"/>
      <c r="EX439" s="1397"/>
      <c r="EY439" s="1398"/>
      <c r="EZ439" s="1399"/>
      <c r="FA439" s="1465"/>
      <c r="FB439" s="1466"/>
      <c r="FC439" s="1467"/>
      <c r="FD439" s="1468"/>
      <c r="FE439" s="1678"/>
      <c r="FF439" s="1679"/>
      <c r="FG439" s="1680"/>
      <c r="FH439" s="1681"/>
      <c r="FL439" s="2252"/>
      <c r="FM439" s="462"/>
      <c r="FN439" s="462"/>
      <c r="FO439" s="462"/>
      <c r="FP439" s="2267"/>
      <c r="FQ439" s="1870"/>
      <c r="FR439" s="462"/>
      <c r="FS439" s="462"/>
      <c r="FT439" s="2267"/>
      <c r="FX439" s="2252"/>
      <c r="GB439" s="2252"/>
      <c r="GF439" s="2252"/>
      <c r="GG439" s="1858"/>
      <c r="GJ439" s="2252"/>
      <c r="GN439" s="2252"/>
      <c r="GR439" s="2252"/>
      <c r="GV439" s="1858"/>
      <c r="GW439" s="1858"/>
      <c r="GZ439" s="2252"/>
      <c r="HA439" s="1858"/>
      <c r="HD439" s="2252"/>
      <c r="HE439" s="1858"/>
      <c r="HH439" s="2252"/>
      <c r="HI439" s="1858"/>
      <c r="HL439" s="2252"/>
      <c r="HM439" s="1858"/>
      <c r="HP439" s="2252"/>
      <c r="HQ439" s="1858"/>
      <c r="HT439" s="2252"/>
      <c r="HU439" s="1858"/>
      <c r="HX439" s="2252"/>
      <c r="HY439" s="1858"/>
      <c r="IB439" s="2252"/>
      <c r="IC439" s="1858"/>
      <c r="IF439" s="2252"/>
      <c r="IG439" s="1858"/>
      <c r="IJ439" s="2252"/>
      <c r="IK439" s="1858"/>
      <c r="IN439" s="2252"/>
      <c r="IO439" s="1858"/>
      <c r="IR439" s="2252"/>
      <c r="IS439" s="1858"/>
      <c r="IV439" s="1858"/>
      <c r="IW439" s="1858"/>
      <c r="IZ439" s="2252"/>
      <c r="JA439" s="1858"/>
      <c r="JD439" s="2252"/>
      <c r="JE439" s="1858"/>
      <c r="JH439" s="2252"/>
      <c r="JI439" s="1858"/>
      <c r="JL439" s="2252"/>
      <c r="JM439" s="1858"/>
      <c r="JP439" s="2252"/>
      <c r="JQ439" s="1858"/>
      <c r="JT439" s="2252"/>
      <c r="JU439" s="1858"/>
      <c r="JX439" s="2252"/>
      <c r="JY439" s="1858"/>
      <c r="KB439" s="2252"/>
      <c r="KC439" s="1858"/>
      <c r="KF439" s="2252"/>
      <c r="KG439" s="1858"/>
      <c r="KJ439" s="2252"/>
      <c r="KK439" s="1858"/>
      <c r="KN439" s="2252"/>
      <c r="KO439" s="1858"/>
      <c r="KR439" s="2252"/>
      <c r="KS439" s="1858"/>
      <c r="KV439" s="2252"/>
      <c r="KW439" s="1858"/>
      <c r="KZ439" s="2252"/>
      <c r="LA439" s="1858"/>
      <c r="LD439" s="2252"/>
      <c r="LE439" s="1858"/>
      <c r="LH439" s="2252"/>
      <c r="LI439" s="1858"/>
      <c r="LL439" s="2252"/>
      <c r="LM439" s="1858"/>
      <c r="LP439" s="2252"/>
      <c r="LQ439" s="1858"/>
      <c r="LT439" s="2252"/>
      <c r="LU439" s="1858"/>
      <c r="LX439" s="2252"/>
      <c r="LY439" s="1858"/>
      <c r="MB439" s="2252"/>
      <c r="MC439" s="1858"/>
      <c r="MF439" s="2252"/>
      <c r="MG439" s="1858"/>
      <c r="MJ439" s="2252"/>
      <c r="MK439" s="1858"/>
      <c r="MN439" s="2252"/>
      <c r="MO439" s="1858"/>
      <c r="MR439" s="2252"/>
      <c r="MS439" s="1858"/>
      <c r="MV439" s="2252"/>
      <c r="MW439" s="1858"/>
      <c r="MZ439" s="2252"/>
      <c r="NA439" s="1858"/>
      <c r="ND439" s="2252"/>
    </row>
    <row r="440" spans="1:368" s="78" customFormat="1" thickBot="1">
      <c r="A440" s="899"/>
      <c r="B440" s="1754"/>
      <c r="C440" s="1790"/>
      <c r="D440" s="2331"/>
      <c r="E440" s="1790"/>
      <c r="F440" s="1837"/>
      <c r="G440" s="1743" t="s">
        <v>387</v>
      </c>
      <c r="H440" s="1748" t="e">
        <f>AVERAGE(AK440,BU440,AS440,DU440,CC440,CK440,FM440,CO440,#REF!,FI440)</f>
        <v>#REF!</v>
      </c>
      <c r="I440" s="1741" t="e">
        <f>AVERAGE(AL440,BV440,AT440,DV440,CD440,CL440,FN440,CP440,#REF!,FJ440)</f>
        <v>#REF!</v>
      </c>
      <c r="J440" s="1748" t="e">
        <f>AVERAGE(AM440,BW440,AU440,DW440,CE440,CM440,FO440,CQ440,#REF!,FK440)</f>
        <v>#REF!</v>
      </c>
      <c r="K440" s="2319" t="e">
        <f t="shared" si="382"/>
        <v>#REF!</v>
      </c>
      <c r="L440" s="1754"/>
      <c r="M440" s="472"/>
      <c r="N440" s="472"/>
      <c r="O440" s="472"/>
      <c r="P440" s="471"/>
      <c r="Q440" s="2521"/>
      <c r="R440" s="572"/>
      <c r="S440" s="573"/>
      <c r="T440" s="2520"/>
      <c r="U440" s="355"/>
      <c r="V440" s="355"/>
      <c r="W440" s="355"/>
      <c r="X440" s="356"/>
      <c r="Y440" s="482"/>
      <c r="Z440" s="482"/>
      <c r="AA440" s="482"/>
      <c r="AB440" s="483"/>
      <c r="AC440" s="484"/>
      <c r="AD440" s="484"/>
      <c r="AE440" s="484"/>
      <c r="AF440" s="356"/>
      <c r="AG440" s="1176"/>
      <c r="AH440" s="1177"/>
      <c r="AI440" s="1178"/>
      <c r="AJ440" s="1177"/>
      <c r="AK440" s="1558">
        <v>4.5</v>
      </c>
      <c r="AL440" s="486">
        <v>4</v>
      </c>
      <c r="AM440" s="486">
        <v>5</v>
      </c>
      <c r="AN440" s="1559">
        <f t="shared" si="383"/>
        <v>13.5</v>
      </c>
      <c r="AO440" s="1127"/>
      <c r="AP440" s="1127"/>
      <c r="AQ440" s="1127"/>
      <c r="AR440" s="1128"/>
      <c r="AS440" s="358">
        <f t="shared" si="384"/>
        <v>4.2</v>
      </c>
      <c r="AT440" s="358">
        <f t="shared" si="385"/>
        <v>4.2</v>
      </c>
      <c r="AU440" s="358">
        <f t="shared" si="386"/>
        <v>5.6</v>
      </c>
      <c r="AV440" s="543">
        <v>14</v>
      </c>
      <c r="AW440" s="1962"/>
      <c r="AX440" s="364"/>
      <c r="AY440" s="365"/>
      <c r="AZ440" s="1963"/>
      <c r="BA440" s="366"/>
      <c r="BB440" s="366"/>
      <c r="BC440" s="366"/>
      <c r="BD440" s="367"/>
      <c r="BE440" s="2401"/>
      <c r="BF440" s="368"/>
      <c r="BG440" s="2451"/>
      <c r="BH440" s="470"/>
      <c r="BI440" s="371"/>
      <c r="BJ440" s="371"/>
      <c r="BK440" s="371"/>
      <c r="BL440" s="372"/>
      <c r="BM440" s="358"/>
      <c r="BN440" s="358"/>
      <c r="BO440" s="358"/>
      <c r="BP440" s="363"/>
      <c r="BQ440" s="373"/>
      <c r="BR440" s="373"/>
      <c r="BS440" s="373"/>
      <c r="BT440" s="704"/>
      <c r="BU440" s="1869">
        <f t="shared" si="388"/>
        <v>4.5</v>
      </c>
      <c r="BV440" s="374">
        <f t="shared" si="389"/>
        <v>4.5</v>
      </c>
      <c r="BW440" s="374">
        <f t="shared" si="390"/>
        <v>6</v>
      </c>
      <c r="BX440" s="1902">
        <v>15</v>
      </c>
      <c r="BY440" s="1424"/>
      <c r="BZ440" s="1424"/>
      <c r="CA440" s="1424"/>
      <c r="CB440" s="1425"/>
      <c r="CC440" s="484">
        <v>4.4000000000000004</v>
      </c>
      <c r="CD440" s="484">
        <v>4.4000000000000004</v>
      </c>
      <c r="CE440" s="484">
        <v>5.5</v>
      </c>
      <c r="CF440" s="1246">
        <f t="shared" si="387"/>
        <v>14.3</v>
      </c>
      <c r="CG440" s="481"/>
      <c r="CH440" s="481"/>
      <c r="CI440" s="481"/>
      <c r="CJ440" s="351"/>
      <c r="CK440" s="383"/>
      <c r="CL440" s="383"/>
      <c r="CM440" s="383"/>
      <c r="CN440" s="488"/>
      <c r="CO440" s="2011"/>
      <c r="CP440" s="537"/>
      <c r="CQ440" s="537"/>
      <c r="CR440" s="2006"/>
      <c r="CS440" s="467"/>
      <c r="CT440" s="467"/>
      <c r="CU440" s="467"/>
      <c r="CV440" s="575"/>
      <c r="CW440" s="466"/>
      <c r="CX440" s="467"/>
      <c r="CY440" s="468"/>
      <c r="CZ440" s="468"/>
      <c r="DA440" s="466"/>
      <c r="DB440" s="467"/>
      <c r="DC440" s="468"/>
      <c r="DD440" s="468"/>
      <c r="DE440" s="466"/>
      <c r="DF440" s="467"/>
      <c r="DG440" s="468"/>
      <c r="DH440" s="468"/>
      <c r="DI440" s="466"/>
      <c r="DJ440" s="467"/>
      <c r="DK440" s="468"/>
      <c r="DL440" s="468"/>
      <c r="DM440" s="374"/>
      <c r="DN440" s="374"/>
      <c r="DO440" s="374"/>
      <c r="DP440" s="574"/>
      <c r="DQ440" s="466"/>
      <c r="DR440" s="467"/>
      <c r="DS440" s="468"/>
      <c r="DT440" s="575"/>
      <c r="DU440" s="491"/>
      <c r="DV440" s="492"/>
      <c r="DW440" s="493"/>
      <c r="DX440" s="494"/>
      <c r="DY440" s="495"/>
      <c r="DZ440" s="496"/>
      <c r="EA440" s="497"/>
      <c r="EB440" s="576"/>
      <c r="EC440" s="466"/>
      <c r="ED440" s="467"/>
      <c r="EE440" s="468"/>
      <c r="EF440" s="575"/>
      <c r="EG440" s="466"/>
      <c r="EH440" s="467"/>
      <c r="EI440" s="468"/>
      <c r="EJ440" s="575"/>
      <c r="EK440" s="990"/>
      <c r="EL440" s="991"/>
      <c r="EM440" s="992"/>
      <c r="EN440" s="993"/>
      <c r="EO440" s="1052"/>
      <c r="EP440" s="1053"/>
      <c r="EQ440" s="1054"/>
      <c r="ER440" s="1055"/>
      <c r="ES440" s="1113"/>
      <c r="ET440" s="1114"/>
      <c r="EU440" s="1115"/>
      <c r="EV440" s="1116"/>
      <c r="EW440" s="1396"/>
      <c r="EX440" s="1397"/>
      <c r="EY440" s="1398"/>
      <c r="EZ440" s="1399"/>
      <c r="FA440" s="1465"/>
      <c r="FB440" s="1466"/>
      <c r="FC440" s="1467"/>
      <c r="FD440" s="1468"/>
      <c r="FE440" s="1678"/>
      <c r="FF440" s="1679"/>
      <c r="FG440" s="1680"/>
      <c r="FH440" s="1681"/>
      <c r="FL440" s="2252"/>
      <c r="FM440" s="462"/>
      <c r="FN440" s="462"/>
      <c r="FO440" s="462"/>
      <c r="FP440" s="2267"/>
      <c r="FQ440" s="1870"/>
      <c r="FR440" s="462"/>
      <c r="FS440" s="462"/>
      <c r="FT440" s="2267"/>
      <c r="FX440" s="2252"/>
      <c r="GB440" s="2252"/>
      <c r="GF440" s="2252"/>
      <c r="GG440" s="1858"/>
      <c r="GJ440" s="2252"/>
      <c r="GN440" s="2252"/>
      <c r="GR440" s="2252"/>
      <c r="GV440" s="1858"/>
      <c r="GW440" s="1858"/>
      <c r="GZ440" s="2252"/>
      <c r="HA440" s="1858"/>
      <c r="HD440" s="2252"/>
      <c r="HE440" s="1858"/>
      <c r="HH440" s="2252"/>
      <c r="HI440" s="1858"/>
      <c r="HL440" s="2252"/>
      <c r="HM440" s="1858"/>
      <c r="HP440" s="2252"/>
      <c r="HQ440" s="1858"/>
      <c r="HT440" s="2252"/>
      <c r="HU440" s="1858"/>
      <c r="HX440" s="2252"/>
      <c r="HY440" s="1858"/>
      <c r="IB440" s="2252"/>
      <c r="IC440" s="1858"/>
      <c r="IF440" s="2252"/>
      <c r="IG440" s="1858"/>
      <c r="IJ440" s="2252"/>
      <c r="IK440" s="1858"/>
      <c r="IN440" s="2252"/>
      <c r="IO440" s="1858"/>
      <c r="IR440" s="2252"/>
      <c r="IS440" s="1858"/>
      <c r="IV440" s="1858"/>
      <c r="IW440" s="1858"/>
      <c r="IZ440" s="2252"/>
      <c r="JA440" s="1858"/>
      <c r="JD440" s="2252"/>
      <c r="JE440" s="1858"/>
      <c r="JH440" s="2252"/>
      <c r="JI440" s="1858"/>
      <c r="JL440" s="2252"/>
      <c r="JM440" s="1858"/>
      <c r="JP440" s="2252"/>
      <c r="JQ440" s="1858"/>
      <c r="JT440" s="2252"/>
      <c r="JU440" s="1858"/>
      <c r="JX440" s="2252"/>
      <c r="JY440" s="1858"/>
      <c r="KB440" s="2252"/>
      <c r="KC440" s="1858"/>
      <c r="KF440" s="2252"/>
      <c r="KG440" s="1858"/>
      <c r="KJ440" s="2252"/>
      <c r="KK440" s="1858"/>
      <c r="KN440" s="2252"/>
      <c r="KO440" s="1858"/>
      <c r="KR440" s="2252"/>
      <c r="KS440" s="1858"/>
      <c r="KV440" s="2252"/>
      <c r="KW440" s="1858"/>
      <c r="KZ440" s="2252"/>
      <c r="LA440" s="1858"/>
      <c r="LD440" s="2252"/>
      <c r="LE440" s="1858"/>
      <c r="LH440" s="2252"/>
      <c r="LI440" s="1858"/>
      <c r="LL440" s="2252"/>
      <c r="LM440" s="1858"/>
      <c r="LP440" s="2252"/>
      <c r="LQ440" s="1858"/>
      <c r="LT440" s="2252"/>
      <c r="LU440" s="1858"/>
      <c r="LX440" s="2252"/>
      <c r="LY440" s="1858"/>
      <c r="MB440" s="2252"/>
      <c r="MC440" s="1858"/>
      <c r="MF440" s="2252"/>
      <c r="MG440" s="1858"/>
      <c r="MJ440" s="2252"/>
      <c r="MK440" s="1858"/>
      <c r="MN440" s="2252"/>
      <c r="MO440" s="1858"/>
      <c r="MR440" s="2252"/>
      <c r="MS440" s="1858"/>
      <c r="MV440" s="2252"/>
      <c r="MW440" s="1858"/>
      <c r="MZ440" s="2252"/>
      <c r="NA440" s="1858"/>
      <c r="ND440" s="2252"/>
    </row>
    <row r="441" spans="1:368" s="78" customFormat="1" thickBot="1">
      <c r="A441" s="899"/>
      <c r="B441" s="1754"/>
      <c r="C441" s="1790">
        <v>2009</v>
      </c>
      <c r="D441" s="2331" t="s">
        <v>499</v>
      </c>
      <c r="E441" s="1790">
        <v>24</v>
      </c>
      <c r="F441" s="1842" t="s">
        <v>497</v>
      </c>
      <c r="G441" s="1743"/>
      <c r="H441" s="2274"/>
      <c r="I441" s="2274"/>
      <c r="J441" s="2274"/>
      <c r="K441" s="2275"/>
      <c r="L441" s="1754"/>
      <c r="M441" s="472"/>
      <c r="N441" s="472"/>
      <c r="O441" s="472"/>
      <c r="P441" s="471"/>
      <c r="Q441" s="2521"/>
      <c r="R441" s="572"/>
      <c r="S441" s="573"/>
      <c r="T441" s="2520"/>
      <c r="U441" s="355"/>
      <c r="V441" s="355"/>
      <c r="W441" s="355"/>
      <c r="X441" s="356"/>
      <c r="Y441" s="482"/>
      <c r="Z441" s="482"/>
      <c r="AA441" s="482"/>
      <c r="AB441" s="483"/>
      <c r="AC441" s="484"/>
      <c r="AD441" s="484"/>
      <c r="AE441" s="484"/>
      <c r="AF441" s="356"/>
      <c r="AG441" s="1176"/>
      <c r="AH441" s="1177"/>
      <c r="AI441" s="1178"/>
      <c r="AJ441" s="1177"/>
      <c r="AK441" s="2600">
        <f>STDEV(AN432:AN440)</f>
        <v>0.6800735254367346</v>
      </c>
      <c r="AL441" s="2601"/>
      <c r="AM441" s="2575">
        <f>AVERAGE(AN432:AN440)</f>
        <v>13.4</v>
      </c>
      <c r="AN441" s="2579"/>
      <c r="AO441" s="1127"/>
      <c r="AP441" s="1127"/>
      <c r="AQ441" s="1127"/>
      <c r="AR441" s="1128"/>
      <c r="AS441" s="2578">
        <f>STDEV(AV432:AV440)</f>
        <v>1.2018504251546684</v>
      </c>
      <c r="AT441" s="2574"/>
      <c r="AU441" s="2575">
        <f>AVERAGE(AV432:AV440)</f>
        <v>12.777777777777779</v>
      </c>
      <c r="AV441" s="2579"/>
      <c r="AW441" s="2220"/>
      <c r="AX441" s="2221"/>
      <c r="AY441" s="2222"/>
      <c r="AZ441" s="2223"/>
      <c r="BA441" s="366"/>
      <c r="BB441" s="366"/>
      <c r="BC441" s="366"/>
      <c r="BD441" s="367"/>
      <c r="BE441" s="2600"/>
      <c r="BF441" s="2601"/>
      <c r="BG441" s="2575"/>
      <c r="BH441" s="2579"/>
      <c r="BI441" s="371"/>
      <c r="BJ441" s="371"/>
      <c r="BK441" s="371"/>
      <c r="BL441" s="372"/>
      <c r="BM441" s="358"/>
      <c r="BN441" s="358"/>
      <c r="BO441" s="358"/>
      <c r="BP441" s="363"/>
      <c r="BQ441" s="373"/>
      <c r="BR441" s="373"/>
      <c r="BS441" s="373"/>
      <c r="BT441" s="1048"/>
      <c r="BU441" s="2600">
        <f>STDEV(BX432:BX440)</f>
        <v>1.2686125404463651</v>
      </c>
      <c r="BV441" s="2601"/>
      <c r="BW441" s="2575">
        <f>AVERAGE(BX432:BX440)</f>
        <v>14.125555555555556</v>
      </c>
      <c r="BX441" s="2579"/>
      <c r="BY441" s="1424"/>
      <c r="BZ441" s="1424"/>
      <c r="CA441" s="1424"/>
      <c r="CB441" s="1425"/>
      <c r="CC441" s="2600">
        <f>STDEV(CF432:CF440)</f>
        <v>1.3571579781947787</v>
      </c>
      <c r="CD441" s="2601"/>
      <c r="CE441" s="2575">
        <f>AVERAGE(CF432:CF440)</f>
        <v>14.975555555555555</v>
      </c>
      <c r="CF441" s="2579"/>
      <c r="CG441" s="2600"/>
      <c r="CH441" s="2601"/>
      <c r="CI441" s="2575"/>
      <c r="CJ441" s="2579"/>
      <c r="CK441" s="383"/>
      <c r="CL441" s="383"/>
      <c r="CM441" s="383"/>
      <c r="CN441" s="488"/>
      <c r="CO441" s="2011"/>
      <c r="CP441" s="537"/>
      <c r="CQ441" s="537"/>
      <c r="CR441" s="2006"/>
      <c r="CS441" s="467"/>
      <c r="CT441" s="467"/>
      <c r="CU441" s="467"/>
      <c r="CV441" s="575"/>
      <c r="CW441" s="466"/>
      <c r="CX441" s="467"/>
      <c r="CY441" s="468"/>
      <c r="CZ441" s="468"/>
      <c r="DA441" s="466"/>
      <c r="DB441" s="467"/>
      <c r="DC441" s="468"/>
      <c r="DD441" s="468"/>
      <c r="DE441" s="466"/>
      <c r="DF441" s="467"/>
      <c r="DG441" s="468"/>
      <c r="DH441" s="468"/>
      <c r="DI441" s="466"/>
      <c r="DJ441" s="467"/>
      <c r="DK441" s="468"/>
      <c r="DL441" s="468"/>
      <c r="DM441" s="374"/>
      <c r="DN441" s="374"/>
      <c r="DO441" s="374"/>
      <c r="DP441" s="574"/>
      <c r="DQ441" s="466"/>
      <c r="DR441" s="467"/>
      <c r="DS441" s="468"/>
      <c r="DT441" s="575"/>
      <c r="DU441" s="491"/>
      <c r="DV441" s="492"/>
      <c r="DW441" s="493"/>
      <c r="DX441" s="494"/>
      <c r="DY441" s="495"/>
      <c r="DZ441" s="496"/>
      <c r="EA441" s="497"/>
      <c r="EB441" s="576"/>
      <c r="EC441" s="466"/>
      <c r="ED441" s="467"/>
      <c r="EE441" s="468"/>
      <c r="EF441" s="575"/>
      <c r="EG441" s="466"/>
      <c r="EH441" s="467"/>
      <c r="EI441" s="468"/>
      <c r="EJ441" s="575"/>
      <c r="EK441" s="990"/>
      <c r="EL441" s="991"/>
      <c r="EM441" s="992"/>
      <c r="EN441" s="993"/>
      <c r="EO441" s="1052"/>
      <c r="EP441" s="1053"/>
      <c r="EQ441" s="1054"/>
      <c r="ER441" s="1055"/>
      <c r="ES441" s="1113"/>
      <c r="ET441" s="1114"/>
      <c r="EU441" s="1115"/>
      <c r="EV441" s="1116"/>
      <c r="EW441" s="1396"/>
      <c r="EX441" s="1397"/>
      <c r="EY441" s="1398"/>
      <c r="EZ441" s="1399"/>
      <c r="FA441" s="1465"/>
      <c r="FB441" s="1466"/>
      <c r="FC441" s="1467"/>
      <c r="FD441" s="1468"/>
      <c r="FE441" s="1678"/>
      <c r="FF441" s="1679"/>
      <c r="FG441" s="1680"/>
      <c r="FH441" s="1681"/>
      <c r="FL441" s="2252"/>
      <c r="FM441" s="2600"/>
      <c r="FN441" s="2601"/>
      <c r="FO441" s="2575"/>
      <c r="FP441" s="2579"/>
      <c r="FQ441" s="2600"/>
      <c r="FR441" s="2601"/>
      <c r="FS441" s="2575"/>
      <c r="FT441" s="2579"/>
      <c r="FX441" s="2252"/>
      <c r="GB441" s="2252"/>
      <c r="GF441" s="2252"/>
      <c r="GG441" s="1858"/>
      <c r="GJ441" s="2252"/>
      <c r="GN441" s="2252"/>
      <c r="GR441" s="2252"/>
      <c r="GV441" s="1858"/>
      <c r="GW441" s="1858"/>
      <c r="GZ441" s="2252"/>
      <c r="HA441" s="1858"/>
      <c r="HD441" s="2252"/>
      <c r="HE441" s="1858"/>
      <c r="HH441" s="2252"/>
      <c r="HI441" s="1858"/>
      <c r="HL441" s="2252"/>
      <c r="HM441" s="1858"/>
      <c r="HP441" s="2252"/>
      <c r="HQ441" s="1858"/>
      <c r="HT441" s="2252"/>
      <c r="HU441" s="1858"/>
      <c r="HX441" s="2252"/>
      <c r="HY441" s="1858"/>
      <c r="IB441" s="2252"/>
      <c r="IC441" s="1858"/>
      <c r="IF441" s="2252"/>
      <c r="IG441" s="1858"/>
      <c r="IJ441" s="2252"/>
      <c r="IK441" s="1858"/>
      <c r="IN441" s="2252"/>
      <c r="IO441" s="1858"/>
      <c r="IR441" s="2252"/>
      <c r="IS441" s="1858"/>
      <c r="IV441" s="1858"/>
      <c r="IW441" s="1858"/>
      <c r="IZ441" s="2252"/>
      <c r="JA441" s="1858"/>
      <c r="JD441" s="2252"/>
      <c r="JE441" s="1858"/>
      <c r="JH441" s="2252"/>
      <c r="JI441" s="1858"/>
      <c r="JL441" s="2252"/>
      <c r="JM441" s="1858"/>
      <c r="JP441" s="2252"/>
      <c r="JQ441" s="1858"/>
      <c r="JT441" s="2252"/>
      <c r="JU441" s="1858"/>
      <c r="JX441" s="2252"/>
      <c r="JY441" s="1858"/>
      <c r="KB441" s="2252"/>
      <c r="KC441" s="1858"/>
      <c r="KF441" s="2252"/>
      <c r="KG441" s="1858"/>
      <c r="KJ441" s="2252"/>
      <c r="KK441" s="1858"/>
      <c r="KN441" s="2252"/>
      <c r="KO441" s="1858"/>
      <c r="KR441" s="2252"/>
      <c r="KS441" s="1858"/>
      <c r="KV441" s="2252"/>
      <c r="KW441" s="1858"/>
      <c r="KZ441" s="2252"/>
      <c r="LA441" s="1858"/>
      <c r="LD441" s="2252"/>
      <c r="LE441" s="1858"/>
      <c r="LH441" s="2252"/>
      <c r="LI441" s="1858"/>
      <c r="LL441" s="2252"/>
      <c r="LM441" s="1858"/>
      <c r="LP441" s="2252"/>
      <c r="LQ441" s="1858"/>
      <c r="LT441" s="2252"/>
      <c r="LU441" s="1858"/>
      <c r="LX441" s="2252"/>
      <c r="LY441" s="1858"/>
      <c r="MB441" s="2252"/>
      <c r="MC441" s="1858"/>
      <c r="MF441" s="2252"/>
      <c r="MG441" s="1858"/>
      <c r="MJ441" s="2252"/>
      <c r="MK441" s="1858"/>
      <c r="MN441" s="2252"/>
      <c r="MO441" s="1858"/>
      <c r="MR441" s="2252"/>
      <c r="MS441" s="1858"/>
      <c r="MV441" s="2252"/>
      <c r="MW441" s="1858"/>
      <c r="MZ441" s="2252"/>
      <c r="NA441" s="1858"/>
      <c r="ND441" s="2252"/>
    </row>
    <row r="442" spans="1:368" s="898" customFormat="1" thickBot="1">
      <c r="A442" s="861"/>
      <c r="B442" s="1760"/>
      <c r="C442" s="1790"/>
      <c r="D442" s="2331"/>
      <c r="E442" s="1790"/>
      <c r="F442" s="1840" t="s">
        <v>459</v>
      </c>
      <c r="G442" s="1742" t="s">
        <v>461</v>
      </c>
      <c r="H442" s="1741">
        <f t="shared" ref="H442:J444" si="391">AVERAGE(AK442,BU442,BE442,DU442,CC442,CK442,FU442,CO442,FY442,FI442)</f>
        <v>4.621428571428571</v>
      </c>
      <c r="I442" s="1741">
        <f t="shared" si="391"/>
        <v>4.4071428571428566</v>
      </c>
      <c r="J442" s="1741">
        <f t="shared" si="391"/>
        <v>5.8999999999999995</v>
      </c>
      <c r="K442" s="2310">
        <f>SUM(H442:J442)</f>
        <v>14.928571428571427</v>
      </c>
      <c r="L442" s="1760"/>
      <c r="M442" s="2075"/>
      <c r="N442" s="2075"/>
      <c r="O442" s="2075"/>
      <c r="P442" s="2491"/>
      <c r="Q442" s="2536"/>
      <c r="R442" s="2076"/>
      <c r="S442" s="2077"/>
      <c r="T442" s="2537"/>
      <c r="U442" s="2078"/>
      <c r="V442" s="2078"/>
      <c r="W442" s="2078"/>
      <c r="X442" s="2079"/>
      <c r="Y442" s="2199"/>
      <c r="Z442" s="2199"/>
      <c r="AA442" s="2199"/>
      <c r="AB442" s="2200"/>
      <c r="AC442" s="2078"/>
      <c r="AD442" s="2078"/>
      <c r="AE442" s="2078"/>
      <c r="AF442" s="2079"/>
      <c r="AG442" s="2110"/>
      <c r="AH442" s="2109"/>
      <c r="AI442" s="2224"/>
      <c r="AJ442" s="2109"/>
      <c r="AK442" s="1555">
        <v>4.5</v>
      </c>
      <c r="AL442" s="1556">
        <v>5</v>
      </c>
      <c r="AM442" s="1556">
        <v>6.5</v>
      </c>
      <c r="AN442" s="1557">
        <f>AM442+AL442+AK442</f>
        <v>16</v>
      </c>
      <c r="AO442" s="2225"/>
      <c r="AP442" s="2225"/>
      <c r="AQ442" s="2225"/>
      <c r="AR442" s="2226"/>
      <c r="AS442" s="2088"/>
      <c r="AT442" s="2088"/>
      <c r="AU442" s="2089"/>
      <c r="AV442" s="2090"/>
      <c r="AW442" s="2091"/>
      <c r="AX442" s="2092"/>
      <c r="AY442" s="2093"/>
      <c r="AZ442" s="2094"/>
      <c r="BA442" s="2095"/>
      <c r="BB442" s="2095"/>
      <c r="BC442" s="2095"/>
      <c r="BD442" s="2394"/>
      <c r="BE442" s="2400">
        <v>4</v>
      </c>
      <c r="BF442" s="1526">
        <v>3</v>
      </c>
      <c r="BG442" s="2450">
        <v>5</v>
      </c>
      <c r="BH442" s="888">
        <f>BG442+BF442+BE442</f>
        <v>12</v>
      </c>
      <c r="BI442" s="2097"/>
      <c r="BJ442" s="2097"/>
      <c r="BK442" s="2097"/>
      <c r="BL442" s="2098"/>
      <c r="BM442" s="2099"/>
      <c r="BN442" s="2099"/>
      <c r="BO442" s="2099"/>
      <c r="BP442" s="2100"/>
      <c r="BQ442" s="2088"/>
      <c r="BR442" s="2088"/>
      <c r="BS442" s="2088"/>
      <c r="BT442" s="2090"/>
      <c r="BU442" s="2101"/>
      <c r="BV442" s="2088"/>
      <c r="BW442" s="2088"/>
      <c r="BX442" s="2102"/>
      <c r="BY442" s="2103"/>
      <c r="BZ442" s="2103"/>
      <c r="CA442" s="2103"/>
      <c r="CB442" s="2104"/>
      <c r="CC442" s="1199">
        <v>4</v>
      </c>
      <c r="CD442" s="1199">
        <v>4</v>
      </c>
      <c r="CE442" s="1199">
        <v>4</v>
      </c>
      <c r="CF442" s="2209">
        <f>CE442+CD442+CC442</f>
        <v>12</v>
      </c>
      <c r="CG442" s="2099"/>
      <c r="CH442" s="2099"/>
      <c r="CI442" s="2099"/>
      <c r="CJ442" s="2100"/>
      <c r="CK442" s="2097"/>
      <c r="CL442" s="2097"/>
      <c r="CM442" s="2097"/>
      <c r="CN442" s="2105"/>
      <c r="CO442" s="2032">
        <v>5</v>
      </c>
      <c r="CP442" s="1763">
        <v>4</v>
      </c>
      <c r="CQ442" s="1763">
        <v>6</v>
      </c>
      <c r="CR442" s="2033">
        <f>CQ442+CP442+CO442</f>
        <v>15</v>
      </c>
      <c r="CV442" s="2107"/>
      <c r="CW442" s="2108"/>
      <c r="CY442" s="2106"/>
      <c r="CZ442" s="2106"/>
      <c r="DA442" s="2108"/>
      <c r="DC442" s="2106"/>
      <c r="DD442" s="2106"/>
      <c r="DE442" s="2108"/>
      <c r="DG442" s="2106"/>
      <c r="DH442" s="2106"/>
      <c r="DI442" s="2108"/>
      <c r="DK442" s="2106"/>
      <c r="DL442" s="2106"/>
      <c r="DM442" s="2109"/>
      <c r="DN442" s="2109"/>
      <c r="DO442" s="2109"/>
      <c r="DP442" s="2110"/>
      <c r="DQ442" s="2108"/>
      <c r="DS442" s="2106"/>
      <c r="DT442" s="2107"/>
      <c r="DU442" s="2108"/>
      <c r="DW442" s="2106"/>
      <c r="DX442" s="2107"/>
      <c r="DY442" s="2108"/>
      <c r="EA442" s="2106"/>
      <c r="EB442" s="2107"/>
      <c r="EC442" s="2108"/>
      <c r="EE442" s="2106"/>
      <c r="EF442" s="2107"/>
      <c r="EG442" s="2108"/>
      <c r="EI442" s="2106"/>
      <c r="EJ442" s="2107"/>
      <c r="EK442" s="2111"/>
      <c r="EL442" s="2112"/>
      <c r="EM442" s="2113"/>
      <c r="EN442" s="2114"/>
      <c r="EO442" s="2115"/>
      <c r="EP442" s="2116"/>
      <c r="EQ442" s="2117"/>
      <c r="ER442" s="2118"/>
      <c r="ES442" s="2115"/>
      <c r="ET442" s="2116"/>
      <c r="EU442" s="2117"/>
      <c r="EV442" s="2118"/>
      <c r="EW442" s="2123"/>
      <c r="EX442" s="2124"/>
      <c r="EY442" s="2125"/>
      <c r="EZ442" s="2126"/>
      <c r="FA442" s="2123"/>
      <c r="FB442" s="2124"/>
      <c r="FC442" s="2125"/>
      <c r="FD442" s="2126"/>
      <c r="FE442" s="2131"/>
      <c r="FF442" s="2132"/>
      <c r="FG442" s="2133"/>
      <c r="FH442" s="2134"/>
      <c r="FI442" s="881">
        <f>FL442*6/20</f>
        <v>4.8</v>
      </c>
      <c r="FJ442" s="881">
        <f>FL442*6/20</f>
        <v>4.8</v>
      </c>
      <c r="FK442" s="881">
        <f>FL442*8/20</f>
        <v>6.4</v>
      </c>
      <c r="FL442" s="2264">
        <v>16</v>
      </c>
      <c r="FP442" s="2260"/>
      <c r="FQ442" s="1867"/>
      <c r="FT442" s="2260"/>
      <c r="FU442" s="881">
        <f>FX442*6/20</f>
        <v>5.4</v>
      </c>
      <c r="FV442" s="881">
        <f>FX442*6/20</f>
        <v>5.4</v>
      </c>
      <c r="FW442" s="881">
        <f>FX442*8/20</f>
        <v>7.2</v>
      </c>
      <c r="FX442" s="2264">
        <v>18</v>
      </c>
      <c r="FY442" s="1197">
        <f>GB442*6/20</f>
        <v>4.6500000000000004</v>
      </c>
      <c r="FZ442" s="1197">
        <f>GB442*6/20</f>
        <v>4.6500000000000004</v>
      </c>
      <c r="GA442" s="1197">
        <f>GB442*8/20</f>
        <v>6.2</v>
      </c>
      <c r="GB442" s="2262">
        <v>15.5</v>
      </c>
      <c r="GF442" s="2260"/>
      <c r="GG442" s="1867"/>
      <c r="GJ442" s="2260"/>
      <c r="GN442" s="2260"/>
      <c r="GR442" s="2260"/>
      <c r="GV442" s="1867"/>
      <c r="GW442" s="1867"/>
      <c r="GZ442" s="2260"/>
      <c r="HA442" s="1867"/>
      <c r="HD442" s="2260"/>
      <c r="HE442" s="1867"/>
      <c r="HH442" s="2260"/>
      <c r="HI442" s="1867"/>
      <c r="HL442" s="2260"/>
      <c r="HM442" s="1867"/>
      <c r="HP442" s="2260"/>
      <c r="HQ442" s="1867"/>
      <c r="HT442" s="2260"/>
      <c r="HU442" s="1867"/>
      <c r="HX442" s="2260"/>
      <c r="HY442" s="1867"/>
      <c r="IB442" s="2260"/>
      <c r="IC442" s="1867"/>
      <c r="IF442" s="2260"/>
      <c r="IG442" s="1867"/>
      <c r="IJ442" s="2260"/>
      <c r="IK442" s="1867"/>
      <c r="IN442" s="2260"/>
      <c r="IO442" s="1867"/>
      <c r="IR442" s="2260"/>
      <c r="IS442" s="1867"/>
      <c r="IV442" s="1867"/>
      <c r="IW442" s="1867"/>
      <c r="IZ442" s="2260"/>
      <c r="JA442" s="1867"/>
      <c r="JD442" s="2260"/>
      <c r="JE442" s="1867"/>
      <c r="JH442" s="2260"/>
      <c r="JI442" s="1867"/>
      <c r="JL442" s="2260"/>
      <c r="JM442" s="1867"/>
      <c r="JP442" s="2260"/>
      <c r="JQ442" s="1867"/>
      <c r="JT442" s="2260"/>
      <c r="JU442" s="1867"/>
      <c r="JX442" s="2260"/>
      <c r="JY442" s="1867"/>
      <c r="KB442" s="2260"/>
      <c r="KC442" s="1867"/>
      <c r="KF442" s="2260"/>
      <c r="KG442" s="1867"/>
      <c r="KJ442" s="2260"/>
      <c r="KK442" s="1867"/>
      <c r="KN442" s="2260"/>
      <c r="KO442" s="1867"/>
      <c r="KR442" s="2260"/>
      <c r="KS442" s="1867"/>
      <c r="KV442" s="2260"/>
      <c r="KW442" s="1867"/>
      <c r="KZ442" s="2260"/>
      <c r="LA442" s="1867"/>
      <c r="LD442" s="2260"/>
      <c r="LE442" s="1867"/>
      <c r="LH442" s="2260"/>
      <c r="LI442" s="1867"/>
      <c r="LL442" s="2260"/>
      <c r="LM442" s="1867"/>
      <c r="LP442" s="2260"/>
      <c r="LQ442" s="1867"/>
      <c r="LT442" s="2260"/>
      <c r="LU442" s="1867"/>
      <c r="LX442" s="2260"/>
      <c r="LY442" s="1867"/>
      <c r="MB442" s="2260"/>
      <c r="MC442" s="1867"/>
      <c r="MF442" s="2260"/>
      <c r="MG442" s="1867"/>
      <c r="MJ442" s="2260"/>
      <c r="MK442" s="1867"/>
      <c r="MN442" s="2260"/>
      <c r="MO442" s="1867"/>
      <c r="MR442" s="2260"/>
      <c r="MS442" s="1867"/>
      <c r="MV442" s="2260"/>
      <c r="MW442" s="1867"/>
      <c r="MZ442" s="2260"/>
      <c r="NA442" s="1867"/>
      <c r="ND442" s="2260"/>
    </row>
    <row r="443" spans="1:368" s="78" customFormat="1" thickBot="1">
      <c r="A443" s="899"/>
      <c r="B443" s="1754"/>
      <c r="C443" s="1790"/>
      <c r="D443" s="2331"/>
      <c r="E443" s="1790"/>
      <c r="F443" s="1837" t="s">
        <v>460</v>
      </c>
      <c r="G443" s="1743" t="s">
        <v>430</v>
      </c>
      <c r="H443" s="1741">
        <f t="shared" si="391"/>
        <v>4.8285714285714283</v>
      </c>
      <c r="I443" s="1741">
        <f t="shared" si="391"/>
        <v>4.8999999999999995</v>
      </c>
      <c r="J443" s="1741">
        <f t="shared" si="391"/>
        <v>5.3428571428571425</v>
      </c>
      <c r="K443" s="2310">
        <f t="shared" si="382"/>
        <v>15.071428571428569</v>
      </c>
      <c r="L443" s="1754"/>
      <c r="M443" s="65"/>
      <c r="N443" s="65"/>
      <c r="O443" s="65"/>
      <c r="P443" s="218"/>
      <c r="Q443" s="2511"/>
      <c r="R443" s="97"/>
      <c r="S443" s="98"/>
      <c r="T443" s="2512"/>
      <c r="U443" s="41"/>
      <c r="V443" s="41"/>
      <c r="W443" s="41"/>
      <c r="X443" s="100"/>
      <c r="Y443" s="101"/>
      <c r="Z443" s="101"/>
      <c r="AA443" s="101"/>
      <c r="AB443" s="102"/>
      <c r="AC443" s="41"/>
      <c r="AD443" s="41"/>
      <c r="AE443" s="41"/>
      <c r="AF443" s="100"/>
      <c r="AG443" s="103"/>
      <c r="AH443" s="90"/>
      <c r="AI443" s="1"/>
      <c r="AJ443" s="90"/>
      <c r="AK443" s="1558">
        <v>5</v>
      </c>
      <c r="AL443" s="486">
        <v>6</v>
      </c>
      <c r="AM443" s="486">
        <v>5</v>
      </c>
      <c r="AN443" s="1559">
        <f>AM443+AL443+AK443</f>
        <v>16</v>
      </c>
      <c r="AO443" s="2227"/>
      <c r="AP443" s="2227"/>
      <c r="AQ443" s="2227"/>
      <c r="AR443" s="108"/>
      <c r="AS443" s="109"/>
      <c r="AT443" s="109"/>
      <c r="AU443" s="110"/>
      <c r="AV443" s="608"/>
      <c r="AW443" s="1956"/>
      <c r="AX443" s="111"/>
      <c r="AY443" s="112"/>
      <c r="AZ443" s="1957"/>
      <c r="BA443" s="4"/>
      <c r="BB443" s="4"/>
      <c r="BC443" s="4"/>
      <c r="BD443" s="2395"/>
      <c r="BE443" s="2401">
        <v>4</v>
      </c>
      <c r="BF443" s="368">
        <v>5</v>
      </c>
      <c r="BG443" s="2451">
        <v>5</v>
      </c>
      <c r="BH443" s="470">
        <f>BG443+BF443+BE443</f>
        <v>14</v>
      </c>
      <c r="BI443" s="221"/>
      <c r="BJ443" s="221"/>
      <c r="BK443" s="221"/>
      <c r="BL443" s="115"/>
      <c r="BM443" s="38"/>
      <c r="BN443" s="38"/>
      <c r="BO443" s="38"/>
      <c r="BP443" s="117"/>
      <c r="BQ443" s="109"/>
      <c r="BR443" s="109"/>
      <c r="BS443" s="109"/>
      <c r="BT443" s="608"/>
      <c r="BU443" s="1939"/>
      <c r="BV443" s="109"/>
      <c r="BW443" s="109"/>
      <c r="BX443" s="1940"/>
      <c r="BY443" s="90"/>
      <c r="BZ443" s="90"/>
      <c r="CA443" s="90"/>
      <c r="CB443" s="120"/>
      <c r="CC443" s="1906">
        <f>CF443*6/20</f>
        <v>3.9</v>
      </c>
      <c r="CD443" s="683">
        <f>CF443*6/20</f>
        <v>3.9</v>
      </c>
      <c r="CE443" s="683">
        <f>CF443*8/20</f>
        <v>5.2</v>
      </c>
      <c r="CF443" s="2029">
        <v>13</v>
      </c>
      <c r="CG443" s="38"/>
      <c r="CH443" s="38"/>
      <c r="CI443" s="38"/>
      <c r="CJ443" s="117"/>
      <c r="CK443" s="221"/>
      <c r="CL443" s="221"/>
      <c r="CM443" s="221"/>
      <c r="CN443" s="220"/>
      <c r="CO443" s="2011">
        <v>5</v>
      </c>
      <c r="CP443" s="537">
        <v>4.5</v>
      </c>
      <c r="CQ443" s="537">
        <v>5</v>
      </c>
      <c r="CR443" s="2006">
        <f>CQ443+CP443+CO443</f>
        <v>14.5</v>
      </c>
      <c r="CV443" s="121"/>
      <c r="CW443" s="2"/>
      <c r="CY443" s="3"/>
      <c r="CZ443" s="3"/>
      <c r="DA443" s="2"/>
      <c r="DC443" s="3"/>
      <c r="DD443" s="3"/>
      <c r="DE443" s="2"/>
      <c r="DG443" s="3"/>
      <c r="DH443" s="3"/>
      <c r="DI443" s="2"/>
      <c r="DK443" s="3"/>
      <c r="DL443" s="3"/>
      <c r="DM443" s="90"/>
      <c r="DN443" s="90"/>
      <c r="DO443" s="90"/>
      <c r="DP443" s="103"/>
      <c r="DQ443" s="2"/>
      <c r="DS443" s="3"/>
      <c r="DT443" s="121"/>
      <c r="DU443" s="2"/>
      <c r="DW443" s="3"/>
      <c r="DX443" s="121"/>
      <c r="DY443" s="2"/>
      <c r="EA443" s="3"/>
      <c r="EB443" s="121"/>
      <c r="EC443" s="2"/>
      <c r="EE443" s="3"/>
      <c r="EF443" s="121"/>
      <c r="EG443" s="2"/>
      <c r="EI443" s="3"/>
      <c r="EJ443" s="121"/>
      <c r="EK443" s="2"/>
      <c r="EM443" s="3"/>
      <c r="EN443" s="121"/>
      <c r="EO443" s="2"/>
      <c r="EQ443" s="3"/>
      <c r="ER443" s="121"/>
      <c r="ES443" s="2"/>
      <c r="EU443" s="3"/>
      <c r="EV443" s="121"/>
      <c r="EW443" s="2"/>
      <c r="EY443" s="3"/>
      <c r="EZ443" s="121"/>
      <c r="FA443" s="2"/>
      <c r="FC443" s="3"/>
      <c r="FD443" s="121"/>
      <c r="FE443" s="1682"/>
      <c r="FF443" s="1683"/>
      <c r="FG443" s="1684"/>
      <c r="FH443" s="1685"/>
      <c r="FI443" s="374">
        <f>FL443*6/20</f>
        <v>5.0999999999999996</v>
      </c>
      <c r="FJ443" s="374">
        <f>FL443*6/20</f>
        <v>5.0999999999999996</v>
      </c>
      <c r="FK443" s="374">
        <f>FL443*8/20</f>
        <v>6.8</v>
      </c>
      <c r="FL443" s="2263">
        <v>17</v>
      </c>
      <c r="FP443" s="2252"/>
      <c r="FQ443" s="1858"/>
      <c r="FT443" s="2252"/>
      <c r="FU443" s="374">
        <f>FX443*6/20</f>
        <v>4.8</v>
      </c>
      <c r="FV443" s="374">
        <f>FX443*6/20</f>
        <v>4.8</v>
      </c>
      <c r="FW443" s="374">
        <f>FX443*8/20</f>
        <v>6.4</v>
      </c>
      <c r="FX443" s="2263">
        <v>16</v>
      </c>
      <c r="FY443" s="462">
        <v>6</v>
      </c>
      <c r="FZ443" s="462">
        <v>5</v>
      </c>
      <c r="GA443" s="462">
        <v>4</v>
      </c>
      <c r="GB443" s="2267">
        <f>GA443+FZ443+FY443</f>
        <v>15</v>
      </c>
      <c r="GF443" s="2252"/>
      <c r="GG443" s="1858"/>
      <c r="GJ443" s="2252"/>
      <c r="GN443" s="2252"/>
      <c r="GR443" s="2252"/>
      <c r="GV443" s="1858"/>
      <c r="GW443" s="1858"/>
      <c r="GZ443" s="2252"/>
      <c r="HA443" s="1858"/>
      <c r="HD443" s="2252"/>
      <c r="HE443" s="1858"/>
      <c r="HH443" s="2252"/>
      <c r="HI443" s="1858"/>
      <c r="HL443" s="2252"/>
      <c r="HM443" s="1858"/>
      <c r="HP443" s="2252"/>
      <c r="HQ443" s="1858"/>
      <c r="HT443" s="2252"/>
      <c r="HU443" s="1858"/>
      <c r="HX443" s="2252"/>
      <c r="HY443" s="1858"/>
      <c r="IB443" s="2252"/>
      <c r="IC443" s="1858"/>
      <c r="IF443" s="2252"/>
      <c r="IG443" s="1858"/>
      <c r="IJ443" s="2252"/>
      <c r="IK443" s="1858"/>
      <c r="IN443" s="2252"/>
      <c r="IO443" s="1858"/>
      <c r="IR443" s="2252"/>
      <c r="IS443" s="1858"/>
      <c r="IV443" s="1858"/>
      <c r="IW443" s="1858"/>
      <c r="IZ443" s="2252"/>
      <c r="JA443" s="1858"/>
      <c r="JD443" s="2252"/>
      <c r="JE443" s="1858"/>
      <c r="JH443" s="2252"/>
      <c r="JI443" s="1858"/>
      <c r="JL443" s="2252"/>
      <c r="JM443" s="1858"/>
      <c r="JP443" s="2252"/>
      <c r="JQ443" s="1858"/>
      <c r="JT443" s="2252"/>
      <c r="JU443" s="1858"/>
      <c r="JX443" s="2252"/>
      <c r="JY443" s="1858"/>
      <c r="KB443" s="2252"/>
      <c r="KC443" s="1858"/>
      <c r="KF443" s="2252"/>
      <c r="KG443" s="1858"/>
      <c r="KJ443" s="2252"/>
      <c r="KK443" s="1858"/>
      <c r="KN443" s="2252"/>
      <c r="KO443" s="1858"/>
      <c r="KR443" s="2252"/>
      <c r="KS443" s="1858"/>
      <c r="KV443" s="2252"/>
      <c r="KW443" s="1858"/>
      <c r="KZ443" s="2252"/>
      <c r="LA443" s="1858"/>
      <c r="LD443" s="2252"/>
      <c r="LE443" s="1858"/>
      <c r="LH443" s="2252"/>
      <c r="LI443" s="1858"/>
      <c r="LL443" s="2252"/>
      <c r="LM443" s="1858"/>
      <c r="LP443" s="2252"/>
      <c r="LQ443" s="1858"/>
      <c r="LT443" s="2252"/>
      <c r="LU443" s="1858"/>
      <c r="LX443" s="2252"/>
      <c r="LY443" s="1858"/>
      <c r="MB443" s="2252"/>
      <c r="MC443" s="1858"/>
      <c r="MF443" s="2252"/>
      <c r="MG443" s="1858"/>
      <c r="MJ443" s="2252"/>
      <c r="MK443" s="1858"/>
      <c r="MN443" s="2252"/>
      <c r="MO443" s="1858"/>
      <c r="MR443" s="2252"/>
      <c r="MS443" s="1858"/>
      <c r="MV443" s="2252"/>
      <c r="MW443" s="1858"/>
      <c r="MZ443" s="2252"/>
      <c r="NA443" s="1858"/>
      <c r="ND443" s="2252"/>
    </row>
    <row r="444" spans="1:368" s="78" customFormat="1" thickBot="1">
      <c r="A444" s="899"/>
      <c r="B444" s="1754"/>
      <c r="C444" s="1790"/>
      <c r="D444" s="2331"/>
      <c r="E444" s="1790"/>
      <c r="F444" s="1837"/>
      <c r="G444" s="1743" t="s">
        <v>413</v>
      </c>
      <c r="H444" s="1747">
        <f t="shared" si="391"/>
        <v>5</v>
      </c>
      <c r="I444" s="1747">
        <f t="shared" si="391"/>
        <v>5.2142857142857144</v>
      </c>
      <c r="J444" s="1747">
        <f t="shared" si="391"/>
        <v>6.0714285714285712</v>
      </c>
      <c r="K444" s="2309">
        <f t="shared" si="382"/>
        <v>16.285714285714285</v>
      </c>
      <c r="L444" s="1754"/>
      <c r="M444" s="65"/>
      <c r="N444" s="65"/>
      <c r="O444" s="65"/>
      <c r="P444" s="218"/>
      <c r="Q444" s="2511"/>
      <c r="R444" s="97"/>
      <c r="S444" s="98"/>
      <c r="T444" s="2512"/>
      <c r="U444" s="41"/>
      <c r="V444" s="41"/>
      <c r="W444" s="41"/>
      <c r="X444" s="100"/>
      <c r="Y444" s="101"/>
      <c r="Z444" s="101"/>
      <c r="AA444" s="101"/>
      <c r="AB444" s="102"/>
      <c r="AC444" s="41"/>
      <c r="AD444" s="41"/>
      <c r="AE444" s="41"/>
      <c r="AF444" s="100"/>
      <c r="AG444" s="103"/>
      <c r="AH444" s="90"/>
      <c r="AI444" s="1"/>
      <c r="AJ444" s="90"/>
      <c r="AK444" s="1558">
        <v>5</v>
      </c>
      <c r="AL444" s="486">
        <v>6</v>
      </c>
      <c r="AM444" s="486">
        <v>7</v>
      </c>
      <c r="AN444" s="1559">
        <f>AM444+AL444+AK444</f>
        <v>18</v>
      </c>
      <c r="AO444" s="2227"/>
      <c r="AP444" s="2227"/>
      <c r="AQ444" s="2227"/>
      <c r="AR444" s="108"/>
      <c r="AS444" s="109"/>
      <c r="AT444" s="109"/>
      <c r="AU444" s="110"/>
      <c r="AV444" s="608"/>
      <c r="AW444" s="1956"/>
      <c r="AX444" s="111"/>
      <c r="AY444" s="112"/>
      <c r="AZ444" s="1957"/>
      <c r="BA444" s="4"/>
      <c r="BB444" s="4"/>
      <c r="BC444" s="4"/>
      <c r="BD444" s="2395"/>
      <c r="BE444" s="2401">
        <v>4</v>
      </c>
      <c r="BF444" s="368">
        <v>5</v>
      </c>
      <c r="BG444" s="2451">
        <v>6</v>
      </c>
      <c r="BH444" s="470">
        <f>BG444+BF444+BE444</f>
        <v>15</v>
      </c>
      <c r="BI444" s="221"/>
      <c r="BJ444" s="221"/>
      <c r="BK444" s="221"/>
      <c r="BL444" s="115"/>
      <c r="BM444" s="38"/>
      <c r="BN444" s="38"/>
      <c r="BO444" s="38"/>
      <c r="BP444" s="117"/>
      <c r="BQ444" s="109"/>
      <c r="BR444" s="109"/>
      <c r="BS444" s="109"/>
      <c r="BT444" s="608"/>
      <c r="BU444" s="1939"/>
      <c r="BV444" s="109"/>
      <c r="BW444" s="109"/>
      <c r="BX444" s="1940"/>
      <c r="BY444" s="90"/>
      <c r="BZ444" s="90"/>
      <c r="CA444" s="90"/>
      <c r="CB444" s="120"/>
      <c r="CC444" s="484">
        <v>5</v>
      </c>
      <c r="CD444" s="484">
        <v>5</v>
      </c>
      <c r="CE444" s="484">
        <v>4</v>
      </c>
      <c r="CF444" s="1246">
        <f>CE444+CD444+CC444</f>
        <v>14</v>
      </c>
      <c r="CG444" s="38"/>
      <c r="CH444" s="38"/>
      <c r="CI444" s="38"/>
      <c r="CJ444" s="117"/>
      <c r="CK444" s="221"/>
      <c r="CL444" s="221"/>
      <c r="CM444" s="221"/>
      <c r="CN444" s="220"/>
      <c r="CO444" s="2011">
        <v>4.5</v>
      </c>
      <c r="CP444" s="537">
        <v>5</v>
      </c>
      <c r="CQ444" s="537">
        <v>6.5</v>
      </c>
      <c r="CR444" s="2006">
        <f>CQ444+CP444+CO444</f>
        <v>16</v>
      </c>
      <c r="CV444" s="121"/>
      <c r="CW444" s="2"/>
      <c r="CY444" s="3"/>
      <c r="CZ444" s="3"/>
      <c r="DA444" s="2"/>
      <c r="DC444" s="3"/>
      <c r="DD444" s="3"/>
      <c r="DE444" s="2"/>
      <c r="DG444" s="3"/>
      <c r="DH444" s="3"/>
      <c r="DI444" s="2"/>
      <c r="DK444" s="3"/>
      <c r="DL444" s="3"/>
      <c r="DM444" s="90"/>
      <c r="DN444" s="90"/>
      <c r="DO444" s="90"/>
      <c r="DP444" s="103"/>
      <c r="DQ444" s="2"/>
      <c r="DS444" s="3"/>
      <c r="DT444" s="121"/>
      <c r="DU444" s="2"/>
      <c r="DW444" s="3"/>
      <c r="DX444" s="121"/>
      <c r="DY444" s="2"/>
      <c r="EA444" s="3"/>
      <c r="EB444" s="121"/>
      <c r="EC444" s="2"/>
      <c r="EE444" s="3"/>
      <c r="EF444" s="121"/>
      <c r="EG444" s="2"/>
      <c r="EI444" s="3"/>
      <c r="EJ444" s="121"/>
      <c r="EK444" s="2"/>
      <c r="EM444" s="3"/>
      <c r="EN444" s="121"/>
      <c r="EO444" s="2"/>
      <c r="EQ444" s="3"/>
      <c r="ER444" s="121"/>
      <c r="ES444" s="2"/>
      <c r="EU444" s="3"/>
      <c r="EV444" s="121"/>
      <c r="EW444" s="2"/>
      <c r="EY444" s="3"/>
      <c r="EZ444" s="121"/>
      <c r="FA444" s="2"/>
      <c r="FC444" s="3"/>
      <c r="FD444" s="121"/>
      <c r="FE444" s="1682"/>
      <c r="FF444" s="1683"/>
      <c r="FG444" s="1684"/>
      <c r="FH444" s="1685"/>
      <c r="FI444" s="374">
        <f>FL444*6/20</f>
        <v>5.4</v>
      </c>
      <c r="FJ444" s="374">
        <f>FL444*6/20</f>
        <v>5.4</v>
      </c>
      <c r="FK444" s="374">
        <f>FL444*8/20</f>
        <v>7.2</v>
      </c>
      <c r="FL444" s="2263">
        <v>18</v>
      </c>
      <c r="FP444" s="2252"/>
      <c r="FQ444" s="1858"/>
      <c r="FT444" s="2252"/>
      <c r="FU444" s="683">
        <f>FX444*6/20</f>
        <v>5.0999999999999996</v>
      </c>
      <c r="FV444" s="683">
        <f>FX444*6/20</f>
        <v>5.0999999999999996</v>
      </c>
      <c r="FW444" s="683">
        <f>FX444*8/20</f>
        <v>6.8</v>
      </c>
      <c r="FX444" s="2265">
        <v>17</v>
      </c>
      <c r="FY444" s="462">
        <v>6</v>
      </c>
      <c r="FZ444" s="462">
        <v>5</v>
      </c>
      <c r="GA444" s="462">
        <v>5</v>
      </c>
      <c r="GB444" s="2267">
        <f>GA444+FZ444+FY444</f>
        <v>16</v>
      </c>
      <c r="GF444" s="2252"/>
      <c r="GG444" s="1858"/>
      <c r="GJ444" s="2252"/>
      <c r="GN444" s="2252"/>
      <c r="GR444" s="2252"/>
      <c r="GV444" s="1858"/>
      <c r="GW444" s="1858"/>
      <c r="GZ444" s="2252"/>
      <c r="HA444" s="1858"/>
      <c r="HD444" s="2252"/>
      <c r="HE444" s="1858"/>
      <c r="HH444" s="2252"/>
      <c r="HI444" s="1858"/>
      <c r="HL444" s="2252"/>
      <c r="HM444" s="1858"/>
      <c r="HP444" s="2252"/>
      <c r="HQ444" s="1858"/>
      <c r="HT444" s="2252"/>
      <c r="HU444" s="1858"/>
      <c r="HX444" s="2252"/>
      <c r="HY444" s="1858"/>
      <c r="IB444" s="2252"/>
      <c r="IC444" s="1858"/>
      <c r="IF444" s="2252"/>
      <c r="IG444" s="1858"/>
      <c r="IJ444" s="2252"/>
      <c r="IK444" s="1858"/>
      <c r="IN444" s="2252"/>
      <c r="IO444" s="1858"/>
      <c r="IR444" s="2252"/>
      <c r="IS444" s="1858"/>
      <c r="IV444" s="1858"/>
      <c r="IW444" s="1858"/>
      <c r="IZ444" s="2252"/>
      <c r="JA444" s="1858"/>
      <c r="JD444" s="2252"/>
      <c r="JE444" s="1858"/>
      <c r="JH444" s="2252"/>
      <c r="JI444" s="1858"/>
      <c r="JL444" s="2252"/>
      <c r="JM444" s="1858"/>
      <c r="JP444" s="2252"/>
      <c r="JQ444" s="1858"/>
      <c r="JT444" s="2252"/>
      <c r="JU444" s="1858"/>
      <c r="JX444" s="2252"/>
      <c r="JY444" s="1858"/>
      <c r="KB444" s="2252"/>
      <c r="KC444" s="1858"/>
      <c r="KF444" s="2252"/>
      <c r="KG444" s="1858"/>
      <c r="KJ444" s="2252"/>
      <c r="KK444" s="1858"/>
      <c r="KN444" s="2252"/>
      <c r="KO444" s="1858"/>
      <c r="KR444" s="2252"/>
      <c r="KS444" s="1858"/>
      <c r="KV444" s="2252"/>
      <c r="KW444" s="1858"/>
      <c r="KZ444" s="2252"/>
      <c r="LA444" s="1858"/>
      <c r="LD444" s="2252"/>
      <c r="LE444" s="1858"/>
      <c r="LH444" s="2252"/>
      <c r="LI444" s="1858"/>
      <c r="LL444" s="2252"/>
      <c r="LM444" s="1858"/>
      <c r="LP444" s="2252"/>
      <c r="LQ444" s="1858"/>
      <c r="LT444" s="2252"/>
      <c r="LU444" s="1858"/>
      <c r="LX444" s="2252"/>
      <c r="LY444" s="1858"/>
      <c r="MB444" s="2252"/>
      <c r="MC444" s="1858"/>
      <c r="MF444" s="2252"/>
      <c r="MG444" s="1858"/>
      <c r="MJ444" s="2252"/>
      <c r="MK444" s="1858"/>
      <c r="MN444" s="2252"/>
      <c r="MO444" s="1858"/>
      <c r="MR444" s="2252"/>
      <c r="MS444" s="1858"/>
      <c r="MV444" s="2252"/>
      <c r="MW444" s="1858"/>
      <c r="MZ444" s="2252"/>
      <c r="NA444" s="1858"/>
      <c r="ND444" s="2252"/>
    </row>
    <row r="445" spans="1:368" s="933" customFormat="1" thickBot="1">
      <c r="A445" s="900"/>
      <c r="B445" s="1761"/>
      <c r="C445" s="1790">
        <v>2009</v>
      </c>
      <c r="D445" s="2331" t="s">
        <v>501</v>
      </c>
      <c r="E445" s="1790">
        <v>6</v>
      </c>
      <c r="F445" s="1839" t="s">
        <v>496</v>
      </c>
      <c r="G445" s="1744"/>
      <c r="H445" s="2274"/>
      <c r="I445" s="2274"/>
      <c r="J445" s="2274"/>
      <c r="K445" s="2275"/>
      <c r="L445" s="1761"/>
      <c r="M445" s="2136"/>
      <c r="N445" s="2136"/>
      <c r="O445" s="2136"/>
      <c r="P445" s="2492"/>
      <c r="Q445" s="2538"/>
      <c r="R445" s="2137"/>
      <c r="S445" s="2138"/>
      <c r="T445" s="2539"/>
      <c r="U445" s="2139"/>
      <c r="V445" s="2139"/>
      <c r="W445" s="2139"/>
      <c r="X445" s="2140"/>
      <c r="Y445" s="2204"/>
      <c r="Z445" s="2204"/>
      <c r="AA445" s="2204"/>
      <c r="AB445" s="2205"/>
      <c r="AC445" s="2139"/>
      <c r="AD445" s="2139"/>
      <c r="AE445" s="2139"/>
      <c r="AF445" s="2140"/>
      <c r="AG445" s="2171"/>
      <c r="AH445" s="2170"/>
      <c r="AI445" s="2228"/>
      <c r="AJ445" s="2170"/>
      <c r="AK445" s="2581">
        <f>STDEV(AN442:AN444)</f>
        <v>1.1547005383792432</v>
      </c>
      <c r="AL445" s="2581"/>
      <c r="AM445" s="2580">
        <f>AVERAGE(AN442:AN444)</f>
        <v>16.666666666666668</v>
      </c>
      <c r="AN445" s="2580"/>
      <c r="AO445" s="2229"/>
      <c r="AP445" s="2229"/>
      <c r="AQ445" s="2229"/>
      <c r="AR445" s="2230"/>
      <c r="AS445" s="2149"/>
      <c r="AT445" s="2149"/>
      <c r="AU445" s="2150"/>
      <c r="AV445" s="2151"/>
      <c r="AW445" s="2152"/>
      <c r="AX445" s="2153"/>
      <c r="AY445" s="2154"/>
      <c r="AZ445" s="2155"/>
      <c r="BA445" s="2156"/>
      <c r="BB445" s="2156"/>
      <c r="BC445" s="2156"/>
      <c r="BD445" s="2396"/>
      <c r="BE445" s="2582">
        <f>STDEV(BH442:BH444)</f>
        <v>1.5275252316519405</v>
      </c>
      <c r="BF445" s="2581"/>
      <c r="BG445" s="2580">
        <f>AVERAGE(BH442:BH444)</f>
        <v>13.666666666666666</v>
      </c>
      <c r="BH445" s="2580"/>
      <c r="BI445" s="2158"/>
      <c r="BJ445" s="2158"/>
      <c r="BK445" s="2158"/>
      <c r="BL445" s="2159"/>
      <c r="BM445" s="2160"/>
      <c r="BN445" s="2160"/>
      <c r="BO445" s="2160"/>
      <c r="BP445" s="2161"/>
      <c r="BQ445" s="2149"/>
      <c r="BR445" s="2149"/>
      <c r="BS445" s="2149"/>
      <c r="BT445" s="2151"/>
      <c r="BU445" s="2162"/>
      <c r="BV445" s="2149"/>
      <c r="BW445" s="2149"/>
      <c r="BX445" s="2163"/>
      <c r="BY445" s="2170"/>
      <c r="BZ445" s="2170"/>
      <c r="CA445" s="2170"/>
      <c r="CB445" s="2231"/>
      <c r="CC445" s="2581">
        <f>STDEV(CF442:CF444)</f>
        <v>1</v>
      </c>
      <c r="CD445" s="2581"/>
      <c r="CE445" s="2580">
        <f>AVERAGE(CF442:CF444)</f>
        <v>13</v>
      </c>
      <c r="CF445" s="2580"/>
      <c r="CG445" s="2160"/>
      <c r="CH445" s="2160"/>
      <c r="CI445" s="2160"/>
      <c r="CJ445" s="2161"/>
      <c r="CK445" s="2158"/>
      <c r="CL445" s="2158"/>
      <c r="CM445" s="2158"/>
      <c r="CN445" s="2166"/>
      <c r="CO445" s="2581">
        <f>STDEV(CR442:CR444)</f>
        <v>0.76376261582596094</v>
      </c>
      <c r="CP445" s="2581"/>
      <c r="CQ445" s="2580">
        <f>AVERAGE(CR442:CR444)</f>
        <v>15.166666666666666</v>
      </c>
      <c r="CR445" s="2580"/>
      <c r="CV445" s="2168"/>
      <c r="CW445" s="2169"/>
      <c r="CY445" s="2167"/>
      <c r="CZ445" s="2167"/>
      <c r="DA445" s="2169"/>
      <c r="DC445" s="2167"/>
      <c r="DD445" s="2167"/>
      <c r="DE445" s="2169"/>
      <c r="DG445" s="2167"/>
      <c r="DH445" s="2167"/>
      <c r="DI445" s="2169"/>
      <c r="DK445" s="2167"/>
      <c r="DL445" s="2167"/>
      <c r="DM445" s="2170"/>
      <c r="DN445" s="2170"/>
      <c r="DO445" s="2170"/>
      <c r="DP445" s="2171"/>
      <c r="DQ445" s="2169"/>
      <c r="DS445" s="2167"/>
      <c r="DT445" s="2168"/>
      <c r="DU445" s="2169"/>
      <c r="DW445" s="2167"/>
      <c r="DX445" s="2168"/>
      <c r="DY445" s="2169"/>
      <c r="EA445" s="2167"/>
      <c r="EB445" s="2168"/>
      <c r="EC445" s="2169"/>
      <c r="EE445" s="2167"/>
      <c r="EF445" s="2168"/>
      <c r="EG445" s="2169"/>
      <c r="EI445" s="2167"/>
      <c r="EJ445" s="2168"/>
      <c r="EK445" s="2169"/>
      <c r="EM445" s="2167"/>
      <c r="EN445" s="2168"/>
      <c r="EO445" s="2169"/>
      <c r="EQ445" s="2167"/>
      <c r="ER445" s="2168"/>
      <c r="ES445" s="2169"/>
      <c r="EU445" s="2167"/>
      <c r="EV445" s="2168"/>
      <c r="EW445" s="2169"/>
      <c r="EY445" s="2167"/>
      <c r="EZ445" s="2168"/>
      <c r="FA445" s="2169"/>
      <c r="FC445" s="2167"/>
      <c r="FD445" s="2168"/>
      <c r="FE445" s="2192"/>
      <c r="FF445" s="2193"/>
      <c r="FG445" s="2194"/>
      <c r="FH445" s="2195"/>
      <c r="FI445" s="2581">
        <f>STDEV(FL442:FL444)</f>
        <v>1</v>
      </c>
      <c r="FJ445" s="2581"/>
      <c r="FK445" s="2580">
        <f>AVERAGE(FL442:FL444)</f>
        <v>17</v>
      </c>
      <c r="FL445" s="2580"/>
      <c r="FP445" s="2261"/>
      <c r="FQ445" s="1868"/>
      <c r="FT445" s="2261"/>
      <c r="FU445" s="2581">
        <f>STDEV(FX442:FX444)</f>
        <v>1</v>
      </c>
      <c r="FV445" s="2581"/>
      <c r="FW445" s="2580">
        <f>AVERAGE(FX442:FX444)</f>
        <v>17</v>
      </c>
      <c r="FX445" s="2580"/>
      <c r="FY445" s="2581">
        <f>STDEV(GB442:GB444)</f>
        <v>0.5</v>
      </c>
      <c r="FZ445" s="2581"/>
      <c r="GA445" s="2580">
        <f>AVERAGE(GB442:GB444)</f>
        <v>15.5</v>
      </c>
      <c r="GB445" s="2580"/>
      <c r="GF445" s="2261"/>
      <c r="GG445" s="1868"/>
      <c r="GJ445" s="2261"/>
      <c r="GN445" s="2261"/>
      <c r="GR445" s="2261"/>
      <c r="GV445" s="1868"/>
      <c r="GW445" s="1868"/>
      <c r="GZ445" s="2261"/>
      <c r="HA445" s="1868"/>
      <c r="HD445" s="2261"/>
      <c r="HE445" s="1868"/>
      <c r="HH445" s="2261"/>
      <c r="HI445" s="1868"/>
      <c r="HL445" s="2261"/>
      <c r="HM445" s="1868"/>
      <c r="HP445" s="2261"/>
      <c r="HQ445" s="1868"/>
      <c r="HT445" s="2261"/>
      <c r="HU445" s="1868"/>
      <c r="HX445" s="2261"/>
      <c r="HY445" s="1868"/>
      <c r="IB445" s="2261"/>
      <c r="IC445" s="1868"/>
      <c r="IF445" s="2261"/>
      <c r="IG445" s="1868"/>
      <c r="IJ445" s="2261"/>
      <c r="IK445" s="1868"/>
      <c r="IN445" s="2261"/>
      <c r="IO445" s="1868"/>
      <c r="IR445" s="2261"/>
      <c r="IS445" s="1868"/>
      <c r="IV445" s="1868"/>
      <c r="IW445" s="1868"/>
      <c r="IZ445" s="2261"/>
      <c r="JA445" s="1868"/>
      <c r="JD445" s="2261"/>
      <c r="JE445" s="1868"/>
      <c r="JH445" s="2261"/>
      <c r="JI445" s="1868"/>
      <c r="JL445" s="2261"/>
      <c r="JM445" s="1868"/>
      <c r="JP445" s="2261"/>
      <c r="JQ445" s="1868"/>
      <c r="JT445" s="2261"/>
      <c r="JU445" s="1868"/>
      <c r="JX445" s="2261"/>
      <c r="JY445" s="1868"/>
      <c r="KB445" s="2261"/>
      <c r="KC445" s="1868"/>
      <c r="KF445" s="2261"/>
      <c r="KG445" s="1868"/>
      <c r="KJ445" s="2261"/>
      <c r="KK445" s="1868"/>
      <c r="KN445" s="2261"/>
      <c r="KO445" s="1868"/>
      <c r="KR445" s="2261"/>
      <c r="KS445" s="1868"/>
      <c r="KV445" s="2261"/>
      <c r="KW445" s="1868"/>
      <c r="KZ445" s="2261"/>
      <c r="LA445" s="1868"/>
      <c r="LD445" s="2261"/>
      <c r="LE445" s="1868"/>
      <c r="LH445" s="2261"/>
      <c r="LI445" s="1868"/>
      <c r="LL445" s="2261"/>
      <c r="LM445" s="1868"/>
      <c r="LP445" s="2261"/>
      <c r="LQ445" s="1868"/>
      <c r="LT445" s="2261"/>
      <c r="LU445" s="1868"/>
      <c r="LX445" s="2261"/>
      <c r="LY445" s="1868"/>
      <c r="MB445" s="2261"/>
      <c r="MC445" s="1868"/>
      <c r="MF445" s="2261"/>
      <c r="MG445" s="1868"/>
      <c r="MJ445" s="2261"/>
      <c r="MK445" s="1868"/>
      <c r="MN445" s="2261"/>
      <c r="MO445" s="1868"/>
      <c r="MR445" s="2261"/>
      <c r="MS445" s="1868"/>
      <c r="MV445" s="2261"/>
      <c r="MW445" s="1868"/>
      <c r="MZ445" s="2261"/>
      <c r="NA445" s="1868"/>
      <c r="ND445" s="2261"/>
    </row>
    <row r="446" spans="1:368" s="898" customFormat="1" thickBot="1">
      <c r="A446" s="861"/>
      <c r="B446" s="1760"/>
      <c r="C446" s="1790"/>
      <c r="D446" s="2331"/>
      <c r="E446" s="1790"/>
      <c r="F446" s="1840" t="s">
        <v>462</v>
      </c>
      <c r="G446" s="1742" t="s">
        <v>464</v>
      </c>
      <c r="H446" s="1741"/>
      <c r="I446" s="1741"/>
      <c r="J446" s="1741"/>
      <c r="K446" s="2310"/>
      <c r="L446" s="1760"/>
      <c r="M446" s="2075"/>
      <c r="N446" s="2075"/>
      <c r="O446" s="2075"/>
      <c r="P446" s="2491"/>
      <c r="Q446" s="2536"/>
      <c r="R446" s="2076"/>
      <c r="S446" s="2077"/>
      <c r="T446" s="2537"/>
      <c r="U446" s="2078"/>
      <c r="V446" s="2078"/>
      <c r="W446" s="2078"/>
      <c r="X446" s="2079"/>
      <c r="Y446" s="2199"/>
      <c r="Z446" s="2199"/>
      <c r="AA446" s="2199"/>
      <c r="AB446" s="2200"/>
      <c r="AC446" s="2078"/>
      <c r="AD446" s="2078"/>
      <c r="AE446" s="2078"/>
      <c r="AF446" s="2079"/>
      <c r="AG446" s="2110"/>
      <c r="AH446" s="2109"/>
      <c r="AI446" s="2224"/>
      <c r="AJ446" s="2109"/>
      <c r="AK446" s="2083"/>
      <c r="AL446" s="2084"/>
      <c r="AM446" s="2084"/>
      <c r="AN446" s="2085"/>
      <c r="AO446" s="2225"/>
      <c r="AP446" s="2225"/>
      <c r="AQ446" s="2225"/>
      <c r="AR446" s="2226"/>
      <c r="AS446" s="2088"/>
      <c r="AT446" s="2088"/>
      <c r="AU446" s="2089"/>
      <c r="AV446" s="2090"/>
      <c r="AW446" s="2091"/>
      <c r="AX446" s="2092"/>
      <c r="AY446" s="2093"/>
      <c r="AZ446" s="2094"/>
      <c r="BA446" s="2095"/>
      <c r="BB446" s="2095"/>
      <c r="BC446" s="2095"/>
      <c r="BD446" s="2394"/>
      <c r="BE446" s="2397"/>
      <c r="BF446" s="2096"/>
      <c r="BG446" s="2444"/>
      <c r="BH446" s="2440"/>
      <c r="BI446" s="2097"/>
      <c r="BJ446" s="2097"/>
      <c r="BK446" s="2097"/>
      <c r="BL446" s="2098"/>
      <c r="BM446" s="2099"/>
      <c r="BN446" s="2099"/>
      <c r="BO446" s="2099"/>
      <c r="BP446" s="2100"/>
      <c r="BQ446" s="2088"/>
      <c r="BR446" s="2088"/>
      <c r="BS446" s="2088"/>
      <c r="BT446" s="2090"/>
      <c r="BU446" s="2101"/>
      <c r="BV446" s="2088"/>
      <c r="BW446" s="2088"/>
      <c r="BX446" s="2102"/>
      <c r="BY446" s="2109"/>
      <c r="BZ446" s="2109"/>
      <c r="CA446" s="2109"/>
      <c r="CB446" s="2232"/>
      <c r="CC446" s="2078"/>
      <c r="CD446" s="2078"/>
      <c r="CE446" s="2078"/>
      <c r="CF446" s="2079"/>
      <c r="CG446" s="2099"/>
      <c r="CH446" s="2099"/>
      <c r="CI446" s="2099"/>
      <c r="CJ446" s="2100"/>
      <c r="CK446" s="2097"/>
      <c r="CL446" s="2097"/>
      <c r="CM446" s="2097"/>
      <c r="CN446" s="2105"/>
      <c r="CO446" s="1867"/>
      <c r="CQ446" s="2106"/>
      <c r="CR446" s="2201"/>
      <c r="CV446" s="2107"/>
      <c r="CW446" s="2108"/>
      <c r="CY446" s="2106"/>
      <c r="CZ446" s="2106"/>
      <c r="DA446" s="2108"/>
      <c r="DC446" s="2106"/>
      <c r="DD446" s="2106"/>
      <c r="DE446" s="2108"/>
      <c r="DG446" s="2106"/>
      <c r="DH446" s="2106"/>
      <c r="DI446" s="2108"/>
      <c r="DK446" s="2106"/>
      <c r="DL446" s="2106"/>
      <c r="DM446" s="2109"/>
      <c r="DN446" s="2109"/>
      <c r="DO446" s="2109"/>
      <c r="DP446" s="2110"/>
      <c r="DQ446" s="2108"/>
      <c r="DS446" s="2106"/>
      <c r="DT446" s="2107"/>
      <c r="DU446" s="2108"/>
      <c r="DW446" s="2106"/>
      <c r="DX446" s="2107"/>
      <c r="DY446" s="2108"/>
      <c r="EA446" s="2106"/>
      <c r="EB446" s="2107"/>
      <c r="EC446" s="2108"/>
      <c r="EE446" s="2106"/>
      <c r="EF446" s="2107"/>
      <c r="EG446" s="2108"/>
      <c r="EI446" s="2106"/>
      <c r="EJ446" s="2107"/>
      <c r="EK446" s="2108"/>
      <c r="EM446" s="2106"/>
      <c r="EN446" s="2107"/>
      <c r="EO446" s="2108"/>
      <c r="EQ446" s="2106"/>
      <c r="ER446" s="2107"/>
      <c r="ES446" s="2108"/>
      <c r="EU446" s="2106"/>
      <c r="EV446" s="2107"/>
      <c r="EW446" s="2108"/>
      <c r="EY446" s="2106"/>
      <c r="EZ446" s="2107"/>
      <c r="FA446" s="2108"/>
      <c r="FC446" s="2106"/>
      <c r="FD446" s="2107"/>
      <c r="FE446" s="2131"/>
      <c r="FF446" s="2132"/>
      <c r="FG446" s="2133"/>
      <c r="FH446" s="2134"/>
      <c r="FL446" s="2260"/>
      <c r="FP446" s="2260"/>
      <c r="FQ446" s="1867"/>
      <c r="FT446" s="2260"/>
      <c r="FX446" s="2260"/>
      <c r="GB446" s="2260"/>
      <c r="GF446" s="2260"/>
      <c r="GG446" s="1867"/>
      <c r="GJ446" s="2260"/>
      <c r="GN446" s="2260"/>
      <c r="GR446" s="2260"/>
      <c r="GV446" s="1867"/>
      <c r="GW446" s="1867"/>
      <c r="GZ446" s="2260"/>
      <c r="HA446" s="1867"/>
      <c r="HD446" s="2260"/>
      <c r="HE446" s="1867"/>
      <c r="HH446" s="2260"/>
      <c r="HI446" s="1867"/>
      <c r="HL446" s="2260"/>
      <c r="HM446" s="1867"/>
      <c r="HP446" s="2260"/>
      <c r="HQ446" s="1867"/>
      <c r="HT446" s="2260"/>
      <c r="HU446" s="1867"/>
      <c r="HX446" s="2260"/>
      <c r="HY446" s="1867"/>
      <c r="IB446" s="2260"/>
      <c r="IC446" s="1867"/>
      <c r="IF446" s="2260"/>
      <c r="IG446" s="1867"/>
      <c r="IJ446" s="2260"/>
      <c r="IK446" s="1867"/>
      <c r="IN446" s="2260"/>
      <c r="IO446" s="1867"/>
      <c r="IR446" s="2260"/>
      <c r="IS446" s="1867"/>
      <c r="IV446" s="1867"/>
      <c r="IW446" s="1867"/>
      <c r="IZ446" s="2260"/>
      <c r="JA446" s="1867"/>
      <c r="JD446" s="2260"/>
      <c r="JE446" s="1867"/>
      <c r="JH446" s="2260"/>
      <c r="JI446" s="1867"/>
      <c r="JL446" s="2260"/>
      <c r="JM446" s="1867"/>
      <c r="JP446" s="2260"/>
      <c r="JQ446" s="1867"/>
      <c r="JT446" s="2260"/>
      <c r="JU446" s="1867"/>
      <c r="JX446" s="2260"/>
      <c r="JY446" s="1867"/>
      <c r="KB446" s="2260"/>
      <c r="KC446" s="1867"/>
      <c r="KF446" s="2260"/>
      <c r="KG446" s="1867"/>
      <c r="KJ446" s="2260"/>
      <c r="KK446" s="1867"/>
      <c r="KN446" s="2260"/>
      <c r="KO446" s="1867"/>
      <c r="KR446" s="2260"/>
      <c r="KS446" s="1867"/>
      <c r="KV446" s="2260"/>
      <c r="KW446" s="1867"/>
      <c r="KZ446" s="2260"/>
      <c r="LA446" s="1867"/>
      <c r="LD446" s="2260"/>
      <c r="LE446" s="1867"/>
      <c r="LH446" s="2260"/>
      <c r="LI446" s="1867"/>
      <c r="LL446" s="2260"/>
      <c r="LM446" s="1867"/>
      <c r="LP446" s="2260"/>
      <c r="LQ446" s="1867"/>
      <c r="LT446" s="2260"/>
      <c r="LU446" s="1867"/>
      <c r="LX446" s="2260"/>
      <c r="LY446" s="1867"/>
      <c r="MB446" s="2260"/>
      <c r="MC446" s="1867"/>
      <c r="MF446" s="2260"/>
      <c r="MG446" s="1867"/>
      <c r="MJ446" s="2260"/>
      <c r="MK446" s="1867"/>
      <c r="MN446" s="2260"/>
      <c r="MO446" s="1867"/>
      <c r="MR446" s="2260"/>
      <c r="MS446" s="1867"/>
      <c r="MV446" s="2260"/>
      <c r="MW446" s="1867"/>
      <c r="MZ446" s="2260"/>
      <c r="NA446" s="1867"/>
      <c r="ND446" s="2260"/>
    </row>
    <row r="447" spans="1:368" s="78" customFormat="1" thickBot="1">
      <c r="A447" s="899"/>
      <c r="B447" s="1754"/>
      <c r="C447" s="1790"/>
      <c r="D447" s="2331"/>
      <c r="E447" s="1790"/>
      <c r="F447" s="1837" t="s">
        <v>463</v>
      </c>
      <c r="G447" s="1743"/>
      <c r="H447" s="1741"/>
      <c r="I447" s="1741"/>
      <c r="J447" s="1741"/>
      <c r="K447" s="2310"/>
      <c r="L447" s="1754"/>
      <c r="M447" s="65"/>
      <c r="N447" s="65"/>
      <c r="O447" s="65"/>
      <c r="P447" s="218"/>
      <c r="Q447" s="2511"/>
      <c r="R447" s="97"/>
      <c r="S447" s="98"/>
      <c r="T447" s="2512"/>
      <c r="U447" s="41"/>
      <c r="V447" s="41"/>
      <c r="W447" s="41"/>
      <c r="X447" s="100"/>
      <c r="Y447" s="101"/>
      <c r="Z447" s="101"/>
      <c r="AA447" s="101"/>
      <c r="AB447" s="102"/>
      <c r="AC447" s="41"/>
      <c r="AD447" s="41"/>
      <c r="AE447" s="41"/>
      <c r="AF447" s="100"/>
      <c r="AG447" s="103"/>
      <c r="AH447" s="90"/>
      <c r="AI447" s="1"/>
      <c r="AJ447" s="90"/>
      <c r="AK447" s="104"/>
      <c r="AL447" s="105"/>
      <c r="AM447" s="105"/>
      <c r="AN447" s="106"/>
      <c r="AO447" s="2227"/>
      <c r="AP447" s="2227"/>
      <c r="AQ447" s="2227"/>
      <c r="AR447" s="108"/>
      <c r="AS447" s="109"/>
      <c r="AT447" s="109"/>
      <c r="AU447" s="110"/>
      <c r="AV447" s="608"/>
      <c r="AW447" s="1956"/>
      <c r="AX447" s="111"/>
      <c r="AY447" s="112"/>
      <c r="AZ447" s="1957"/>
      <c r="BA447" s="4"/>
      <c r="BB447" s="4"/>
      <c r="BC447" s="4"/>
      <c r="BD447" s="2395"/>
      <c r="BE447" s="2398"/>
      <c r="BF447" s="214"/>
      <c r="BG447" s="2445"/>
      <c r="BH447" s="217"/>
      <c r="BI447" s="221"/>
      <c r="BJ447" s="221"/>
      <c r="BK447" s="221"/>
      <c r="BL447" s="115"/>
      <c r="BM447" s="38"/>
      <c r="BN447" s="38"/>
      <c r="BO447" s="38"/>
      <c r="BP447" s="117"/>
      <c r="BQ447" s="109"/>
      <c r="BR447" s="109"/>
      <c r="BS447" s="109"/>
      <c r="BT447" s="608"/>
      <c r="BU447" s="1939"/>
      <c r="BV447" s="109"/>
      <c r="BW447" s="109"/>
      <c r="BX447" s="1940"/>
      <c r="BY447" s="90"/>
      <c r="BZ447" s="90"/>
      <c r="CA447" s="90"/>
      <c r="CB447" s="120"/>
      <c r="CC447" s="41"/>
      <c r="CD447" s="41"/>
      <c r="CE447" s="41"/>
      <c r="CF447" s="100"/>
      <c r="CG447" s="38"/>
      <c r="CH447" s="38"/>
      <c r="CI447" s="38"/>
      <c r="CJ447" s="117"/>
      <c r="CK447" s="221"/>
      <c r="CL447" s="221"/>
      <c r="CM447" s="221"/>
      <c r="CN447" s="220"/>
      <c r="CO447" s="1858"/>
      <c r="CQ447" s="3"/>
      <c r="CR447" s="2020"/>
      <c r="CV447" s="121"/>
      <c r="CW447" s="2"/>
      <c r="CY447" s="3"/>
      <c r="CZ447" s="3"/>
      <c r="DA447" s="2"/>
      <c r="DC447" s="3"/>
      <c r="DD447" s="3"/>
      <c r="DE447" s="2"/>
      <c r="DG447" s="3"/>
      <c r="DH447" s="3"/>
      <c r="DI447" s="2"/>
      <c r="DK447" s="3"/>
      <c r="DL447" s="3"/>
      <c r="DM447" s="90"/>
      <c r="DN447" s="90"/>
      <c r="DO447" s="90"/>
      <c r="DP447" s="103"/>
      <c r="DQ447" s="2"/>
      <c r="DS447" s="3"/>
      <c r="DT447" s="121"/>
      <c r="DU447" s="2"/>
      <c r="DW447" s="3"/>
      <c r="DX447" s="121"/>
      <c r="DY447" s="2"/>
      <c r="EA447" s="3"/>
      <c r="EB447" s="121"/>
      <c r="EC447" s="2"/>
      <c r="EE447" s="3"/>
      <c r="EF447" s="121"/>
      <c r="EG447" s="2"/>
      <c r="EI447" s="3"/>
      <c r="EJ447" s="121"/>
      <c r="EK447" s="2"/>
      <c r="EM447" s="3"/>
      <c r="EN447" s="121"/>
      <c r="EO447" s="2"/>
      <c r="EQ447" s="3"/>
      <c r="ER447" s="121"/>
      <c r="ES447" s="2"/>
      <c r="EU447" s="3"/>
      <c r="EV447" s="121"/>
      <c r="EW447" s="2"/>
      <c r="EY447" s="3"/>
      <c r="EZ447" s="121"/>
      <c r="FA447" s="2"/>
      <c r="FC447" s="3"/>
      <c r="FD447" s="121"/>
      <c r="FE447" s="1682"/>
      <c r="FF447" s="1683"/>
      <c r="FG447" s="1684"/>
      <c r="FH447" s="1685"/>
      <c r="FL447" s="2252"/>
      <c r="FP447" s="2252"/>
      <c r="FQ447" s="1858"/>
      <c r="FT447" s="2252"/>
      <c r="FX447" s="2252"/>
      <c r="GB447" s="2252"/>
      <c r="GF447" s="2252"/>
      <c r="GG447" s="1858"/>
      <c r="GJ447" s="2252"/>
      <c r="GN447" s="2252"/>
      <c r="GR447" s="2252"/>
      <c r="GV447" s="1858"/>
      <c r="GW447" s="1858"/>
      <c r="GZ447" s="2252"/>
      <c r="HA447" s="1858"/>
      <c r="HD447" s="2252"/>
      <c r="HE447" s="1858"/>
      <c r="HH447" s="2252"/>
      <c r="HI447" s="1858"/>
      <c r="HL447" s="2252"/>
      <c r="HM447" s="1858"/>
      <c r="HP447" s="2252"/>
      <c r="HQ447" s="1858"/>
      <c r="HT447" s="2252"/>
      <c r="HU447" s="1858"/>
      <c r="HX447" s="2252"/>
      <c r="HY447" s="1858"/>
      <c r="IB447" s="2252"/>
      <c r="IC447" s="1858"/>
      <c r="IF447" s="2252"/>
      <c r="IG447" s="1858"/>
      <c r="IJ447" s="2252"/>
      <c r="IK447" s="1858"/>
      <c r="IN447" s="2252"/>
      <c r="IO447" s="1858"/>
      <c r="IR447" s="2252"/>
      <c r="IS447" s="1858"/>
      <c r="IV447" s="1858"/>
      <c r="IW447" s="1858"/>
      <c r="IZ447" s="2252"/>
      <c r="JA447" s="1858"/>
      <c r="JD447" s="2252"/>
      <c r="JE447" s="1858"/>
      <c r="JH447" s="2252"/>
      <c r="JI447" s="1858"/>
      <c r="JL447" s="2252"/>
      <c r="JM447" s="1858"/>
      <c r="JP447" s="2252"/>
      <c r="JQ447" s="1858"/>
      <c r="JT447" s="2252"/>
      <c r="JU447" s="1858"/>
      <c r="JX447" s="2252"/>
      <c r="JY447" s="1858"/>
      <c r="KB447" s="2252"/>
      <c r="KC447" s="1858"/>
      <c r="KF447" s="2252"/>
      <c r="KG447" s="1858"/>
      <c r="KJ447" s="2252"/>
      <c r="KK447" s="1858"/>
      <c r="KN447" s="2252"/>
      <c r="KO447" s="1858"/>
      <c r="KR447" s="2252"/>
      <c r="KS447" s="1858"/>
      <c r="KV447" s="2252"/>
      <c r="KW447" s="1858"/>
      <c r="KZ447" s="2252"/>
      <c r="LA447" s="1858"/>
      <c r="LD447" s="2252"/>
      <c r="LE447" s="1858"/>
      <c r="LH447" s="2252"/>
      <c r="LI447" s="1858"/>
      <c r="LL447" s="2252"/>
      <c r="LM447" s="1858"/>
      <c r="LP447" s="2252"/>
      <c r="LQ447" s="1858"/>
      <c r="LT447" s="2252"/>
      <c r="LU447" s="1858"/>
      <c r="LX447" s="2252"/>
      <c r="LY447" s="1858"/>
      <c r="MB447" s="2252"/>
      <c r="MC447" s="1858"/>
      <c r="MF447" s="2252"/>
      <c r="MG447" s="1858"/>
      <c r="MJ447" s="2252"/>
      <c r="MK447" s="1858"/>
      <c r="MN447" s="2252"/>
      <c r="MO447" s="1858"/>
      <c r="MR447" s="2252"/>
      <c r="MS447" s="1858"/>
      <c r="MV447" s="2252"/>
      <c r="MW447" s="1858"/>
      <c r="MZ447" s="2252"/>
      <c r="NA447" s="1858"/>
      <c r="ND447" s="2252"/>
    </row>
    <row r="448" spans="1:368" s="78" customFormat="1" hidden="1" thickBot="1">
      <c r="A448" s="899"/>
      <c r="B448" s="1754"/>
      <c r="C448" s="1790"/>
      <c r="D448" s="2331"/>
      <c r="E448" s="1790"/>
      <c r="F448" s="1837"/>
      <c r="G448" s="1743"/>
      <c r="H448" s="1747"/>
      <c r="I448" s="1747"/>
      <c r="J448" s="1747"/>
      <c r="K448" s="2309"/>
      <c r="L448" s="1754"/>
      <c r="M448" s="65"/>
      <c r="N448" s="65"/>
      <c r="O448" s="65"/>
      <c r="P448" s="218"/>
      <c r="Q448" s="2511"/>
      <c r="R448" s="97"/>
      <c r="S448" s="98"/>
      <c r="T448" s="2512"/>
      <c r="U448" s="41"/>
      <c r="V448" s="41"/>
      <c r="W448" s="41"/>
      <c r="X448" s="100"/>
      <c r="Y448" s="101"/>
      <c r="Z448" s="101"/>
      <c r="AA448" s="101"/>
      <c r="AB448" s="102"/>
      <c r="AC448" s="41"/>
      <c r="AD448" s="41"/>
      <c r="AE448" s="41"/>
      <c r="AF448" s="100"/>
      <c r="AG448" s="103"/>
      <c r="AH448" s="90"/>
      <c r="AI448" s="1"/>
      <c r="AJ448" s="90"/>
      <c r="AK448" s="104"/>
      <c r="AL448" s="105"/>
      <c r="AM448" s="105"/>
      <c r="AN448" s="106"/>
      <c r="AO448" s="2227"/>
      <c r="AP448" s="2227"/>
      <c r="AQ448" s="2227"/>
      <c r="AR448" s="108"/>
      <c r="AS448" s="109"/>
      <c r="AT448" s="109"/>
      <c r="AU448" s="110"/>
      <c r="AV448" s="608"/>
      <c r="AW448" s="1956"/>
      <c r="AX448" s="111"/>
      <c r="AY448" s="112"/>
      <c r="AZ448" s="1957"/>
      <c r="BA448" s="4"/>
      <c r="BB448" s="4"/>
      <c r="BC448" s="4"/>
      <c r="BD448" s="2395"/>
      <c r="BE448" s="2398"/>
      <c r="BF448" s="214"/>
      <c r="BG448" s="2445"/>
      <c r="BH448" s="217"/>
      <c r="BI448" s="221"/>
      <c r="BJ448" s="221"/>
      <c r="BK448" s="221"/>
      <c r="BL448" s="115"/>
      <c r="BM448" s="38"/>
      <c r="BN448" s="38"/>
      <c r="BO448" s="38"/>
      <c r="BP448" s="117"/>
      <c r="BQ448" s="109"/>
      <c r="BR448" s="109"/>
      <c r="BS448" s="109"/>
      <c r="BT448" s="608"/>
      <c r="BU448" s="1939"/>
      <c r="BV448" s="109"/>
      <c r="BW448" s="109"/>
      <c r="BX448" s="1940"/>
      <c r="BY448" s="90"/>
      <c r="BZ448" s="90"/>
      <c r="CA448" s="90"/>
      <c r="CB448" s="120"/>
      <c r="CC448" s="41"/>
      <c r="CD448" s="41"/>
      <c r="CE448" s="41"/>
      <c r="CF448" s="100"/>
      <c r="CG448" s="38"/>
      <c r="CH448" s="38"/>
      <c r="CI448" s="38"/>
      <c r="CJ448" s="117"/>
      <c r="CK448" s="221"/>
      <c r="CL448" s="221"/>
      <c r="CM448" s="221"/>
      <c r="CN448" s="220"/>
      <c r="CO448" s="1858"/>
      <c r="CQ448" s="3"/>
      <c r="CR448" s="2020"/>
      <c r="CV448" s="121"/>
      <c r="CW448" s="2"/>
      <c r="CY448" s="3"/>
      <c r="CZ448" s="3"/>
      <c r="DA448" s="2"/>
      <c r="DC448" s="3"/>
      <c r="DD448" s="3"/>
      <c r="DE448" s="2"/>
      <c r="DG448" s="3"/>
      <c r="DH448" s="3"/>
      <c r="DI448" s="2"/>
      <c r="DK448" s="3"/>
      <c r="DL448" s="3"/>
      <c r="DM448" s="90"/>
      <c r="DN448" s="90"/>
      <c r="DO448" s="90"/>
      <c r="DP448" s="103"/>
      <c r="DQ448" s="2"/>
      <c r="DS448" s="3"/>
      <c r="DT448" s="121"/>
      <c r="DU448" s="2"/>
      <c r="DW448" s="3"/>
      <c r="DX448" s="121"/>
      <c r="DY448" s="2"/>
      <c r="EA448" s="3"/>
      <c r="EB448" s="121"/>
      <c r="EC448" s="2"/>
      <c r="EE448" s="3"/>
      <c r="EF448" s="121"/>
      <c r="EG448" s="2"/>
      <c r="EI448" s="3"/>
      <c r="EJ448" s="121"/>
      <c r="EK448" s="2"/>
      <c r="EM448" s="3"/>
      <c r="EN448" s="121"/>
      <c r="EO448" s="2"/>
      <c r="EQ448" s="3"/>
      <c r="ER448" s="121"/>
      <c r="ES448" s="2"/>
      <c r="EU448" s="3"/>
      <c r="EV448" s="121"/>
      <c r="EW448" s="2"/>
      <c r="EY448" s="3"/>
      <c r="EZ448" s="121"/>
      <c r="FA448" s="2"/>
      <c r="FC448" s="3"/>
      <c r="FD448" s="121"/>
      <c r="FE448" s="1682"/>
      <c r="FF448" s="1683"/>
      <c r="FG448" s="1684"/>
      <c r="FH448" s="1685"/>
      <c r="FL448" s="2252"/>
      <c r="FP448" s="2252"/>
      <c r="FQ448" s="1858"/>
      <c r="FT448" s="2252"/>
      <c r="FX448" s="2252"/>
      <c r="GB448" s="2252"/>
      <c r="GF448" s="2252"/>
      <c r="GG448" s="1858"/>
      <c r="GJ448" s="2252"/>
      <c r="GN448" s="2252"/>
      <c r="GR448" s="2252"/>
      <c r="GV448" s="1858"/>
      <c r="GW448" s="1858"/>
      <c r="GZ448" s="2252"/>
      <c r="HA448" s="1858"/>
      <c r="HD448" s="2252"/>
      <c r="HE448" s="1858"/>
      <c r="HH448" s="2252"/>
      <c r="HI448" s="1858"/>
      <c r="HL448" s="2252"/>
      <c r="HM448" s="1858"/>
      <c r="HP448" s="2252"/>
      <c r="HQ448" s="1858"/>
      <c r="HT448" s="2252"/>
      <c r="HU448" s="1858"/>
      <c r="HX448" s="2252"/>
      <c r="HY448" s="1858"/>
      <c r="IB448" s="2252"/>
      <c r="IC448" s="1858"/>
      <c r="IF448" s="2252"/>
      <c r="IG448" s="1858"/>
      <c r="IJ448" s="2252"/>
      <c r="IK448" s="1858"/>
      <c r="IN448" s="2252"/>
      <c r="IO448" s="1858"/>
      <c r="IR448" s="2252"/>
      <c r="IS448" s="1858"/>
      <c r="IV448" s="1858"/>
      <c r="IW448" s="1858"/>
      <c r="IZ448" s="2252"/>
      <c r="JA448" s="1858"/>
      <c r="JD448" s="2252"/>
      <c r="JE448" s="1858"/>
      <c r="JH448" s="2252"/>
      <c r="JI448" s="1858"/>
      <c r="JL448" s="2252"/>
      <c r="JM448" s="1858"/>
      <c r="JP448" s="2252"/>
      <c r="JQ448" s="1858"/>
      <c r="JT448" s="2252"/>
      <c r="JU448" s="1858"/>
      <c r="JX448" s="2252"/>
      <c r="JY448" s="1858"/>
      <c r="KB448" s="2252"/>
      <c r="KC448" s="1858"/>
      <c r="KF448" s="2252"/>
      <c r="KG448" s="1858"/>
      <c r="KJ448" s="2252"/>
      <c r="KK448" s="1858"/>
      <c r="KN448" s="2252"/>
      <c r="KO448" s="1858"/>
      <c r="KR448" s="2252"/>
      <c r="KS448" s="1858"/>
      <c r="KV448" s="2252"/>
      <c r="KW448" s="1858"/>
      <c r="KZ448" s="2252"/>
      <c r="LA448" s="1858"/>
      <c r="LD448" s="2252"/>
      <c r="LE448" s="1858"/>
      <c r="LH448" s="2252"/>
      <c r="LI448" s="1858"/>
      <c r="LL448" s="2252"/>
      <c r="LM448" s="1858"/>
      <c r="LP448" s="2252"/>
      <c r="LQ448" s="1858"/>
      <c r="LT448" s="2252"/>
      <c r="LU448" s="1858"/>
      <c r="LX448" s="2252"/>
      <c r="LY448" s="1858"/>
      <c r="MB448" s="2252"/>
      <c r="MC448" s="1858"/>
      <c r="MF448" s="2252"/>
      <c r="MG448" s="1858"/>
      <c r="MJ448" s="2252"/>
      <c r="MK448" s="1858"/>
      <c r="MN448" s="2252"/>
      <c r="MO448" s="1858"/>
      <c r="MR448" s="2252"/>
      <c r="MS448" s="1858"/>
      <c r="MV448" s="2252"/>
      <c r="MW448" s="1858"/>
      <c r="MZ448" s="2252"/>
      <c r="NA448" s="1858"/>
      <c r="ND448" s="2252"/>
    </row>
    <row r="449" spans="1:368" s="933" customFormat="1" thickBot="1">
      <c r="A449" s="900"/>
      <c r="B449" s="1761"/>
      <c r="C449" s="1790">
        <v>2009</v>
      </c>
      <c r="D449" s="2331" t="s">
        <v>501</v>
      </c>
      <c r="E449" s="1790">
        <v>13</v>
      </c>
      <c r="F449" s="1839" t="s">
        <v>495</v>
      </c>
      <c r="G449" s="1744"/>
      <c r="H449" s="2274"/>
      <c r="I449" s="2274"/>
      <c r="J449" s="2274"/>
      <c r="K449" s="2275"/>
      <c r="L449" s="1761"/>
      <c r="M449" s="2136"/>
      <c r="N449" s="2136"/>
      <c r="O449" s="2136"/>
      <c r="P449" s="2492"/>
      <c r="Q449" s="2538"/>
      <c r="R449" s="2137"/>
      <c r="S449" s="2138"/>
      <c r="T449" s="2539"/>
      <c r="U449" s="2139"/>
      <c r="V449" s="2139"/>
      <c r="W449" s="2139"/>
      <c r="X449" s="2140"/>
      <c r="Y449" s="2204"/>
      <c r="Z449" s="2204"/>
      <c r="AA449" s="2204"/>
      <c r="AB449" s="2205"/>
      <c r="AC449" s="2139"/>
      <c r="AD449" s="2139"/>
      <c r="AE449" s="2139"/>
      <c r="AF449" s="2140"/>
      <c r="AG449" s="2171"/>
      <c r="AH449" s="2170"/>
      <c r="AI449" s="2228"/>
      <c r="AJ449" s="2170"/>
      <c r="AK449" s="2144"/>
      <c r="AL449" s="2145"/>
      <c r="AM449" s="2145"/>
      <c r="AN449" s="2146"/>
      <c r="AO449" s="2229"/>
      <c r="AP449" s="2229"/>
      <c r="AQ449" s="2229"/>
      <c r="AR449" s="2230"/>
      <c r="AS449" s="2149"/>
      <c r="AT449" s="2149"/>
      <c r="AU449" s="2150"/>
      <c r="AV449" s="2151"/>
      <c r="AW449" s="2152"/>
      <c r="AX449" s="2153"/>
      <c r="AY449" s="2154"/>
      <c r="AZ449" s="2155"/>
      <c r="BA449" s="2156"/>
      <c r="BB449" s="2156"/>
      <c r="BC449" s="2156"/>
      <c r="BD449" s="2396"/>
      <c r="BE449" s="2399"/>
      <c r="BF449" s="2157"/>
      <c r="BG449" s="2446"/>
      <c r="BH449" s="2441"/>
      <c r="BI449" s="2158"/>
      <c r="BJ449" s="2158"/>
      <c r="BK449" s="2158"/>
      <c r="BL449" s="2159"/>
      <c r="BM449" s="2160"/>
      <c r="BN449" s="2160"/>
      <c r="BO449" s="2160"/>
      <c r="BP449" s="2161"/>
      <c r="BQ449" s="2149"/>
      <c r="BR449" s="2149"/>
      <c r="BS449" s="2149"/>
      <c r="BT449" s="2151"/>
      <c r="BU449" s="2162"/>
      <c r="BV449" s="2149"/>
      <c r="BW449" s="2149"/>
      <c r="BX449" s="2163"/>
      <c r="BY449" s="2170"/>
      <c r="BZ449" s="2170"/>
      <c r="CA449" s="2170"/>
      <c r="CB449" s="2231"/>
      <c r="CC449" s="2139"/>
      <c r="CD449" s="2139"/>
      <c r="CE449" s="2139"/>
      <c r="CF449" s="2140"/>
      <c r="CG449" s="2160"/>
      <c r="CH449" s="2160"/>
      <c r="CI449" s="2160"/>
      <c r="CJ449" s="2161"/>
      <c r="CK449" s="2158"/>
      <c r="CL449" s="2158"/>
      <c r="CM449" s="2158"/>
      <c r="CN449" s="2166"/>
      <c r="CO449" s="1868"/>
      <c r="CQ449" s="2167"/>
      <c r="CR449" s="2206"/>
      <c r="CV449" s="2168"/>
      <c r="CW449" s="2169"/>
      <c r="CY449" s="2167"/>
      <c r="CZ449" s="2167"/>
      <c r="DA449" s="2169"/>
      <c r="DC449" s="2167"/>
      <c r="DD449" s="2167"/>
      <c r="DE449" s="2169"/>
      <c r="DG449" s="2167"/>
      <c r="DH449" s="2167"/>
      <c r="DI449" s="2169"/>
      <c r="DK449" s="2167"/>
      <c r="DL449" s="2167"/>
      <c r="DM449" s="2170"/>
      <c r="DN449" s="2170"/>
      <c r="DO449" s="2170"/>
      <c r="DP449" s="2171"/>
      <c r="DQ449" s="2169"/>
      <c r="DS449" s="2167"/>
      <c r="DT449" s="2168"/>
      <c r="DU449" s="2169"/>
      <c r="DW449" s="2167"/>
      <c r="DX449" s="2168"/>
      <c r="DY449" s="2169"/>
      <c r="EA449" s="2167"/>
      <c r="EB449" s="2168"/>
      <c r="EC449" s="2169"/>
      <c r="EE449" s="2167"/>
      <c r="EF449" s="2168"/>
      <c r="EG449" s="2169"/>
      <c r="EI449" s="2167"/>
      <c r="EJ449" s="2168"/>
      <c r="EK449" s="2169"/>
      <c r="EM449" s="2167"/>
      <c r="EN449" s="2168"/>
      <c r="EO449" s="2169"/>
      <c r="EQ449" s="2167"/>
      <c r="ER449" s="2168"/>
      <c r="ES449" s="2169"/>
      <c r="EU449" s="2167"/>
      <c r="EV449" s="2168"/>
      <c r="EW449" s="2169"/>
      <c r="EY449" s="2167"/>
      <c r="EZ449" s="2168"/>
      <c r="FA449" s="2169"/>
      <c r="FC449" s="2167"/>
      <c r="FD449" s="2168"/>
      <c r="FE449" s="2192"/>
      <c r="FF449" s="2193"/>
      <c r="FG449" s="2194"/>
      <c r="FH449" s="2195"/>
      <c r="FL449" s="2261"/>
      <c r="FP449" s="2261"/>
      <c r="FQ449" s="1868"/>
      <c r="FT449" s="2261"/>
      <c r="FX449" s="2261"/>
      <c r="GB449" s="2261"/>
      <c r="GF449" s="2261"/>
      <c r="GG449" s="1868"/>
      <c r="GJ449" s="2261"/>
      <c r="GN449" s="2261"/>
      <c r="GR449" s="2261"/>
      <c r="GV449" s="1868"/>
      <c r="GW449" s="1868"/>
      <c r="GZ449" s="2261"/>
      <c r="HA449" s="1868"/>
      <c r="HD449" s="2261"/>
      <c r="HE449" s="1868"/>
      <c r="HH449" s="2261"/>
      <c r="HI449" s="1868"/>
      <c r="HL449" s="2261"/>
      <c r="HM449" s="1868"/>
      <c r="HP449" s="2261"/>
      <c r="HQ449" s="1868"/>
      <c r="HT449" s="2261"/>
      <c r="HU449" s="1868"/>
      <c r="HX449" s="2261"/>
      <c r="HY449" s="1868"/>
      <c r="IB449" s="2261"/>
      <c r="IC449" s="1868"/>
      <c r="IF449" s="2261"/>
      <c r="IG449" s="1868"/>
      <c r="IJ449" s="2261"/>
      <c r="IK449" s="1868"/>
      <c r="IN449" s="2261"/>
      <c r="IO449" s="1868"/>
      <c r="IR449" s="2261"/>
      <c r="IS449" s="1868"/>
      <c r="IV449" s="1868"/>
      <c r="IW449" s="1868"/>
      <c r="IZ449" s="2261"/>
      <c r="JA449" s="1868"/>
      <c r="JD449" s="2261"/>
      <c r="JE449" s="1868"/>
      <c r="JH449" s="2261"/>
      <c r="JI449" s="1868"/>
      <c r="JL449" s="2261"/>
      <c r="JM449" s="1868"/>
      <c r="JP449" s="2261"/>
      <c r="JQ449" s="1868"/>
      <c r="JT449" s="2261"/>
      <c r="JU449" s="1868"/>
      <c r="JX449" s="2261"/>
      <c r="JY449" s="1868"/>
      <c r="KB449" s="2261"/>
      <c r="KC449" s="1868"/>
      <c r="KF449" s="2261"/>
      <c r="KG449" s="1868"/>
      <c r="KJ449" s="2261"/>
      <c r="KK449" s="1868"/>
      <c r="KN449" s="2261"/>
      <c r="KO449" s="1868"/>
      <c r="KR449" s="2261"/>
      <c r="KS449" s="1868"/>
      <c r="KV449" s="2261"/>
      <c r="KW449" s="1868"/>
      <c r="KZ449" s="2261"/>
      <c r="LA449" s="1868"/>
      <c r="LD449" s="2261"/>
      <c r="LE449" s="1868"/>
      <c r="LH449" s="2261"/>
      <c r="LI449" s="1868"/>
      <c r="LL449" s="2261"/>
      <c r="LM449" s="1868"/>
      <c r="LP449" s="2261"/>
      <c r="LQ449" s="1868"/>
      <c r="LT449" s="2261"/>
      <c r="LU449" s="1868"/>
      <c r="LX449" s="2261"/>
      <c r="LY449" s="1868"/>
      <c r="MB449" s="2261"/>
      <c r="MC449" s="1868"/>
      <c r="MF449" s="2261"/>
      <c r="MG449" s="1868"/>
      <c r="MJ449" s="2261"/>
      <c r="MK449" s="1868"/>
      <c r="MN449" s="2261"/>
      <c r="MO449" s="1868"/>
      <c r="MR449" s="2261"/>
      <c r="MS449" s="1868"/>
      <c r="MV449" s="2261"/>
      <c r="MW449" s="1868"/>
      <c r="MZ449" s="2261"/>
      <c r="NA449" s="1868"/>
      <c r="ND449" s="2261"/>
    </row>
    <row r="450" spans="1:368" s="898" customFormat="1" thickBot="1">
      <c r="A450" s="861"/>
      <c r="B450" s="1760"/>
      <c r="C450" s="1790"/>
      <c r="D450" s="2331"/>
      <c r="E450" s="1790"/>
      <c r="F450" s="1840" t="s">
        <v>471</v>
      </c>
      <c r="G450" s="1841" t="s">
        <v>395</v>
      </c>
      <c r="H450" s="2214">
        <f t="shared" ref="H450:H460" si="392">AVERAGE(Y450,AW450,BE450,CO450,AS450,CG450,GO450,CC450,FU450)</f>
        <v>4.1478571428571431</v>
      </c>
      <c r="I450" s="2214">
        <f t="shared" ref="I450:I460" si="393">AVERAGE(Z450,AX450,BF450,CP450,AT450,CH450,GP450,CD450,FV450)</f>
        <v>3.9335714285714287</v>
      </c>
      <c r="J450" s="2214">
        <f t="shared" ref="J450:J460" si="394">AVERAGE(AA450,AY450,BG450,CQ450,AU450,CI450,GQ450,CE450,FW450)</f>
        <v>4.9114285714285719</v>
      </c>
      <c r="K450" s="2324">
        <f>SUM(H450:J450)</f>
        <v>12.992857142857144</v>
      </c>
      <c r="L450" s="1760"/>
      <c r="M450" s="2075"/>
      <c r="N450" s="2075"/>
      <c r="O450" s="2075"/>
      <c r="P450" s="2491"/>
      <c r="Q450" s="2536"/>
      <c r="R450" s="2076"/>
      <c r="S450" s="2077"/>
      <c r="T450" s="2537"/>
      <c r="U450" s="2078"/>
      <c r="V450" s="2078"/>
      <c r="W450" s="2078"/>
      <c r="X450" s="2079"/>
      <c r="Y450" s="1208"/>
      <c r="Z450" s="1208"/>
      <c r="AA450" s="1208"/>
      <c r="AB450" s="2197"/>
      <c r="AC450" s="2078"/>
      <c r="AD450" s="2078"/>
      <c r="AE450" s="2078"/>
      <c r="AF450" s="2079"/>
      <c r="AG450" s="2080"/>
      <c r="AH450" s="2081"/>
      <c r="AI450" s="2082"/>
      <c r="AJ450" s="2081"/>
      <c r="AK450" s="1555"/>
      <c r="AL450" s="1556"/>
      <c r="AM450" s="1556"/>
      <c r="AN450" s="1557"/>
      <c r="AO450" s="2086"/>
      <c r="AP450" s="2086"/>
      <c r="AQ450" s="2086"/>
      <c r="AR450" s="2087"/>
      <c r="AS450" s="879">
        <f>AV450*6/20</f>
        <v>3.6</v>
      </c>
      <c r="AT450" s="879">
        <f>AV450*6/20</f>
        <v>3.6</v>
      </c>
      <c r="AU450" s="879">
        <f>AV450*8/20</f>
        <v>4.8</v>
      </c>
      <c r="AV450" s="1846">
        <v>12</v>
      </c>
      <c r="AW450" s="2091"/>
      <c r="AX450" s="2092"/>
      <c r="AY450" s="2093"/>
      <c r="AZ450" s="2094"/>
      <c r="BA450" s="2095"/>
      <c r="BB450" s="2095"/>
      <c r="BC450" s="2095"/>
      <c r="BD450" s="2394"/>
      <c r="BE450" s="2400">
        <v>4</v>
      </c>
      <c r="BF450" s="1526">
        <v>4</v>
      </c>
      <c r="BG450" s="2450">
        <v>4</v>
      </c>
      <c r="BH450" s="888">
        <f>BG450+BF450+BE450</f>
        <v>12</v>
      </c>
      <c r="BI450" s="2097"/>
      <c r="BJ450" s="2097"/>
      <c r="BK450" s="2097"/>
      <c r="BL450" s="2098"/>
      <c r="BM450" s="2099"/>
      <c r="BN450" s="2099"/>
      <c r="BO450" s="2099"/>
      <c r="BP450" s="2100"/>
      <c r="BQ450" s="2088"/>
      <c r="BR450" s="2088"/>
      <c r="BS450" s="2088"/>
      <c r="BT450" s="2090"/>
      <c r="BU450" s="2101"/>
      <c r="BV450" s="2088"/>
      <c r="BW450" s="2088"/>
      <c r="BX450" s="2102"/>
      <c r="BY450" s="2103"/>
      <c r="BZ450" s="2103"/>
      <c r="CA450" s="2103"/>
      <c r="CB450" s="2104"/>
      <c r="CC450" s="1199">
        <v>4</v>
      </c>
      <c r="CD450" s="1199">
        <v>3.5</v>
      </c>
      <c r="CE450" s="1199">
        <v>4.5</v>
      </c>
      <c r="CF450" s="2209">
        <f>CE450+CD450+CC450</f>
        <v>12</v>
      </c>
      <c r="CG450" s="870">
        <f>CJ450*6/20</f>
        <v>3.9</v>
      </c>
      <c r="CH450" s="870">
        <f>CJ450*6/20</f>
        <v>3.9</v>
      </c>
      <c r="CI450" s="870">
        <f>CJ450*8/20</f>
        <v>5.2</v>
      </c>
      <c r="CJ450" s="2234">
        <v>13</v>
      </c>
      <c r="CK450" s="2097"/>
      <c r="CL450" s="2097"/>
      <c r="CM450" s="2097"/>
      <c r="CN450" s="2105"/>
      <c r="CO450" s="2235">
        <f>CR450*6/20</f>
        <v>4.3499999999999996</v>
      </c>
      <c r="CP450" s="879">
        <f>CR450*6/20</f>
        <v>4.3499999999999996</v>
      </c>
      <c r="CQ450" s="879">
        <f>CR450*8/20</f>
        <v>5.8</v>
      </c>
      <c r="CR450" s="2236">
        <v>14.5</v>
      </c>
      <c r="CV450" s="2107"/>
      <c r="CW450" s="2108"/>
      <c r="CY450" s="2106"/>
      <c r="CZ450" s="2106"/>
      <c r="DA450" s="2108"/>
      <c r="DC450" s="2106"/>
      <c r="DD450" s="2106"/>
      <c r="DE450" s="2108"/>
      <c r="DG450" s="2106"/>
      <c r="DH450" s="2106"/>
      <c r="DI450" s="2108"/>
      <c r="DK450" s="2106"/>
      <c r="DL450" s="2106"/>
      <c r="DM450" s="2109"/>
      <c r="DN450" s="2109"/>
      <c r="DO450" s="2109"/>
      <c r="DP450" s="2110"/>
      <c r="DQ450" s="2108"/>
      <c r="DS450" s="2106"/>
      <c r="DT450" s="2107"/>
      <c r="DU450" s="2108"/>
      <c r="DW450" s="2106"/>
      <c r="DX450" s="2107"/>
      <c r="DY450" s="2108"/>
      <c r="EA450" s="2106"/>
      <c r="EB450" s="2107"/>
      <c r="EC450" s="2108"/>
      <c r="EE450" s="2106"/>
      <c r="EF450" s="2107"/>
      <c r="EG450" s="2108"/>
      <c r="EI450" s="2106"/>
      <c r="EJ450" s="2107"/>
      <c r="EK450" s="2111"/>
      <c r="EL450" s="2112"/>
      <c r="EM450" s="2113"/>
      <c r="EN450" s="2114"/>
      <c r="EO450" s="2115"/>
      <c r="EP450" s="2116"/>
      <c r="EQ450" s="2117"/>
      <c r="ER450" s="2118"/>
      <c r="ES450" s="2119"/>
      <c r="ET450" s="2120"/>
      <c r="EU450" s="2121"/>
      <c r="EV450" s="2122"/>
      <c r="EW450" s="2123"/>
      <c r="EX450" s="2124"/>
      <c r="EY450" s="2125"/>
      <c r="EZ450" s="2126"/>
      <c r="FA450" s="2127"/>
      <c r="FB450" s="2128"/>
      <c r="FC450" s="2129"/>
      <c r="FD450" s="2130"/>
      <c r="FE450" s="2131"/>
      <c r="FF450" s="2132"/>
      <c r="FG450" s="2133"/>
      <c r="FH450" s="2134"/>
      <c r="FL450" s="2260"/>
      <c r="FP450" s="2260"/>
      <c r="FQ450" s="1867"/>
      <c r="FT450" s="2260"/>
      <c r="FU450" s="1197">
        <f>FX450*6/20</f>
        <v>4.1849999999999996</v>
      </c>
      <c r="FV450" s="1197">
        <f>FX450*6/20</f>
        <v>4.1849999999999996</v>
      </c>
      <c r="FW450" s="1197">
        <f>FX450*8/20</f>
        <v>5.58</v>
      </c>
      <c r="FX450" s="2262">
        <v>13.95</v>
      </c>
      <c r="GB450" s="2260"/>
      <c r="GF450" s="2260"/>
      <c r="GG450" s="1867"/>
      <c r="GJ450" s="2260"/>
      <c r="GN450" s="2260"/>
      <c r="GO450" s="1872">
        <v>5</v>
      </c>
      <c r="GP450" s="1872">
        <v>4</v>
      </c>
      <c r="GQ450" s="1872">
        <v>4.5</v>
      </c>
      <c r="GR450" s="2266">
        <f>GQ450+GP450+GO450</f>
        <v>13.5</v>
      </c>
      <c r="GV450" s="2260"/>
      <c r="GW450" s="1867"/>
      <c r="GZ450" s="2260"/>
      <c r="HA450" s="1867"/>
      <c r="HD450" s="2260"/>
      <c r="HE450" s="1867"/>
      <c r="HH450" s="2260"/>
      <c r="HI450" s="1867"/>
      <c r="HL450" s="2260"/>
      <c r="HM450" s="1867"/>
      <c r="HP450" s="2260"/>
      <c r="HQ450" s="1867"/>
      <c r="HT450" s="2260"/>
      <c r="HU450" s="1867"/>
      <c r="HX450" s="2260"/>
      <c r="HY450" s="1867"/>
      <c r="IB450" s="2260"/>
      <c r="IC450" s="1867"/>
      <c r="IF450" s="2260"/>
      <c r="IG450" s="1867"/>
      <c r="IJ450" s="2260"/>
      <c r="IK450" s="1867"/>
      <c r="IN450" s="2260"/>
      <c r="IO450" s="1867"/>
      <c r="IR450" s="2260"/>
      <c r="IS450" s="1867"/>
      <c r="IV450" s="1867"/>
      <c r="IW450" s="1867"/>
      <c r="IZ450" s="2260"/>
      <c r="JA450" s="1867"/>
      <c r="JD450" s="2260"/>
      <c r="JE450" s="1867"/>
      <c r="JH450" s="2260"/>
      <c r="JI450" s="1867"/>
      <c r="JL450" s="2260"/>
      <c r="JM450" s="1867"/>
      <c r="JP450" s="2260"/>
      <c r="JQ450" s="1867"/>
      <c r="JT450" s="2260"/>
      <c r="JU450" s="1867"/>
      <c r="JX450" s="2260"/>
      <c r="JY450" s="1867"/>
      <c r="KB450" s="2260"/>
      <c r="KC450" s="1867"/>
      <c r="KF450" s="2260"/>
      <c r="KG450" s="1867"/>
      <c r="KJ450" s="2260"/>
      <c r="KK450" s="1867"/>
      <c r="KN450" s="2260"/>
      <c r="KO450" s="1867"/>
      <c r="KR450" s="2260"/>
      <c r="KS450" s="1867"/>
      <c r="KV450" s="2260"/>
      <c r="KW450" s="1867"/>
      <c r="KZ450" s="2260"/>
      <c r="LA450" s="1867"/>
      <c r="LD450" s="2260"/>
      <c r="LE450" s="1867"/>
      <c r="LH450" s="2260"/>
      <c r="LI450" s="1867"/>
      <c r="LL450" s="2260"/>
      <c r="LM450" s="1867"/>
      <c r="LP450" s="2260"/>
      <c r="LQ450" s="1867"/>
      <c r="LT450" s="2260"/>
      <c r="LU450" s="1867"/>
      <c r="LX450" s="2260"/>
      <c r="LY450" s="1867"/>
      <c r="MB450" s="2260"/>
      <c r="MC450" s="1867"/>
      <c r="MF450" s="2260"/>
      <c r="MG450" s="1867"/>
      <c r="MJ450" s="2260"/>
      <c r="MK450" s="1867"/>
      <c r="MN450" s="2260"/>
      <c r="MO450" s="1867"/>
      <c r="MR450" s="2260"/>
      <c r="MS450" s="1867"/>
      <c r="MV450" s="2260"/>
      <c r="MW450" s="1867"/>
      <c r="MZ450" s="2260"/>
      <c r="NA450" s="1867"/>
      <c r="ND450" s="2260"/>
    </row>
    <row r="451" spans="1:368" s="78" customFormat="1" thickBot="1">
      <c r="A451" s="899"/>
      <c r="B451" s="1754"/>
      <c r="C451" s="1790"/>
      <c r="D451" s="2331"/>
      <c r="E451" s="1790"/>
      <c r="F451" s="1837" t="s">
        <v>472</v>
      </c>
      <c r="G451" s="1838" t="s">
        <v>468</v>
      </c>
      <c r="H451" s="2216">
        <f t="shared" si="392"/>
        <v>4.8014285714285716</v>
      </c>
      <c r="I451" s="2216">
        <f t="shared" si="393"/>
        <v>4.515714285714286</v>
      </c>
      <c r="J451" s="2214">
        <f t="shared" si="394"/>
        <v>6.354285714285715</v>
      </c>
      <c r="K451" s="2326">
        <f t="shared" ref="K451:K460" si="395">SUM(H451:J451)</f>
        <v>15.671428571428574</v>
      </c>
      <c r="L451" s="1754"/>
      <c r="M451" s="65"/>
      <c r="N451" s="65"/>
      <c r="O451" s="65"/>
      <c r="P451" s="218"/>
      <c r="Q451" s="2511"/>
      <c r="R451" s="97"/>
      <c r="S451" s="98"/>
      <c r="T451" s="2512"/>
      <c r="U451" s="41"/>
      <c r="V451" s="41"/>
      <c r="W451" s="41"/>
      <c r="X451" s="100"/>
      <c r="Y451" s="482"/>
      <c r="Z451" s="482"/>
      <c r="AA451" s="482"/>
      <c r="AB451" s="483"/>
      <c r="AC451" s="41"/>
      <c r="AD451" s="41"/>
      <c r="AE451" s="41"/>
      <c r="AF451" s="100"/>
      <c r="AG451" s="1182"/>
      <c r="AH451" s="1183"/>
      <c r="AI451" s="1184"/>
      <c r="AJ451" s="1183"/>
      <c r="AK451" s="1558"/>
      <c r="AL451" s="486"/>
      <c r="AM451" s="486"/>
      <c r="AN451" s="1559"/>
      <c r="AO451" s="1135"/>
      <c r="AP451" s="1135"/>
      <c r="AQ451" s="1135"/>
      <c r="AR451" s="1124"/>
      <c r="AS451" s="358">
        <f t="shared" ref="AS451:AS460" si="396">AV451*6/20</f>
        <v>5.0999999999999996</v>
      </c>
      <c r="AT451" s="358">
        <f t="shared" ref="AT451:AT460" si="397">AV451*6/20</f>
        <v>5.0999999999999996</v>
      </c>
      <c r="AU451" s="358">
        <f t="shared" ref="AU451:AU460" si="398">AV451*8/20</f>
        <v>6.8</v>
      </c>
      <c r="AV451" s="543">
        <v>17</v>
      </c>
      <c r="AW451" s="1956"/>
      <c r="AX451" s="111"/>
      <c r="AY451" s="112"/>
      <c r="AZ451" s="1957"/>
      <c r="BA451" s="4"/>
      <c r="BB451" s="4"/>
      <c r="BC451" s="4"/>
      <c r="BD451" s="2395"/>
      <c r="BE451" s="2401">
        <v>4.5</v>
      </c>
      <c r="BF451" s="368">
        <v>5</v>
      </c>
      <c r="BG451" s="2451">
        <v>6</v>
      </c>
      <c r="BH451" s="470">
        <f>BG451+BF451+BE451</f>
        <v>15.5</v>
      </c>
      <c r="BI451" s="221"/>
      <c r="BJ451" s="221"/>
      <c r="BK451" s="221"/>
      <c r="BL451" s="115"/>
      <c r="BM451" s="38"/>
      <c r="BN451" s="38"/>
      <c r="BO451" s="38"/>
      <c r="BP451" s="117"/>
      <c r="BQ451" s="109"/>
      <c r="BR451" s="109"/>
      <c r="BS451" s="109"/>
      <c r="BT451" s="608"/>
      <c r="BU451" s="1939"/>
      <c r="BV451" s="109"/>
      <c r="BW451" s="109"/>
      <c r="BX451" s="1940"/>
      <c r="BY451" s="2135"/>
      <c r="BZ451" s="2135"/>
      <c r="CA451" s="2135"/>
      <c r="CB451" s="1431"/>
      <c r="CC451" s="484">
        <v>4.5</v>
      </c>
      <c r="CD451" s="484">
        <v>4</v>
      </c>
      <c r="CE451" s="484">
        <v>5</v>
      </c>
      <c r="CF451" s="1246">
        <f t="shared" ref="CF451:CF459" si="399">CE451+CD451+CC451</f>
        <v>13.5</v>
      </c>
      <c r="CG451" s="1906">
        <f>CJ451*6/20</f>
        <v>4.1099999999999994</v>
      </c>
      <c r="CH451" s="683">
        <f>CJ451*6/20</f>
        <v>4.1099999999999994</v>
      </c>
      <c r="CI451" s="683">
        <f>CJ451*8/20</f>
        <v>5.4799999999999995</v>
      </c>
      <c r="CJ451" s="1907">
        <v>13.7</v>
      </c>
      <c r="CK451" s="221"/>
      <c r="CL451" s="221"/>
      <c r="CM451" s="221"/>
      <c r="CN451" s="220"/>
      <c r="CO451" s="1982">
        <f t="shared" ref="CO451:CO459" si="400">CR451*6/20</f>
        <v>5.4</v>
      </c>
      <c r="CP451" s="358">
        <f t="shared" ref="CP451:CP459" si="401">CR451*6/20</f>
        <v>5.4</v>
      </c>
      <c r="CQ451" s="358">
        <f t="shared" ref="CQ451:CQ459" si="402">CR451*8/20</f>
        <v>7.2</v>
      </c>
      <c r="CR451" s="1983">
        <v>18</v>
      </c>
      <c r="CV451" s="121"/>
      <c r="CW451" s="2"/>
      <c r="CY451" s="3"/>
      <c r="CZ451" s="3"/>
      <c r="DA451" s="2"/>
      <c r="DC451" s="3"/>
      <c r="DD451" s="3"/>
      <c r="DE451" s="2"/>
      <c r="DG451" s="3"/>
      <c r="DH451" s="3"/>
      <c r="DI451" s="2"/>
      <c r="DK451" s="3"/>
      <c r="DL451" s="3"/>
      <c r="DM451" s="90"/>
      <c r="DN451" s="90"/>
      <c r="DO451" s="90"/>
      <c r="DP451" s="103"/>
      <c r="DQ451" s="2"/>
      <c r="DS451" s="3"/>
      <c r="DT451" s="121"/>
      <c r="DU451" s="2"/>
      <c r="DW451" s="3"/>
      <c r="DX451" s="121"/>
      <c r="DY451" s="2"/>
      <c r="EA451" s="3"/>
      <c r="EB451" s="121"/>
      <c r="EC451" s="2"/>
      <c r="EE451" s="3"/>
      <c r="EF451" s="121"/>
      <c r="EG451" s="2"/>
      <c r="EI451" s="3"/>
      <c r="EJ451" s="121"/>
      <c r="EK451" s="994"/>
      <c r="EL451" s="995"/>
      <c r="EM451" s="996"/>
      <c r="EN451" s="997"/>
      <c r="EO451" s="1056"/>
      <c r="EP451" s="1057"/>
      <c r="EQ451" s="1058"/>
      <c r="ER451" s="1059"/>
      <c r="ES451" s="1117"/>
      <c r="ET451" s="1118"/>
      <c r="EU451" s="1119"/>
      <c r="EV451" s="1120"/>
      <c r="EW451" s="1400"/>
      <c r="EX451" s="1401"/>
      <c r="EY451" s="1402"/>
      <c r="EZ451" s="1403"/>
      <c r="FA451" s="1469"/>
      <c r="FB451" s="1470"/>
      <c r="FC451" s="1471"/>
      <c r="FD451" s="1472"/>
      <c r="FE451" s="1682"/>
      <c r="FF451" s="1683"/>
      <c r="FG451" s="1684"/>
      <c r="FH451" s="1685"/>
      <c r="FL451" s="2252"/>
      <c r="FP451" s="2252"/>
      <c r="FQ451" s="1858"/>
      <c r="FT451" s="2252"/>
      <c r="FU451" s="462">
        <v>4</v>
      </c>
      <c r="FV451" s="462">
        <v>4</v>
      </c>
      <c r="FW451" s="462">
        <v>7</v>
      </c>
      <c r="FX451" s="2267">
        <f t="shared" ref="FX451:FX460" si="403">FW451+FV451+FU451</f>
        <v>15</v>
      </c>
      <c r="GB451" s="2252"/>
      <c r="GF451" s="2252"/>
      <c r="GG451" s="1858"/>
      <c r="GJ451" s="2252"/>
      <c r="GN451" s="2252"/>
      <c r="GO451" s="462">
        <v>6</v>
      </c>
      <c r="GP451" s="462">
        <v>4</v>
      </c>
      <c r="GQ451" s="462">
        <v>7</v>
      </c>
      <c r="GR451" s="2267">
        <f t="shared" ref="GR451:GR460" si="404">GQ451+GP451+GO451</f>
        <v>17</v>
      </c>
      <c r="GV451" s="2252"/>
      <c r="GW451" s="1858"/>
      <c r="GZ451" s="2252"/>
      <c r="HA451" s="1858"/>
      <c r="HD451" s="2252"/>
      <c r="HE451" s="1858"/>
      <c r="HH451" s="2252"/>
      <c r="HI451" s="1858"/>
      <c r="HL451" s="2252"/>
      <c r="HM451" s="1858"/>
      <c r="HP451" s="2252"/>
      <c r="HQ451" s="1858"/>
      <c r="HT451" s="2252"/>
      <c r="HU451" s="1858"/>
      <c r="HX451" s="2252"/>
      <c r="HY451" s="1858"/>
      <c r="IB451" s="2252"/>
      <c r="IC451" s="1858"/>
      <c r="IF451" s="2252"/>
      <c r="IG451" s="1858"/>
      <c r="IJ451" s="2252"/>
      <c r="IK451" s="1858"/>
      <c r="IN451" s="2252"/>
      <c r="IO451" s="1858"/>
      <c r="IR451" s="2252"/>
      <c r="IS451" s="1858"/>
      <c r="IV451" s="1858"/>
      <c r="IW451" s="1858"/>
      <c r="IZ451" s="2252"/>
      <c r="JA451" s="1858"/>
      <c r="JD451" s="2252"/>
      <c r="JE451" s="1858"/>
      <c r="JH451" s="2252"/>
      <c r="JI451" s="1858"/>
      <c r="JL451" s="2252"/>
      <c r="JM451" s="1858"/>
      <c r="JP451" s="2252"/>
      <c r="JQ451" s="1858"/>
      <c r="JT451" s="2252"/>
      <c r="JU451" s="1858"/>
      <c r="JX451" s="2252"/>
      <c r="JY451" s="1858"/>
      <c r="KB451" s="2252"/>
      <c r="KC451" s="1858"/>
      <c r="KF451" s="2252"/>
      <c r="KG451" s="1858"/>
      <c r="KJ451" s="2252"/>
      <c r="KK451" s="1858"/>
      <c r="KN451" s="2252"/>
      <c r="KO451" s="1858"/>
      <c r="KR451" s="2252"/>
      <c r="KS451" s="1858"/>
      <c r="KV451" s="2252"/>
      <c r="KW451" s="1858"/>
      <c r="KZ451" s="2252"/>
      <c r="LA451" s="1858"/>
      <c r="LD451" s="2252"/>
      <c r="LE451" s="1858"/>
      <c r="LH451" s="2252"/>
      <c r="LI451" s="1858"/>
      <c r="LL451" s="2252"/>
      <c r="LM451" s="1858"/>
      <c r="LP451" s="2252"/>
      <c r="LQ451" s="1858"/>
      <c r="LT451" s="2252"/>
      <c r="LU451" s="1858"/>
      <c r="LX451" s="2252"/>
      <c r="LY451" s="1858"/>
      <c r="MB451" s="2252"/>
      <c r="MC451" s="1858"/>
      <c r="MF451" s="2252"/>
      <c r="MG451" s="1858"/>
      <c r="MJ451" s="2252"/>
      <c r="MK451" s="1858"/>
      <c r="MN451" s="2252"/>
      <c r="MO451" s="1858"/>
      <c r="MR451" s="2252"/>
      <c r="MS451" s="1858"/>
      <c r="MV451" s="2252"/>
      <c r="MW451" s="1858"/>
      <c r="MZ451" s="2252"/>
      <c r="NA451" s="1858"/>
      <c r="ND451" s="2252"/>
    </row>
    <row r="452" spans="1:368" s="78" customFormat="1" thickBot="1">
      <c r="A452" s="899"/>
      <c r="B452" s="1754"/>
      <c r="C452" s="1790"/>
      <c r="D452" s="2331"/>
      <c r="E452" s="1790"/>
      <c r="F452" s="1837"/>
      <c r="G452" s="1838" t="s">
        <v>166</v>
      </c>
      <c r="H452" s="2214">
        <f t="shared" si="392"/>
        <v>4.6619999999999999</v>
      </c>
      <c r="I452" s="2215">
        <f t="shared" si="393"/>
        <v>4.5191428571428567</v>
      </c>
      <c r="J452" s="2214">
        <f t="shared" si="394"/>
        <v>4.4302857142857137</v>
      </c>
      <c r="K452" s="2324">
        <f t="shared" si="395"/>
        <v>13.611428571428569</v>
      </c>
      <c r="L452" s="1754"/>
      <c r="M452" s="65"/>
      <c r="N452" s="65"/>
      <c r="O452" s="65"/>
      <c r="P452" s="218"/>
      <c r="Q452" s="2511"/>
      <c r="R452" s="97"/>
      <c r="S452" s="98"/>
      <c r="T452" s="2512"/>
      <c r="U452" s="41"/>
      <c r="V452" s="41"/>
      <c r="W452" s="41"/>
      <c r="X452" s="100"/>
      <c r="Y452" s="482"/>
      <c r="Z452" s="482"/>
      <c r="AA452" s="482"/>
      <c r="AB452" s="483"/>
      <c r="AC452" s="41"/>
      <c r="AD452" s="41"/>
      <c r="AE452" s="41"/>
      <c r="AF452" s="100"/>
      <c r="AG452" s="1182"/>
      <c r="AH452" s="1183"/>
      <c r="AI452" s="1184"/>
      <c r="AJ452" s="1183"/>
      <c r="AK452" s="1558"/>
      <c r="AL452" s="486"/>
      <c r="AM452" s="486"/>
      <c r="AN452" s="1559"/>
      <c r="AO452" s="1135"/>
      <c r="AP452" s="1135"/>
      <c r="AQ452" s="1135"/>
      <c r="AR452" s="1124"/>
      <c r="AS452" s="358">
        <f t="shared" si="396"/>
        <v>4.2</v>
      </c>
      <c r="AT452" s="358">
        <f t="shared" si="397"/>
        <v>4.2</v>
      </c>
      <c r="AU452" s="358">
        <f t="shared" si="398"/>
        <v>5.6</v>
      </c>
      <c r="AV452" s="543">
        <v>14</v>
      </c>
      <c r="AW452" s="1956"/>
      <c r="AX452" s="111"/>
      <c r="AY452" s="112"/>
      <c r="AZ452" s="1957"/>
      <c r="BA452" s="4"/>
      <c r="BB452" s="4"/>
      <c r="BC452" s="4"/>
      <c r="BD452" s="2395"/>
      <c r="BE452" s="1906">
        <f>BH452*6/20</f>
        <v>3.8339999999999996</v>
      </c>
      <c r="BF452" s="683">
        <f>BH452*6/20</f>
        <v>3.8339999999999996</v>
      </c>
      <c r="BG452" s="2466">
        <f>BH452*8/20</f>
        <v>5.1120000000000001</v>
      </c>
      <c r="BH452" s="2409">
        <v>12.78</v>
      </c>
      <c r="BI452" s="221"/>
      <c r="BJ452" s="221"/>
      <c r="BK452" s="221"/>
      <c r="BL452" s="115"/>
      <c r="BM452" s="38"/>
      <c r="BN452" s="38"/>
      <c r="BO452" s="38"/>
      <c r="BP452" s="117"/>
      <c r="BQ452" s="109"/>
      <c r="BR452" s="109"/>
      <c r="BS452" s="109"/>
      <c r="BT452" s="608"/>
      <c r="BU452" s="1939"/>
      <c r="BV452" s="109"/>
      <c r="BW452" s="109"/>
      <c r="BX452" s="1940"/>
      <c r="BY452" s="2135"/>
      <c r="BZ452" s="2135"/>
      <c r="CA452" s="2135"/>
      <c r="CB452" s="1431"/>
      <c r="CC452" s="484">
        <v>5.5</v>
      </c>
      <c r="CD452" s="484">
        <v>5.5</v>
      </c>
      <c r="CE452" s="484">
        <v>3</v>
      </c>
      <c r="CF452" s="1246">
        <f t="shared" si="399"/>
        <v>14</v>
      </c>
      <c r="CG452" s="463">
        <f t="shared" ref="CG452:CG460" si="405">CJ452*6/20</f>
        <v>3.9</v>
      </c>
      <c r="CH452" s="463">
        <f t="shared" ref="CH452:CH460" si="406">CJ452*6/20</f>
        <v>3.9</v>
      </c>
      <c r="CI452" s="463">
        <f t="shared" ref="CI452:CI460" si="407">CJ452*8/20</f>
        <v>5.2</v>
      </c>
      <c r="CJ452" s="703">
        <v>13</v>
      </c>
      <c r="CK452" s="221"/>
      <c r="CL452" s="221"/>
      <c r="CM452" s="221"/>
      <c r="CN452" s="220"/>
      <c r="CO452" s="1982">
        <f t="shared" si="400"/>
        <v>4.2</v>
      </c>
      <c r="CP452" s="358">
        <f t="shared" si="401"/>
        <v>4.2</v>
      </c>
      <c r="CQ452" s="358">
        <f t="shared" si="402"/>
        <v>5.6</v>
      </c>
      <c r="CR452" s="1983">
        <v>14</v>
      </c>
      <c r="CV452" s="121"/>
      <c r="CW452" s="2"/>
      <c r="CY452" s="3"/>
      <c r="CZ452" s="3"/>
      <c r="DA452" s="2"/>
      <c r="DC452" s="3"/>
      <c r="DD452" s="3"/>
      <c r="DE452" s="2"/>
      <c r="DG452" s="3"/>
      <c r="DH452" s="3"/>
      <c r="DI452" s="2"/>
      <c r="DK452" s="3"/>
      <c r="DL452" s="3"/>
      <c r="DM452" s="90"/>
      <c r="DN452" s="90"/>
      <c r="DO452" s="90"/>
      <c r="DP452" s="103"/>
      <c r="DQ452" s="2"/>
      <c r="DS452" s="3"/>
      <c r="DT452" s="121"/>
      <c r="DU452" s="2"/>
      <c r="DW452" s="3"/>
      <c r="DX452" s="121"/>
      <c r="DY452" s="2"/>
      <c r="EA452" s="3"/>
      <c r="EB452" s="121"/>
      <c r="EC452" s="2"/>
      <c r="EE452" s="3"/>
      <c r="EF452" s="121"/>
      <c r="EG452" s="2"/>
      <c r="EI452" s="3"/>
      <c r="EJ452" s="121"/>
      <c r="EK452" s="994"/>
      <c r="EL452" s="995"/>
      <c r="EM452" s="996"/>
      <c r="EN452" s="997"/>
      <c r="EO452" s="1056"/>
      <c r="EP452" s="1057"/>
      <c r="EQ452" s="1058"/>
      <c r="ER452" s="1059"/>
      <c r="ES452" s="1117"/>
      <c r="ET452" s="1118"/>
      <c r="EU452" s="1119"/>
      <c r="EV452" s="1120"/>
      <c r="EW452" s="1400"/>
      <c r="EX452" s="1401"/>
      <c r="EY452" s="1402"/>
      <c r="EZ452" s="1403"/>
      <c r="FA452" s="1469"/>
      <c r="FB452" s="1470"/>
      <c r="FC452" s="1471"/>
      <c r="FD452" s="1472"/>
      <c r="FE452" s="1682"/>
      <c r="FF452" s="1683"/>
      <c r="FG452" s="1684"/>
      <c r="FH452" s="1685"/>
      <c r="FL452" s="2252"/>
      <c r="FP452" s="2252"/>
      <c r="FQ452" s="1858"/>
      <c r="FT452" s="2252"/>
      <c r="FU452" s="462">
        <v>6</v>
      </c>
      <c r="FV452" s="462">
        <v>5</v>
      </c>
      <c r="FW452" s="462">
        <v>2.5</v>
      </c>
      <c r="FX452" s="2267">
        <f t="shared" si="403"/>
        <v>13.5</v>
      </c>
      <c r="GB452" s="2252"/>
      <c r="GF452" s="2252"/>
      <c r="GG452" s="1858"/>
      <c r="GJ452" s="2252"/>
      <c r="GN452" s="2252"/>
      <c r="GO452" s="462">
        <v>5</v>
      </c>
      <c r="GP452" s="462">
        <v>5</v>
      </c>
      <c r="GQ452" s="462">
        <v>4</v>
      </c>
      <c r="GR452" s="2267">
        <f t="shared" si="404"/>
        <v>14</v>
      </c>
      <c r="GV452" s="2252"/>
      <c r="GW452" s="1858"/>
      <c r="GZ452" s="2252"/>
      <c r="HA452" s="1858"/>
      <c r="HD452" s="2252"/>
      <c r="HE452" s="1858"/>
      <c r="HH452" s="2252"/>
      <c r="HI452" s="1858"/>
      <c r="HL452" s="2252"/>
      <c r="HM452" s="1858"/>
      <c r="HP452" s="2252"/>
      <c r="HQ452" s="1858"/>
      <c r="HT452" s="2252"/>
      <c r="HU452" s="1858"/>
      <c r="HX452" s="2252"/>
      <c r="HY452" s="1858"/>
      <c r="IB452" s="2252"/>
      <c r="IC452" s="1858"/>
      <c r="IF452" s="2252"/>
      <c r="IG452" s="1858"/>
      <c r="IJ452" s="2252"/>
      <c r="IK452" s="1858"/>
      <c r="IN452" s="2252"/>
      <c r="IO452" s="1858"/>
      <c r="IR452" s="2252"/>
      <c r="IS452" s="1858"/>
      <c r="IV452" s="1858"/>
      <c r="IW452" s="1858"/>
      <c r="IZ452" s="2252"/>
      <c r="JA452" s="1858"/>
      <c r="JD452" s="2252"/>
      <c r="JE452" s="1858"/>
      <c r="JH452" s="2252"/>
      <c r="JI452" s="1858"/>
      <c r="JL452" s="2252"/>
      <c r="JM452" s="1858"/>
      <c r="JP452" s="2252"/>
      <c r="JQ452" s="1858"/>
      <c r="JT452" s="2252"/>
      <c r="JU452" s="1858"/>
      <c r="JX452" s="2252"/>
      <c r="JY452" s="1858"/>
      <c r="KB452" s="2252"/>
      <c r="KC452" s="1858"/>
      <c r="KF452" s="2252"/>
      <c r="KG452" s="1858"/>
      <c r="KJ452" s="2252"/>
      <c r="KK452" s="1858"/>
      <c r="KN452" s="2252"/>
      <c r="KO452" s="1858"/>
      <c r="KR452" s="2252"/>
      <c r="KS452" s="1858"/>
      <c r="KV452" s="2252"/>
      <c r="KW452" s="1858"/>
      <c r="KZ452" s="2252"/>
      <c r="LA452" s="1858"/>
      <c r="LD452" s="2252"/>
      <c r="LE452" s="1858"/>
      <c r="LH452" s="2252"/>
      <c r="LI452" s="1858"/>
      <c r="LL452" s="2252"/>
      <c r="LM452" s="1858"/>
      <c r="LP452" s="2252"/>
      <c r="LQ452" s="1858"/>
      <c r="LT452" s="2252"/>
      <c r="LU452" s="1858"/>
      <c r="LX452" s="2252"/>
      <c r="LY452" s="1858"/>
      <c r="MB452" s="2252"/>
      <c r="MC452" s="1858"/>
      <c r="MF452" s="2252"/>
      <c r="MG452" s="1858"/>
      <c r="MJ452" s="2252"/>
      <c r="MK452" s="1858"/>
      <c r="MN452" s="2252"/>
      <c r="MO452" s="1858"/>
      <c r="MR452" s="2252"/>
      <c r="MS452" s="1858"/>
      <c r="MV452" s="2252"/>
      <c r="MW452" s="1858"/>
      <c r="MZ452" s="2252"/>
      <c r="NA452" s="1858"/>
      <c r="ND452" s="2252"/>
    </row>
    <row r="453" spans="1:368" s="78" customFormat="1" thickBot="1">
      <c r="A453" s="899"/>
      <c r="B453" s="1754"/>
      <c r="C453" s="1790"/>
      <c r="D453" s="2331"/>
      <c r="E453" s="1790"/>
      <c r="F453" s="1837"/>
      <c r="G453" s="1838" t="s">
        <v>250</v>
      </c>
      <c r="H453" s="2214">
        <f t="shared" si="392"/>
        <v>5.1022857142857143</v>
      </c>
      <c r="I453" s="2214">
        <f t="shared" si="393"/>
        <v>4.7451428571428576</v>
      </c>
      <c r="J453" s="2215">
        <f t="shared" si="394"/>
        <v>5.8982857142857137</v>
      </c>
      <c r="K453" s="2324">
        <f t="shared" si="395"/>
        <v>15.745714285714286</v>
      </c>
      <c r="L453" s="1754"/>
      <c r="M453" s="65"/>
      <c r="N453" s="65"/>
      <c r="O453" s="65"/>
      <c r="P453" s="218"/>
      <c r="Q453" s="2511"/>
      <c r="R453" s="97"/>
      <c r="S453" s="98"/>
      <c r="T453" s="2512"/>
      <c r="U453" s="41"/>
      <c r="V453" s="41"/>
      <c r="W453" s="41"/>
      <c r="X453" s="100"/>
      <c r="Y453" s="482"/>
      <c r="Z453" s="482"/>
      <c r="AA453" s="482"/>
      <c r="AB453" s="483"/>
      <c r="AC453" s="41"/>
      <c r="AD453" s="41"/>
      <c r="AE453" s="41"/>
      <c r="AF453" s="100"/>
      <c r="AG453" s="1182"/>
      <c r="AH453" s="1183"/>
      <c r="AI453" s="1184"/>
      <c r="AJ453" s="1183"/>
      <c r="AK453" s="1558"/>
      <c r="AL453" s="486"/>
      <c r="AM453" s="486"/>
      <c r="AN453" s="1559"/>
      <c r="AO453" s="1135"/>
      <c r="AP453" s="1135"/>
      <c r="AQ453" s="1135"/>
      <c r="AR453" s="1124"/>
      <c r="AS453" s="358">
        <f t="shared" si="396"/>
        <v>4.5</v>
      </c>
      <c r="AT453" s="358">
        <f t="shared" si="397"/>
        <v>4.5</v>
      </c>
      <c r="AU453" s="358">
        <f t="shared" si="398"/>
        <v>6</v>
      </c>
      <c r="AV453" s="543">
        <v>15</v>
      </c>
      <c r="AW453" s="1956"/>
      <c r="AX453" s="111"/>
      <c r="AY453" s="112"/>
      <c r="AZ453" s="1957"/>
      <c r="BA453" s="4"/>
      <c r="BB453" s="4"/>
      <c r="BC453" s="4"/>
      <c r="BD453" s="2395"/>
      <c r="BE453" s="2401">
        <v>5.5</v>
      </c>
      <c r="BF453" s="368">
        <v>4.5</v>
      </c>
      <c r="BG453" s="2451">
        <v>5</v>
      </c>
      <c r="BH453" s="470">
        <f t="shared" ref="BH453:BH459" si="408">BG453+BF453+BE453</f>
        <v>15</v>
      </c>
      <c r="BI453" s="221"/>
      <c r="BJ453" s="221"/>
      <c r="BK453" s="221"/>
      <c r="BL453" s="115"/>
      <c r="BM453" s="38"/>
      <c r="BN453" s="38"/>
      <c r="BO453" s="38"/>
      <c r="BP453" s="117"/>
      <c r="BQ453" s="109"/>
      <c r="BR453" s="109"/>
      <c r="BS453" s="109"/>
      <c r="BT453" s="608"/>
      <c r="BU453" s="1939"/>
      <c r="BV453" s="109"/>
      <c r="BW453" s="109"/>
      <c r="BX453" s="1940"/>
      <c r="BY453" s="2135"/>
      <c r="BZ453" s="2135"/>
      <c r="CA453" s="2135"/>
      <c r="CB453" s="1431"/>
      <c r="CC453" s="484">
        <v>5.5</v>
      </c>
      <c r="CD453" s="484">
        <v>4</v>
      </c>
      <c r="CE453" s="484">
        <v>5</v>
      </c>
      <c r="CF453" s="1246">
        <f t="shared" si="399"/>
        <v>14.5</v>
      </c>
      <c r="CG453" s="463">
        <f t="shared" si="405"/>
        <v>4.8</v>
      </c>
      <c r="CH453" s="463">
        <f t="shared" si="406"/>
        <v>4.8</v>
      </c>
      <c r="CI453" s="463">
        <f t="shared" si="407"/>
        <v>6.4</v>
      </c>
      <c r="CJ453" s="703">
        <v>16</v>
      </c>
      <c r="CK453" s="221"/>
      <c r="CL453" s="221"/>
      <c r="CM453" s="221"/>
      <c r="CN453" s="220"/>
      <c r="CO453" s="1906">
        <f>CR453*6/20</f>
        <v>4.4160000000000004</v>
      </c>
      <c r="CP453" s="683">
        <f>CR453*6/20</f>
        <v>4.4160000000000004</v>
      </c>
      <c r="CQ453" s="683">
        <f>CR453*8/20</f>
        <v>5.8879999999999999</v>
      </c>
      <c r="CR453" s="1907">
        <v>14.72</v>
      </c>
      <c r="CV453" s="121"/>
      <c r="CW453" s="2"/>
      <c r="CY453" s="3"/>
      <c r="CZ453" s="3"/>
      <c r="DA453" s="2"/>
      <c r="DC453" s="3"/>
      <c r="DD453" s="3"/>
      <c r="DE453" s="2"/>
      <c r="DG453" s="3"/>
      <c r="DH453" s="3"/>
      <c r="DI453" s="2"/>
      <c r="DK453" s="3"/>
      <c r="DL453" s="3"/>
      <c r="DM453" s="90"/>
      <c r="DN453" s="90"/>
      <c r="DO453" s="90"/>
      <c r="DP453" s="103"/>
      <c r="DQ453" s="2"/>
      <c r="DS453" s="3"/>
      <c r="DT453" s="121"/>
      <c r="DU453" s="2"/>
      <c r="DW453" s="3"/>
      <c r="DX453" s="121"/>
      <c r="DY453" s="2"/>
      <c r="EA453" s="3"/>
      <c r="EB453" s="121"/>
      <c r="EC453" s="2"/>
      <c r="EE453" s="3"/>
      <c r="EF453" s="121"/>
      <c r="EG453" s="2"/>
      <c r="EI453" s="3"/>
      <c r="EJ453" s="121"/>
      <c r="EK453" s="994"/>
      <c r="EL453" s="995"/>
      <c r="EM453" s="996"/>
      <c r="EN453" s="997"/>
      <c r="EO453" s="1056"/>
      <c r="EP453" s="1057"/>
      <c r="EQ453" s="1058"/>
      <c r="ER453" s="1059"/>
      <c r="ES453" s="1117"/>
      <c r="ET453" s="1118"/>
      <c r="EU453" s="1119"/>
      <c r="EV453" s="1120"/>
      <c r="EW453" s="1400"/>
      <c r="EX453" s="1401"/>
      <c r="EY453" s="1402"/>
      <c r="EZ453" s="1403"/>
      <c r="FA453" s="1469"/>
      <c r="FB453" s="1470"/>
      <c r="FC453" s="1471"/>
      <c r="FD453" s="1472"/>
      <c r="FE453" s="1682"/>
      <c r="FF453" s="1683"/>
      <c r="FG453" s="1684"/>
      <c r="FH453" s="1685"/>
      <c r="FL453" s="2252"/>
      <c r="FP453" s="2252"/>
      <c r="FQ453" s="1858"/>
      <c r="FT453" s="2252"/>
      <c r="FU453" s="462">
        <v>6</v>
      </c>
      <c r="FV453" s="462">
        <v>5</v>
      </c>
      <c r="FW453" s="462">
        <v>6</v>
      </c>
      <c r="FX453" s="2267">
        <f t="shared" si="403"/>
        <v>17</v>
      </c>
      <c r="GB453" s="2252"/>
      <c r="GF453" s="2252"/>
      <c r="GG453" s="1858"/>
      <c r="GJ453" s="2252"/>
      <c r="GN453" s="2252"/>
      <c r="GO453" s="462">
        <v>5</v>
      </c>
      <c r="GP453" s="462">
        <v>6</v>
      </c>
      <c r="GQ453" s="462">
        <v>7</v>
      </c>
      <c r="GR453" s="2267">
        <f t="shared" si="404"/>
        <v>18</v>
      </c>
      <c r="GV453" s="2252"/>
      <c r="GW453" s="1858"/>
      <c r="GZ453" s="2252"/>
      <c r="HA453" s="1858"/>
      <c r="HD453" s="2252"/>
      <c r="HE453" s="1858"/>
      <c r="HH453" s="2252"/>
      <c r="HI453" s="1858"/>
      <c r="HL453" s="2252"/>
      <c r="HM453" s="1858"/>
      <c r="HP453" s="2252"/>
      <c r="HQ453" s="1858"/>
      <c r="HT453" s="2252"/>
      <c r="HU453" s="1858"/>
      <c r="HX453" s="2252"/>
      <c r="HY453" s="1858"/>
      <c r="IB453" s="2252"/>
      <c r="IC453" s="1858"/>
      <c r="IF453" s="2252"/>
      <c r="IG453" s="1858"/>
      <c r="IJ453" s="2252"/>
      <c r="IK453" s="1858"/>
      <c r="IN453" s="2252"/>
      <c r="IO453" s="1858"/>
      <c r="IR453" s="2252"/>
      <c r="IS453" s="1858"/>
      <c r="IV453" s="1858"/>
      <c r="IW453" s="1858"/>
      <c r="IZ453" s="2252"/>
      <c r="JA453" s="1858"/>
      <c r="JD453" s="2252"/>
      <c r="JE453" s="1858"/>
      <c r="JH453" s="2252"/>
      <c r="JI453" s="1858"/>
      <c r="JL453" s="2252"/>
      <c r="JM453" s="1858"/>
      <c r="JP453" s="2252"/>
      <c r="JQ453" s="1858"/>
      <c r="JT453" s="2252"/>
      <c r="JU453" s="1858"/>
      <c r="JX453" s="2252"/>
      <c r="JY453" s="1858"/>
      <c r="KB453" s="2252"/>
      <c r="KC453" s="1858"/>
      <c r="KF453" s="2252"/>
      <c r="KG453" s="1858"/>
      <c r="KJ453" s="2252"/>
      <c r="KK453" s="1858"/>
      <c r="KN453" s="2252"/>
      <c r="KO453" s="1858"/>
      <c r="KR453" s="2252"/>
      <c r="KS453" s="1858"/>
      <c r="KV453" s="2252"/>
      <c r="KW453" s="1858"/>
      <c r="KZ453" s="2252"/>
      <c r="LA453" s="1858"/>
      <c r="LD453" s="2252"/>
      <c r="LE453" s="1858"/>
      <c r="LH453" s="2252"/>
      <c r="LI453" s="1858"/>
      <c r="LL453" s="2252"/>
      <c r="LM453" s="1858"/>
      <c r="LP453" s="2252"/>
      <c r="LQ453" s="1858"/>
      <c r="LT453" s="2252"/>
      <c r="LU453" s="1858"/>
      <c r="LX453" s="2252"/>
      <c r="LY453" s="1858"/>
      <c r="MB453" s="2252"/>
      <c r="MC453" s="1858"/>
      <c r="MF453" s="2252"/>
      <c r="MG453" s="1858"/>
      <c r="MJ453" s="2252"/>
      <c r="MK453" s="1858"/>
      <c r="MN453" s="2252"/>
      <c r="MO453" s="1858"/>
      <c r="MR453" s="2252"/>
      <c r="MS453" s="1858"/>
      <c r="MV453" s="2252"/>
      <c r="MW453" s="1858"/>
      <c r="MZ453" s="2252"/>
      <c r="NA453" s="1858"/>
      <c r="ND453" s="2252"/>
    </row>
    <row r="454" spans="1:368" s="78" customFormat="1" thickBot="1">
      <c r="A454" s="899"/>
      <c r="B454" s="1754"/>
      <c r="C454" s="1790"/>
      <c r="D454" s="2331"/>
      <c r="E454" s="1790"/>
      <c r="F454" s="1837"/>
      <c r="G454" s="1838" t="s">
        <v>466</v>
      </c>
      <c r="H454" s="2214">
        <f t="shared" si="392"/>
        <v>3.3592857142857144</v>
      </c>
      <c r="I454" s="2214">
        <f t="shared" si="393"/>
        <v>3.645</v>
      </c>
      <c r="J454" s="2214">
        <f t="shared" si="394"/>
        <v>4.4314285714285715</v>
      </c>
      <c r="K454" s="2324">
        <f t="shared" si="395"/>
        <v>11.435714285714287</v>
      </c>
      <c r="L454" s="1754"/>
      <c r="M454" s="65"/>
      <c r="N454" s="65"/>
      <c r="O454" s="65"/>
      <c r="P454" s="218"/>
      <c r="Q454" s="2511"/>
      <c r="R454" s="97"/>
      <c r="S454" s="98"/>
      <c r="T454" s="2512"/>
      <c r="U454" s="41"/>
      <c r="V454" s="41"/>
      <c r="W454" s="41"/>
      <c r="X454" s="100"/>
      <c r="Y454" s="482"/>
      <c r="Z454" s="482"/>
      <c r="AA454" s="482"/>
      <c r="AB454" s="483"/>
      <c r="AC454" s="41"/>
      <c r="AD454" s="41"/>
      <c r="AE454" s="41"/>
      <c r="AF454" s="100"/>
      <c r="AG454" s="1182"/>
      <c r="AH454" s="1183"/>
      <c r="AI454" s="1184"/>
      <c r="AJ454" s="1183"/>
      <c r="AK454" s="1558"/>
      <c r="AL454" s="486"/>
      <c r="AM454" s="486"/>
      <c r="AN454" s="1559"/>
      <c r="AO454" s="1135"/>
      <c r="AP454" s="1135"/>
      <c r="AQ454" s="1135"/>
      <c r="AR454" s="1124"/>
      <c r="AS454" s="358">
        <f t="shared" si="396"/>
        <v>3.6</v>
      </c>
      <c r="AT454" s="358">
        <f t="shared" si="397"/>
        <v>3.6</v>
      </c>
      <c r="AU454" s="358">
        <f t="shared" si="398"/>
        <v>4.8</v>
      </c>
      <c r="AV454" s="543">
        <v>12</v>
      </c>
      <c r="AW454" s="1956"/>
      <c r="AX454" s="111"/>
      <c r="AY454" s="112"/>
      <c r="AZ454" s="1957"/>
      <c r="BA454" s="4"/>
      <c r="BB454" s="4"/>
      <c r="BC454" s="4"/>
      <c r="BD454" s="2395"/>
      <c r="BE454" s="2401">
        <v>3.5</v>
      </c>
      <c r="BF454" s="368">
        <v>2.5</v>
      </c>
      <c r="BG454" s="2451">
        <v>4</v>
      </c>
      <c r="BH454" s="470">
        <f t="shared" si="408"/>
        <v>10</v>
      </c>
      <c r="BI454" s="221"/>
      <c r="BJ454" s="221"/>
      <c r="BK454" s="221"/>
      <c r="BL454" s="115"/>
      <c r="BM454" s="38"/>
      <c r="BN454" s="38"/>
      <c r="BO454" s="38"/>
      <c r="BP454" s="117"/>
      <c r="BQ454" s="109"/>
      <c r="BR454" s="109"/>
      <c r="BS454" s="109"/>
      <c r="BT454" s="608"/>
      <c r="BU454" s="1939"/>
      <c r="BV454" s="109"/>
      <c r="BW454" s="109"/>
      <c r="BX454" s="1940"/>
      <c r="BY454" s="2135"/>
      <c r="BZ454" s="2135"/>
      <c r="CA454" s="2135"/>
      <c r="CB454" s="1431"/>
      <c r="CC454" s="484">
        <v>3</v>
      </c>
      <c r="CD454" s="484">
        <v>4</v>
      </c>
      <c r="CE454" s="484">
        <v>3.5</v>
      </c>
      <c r="CF454" s="1246">
        <f t="shared" si="399"/>
        <v>10.5</v>
      </c>
      <c r="CG454" s="463">
        <f t="shared" si="405"/>
        <v>3.9</v>
      </c>
      <c r="CH454" s="463">
        <f t="shared" si="406"/>
        <v>3.9</v>
      </c>
      <c r="CI454" s="463">
        <f t="shared" si="407"/>
        <v>5.2</v>
      </c>
      <c r="CJ454" s="703">
        <v>13</v>
      </c>
      <c r="CK454" s="221"/>
      <c r="CL454" s="221"/>
      <c r="CM454" s="221"/>
      <c r="CN454" s="220"/>
      <c r="CO454" s="1982">
        <f t="shared" si="400"/>
        <v>3.3</v>
      </c>
      <c r="CP454" s="358">
        <f t="shared" si="401"/>
        <v>3.3</v>
      </c>
      <c r="CQ454" s="358">
        <f t="shared" si="402"/>
        <v>4.4000000000000004</v>
      </c>
      <c r="CR454" s="1983">
        <v>11</v>
      </c>
      <c r="CV454" s="121"/>
      <c r="CW454" s="2"/>
      <c r="CY454" s="3"/>
      <c r="CZ454" s="3"/>
      <c r="DA454" s="2"/>
      <c r="DC454" s="3"/>
      <c r="DD454" s="3"/>
      <c r="DE454" s="2"/>
      <c r="DG454" s="3"/>
      <c r="DH454" s="3"/>
      <c r="DI454" s="2"/>
      <c r="DK454" s="3"/>
      <c r="DL454" s="3"/>
      <c r="DM454" s="90"/>
      <c r="DN454" s="90"/>
      <c r="DO454" s="90"/>
      <c r="DP454" s="103"/>
      <c r="DQ454" s="2"/>
      <c r="DS454" s="3"/>
      <c r="DT454" s="121"/>
      <c r="DU454" s="2"/>
      <c r="DW454" s="3"/>
      <c r="DX454" s="121"/>
      <c r="DY454" s="2"/>
      <c r="EA454" s="3"/>
      <c r="EB454" s="121"/>
      <c r="EC454" s="2"/>
      <c r="EE454" s="3"/>
      <c r="EF454" s="121"/>
      <c r="EG454" s="2"/>
      <c r="EI454" s="3"/>
      <c r="EJ454" s="121"/>
      <c r="EK454" s="994"/>
      <c r="EL454" s="995"/>
      <c r="EM454" s="996"/>
      <c r="EN454" s="997"/>
      <c r="EO454" s="1056"/>
      <c r="EP454" s="1057"/>
      <c r="EQ454" s="1058"/>
      <c r="ER454" s="1059"/>
      <c r="ES454" s="1117"/>
      <c r="ET454" s="1118"/>
      <c r="EU454" s="1119"/>
      <c r="EV454" s="1120"/>
      <c r="EW454" s="1400"/>
      <c r="EX454" s="1401"/>
      <c r="EY454" s="1402"/>
      <c r="EZ454" s="1403"/>
      <c r="FA454" s="1469"/>
      <c r="FB454" s="1470"/>
      <c r="FC454" s="1471"/>
      <c r="FD454" s="1472"/>
      <c r="FE454" s="1682"/>
      <c r="FF454" s="1683"/>
      <c r="FG454" s="1684"/>
      <c r="FH454" s="1685"/>
      <c r="FL454" s="2252"/>
      <c r="FP454" s="2252"/>
      <c r="FQ454" s="1858"/>
      <c r="FT454" s="2252"/>
      <c r="FU454" s="462">
        <v>2</v>
      </c>
      <c r="FV454" s="462">
        <v>4</v>
      </c>
      <c r="FW454" s="462">
        <v>3.5</v>
      </c>
      <c r="FX454" s="2267">
        <f t="shared" si="403"/>
        <v>9.5</v>
      </c>
      <c r="GB454" s="2252"/>
      <c r="GF454" s="2252"/>
      <c r="GG454" s="1858"/>
      <c r="GJ454" s="2252"/>
      <c r="GN454" s="2252"/>
      <c r="GO454" s="1197">
        <f>GR454*6/20</f>
        <v>4.2150000000000007</v>
      </c>
      <c r="GP454" s="1197">
        <f>GR454*6/20</f>
        <v>4.2150000000000007</v>
      </c>
      <c r="GQ454" s="1197">
        <f>GR454*8/20</f>
        <v>5.62</v>
      </c>
      <c r="GR454" s="2262">
        <v>14.05</v>
      </c>
      <c r="GV454" s="2252"/>
      <c r="GW454" s="1858"/>
      <c r="GZ454" s="2252"/>
      <c r="HA454" s="1858"/>
      <c r="HD454" s="2252"/>
      <c r="HE454" s="1858"/>
      <c r="HH454" s="2252"/>
      <c r="HI454" s="1858"/>
      <c r="HL454" s="2252"/>
      <c r="HM454" s="1858"/>
      <c r="HP454" s="2252"/>
      <c r="HQ454" s="1858"/>
      <c r="HT454" s="2252"/>
      <c r="HU454" s="1858"/>
      <c r="HX454" s="2252"/>
      <c r="HY454" s="1858"/>
      <c r="IB454" s="2252"/>
      <c r="IC454" s="1858"/>
      <c r="IF454" s="2252"/>
      <c r="IG454" s="1858"/>
      <c r="IJ454" s="2252"/>
      <c r="IK454" s="1858"/>
      <c r="IN454" s="2252"/>
      <c r="IO454" s="1858"/>
      <c r="IR454" s="2252"/>
      <c r="IS454" s="1858"/>
      <c r="IV454" s="1858"/>
      <c r="IW454" s="1858"/>
      <c r="IZ454" s="2252"/>
      <c r="JA454" s="1858"/>
      <c r="JD454" s="2252"/>
      <c r="JE454" s="1858"/>
      <c r="JH454" s="2252"/>
      <c r="JI454" s="1858"/>
      <c r="JL454" s="2252"/>
      <c r="JM454" s="1858"/>
      <c r="JP454" s="2252"/>
      <c r="JQ454" s="1858"/>
      <c r="JT454" s="2252"/>
      <c r="JU454" s="1858"/>
      <c r="JX454" s="2252"/>
      <c r="JY454" s="1858"/>
      <c r="KB454" s="2252"/>
      <c r="KC454" s="1858"/>
      <c r="KF454" s="2252"/>
      <c r="KG454" s="1858"/>
      <c r="KJ454" s="2252"/>
      <c r="KK454" s="1858"/>
      <c r="KN454" s="2252"/>
      <c r="KO454" s="1858"/>
      <c r="KR454" s="2252"/>
      <c r="KS454" s="1858"/>
      <c r="KV454" s="2252"/>
      <c r="KW454" s="1858"/>
      <c r="KZ454" s="2252"/>
      <c r="LA454" s="1858"/>
      <c r="LD454" s="2252"/>
      <c r="LE454" s="1858"/>
      <c r="LH454" s="2252"/>
      <c r="LI454" s="1858"/>
      <c r="LL454" s="2252"/>
      <c r="LM454" s="1858"/>
      <c r="LP454" s="2252"/>
      <c r="LQ454" s="1858"/>
      <c r="LT454" s="2252"/>
      <c r="LU454" s="1858"/>
      <c r="LX454" s="2252"/>
      <c r="LY454" s="1858"/>
      <c r="MB454" s="2252"/>
      <c r="MC454" s="1858"/>
      <c r="MF454" s="2252"/>
      <c r="MG454" s="1858"/>
      <c r="MJ454" s="2252"/>
      <c r="MK454" s="1858"/>
      <c r="MN454" s="2252"/>
      <c r="MO454" s="1858"/>
      <c r="MR454" s="2252"/>
      <c r="MS454" s="1858"/>
      <c r="MV454" s="2252"/>
      <c r="MW454" s="1858"/>
      <c r="MZ454" s="2252"/>
      <c r="NA454" s="1858"/>
      <c r="ND454" s="2252"/>
    </row>
    <row r="455" spans="1:368" s="78" customFormat="1" thickBot="1">
      <c r="A455" s="899"/>
      <c r="B455" s="1754"/>
      <c r="C455" s="1790"/>
      <c r="D455" s="2331"/>
      <c r="E455" s="1790"/>
      <c r="F455" s="1837"/>
      <c r="G455" s="1838" t="s">
        <v>469</v>
      </c>
      <c r="H455" s="2214">
        <f t="shared" si="392"/>
        <v>4.05</v>
      </c>
      <c r="I455" s="2214">
        <f t="shared" si="393"/>
        <v>4.1214285714285719</v>
      </c>
      <c r="J455" s="2214">
        <f t="shared" si="394"/>
        <v>4.9714285714285706</v>
      </c>
      <c r="K455" s="2324">
        <f t="shared" si="395"/>
        <v>13.142857142857142</v>
      </c>
      <c r="L455" s="1754"/>
      <c r="M455" s="65"/>
      <c r="N455" s="65"/>
      <c r="O455" s="65"/>
      <c r="P455" s="218"/>
      <c r="Q455" s="2511"/>
      <c r="R455" s="97"/>
      <c r="S455" s="98"/>
      <c r="T455" s="2512"/>
      <c r="U455" s="41"/>
      <c r="V455" s="41"/>
      <c r="W455" s="41"/>
      <c r="X455" s="100"/>
      <c r="Y455" s="482"/>
      <c r="Z455" s="482"/>
      <c r="AA455" s="482"/>
      <c r="AB455" s="483"/>
      <c r="AC455" s="41"/>
      <c r="AD455" s="41"/>
      <c r="AE455" s="41"/>
      <c r="AF455" s="100"/>
      <c r="AG455" s="1182"/>
      <c r="AH455" s="1183"/>
      <c r="AI455" s="1184"/>
      <c r="AJ455" s="1183"/>
      <c r="AK455" s="1558"/>
      <c r="AL455" s="486"/>
      <c r="AM455" s="486"/>
      <c r="AN455" s="1559"/>
      <c r="AO455" s="1135"/>
      <c r="AP455" s="1135"/>
      <c r="AQ455" s="1135"/>
      <c r="AR455" s="1124"/>
      <c r="AS455" s="358">
        <f t="shared" si="396"/>
        <v>4.2</v>
      </c>
      <c r="AT455" s="358">
        <f t="shared" si="397"/>
        <v>4.2</v>
      </c>
      <c r="AU455" s="358">
        <f t="shared" si="398"/>
        <v>5.6</v>
      </c>
      <c r="AV455" s="543">
        <v>14</v>
      </c>
      <c r="AW455" s="1956"/>
      <c r="AX455" s="111"/>
      <c r="AY455" s="112"/>
      <c r="AZ455" s="1957"/>
      <c r="BA455" s="4"/>
      <c r="BB455" s="4"/>
      <c r="BC455" s="4"/>
      <c r="BD455" s="2395"/>
      <c r="BE455" s="2401">
        <v>4</v>
      </c>
      <c r="BF455" s="368">
        <v>3</v>
      </c>
      <c r="BG455" s="2451">
        <v>4</v>
      </c>
      <c r="BH455" s="470">
        <f t="shared" si="408"/>
        <v>11</v>
      </c>
      <c r="BI455" s="221"/>
      <c r="BJ455" s="221"/>
      <c r="BK455" s="221"/>
      <c r="BL455" s="115"/>
      <c r="BM455" s="38"/>
      <c r="BN455" s="38"/>
      <c r="BO455" s="38"/>
      <c r="BP455" s="117"/>
      <c r="BQ455" s="109"/>
      <c r="BR455" s="109"/>
      <c r="BS455" s="109"/>
      <c r="BT455" s="608"/>
      <c r="BU455" s="1939"/>
      <c r="BV455" s="109"/>
      <c r="BW455" s="109"/>
      <c r="BX455" s="1940"/>
      <c r="BY455" s="2135"/>
      <c r="BZ455" s="2135"/>
      <c r="CA455" s="2135"/>
      <c r="CB455" s="1431"/>
      <c r="CC455" s="484">
        <v>4</v>
      </c>
      <c r="CD455" s="484">
        <v>5</v>
      </c>
      <c r="CE455" s="484">
        <v>5</v>
      </c>
      <c r="CF455" s="1246">
        <f t="shared" si="399"/>
        <v>14</v>
      </c>
      <c r="CG455" s="463">
        <f t="shared" si="405"/>
        <v>3.6</v>
      </c>
      <c r="CH455" s="463">
        <f t="shared" si="406"/>
        <v>3.6</v>
      </c>
      <c r="CI455" s="463">
        <f t="shared" si="407"/>
        <v>4.8</v>
      </c>
      <c r="CJ455" s="703">
        <v>12</v>
      </c>
      <c r="CK455" s="221"/>
      <c r="CL455" s="221"/>
      <c r="CM455" s="221"/>
      <c r="CN455" s="220"/>
      <c r="CO455" s="1982">
        <f t="shared" si="400"/>
        <v>4.05</v>
      </c>
      <c r="CP455" s="358">
        <f t="shared" si="401"/>
        <v>4.05</v>
      </c>
      <c r="CQ455" s="358">
        <f t="shared" si="402"/>
        <v>5.4</v>
      </c>
      <c r="CR455" s="1983">
        <v>13.5</v>
      </c>
      <c r="CV455" s="121"/>
      <c r="CW455" s="2"/>
      <c r="CY455" s="3"/>
      <c r="CZ455" s="3"/>
      <c r="DA455" s="2"/>
      <c r="DC455" s="3"/>
      <c r="DD455" s="3"/>
      <c r="DE455" s="2"/>
      <c r="DG455" s="3"/>
      <c r="DH455" s="3"/>
      <c r="DI455" s="2"/>
      <c r="DK455" s="3"/>
      <c r="DL455" s="3"/>
      <c r="DM455" s="90"/>
      <c r="DN455" s="90"/>
      <c r="DO455" s="90"/>
      <c r="DP455" s="103"/>
      <c r="DQ455" s="2"/>
      <c r="DS455" s="3"/>
      <c r="DT455" s="121"/>
      <c r="DU455" s="2"/>
      <c r="DW455" s="3"/>
      <c r="DX455" s="121"/>
      <c r="DY455" s="2"/>
      <c r="EA455" s="3"/>
      <c r="EB455" s="121"/>
      <c r="EC455" s="2"/>
      <c r="EE455" s="3"/>
      <c r="EF455" s="121"/>
      <c r="EG455" s="2"/>
      <c r="EI455" s="3"/>
      <c r="EJ455" s="121"/>
      <c r="EK455" s="994"/>
      <c r="EL455" s="995"/>
      <c r="EM455" s="996"/>
      <c r="EN455" s="997"/>
      <c r="EO455" s="1056"/>
      <c r="EP455" s="1057"/>
      <c r="EQ455" s="1058"/>
      <c r="ER455" s="1059"/>
      <c r="ES455" s="1117"/>
      <c r="ET455" s="1118"/>
      <c r="EU455" s="1119"/>
      <c r="EV455" s="1120"/>
      <c r="EW455" s="1400"/>
      <c r="EX455" s="1401"/>
      <c r="EY455" s="1402"/>
      <c r="EZ455" s="1403"/>
      <c r="FA455" s="1469"/>
      <c r="FB455" s="1470"/>
      <c r="FC455" s="1471"/>
      <c r="FD455" s="1472"/>
      <c r="FE455" s="1682"/>
      <c r="FF455" s="1683"/>
      <c r="FG455" s="1684"/>
      <c r="FH455" s="1685"/>
      <c r="FL455" s="2252"/>
      <c r="FP455" s="2252"/>
      <c r="FQ455" s="1858"/>
      <c r="FT455" s="2252"/>
      <c r="FU455" s="462">
        <v>4.5</v>
      </c>
      <c r="FV455" s="462">
        <v>6</v>
      </c>
      <c r="FW455" s="462">
        <v>5</v>
      </c>
      <c r="FX455" s="2267">
        <f t="shared" si="403"/>
        <v>15.5</v>
      </c>
      <c r="GB455" s="2252"/>
      <c r="GF455" s="2252"/>
      <c r="GG455" s="1858"/>
      <c r="GJ455" s="2252"/>
      <c r="GN455" s="2252"/>
      <c r="GO455" s="462">
        <v>4</v>
      </c>
      <c r="GP455" s="462">
        <v>3</v>
      </c>
      <c r="GQ455" s="462">
        <v>5</v>
      </c>
      <c r="GR455" s="2267">
        <f t="shared" si="404"/>
        <v>12</v>
      </c>
      <c r="GV455" s="2252"/>
      <c r="GW455" s="1858"/>
      <c r="GZ455" s="2252"/>
      <c r="HA455" s="1858"/>
      <c r="HD455" s="2252"/>
      <c r="HE455" s="1858"/>
      <c r="HH455" s="2252"/>
      <c r="HI455" s="1858"/>
      <c r="HL455" s="2252"/>
      <c r="HM455" s="1858"/>
      <c r="HP455" s="2252"/>
      <c r="HQ455" s="1858"/>
      <c r="HT455" s="2252"/>
      <c r="HU455" s="1858"/>
      <c r="HX455" s="2252"/>
      <c r="HY455" s="1858"/>
      <c r="IB455" s="2252"/>
      <c r="IC455" s="1858"/>
      <c r="IF455" s="2252"/>
      <c r="IG455" s="1858"/>
      <c r="IJ455" s="2252"/>
      <c r="IK455" s="1858"/>
      <c r="IN455" s="2252"/>
      <c r="IO455" s="1858"/>
      <c r="IR455" s="2252"/>
      <c r="IS455" s="1858"/>
      <c r="IV455" s="1858"/>
      <c r="IW455" s="1858"/>
      <c r="IZ455" s="2252"/>
      <c r="JA455" s="1858"/>
      <c r="JD455" s="2252"/>
      <c r="JE455" s="1858"/>
      <c r="JH455" s="2252"/>
      <c r="JI455" s="1858"/>
      <c r="JL455" s="2252"/>
      <c r="JM455" s="1858"/>
      <c r="JP455" s="2252"/>
      <c r="JQ455" s="1858"/>
      <c r="JT455" s="2252"/>
      <c r="JU455" s="1858"/>
      <c r="JX455" s="2252"/>
      <c r="JY455" s="1858"/>
      <c r="KB455" s="2252"/>
      <c r="KC455" s="1858"/>
      <c r="KF455" s="2252"/>
      <c r="KG455" s="1858"/>
      <c r="KJ455" s="2252"/>
      <c r="KK455" s="1858"/>
      <c r="KN455" s="2252"/>
      <c r="KO455" s="1858"/>
      <c r="KR455" s="2252"/>
      <c r="KS455" s="1858"/>
      <c r="KV455" s="2252"/>
      <c r="KW455" s="1858"/>
      <c r="KZ455" s="2252"/>
      <c r="LA455" s="1858"/>
      <c r="LD455" s="2252"/>
      <c r="LE455" s="1858"/>
      <c r="LH455" s="2252"/>
      <c r="LI455" s="1858"/>
      <c r="LL455" s="2252"/>
      <c r="LM455" s="1858"/>
      <c r="LP455" s="2252"/>
      <c r="LQ455" s="1858"/>
      <c r="LT455" s="2252"/>
      <c r="LU455" s="1858"/>
      <c r="LX455" s="2252"/>
      <c r="LY455" s="1858"/>
      <c r="MB455" s="2252"/>
      <c r="MC455" s="1858"/>
      <c r="MF455" s="2252"/>
      <c r="MG455" s="1858"/>
      <c r="MJ455" s="2252"/>
      <c r="MK455" s="1858"/>
      <c r="MN455" s="2252"/>
      <c r="MO455" s="1858"/>
      <c r="MR455" s="2252"/>
      <c r="MS455" s="1858"/>
      <c r="MV455" s="2252"/>
      <c r="MW455" s="1858"/>
      <c r="MZ455" s="2252"/>
      <c r="NA455" s="1858"/>
      <c r="ND455" s="2252"/>
    </row>
    <row r="456" spans="1:368" s="78" customFormat="1" thickBot="1">
      <c r="A456" s="899"/>
      <c r="B456" s="1754"/>
      <c r="C456" s="1790"/>
      <c r="D456" s="2331"/>
      <c r="E456" s="1790"/>
      <c r="F456" s="1837"/>
      <c r="G456" s="1838" t="s">
        <v>264</v>
      </c>
      <c r="H456" s="2214">
        <f t="shared" si="392"/>
        <v>4.6571428571428566</v>
      </c>
      <c r="I456" s="2214">
        <f t="shared" si="393"/>
        <v>3.8714285714285714</v>
      </c>
      <c r="J456" s="2214">
        <f t="shared" si="394"/>
        <v>4.3999999999999995</v>
      </c>
      <c r="K456" s="2324">
        <f t="shared" si="395"/>
        <v>12.928571428571427</v>
      </c>
      <c r="L456" s="1754"/>
      <c r="M456" s="65"/>
      <c r="N456" s="65"/>
      <c r="O456" s="65"/>
      <c r="P456" s="218"/>
      <c r="Q456" s="2511"/>
      <c r="R456" s="97"/>
      <c r="S456" s="98"/>
      <c r="T456" s="2512"/>
      <c r="U456" s="41"/>
      <c r="V456" s="41"/>
      <c r="W456" s="41"/>
      <c r="X456" s="100"/>
      <c r="Y456" s="482"/>
      <c r="Z456" s="482"/>
      <c r="AA456" s="482"/>
      <c r="AB456" s="483"/>
      <c r="AC456" s="41"/>
      <c r="AD456" s="41"/>
      <c r="AE456" s="41"/>
      <c r="AF456" s="100"/>
      <c r="AG456" s="1182"/>
      <c r="AH456" s="1183"/>
      <c r="AI456" s="1184"/>
      <c r="AJ456" s="1183"/>
      <c r="AK456" s="1558"/>
      <c r="AL456" s="486"/>
      <c r="AM456" s="486"/>
      <c r="AN456" s="1559"/>
      <c r="AO456" s="1135"/>
      <c r="AP456" s="1135"/>
      <c r="AQ456" s="1135"/>
      <c r="AR456" s="1124"/>
      <c r="AS456" s="358">
        <f t="shared" si="396"/>
        <v>4.2</v>
      </c>
      <c r="AT456" s="358">
        <f t="shared" si="397"/>
        <v>4.2</v>
      </c>
      <c r="AU456" s="358">
        <f t="shared" si="398"/>
        <v>5.6</v>
      </c>
      <c r="AV456" s="543">
        <v>14</v>
      </c>
      <c r="AW456" s="1956"/>
      <c r="AX456" s="111"/>
      <c r="AY456" s="112"/>
      <c r="AZ456" s="1957"/>
      <c r="BA456" s="4"/>
      <c r="BB456" s="4"/>
      <c r="BC456" s="4"/>
      <c r="BD456" s="2395"/>
      <c r="BE456" s="2401">
        <v>4</v>
      </c>
      <c r="BF456" s="368">
        <v>2</v>
      </c>
      <c r="BG456" s="2451">
        <v>4</v>
      </c>
      <c r="BH456" s="470">
        <f t="shared" si="408"/>
        <v>10</v>
      </c>
      <c r="BI456" s="221"/>
      <c r="BJ456" s="221"/>
      <c r="BK456" s="221"/>
      <c r="BL456" s="115"/>
      <c r="BM456" s="38"/>
      <c r="BN456" s="38"/>
      <c r="BO456" s="38"/>
      <c r="BP456" s="117"/>
      <c r="BQ456" s="109"/>
      <c r="BR456" s="109"/>
      <c r="BS456" s="109"/>
      <c r="BT456" s="608"/>
      <c r="BU456" s="1939"/>
      <c r="BV456" s="109"/>
      <c r="BW456" s="109"/>
      <c r="BX456" s="1940"/>
      <c r="BY456" s="2135"/>
      <c r="BZ456" s="2135"/>
      <c r="CA456" s="2135"/>
      <c r="CB456" s="1431"/>
      <c r="CC456" s="484">
        <v>5</v>
      </c>
      <c r="CD456" s="484">
        <v>4</v>
      </c>
      <c r="CE456" s="484">
        <v>3.5</v>
      </c>
      <c r="CF456" s="1246">
        <f t="shared" si="399"/>
        <v>12.5</v>
      </c>
      <c r="CG456" s="463">
        <f t="shared" si="405"/>
        <v>4.2</v>
      </c>
      <c r="CH456" s="463">
        <f t="shared" si="406"/>
        <v>4.2</v>
      </c>
      <c r="CI456" s="463">
        <f t="shared" si="407"/>
        <v>5.6</v>
      </c>
      <c r="CJ456" s="703">
        <v>14</v>
      </c>
      <c r="CK456" s="221"/>
      <c r="CL456" s="221"/>
      <c r="CM456" s="221"/>
      <c r="CN456" s="220"/>
      <c r="CO456" s="1982">
        <f t="shared" si="400"/>
        <v>4.2</v>
      </c>
      <c r="CP456" s="358">
        <f t="shared" si="401"/>
        <v>4.2</v>
      </c>
      <c r="CQ456" s="358">
        <f t="shared" si="402"/>
        <v>5.6</v>
      </c>
      <c r="CR456" s="1983">
        <v>14</v>
      </c>
      <c r="CV456" s="121"/>
      <c r="CW456" s="2"/>
      <c r="CY456" s="3"/>
      <c r="CZ456" s="3"/>
      <c r="DA456" s="2"/>
      <c r="DC456" s="3"/>
      <c r="DD456" s="3"/>
      <c r="DE456" s="2"/>
      <c r="DG456" s="3"/>
      <c r="DH456" s="3"/>
      <c r="DI456" s="2"/>
      <c r="DK456" s="3"/>
      <c r="DL456" s="3"/>
      <c r="DM456" s="90"/>
      <c r="DN456" s="90"/>
      <c r="DO456" s="90"/>
      <c r="DP456" s="103"/>
      <c r="DQ456" s="2"/>
      <c r="DS456" s="3"/>
      <c r="DT456" s="121"/>
      <c r="DU456" s="2"/>
      <c r="DW456" s="3"/>
      <c r="DX456" s="121"/>
      <c r="DY456" s="2"/>
      <c r="EA456" s="3"/>
      <c r="EB456" s="121"/>
      <c r="EC456" s="2"/>
      <c r="EE456" s="3"/>
      <c r="EF456" s="121"/>
      <c r="EG456" s="2"/>
      <c r="EI456" s="3"/>
      <c r="EJ456" s="121"/>
      <c r="EK456" s="994"/>
      <c r="EL456" s="995"/>
      <c r="EM456" s="996"/>
      <c r="EN456" s="997"/>
      <c r="EO456" s="1056"/>
      <c r="EP456" s="1057"/>
      <c r="EQ456" s="1058"/>
      <c r="ER456" s="1059"/>
      <c r="ES456" s="1117"/>
      <c r="ET456" s="1118"/>
      <c r="EU456" s="1119"/>
      <c r="EV456" s="1120"/>
      <c r="EW456" s="1400"/>
      <c r="EX456" s="1401"/>
      <c r="EY456" s="1402"/>
      <c r="EZ456" s="1403"/>
      <c r="FA456" s="1469"/>
      <c r="FB456" s="1470"/>
      <c r="FC456" s="1471"/>
      <c r="FD456" s="1472"/>
      <c r="FE456" s="1682"/>
      <c r="FF456" s="1683"/>
      <c r="FG456" s="1684"/>
      <c r="FH456" s="1685"/>
      <c r="FL456" s="2252"/>
      <c r="FP456" s="2252"/>
      <c r="FQ456" s="1858"/>
      <c r="FT456" s="2252"/>
      <c r="FU456" s="462">
        <v>6</v>
      </c>
      <c r="FV456" s="462">
        <v>4.5</v>
      </c>
      <c r="FW456" s="462">
        <v>3.5</v>
      </c>
      <c r="FX456" s="2267">
        <f t="shared" si="403"/>
        <v>14</v>
      </c>
      <c r="GB456" s="2252"/>
      <c r="GF456" s="2252"/>
      <c r="GG456" s="1858"/>
      <c r="GJ456" s="2252"/>
      <c r="GN456" s="2252"/>
      <c r="GO456" s="462">
        <v>5</v>
      </c>
      <c r="GP456" s="462">
        <v>4</v>
      </c>
      <c r="GQ456" s="462">
        <v>3</v>
      </c>
      <c r="GR456" s="2267">
        <f t="shared" si="404"/>
        <v>12</v>
      </c>
      <c r="GV456" s="2252"/>
      <c r="GW456" s="1858"/>
      <c r="GZ456" s="2252"/>
      <c r="HA456" s="1858"/>
      <c r="HD456" s="2252"/>
      <c r="HE456" s="1858"/>
      <c r="HH456" s="2252"/>
      <c r="HI456" s="1858"/>
      <c r="HL456" s="2252"/>
      <c r="HM456" s="1858"/>
      <c r="HP456" s="2252"/>
      <c r="HQ456" s="1858"/>
      <c r="HT456" s="2252"/>
      <c r="HU456" s="1858"/>
      <c r="HX456" s="2252"/>
      <c r="HY456" s="1858"/>
      <c r="IB456" s="2252"/>
      <c r="IC456" s="1858"/>
      <c r="IF456" s="2252"/>
      <c r="IG456" s="1858"/>
      <c r="IJ456" s="2252"/>
      <c r="IK456" s="1858"/>
      <c r="IN456" s="2252"/>
      <c r="IO456" s="1858"/>
      <c r="IR456" s="2252"/>
      <c r="IS456" s="1858"/>
      <c r="IV456" s="1858"/>
      <c r="IW456" s="1858"/>
      <c r="IZ456" s="2252"/>
      <c r="JA456" s="1858"/>
      <c r="JD456" s="2252"/>
      <c r="JE456" s="1858"/>
      <c r="JH456" s="2252"/>
      <c r="JI456" s="1858"/>
      <c r="JL456" s="2252"/>
      <c r="JM456" s="1858"/>
      <c r="JP456" s="2252"/>
      <c r="JQ456" s="1858"/>
      <c r="JT456" s="2252"/>
      <c r="JU456" s="1858"/>
      <c r="JX456" s="2252"/>
      <c r="JY456" s="1858"/>
      <c r="KB456" s="2252"/>
      <c r="KC456" s="1858"/>
      <c r="KF456" s="2252"/>
      <c r="KG456" s="1858"/>
      <c r="KJ456" s="2252"/>
      <c r="KK456" s="1858"/>
      <c r="KN456" s="2252"/>
      <c r="KO456" s="1858"/>
      <c r="KR456" s="2252"/>
      <c r="KS456" s="1858"/>
      <c r="KV456" s="2252"/>
      <c r="KW456" s="1858"/>
      <c r="KZ456" s="2252"/>
      <c r="LA456" s="1858"/>
      <c r="LD456" s="2252"/>
      <c r="LE456" s="1858"/>
      <c r="LH456" s="2252"/>
      <c r="LI456" s="1858"/>
      <c r="LL456" s="2252"/>
      <c r="LM456" s="1858"/>
      <c r="LP456" s="2252"/>
      <c r="LQ456" s="1858"/>
      <c r="LT456" s="2252"/>
      <c r="LU456" s="1858"/>
      <c r="LX456" s="2252"/>
      <c r="LY456" s="1858"/>
      <c r="MB456" s="2252"/>
      <c r="MC456" s="1858"/>
      <c r="MF456" s="2252"/>
      <c r="MG456" s="1858"/>
      <c r="MJ456" s="2252"/>
      <c r="MK456" s="1858"/>
      <c r="MN456" s="2252"/>
      <c r="MO456" s="1858"/>
      <c r="MR456" s="2252"/>
      <c r="MS456" s="1858"/>
      <c r="MV456" s="2252"/>
      <c r="MW456" s="1858"/>
      <c r="MZ456" s="2252"/>
      <c r="NA456" s="1858"/>
      <c r="ND456" s="2252"/>
    </row>
    <row r="457" spans="1:368" s="78" customFormat="1" thickBot="1">
      <c r="A457" s="899"/>
      <c r="B457" s="1754"/>
      <c r="C457" s="1790"/>
      <c r="D457" s="2331"/>
      <c r="E457" s="1790"/>
      <c r="F457" s="1837"/>
      <c r="G457" s="1838" t="s">
        <v>470</v>
      </c>
      <c r="H457" s="2214">
        <f t="shared" si="392"/>
        <v>4.5428571428571427</v>
      </c>
      <c r="I457" s="2214">
        <f t="shared" si="393"/>
        <v>3.7571428571428571</v>
      </c>
      <c r="J457" s="2214">
        <f t="shared" si="394"/>
        <v>4.8428571428571425</v>
      </c>
      <c r="K457" s="2324">
        <f t="shared" si="395"/>
        <v>13.142857142857142</v>
      </c>
      <c r="L457" s="1754"/>
      <c r="M457" s="65"/>
      <c r="N457" s="65"/>
      <c r="O457" s="65"/>
      <c r="P457" s="218"/>
      <c r="Q457" s="2511"/>
      <c r="R457" s="97"/>
      <c r="S457" s="98"/>
      <c r="T457" s="2512"/>
      <c r="U457" s="41"/>
      <c r="V457" s="41"/>
      <c r="W457" s="41"/>
      <c r="X457" s="100"/>
      <c r="Y457" s="482"/>
      <c r="Z457" s="482"/>
      <c r="AA457" s="482"/>
      <c r="AB457" s="483"/>
      <c r="AC457" s="41"/>
      <c r="AD457" s="41"/>
      <c r="AE457" s="41"/>
      <c r="AF457" s="100"/>
      <c r="AG457" s="1182"/>
      <c r="AH457" s="1183"/>
      <c r="AI457" s="1184"/>
      <c r="AJ457" s="1183"/>
      <c r="AK457" s="1558"/>
      <c r="AL457" s="486"/>
      <c r="AM457" s="486"/>
      <c r="AN457" s="1559"/>
      <c r="AO457" s="1135"/>
      <c r="AP457" s="1135"/>
      <c r="AQ457" s="1135"/>
      <c r="AR457" s="1124"/>
      <c r="AS457" s="358">
        <f t="shared" si="396"/>
        <v>3.6</v>
      </c>
      <c r="AT457" s="358">
        <f t="shared" si="397"/>
        <v>3.6</v>
      </c>
      <c r="AU457" s="358">
        <f t="shared" si="398"/>
        <v>4.8</v>
      </c>
      <c r="AV457" s="543">
        <v>12</v>
      </c>
      <c r="AW457" s="1956"/>
      <c r="AX457" s="111"/>
      <c r="AY457" s="112"/>
      <c r="AZ457" s="1957"/>
      <c r="BA457" s="4"/>
      <c r="BB457" s="4"/>
      <c r="BC457" s="4"/>
      <c r="BD457" s="2395"/>
      <c r="BE457" s="2401">
        <v>5</v>
      </c>
      <c r="BF457" s="368">
        <v>3</v>
      </c>
      <c r="BG457" s="2451">
        <v>5</v>
      </c>
      <c r="BH457" s="470">
        <f t="shared" si="408"/>
        <v>13</v>
      </c>
      <c r="BI457" s="221"/>
      <c r="BJ457" s="221"/>
      <c r="BK457" s="221"/>
      <c r="BL457" s="115"/>
      <c r="BM457" s="38"/>
      <c r="BN457" s="38"/>
      <c r="BO457" s="38"/>
      <c r="BP457" s="117"/>
      <c r="BQ457" s="109"/>
      <c r="BR457" s="109"/>
      <c r="BS457" s="109"/>
      <c r="BT457" s="608"/>
      <c r="BU457" s="1939"/>
      <c r="BV457" s="109"/>
      <c r="BW457" s="109"/>
      <c r="BX457" s="1940"/>
      <c r="BY457" s="2135"/>
      <c r="BZ457" s="2135"/>
      <c r="CA457" s="2135"/>
      <c r="CB457" s="1431"/>
      <c r="CC457" s="484">
        <v>5.5</v>
      </c>
      <c r="CD457" s="484">
        <v>3</v>
      </c>
      <c r="CE457" s="484">
        <v>4.5</v>
      </c>
      <c r="CF457" s="1246">
        <f t="shared" si="399"/>
        <v>13</v>
      </c>
      <c r="CG457" s="463">
        <f t="shared" si="405"/>
        <v>4.2</v>
      </c>
      <c r="CH457" s="463">
        <f t="shared" si="406"/>
        <v>4.2</v>
      </c>
      <c r="CI457" s="463">
        <f t="shared" si="407"/>
        <v>5.6</v>
      </c>
      <c r="CJ457" s="703">
        <v>14</v>
      </c>
      <c r="CK457" s="221"/>
      <c r="CL457" s="221"/>
      <c r="CM457" s="221"/>
      <c r="CN457" s="220"/>
      <c r="CO457" s="1982">
        <f t="shared" si="400"/>
        <v>4.5</v>
      </c>
      <c r="CP457" s="358">
        <f t="shared" si="401"/>
        <v>4.5</v>
      </c>
      <c r="CQ457" s="358">
        <f t="shared" si="402"/>
        <v>6</v>
      </c>
      <c r="CR457" s="1983">
        <v>15</v>
      </c>
      <c r="CV457" s="121"/>
      <c r="CW457" s="2"/>
      <c r="CY457" s="3"/>
      <c r="CZ457" s="3"/>
      <c r="DA457" s="2"/>
      <c r="DC457" s="3"/>
      <c r="DD457" s="3"/>
      <c r="DE457" s="2"/>
      <c r="DG457" s="3"/>
      <c r="DH457" s="3"/>
      <c r="DI457" s="2"/>
      <c r="DK457" s="3"/>
      <c r="DL457" s="3"/>
      <c r="DM457" s="90"/>
      <c r="DN457" s="90"/>
      <c r="DO457" s="90"/>
      <c r="DP457" s="103"/>
      <c r="DQ457" s="2"/>
      <c r="DS457" s="3"/>
      <c r="DT457" s="121"/>
      <c r="DU457" s="2"/>
      <c r="DW457" s="3"/>
      <c r="DX457" s="121"/>
      <c r="DY457" s="2"/>
      <c r="EA457" s="3"/>
      <c r="EB457" s="121"/>
      <c r="EC457" s="2"/>
      <c r="EE457" s="3"/>
      <c r="EF457" s="121"/>
      <c r="EG457" s="2"/>
      <c r="EI457" s="3"/>
      <c r="EJ457" s="121"/>
      <c r="EK457" s="994"/>
      <c r="EL457" s="995"/>
      <c r="EM457" s="996"/>
      <c r="EN457" s="997"/>
      <c r="EO457" s="1056"/>
      <c r="EP457" s="1057"/>
      <c r="EQ457" s="1058"/>
      <c r="ER457" s="1059"/>
      <c r="ES457" s="1117"/>
      <c r="ET457" s="1118"/>
      <c r="EU457" s="1119"/>
      <c r="EV457" s="1120"/>
      <c r="EW457" s="1400"/>
      <c r="EX457" s="1401"/>
      <c r="EY457" s="1402"/>
      <c r="EZ457" s="1403"/>
      <c r="FA457" s="1469"/>
      <c r="FB457" s="1470"/>
      <c r="FC457" s="1471"/>
      <c r="FD457" s="1472"/>
      <c r="FE457" s="1682"/>
      <c r="FF457" s="1683"/>
      <c r="FG457" s="1684"/>
      <c r="FH457" s="1685"/>
      <c r="FL457" s="2252"/>
      <c r="FP457" s="2252"/>
      <c r="FQ457" s="1858"/>
      <c r="FT457" s="2252"/>
      <c r="FU457" s="462">
        <v>4</v>
      </c>
      <c r="FV457" s="462">
        <v>4</v>
      </c>
      <c r="FW457" s="462">
        <v>4</v>
      </c>
      <c r="FX457" s="2267">
        <f t="shared" si="403"/>
        <v>12</v>
      </c>
      <c r="GB457" s="2252"/>
      <c r="GF457" s="2252"/>
      <c r="GG457" s="1858"/>
      <c r="GJ457" s="2252"/>
      <c r="GN457" s="2252"/>
      <c r="GO457" s="462">
        <v>5</v>
      </c>
      <c r="GP457" s="462">
        <v>4</v>
      </c>
      <c r="GQ457" s="462">
        <v>4</v>
      </c>
      <c r="GR457" s="2267">
        <f t="shared" si="404"/>
        <v>13</v>
      </c>
      <c r="GV457" s="2252"/>
      <c r="GW457" s="1858"/>
      <c r="GZ457" s="2252"/>
      <c r="HA457" s="1858"/>
      <c r="HD457" s="2252"/>
      <c r="HE457" s="1858"/>
      <c r="HH457" s="2252"/>
      <c r="HI457" s="1858"/>
      <c r="HL457" s="2252"/>
      <c r="HM457" s="1858"/>
      <c r="HP457" s="2252"/>
      <c r="HQ457" s="1858"/>
      <c r="HT457" s="2252"/>
      <c r="HU457" s="1858"/>
      <c r="HX457" s="2252"/>
      <c r="HY457" s="1858"/>
      <c r="IB457" s="2252"/>
      <c r="IC457" s="1858"/>
      <c r="IF457" s="2252"/>
      <c r="IG457" s="1858"/>
      <c r="IJ457" s="2252"/>
      <c r="IK457" s="1858"/>
      <c r="IN457" s="2252"/>
      <c r="IO457" s="1858"/>
      <c r="IR457" s="2252"/>
      <c r="IS457" s="1858"/>
      <c r="IV457" s="1858"/>
      <c r="IW457" s="1858"/>
      <c r="IZ457" s="2252"/>
      <c r="JA457" s="1858"/>
      <c r="JD457" s="2252"/>
      <c r="JE457" s="1858"/>
      <c r="JH457" s="2252"/>
      <c r="JI457" s="1858"/>
      <c r="JL457" s="2252"/>
      <c r="JM457" s="1858"/>
      <c r="JP457" s="2252"/>
      <c r="JQ457" s="1858"/>
      <c r="JT457" s="2252"/>
      <c r="JU457" s="1858"/>
      <c r="JX457" s="2252"/>
      <c r="JY457" s="1858"/>
      <c r="KB457" s="2252"/>
      <c r="KC457" s="1858"/>
      <c r="KF457" s="2252"/>
      <c r="KG457" s="1858"/>
      <c r="KJ457" s="2252"/>
      <c r="KK457" s="1858"/>
      <c r="KN457" s="2252"/>
      <c r="KO457" s="1858"/>
      <c r="KR457" s="2252"/>
      <c r="KS457" s="1858"/>
      <c r="KV457" s="2252"/>
      <c r="KW457" s="1858"/>
      <c r="KZ457" s="2252"/>
      <c r="LA457" s="1858"/>
      <c r="LD457" s="2252"/>
      <c r="LE457" s="1858"/>
      <c r="LH457" s="2252"/>
      <c r="LI457" s="1858"/>
      <c r="LL457" s="2252"/>
      <c r="LM457" s="1858"/>
      <c r="LP457" s="2252"/>
      <c r="LQ457" s="1858"/>
      <c r="LT457" s="2252"/>
      <c r="LU457" s="1858"/>
      <c r="LX457" s="2252"/>
      <c r="LY457" s="1858"/>
      <c r="MB457" s="2252"/>
      <c r="MC457" s="1858"/>
      <c r="MF457" s="2252"/>
      <c r="MG457" s="1858"/>
      <c r="MJ457" s="2252"/>
      <c r="MK457" s="1858"/>
      <c r="MN457" s="2252"/>
      <c r="MO457" s="1858"/>
      <c r="MR457" s="2252"/>
      <c r="MS457" s="1858"/>
      <c r="MV457" s="2252"/>
      <c r="MW457" s="1858"/>
      <c r="MZ457" s="2252"/>
      <c r="NA457" s="1858"/>
      <c r="ND457" s="2252"/>
    </row>
    <row r="458" spans="1:368" s="78" customFormat="1" thickBot="1">
      <c r="A458" s="899"/>
      <c r="B458" s="1754"/>
      <c r="C458" s="1790"/>
      <c r="D458" s="2331"/>
      <c r="E458" s="1790"/>
      <c r="F458" s="1837"/>
      <c r="G458" s="1838" t="s">
        <v>467</v>
      </c>
      <c r="H458" s="2214">
        <f t="shared" si="392"/>
        <v>4.3355714285714289</v>
      </c>
      <c r="I458" s="2214">
        <f t="shared" si="393"/>
        <v>4.4784285714285712</v>
      </c>
      <c r="J458" s="2216">
        <f t="shared" si="394"/>
        <v>5.7331428571428571</v>
      </c>
      <c r="K458" s="2324">
        <f t="shared" si="395"/>
        <v>14.547142857142857</v>
      </c>
      <c r="L458" s="1754"/>
      <c r="M458" s="65"/>
      <c r="N458" s="65"/>
      <c r="O458" s="65"/>
      <c r="P458" s="218"/>
      <c r="Q458" s="2511"/>
      <c r="R458" s="97"/>
      <c r="S458" s="98"/>
      <c r="T458" s="2512"/>
      <c r="U458" s="41"/>
      <c r="V458" s="41"/>
      <c r="W458" s="41"/>
      <c r="X458" s="100"/>
      <c r="Y458" s="482"/>
      <c r="Z458" s="482"/>
      <c r="AA458" s="482"/>
      <c r="AB458" s="483"/>
      <c r="AC458" s="41"/>
      <c r="AD458" s="41"/>
      <c r="AE458" s="41"/>
      <c r="AF458" s="100"/>
      <c r="AG458" s="1182"/>
      <c r="AH458" s="1183"/>
      <c r="AI458" s="1184"/>
      <c r="AJ458" s="1183"/>
      <c r="AK458" s="1558"/>
      <c r="AL458" s="486"/>
      <c r="AM458" s="486"/>
      <c r="AN458" s="1559"/>
      <c r="AO458" s="1135"/>
      <c r="AP458" s="1135"/>
      <c r="AQ458" s="1135"/>
      <c r="AR458" s="1124"/>
      <c r="AS458" s="358">
        <f t="shared" si="396"/>
        <v>4.5</v>
      </c>
      <c r="AT458" s="358">
        <f t="shared" si="397"/>
        <v>4.5</v>
      </c>
      <c r="AU458" s="358">
        <f t="shared" si="398"/>
        <v>6</v>
      </c>
      <c r="AV458" s="543">
        <v>15</v>
      </c>
      <c r="AW458" s="1956"/>
      <c r="AX458" s="111"/>
      <c r="AY458" s="112"/>
      <c r="AZ458" s="1957"/>
      <c r="BA458" s="4"/>
      <c r="BB458" s="4"/>
      <c r="BC458" s="4"/>
      <c r="BD458" s="2395"/>
      <c r="BE458" s="2401">
        <v>3.5</v>
      </c>
      <c r="BF458" s="368">
        <v>3</v>
      </c>
      <c r="BG458" s="2451">
        <v>6</v>
      </c>
      <c r="BH458" s="470">
        <f t="shared" si="408"/>
        <v>12.5</v>
      </c>
      <c r="BI458" s="221"/>
      <c r="BJ458" s="221"/>
      <c r="BK458" s="221"/>
      <c r="BL458" s="115"/>
      <c r="BM458" s="38"/>
      <c r="BN458" s="38"/>
      <c r="BO458" s="38"/>
      <c r="BP458" s="117"/>
      <c r="BQ458" s="109"/>
      <c r="BR458" s="109"/>
      <c r="BS458" s="109"/>
      <c r="BT458" s="608"/>
      <c r="BU458" s="1939"/>
      <c r="BV458" s="109"/>
      <c r="BW458" s="109"/>
      <c r="BX458" s="1940"/>
      <c r="BY458" s="2135"/>
      <c r="BZ458" s="2135"/>
      <c r="CA458" s="2135"/>
      <c r="CB458" s="1431"/>
      <c r="CC458" s="1906">
        <f>CF458*6/20</f>
        <v>3.9990000000000001</v>
      </c>
      <c r="CD458" s="683">
        <f>CF458*6/20</f>
        <v>3.9990000000000001</v>
      </c>
      <c r="CE458" s="683">
        <f>CF458*8/20</f>
        <v>5.3319999999999999</v>
      </c>
      <c r="CF458" s="1907">
        <v>13.33</v>
      </c>
      <c r="CG458" s="463">
        <f t="shared" si="405"/>
        <v>4.5</v>
      </c>
      <c r="CH458" s="463">
        <f t="shared" si="406"/>
        <v>4.5</v>
      </c>
      <c r="CI458" s="463">
        <f t="shared" si="407"/>
        <v>6</v>
      </c>
      <c r="CJ458" s="703">
        <v>15</v>
      </c>
      <c r="CK458" s="221"/>
      <c r="CL458" s="221"/>
      <c r="CM458" s="221"/>
      <c r="CN458" s="220"/>
      <c r="CO458" s="1982">
        <f t="shared" si="400"/>
        <v>4.3499999999999996</v>
      </c>
      <c r="CP458" s="358">
        <f t="shared" si="401"/>
        <v>4.3499999999999996</v>
      </c>
      <c r="CQ458" s="358">
        <f t="shared" si="402"/>
        <v>5.8</v>
      </c>
      <c r="CR458" s="1983">
        <v>14.5</v>
      </c>
      <c r="CV458" s="121"/>
      <c r="CW458" s="2"/>
      <c r="CY458" s="3"/>
      <c r="CZ458" s="3"/>
      <c r="DA458" s="2"/>
      <c r="DC458" s="3"/>
      <c r="DD458" s="3"/>
      <c r="DE458" s="2"/>
      <c r="DG458" s="3"/>
      <c r="DH458" s="3"/>
      <c r="DI458" s="2"/>
      <c r="DK458" s="3"/>
      <c r="DL458" s="3"/>
      <c r="DM458" s="90"/>
      <c r="DN458" s="90"/>
      <c r="DO458" s="90"/>
      <c r="DP458" s="103"/>
      <c r="DQ458" s="2"/>
      <c r="DS458" s="3"/>
      <c r="DT458" s="121"/>
      <c r="DU458" s="2"/>
      <c r="DW458" s="3"/>
      <c r="DX458" s="121"/>
      <c r="DY458" s="2"/>
      <c r="EA458" s="3"/>
      <c r="EB458" s="121"/>
      <c r="EC458" s="2"/>
      <c r="EE458" s="3"/>
      <c r="EF458" s="121"/>
      <c r="EG458" s="2"/>
      <c r="EI458" s="3"/>
      <c r="EJ458" s="121"/>
      <c r="EK458" s="994"/>
      <c r="EL458" s="995"/>
      <c r="EM458" s="996"/>
      <c r="EN458" s="997"/>
      <c r="EO458" s="1056"/>
      <c r="EP458" s="1057"/>
      <c r="EQ458" s="1058"/>
      <c r="ER458" s="1059"/>
      <c r="ES458" s="1117"/>
      <c r="ET458" s="1118"/>
      <c r="EU458" s="1119"/>
      <c r="EV458" s="1120"/>
      <c r="EW458" s="1400"/>
      <c r="EX458" s="1401"/>
      <c r="EY458" s="1402"/>
      <c r="EZ458" s="1403"/>
      <c r="FA458" s="1469"/>
      <c r="FB458" s="1470"/>
      <c r="FC458" s="1471"/>
      <c r="FD458" s="1472"/>
      <c r="FE458" s="1682"/>
      <c r="FF458" s="1683"/>
      <c r="FG458" s="1684"/>
      <c r="FH458" s="1685"/>
      <c r="FL458" s="2252"/>
      <c r="FP458" s="2252"/>
      <c r="FQ458" s="1858"/>
      <c r="FT458" s="2252"/>
      <c r="FU458" s="462">
        <v>4.5</v>
      </c>
      <c r="FV458" s="462">
        <v>6</v>
      </c>
      <c r="FW458" s="462">
        <v>5</v>
      </c>
      <c r="FX458" s="2267">
        <f t="shared" si="403"/>
        <v>15.5</v>
      </c>
      <c r="GB458" s="2252"/>
      <c r="GF458" s="2252"/>
      <c r="GG458" s="1858"/>
      <c r="GJ458" s="2252"/>
      <c r="GN458" s="2252"/>
      <c r="GO458" s="462">
        <v>5</v>
      </c>
      <c r="GP458" s="462">
        <v>5</v>
      </c>
      <c r="GQ458" s="462">
        <v>6</v>
      </c>
      <c r="GR458" s="2267">
        <f t="shared" si="404"/>
        <v>16</v>
      </c>
      <c r="GV458" s="2252"/>
      <c r="GW458" s="1858"/>
      <c r="GZ458" s="2252"/>
      <c r="HA458" s="1858"/>
      <c r="HD458" s="2252"/>
      <c r="HE458" s="1858"/>
      <c r="HH458" s="2252"/>
      <c r="HI458" s="1858"/>
      <c r="HL458" s="2252"/>
      <c r="HM458" s="1858"/>
      <c r="HP458" s="2252"/>
      <c r="HQ458" s="1858"/>
      <c r="HT458" s="2252"/>
      <c r="HU458" s="1858"/>
      <c r="HX458" s="2252"/>
      <c r="HY458" s="1858"/>
      <c r="IB458" s="2252"/>
      <c r="IC458" s="1858"/>
      <c r="IF458" s="2252"/>
      <c r="IG458" s="1858"/>
      <c r="IJ458" s="2252"/>
      <c r="IK458" s="1858"/>
      <c r="IN458" s="2252"/>
      <c r="IO458" s="1858"/>
      <c r="IR458" s="2252"/>
      <c r="IS458" s="1858"/>
      <c r="IV458" s="1858"/>
      <c r="IW458" s="1858"/>
      <c r="IZ458" s="2252"/>
      <c r="JA458" s="1858"/>
      <c r="JD458" s="2252"/>
      <c r="JE458" s="1858"/>
      <c r="JH458" s="2252"/>
      <c r="JI458" s="1858"/>
      <c r="JL458" s="2252"/>
      <c r="JM458" s="1858"/>
      <c r="JP458" s="2252"/>
      <c r="JQ458" s="1858"/>
      <c r="JT458" s="2252"/>
      <c r="JU458" s="1858"/>
      <c r="JX458" s="2252"/>
      <c r="JY458" s="1858"/>
      <c r="KB458" s="2252"/>
      <c r="KC458" s="1858"/>
      <c r="KF458" s="2252"/>
      <c r="KG458" s="1858"/>
      <c r="KJ458" s="2252"/>
      <c r="KK458" s="1858"/>
      <c r="KN458" s="2252"/>
      <c r="KO458" s="1858"/>
      <c r="KR458" s="2252"/>
      <c r="KS458" s="1858"/>
      <c r="KV458" s="2252"/>
      <c r="KW458" s="1858"/>
      <c r="KZ458" s="2252"/>
      <c r="LA458" s="1858"/>
      <c r="LD458" s="2252"/>
      <c r="LE458" s="1858"/>
      <c r="LH458" s="2252"/>
      <c r="LI458" s="1858"/>
      <c r="LL458" s="2252"/>
      <c r="LM458" s="1858"/>
      <c r="LP458" s="2252"/>
      <c r="LQ458" s="1858"/>
      <c r="LT458" s="2252"/>
      <c r="LU458" s="1858"/>
      <c r="LX458" s="2252"/>
      <c r="LY458" s="1858"/>
      <c r="MB458" s="2252"/>
      <c r="MC458" s="1858"/>
      <c r="MF458" s="2252"/>
      <c r="MG458" s="1858"/>
      <c r="MJ458" s="2252"/>
      <c r="MK458" s="1858"/>
      <c r="MN458" s="2252"/>
      <c r="MO458" s="1858"/>
      <c r="MR458" s="2252"/>
      <c r="MS458" s="1858"/>
      <c r="MV458" s="2252"/>
      <c r="MW458" s="1858"/>
      <c r="MZ458" s="2252"/>
      <c r="NA458" s="1858"/>
      <c r="ND458" s="2252"/>
    </row>
    <row r="459" spans="1:368" s="78" customFormat="1" thickBot="1">
      <c r="A459" s="899"/>
      <c r="B459" s="1754"/>
      <c r="C459" s="1790"/>
      <c r="D459" s="2331"/>
      <c r="E459" s="1790"/>
      <c r="F459" s="1837"/>
      <c r="G459" s="1838" t="s">
        <v>182</v>
      </c>
      <c r="H459" s="2215">
        <f t="shared" si="392"/>
        <v>4.862857142857143</v>
      </c>
      <c r="I459" s="2214">
        <f t="shared" si="393"/>
        <v>4.5057142857142853</v>
      </c>
      <c r="J459" s="2214">
        <f t="shared" si="394"/>
        <v>5.6742857142857144</v>
      </c>
      <c r="K459" s="2325">
        <f t="shared" si="395"/>
        <v>15.042857142857143</v>
      </c>
      <c r="L459" s="1754"/>
      <c r="M459" s="65"/>
      <c r="N459" s="65"/>
      <c r="O459" s="65"/>
      <c r="P459" s="218"/>
      <c r="Q459" s="2511"/>
      <c r="R459" s="97"/>
      <c r="S459" s="98"/>
      <c r="T459" s="2512"/>
      <c r="U459" s="41"/>
      <c r="V459" s="41"/>
      <c r="W459" s="41"/>
      <c r="X459" s="100"/>
      <c r="Y459" s="482"/>
      <c r="Z459" s="482"/>
      <c r="AA459" s="482"/>
      <c r="AB459" s="483"/>
      <c r="AC459" s="41"/>
      <c r="AD459" s="41"/>
      <c r="AE459" s="41"/>
      <c r="AF459" s="100"/>
      <c r="AG459" s="1182"/>
      <c r="AH459" s="1183"/>
      <c r="AI459" s="1184"/>
      <c r="AJ459" s="1183"/>
      <c r="AK459" s="1558"/>
      <c r="AL459" s="486"/>
      <c r="AM459" s="486"/>
      <c r="AN459" s="1559"/>
      <c r="AO459" s="1135"/>
      <c r="AP459" s="1135"/>
      <c r="AQ459" s="1135"/>
      <c r="AR459" s="1124"/>
      <c r="AS459" s="1906">
        <f>AV459*6/20</f>
        <v>4.1400000000000006</v>
      </c>
      <c r="AT459" s="683">
        <f>AV459*6/20</f>
        <v>4.1400000000000006</v>
      </c>
      <c r="AU459" s="683">
        <f>AV459*8/20</f>
        <v>5.5200000000000005</v>
      </c>
      <c r="AV459" s="1907">
        <v>13.8</v>
      </c>
      <c r="AW459" s="1956"/>
      <c r="AX459" s="111"/>
      <c r="AY459" s="112"/>
      <c r="AZ459" s="1957"/>
      <c r="BA459" s="4"/>
      <c r="BB459" s="4"/>
      <c r="BC459" s="4"/>
      <c r="BD459" s="2395"/>
      <c r="BE459" s="2401">
        <v>4.5</v>
      </c>
      <c r="BF459" s="368">
        <v>4.5</v>
      </c>
      <c r="BG459" s="2451">
        <v>7</v>
      </c>
      <c r="BH459" s="470">
        <f t="shared" si="408"/>
        <v>16</v>
      </c>
      <c r="BI459" s="221"/>
      <c r="BJ459" s="221"/>
      <c r="BK459" s="221"/>
      <c r="BL459" s="115"/>
      <c r="BM459" s="38"/>
      <c r="BN459" s="38"/>
      <c r="BO459" s="38"/>
      <c r="BP459" s="117"/>
      <c r="BQ459" s="109"/>
      <c r="BR459" s="109"/>
      <c r="BS459" s="109"/>
      <c r="BT459" s="608"/>
      <c r="BU459" s="1939"/>
      <c r="BV459" s="109"/>
      <c r="BW459" s="109"/>
      <c r="BX459" s="1940"/>
      <c r="BY459" s="2135"/>
      <c r="BZ459" s="2135"/>
      <c r="CA459" s="2135"/>
      <c r="CB459" s="1431"/>
      <c r="CC459" s="484">
        <v>5.5</v>
      </c>
      <c r="CD459" s="484">
        <v>5.5</v>
      </c>
      <c r="CE459" s="484">
        <v>5</v>
      </c>
      <c r="CF459" s="1246">
        <f t="shared" si="399"/>
        <v>16</v>
      </c>
      <c r="CG459" s="463">
        <f t="shared" si="405"/>
        <v>4.5</v>
      </c>
      <c r="CH459" s="463">
        <f t="shared" si="406"/>
        <v>4.5</v>
      </c>
      <c r="CI459" s="463">
        <f t="shared" si="407"/>
        <v>6</v>
      </c>
      <c r="CJ459" s="703">
        <v>15</v>
      </c>
      <c r="CK459" s="221"/>
      <c r="CL459" s="221"/>
      <c r="CM459" s="221"/>
      <c r="CN459" s="220"/>
      <c r="CO459" s="1982">
        <f t="shared" si="400"/>
        <v>5.4</v>
      </c>
      <c r="CP459" s="358">
        <f t="shared" si="401"/>
        <v>5.4</v>
      </c>
      <c r="CQ459" s="358">
        <f t="shared" si="402"/>
        <v>7.2</v>
      </c>
      <c r="CR459" s="1983">
        <v>18</v>
      </c>
      <c r="CV459" s="121"/>
      <c r="CW459" s="2"/>
      <c r="CY459" s="3"/>
      <c r="CZ459" s="3"/>
      <c r="DA459" s="2"/>
      <c r="DC459" s="3"/>
      <c r="DD459" s="3"/>
      <c r="DE459" s="2"/>
      <c r="DG459" s="3"/>
      <c r="DH459" s="3"/>
      <c r="DI459" s="2"/>
      <c r="DK459" s="3"/>
      <c r="DL459" s="3"/>
      <c r="DM459" s="90"/>
      <c r="DN459" s="90"/>
      <c r="DO459" s="90"/>
      <c r="DP459" s="103"/>
      <c r="DQ459" s="2"/>
      <c r="DS459" s="3"/>
      <c r="DT459" s="121"/>
      <c r="DU459" s="2"/>
      <c r="DW459" s="3"/>
      <c r="DX459" s="121"/>
      <c r="DY459" s="2"/>
      <c r="EA459" s="3"/>
      <c r="EB459" s="121"/>
      <c r="EC459" s="2"/>
      <c r="EE459" s="3"/>
      <c r="EF459" s="121"/>
      <c r="EG459" s="2"/>
      <c r="EI459" s="3"/>
      <c r="EJ459" s="121"/>
      <c r="EK459" s="994"/>
      <c r="EL459" s="995"/>
      <c r="EM459" s="996"/>
      <c r="EN459" s="997"/>
      <c r="EO459" s="1056"/>
      <c r="EP459" s="1057"/>
      <c r="EQ459" s="1058"/>
      <c r="ER459" s="1059"/>
      <c r="ES459" s="1117"/>
      <c r="ET459" s="1118"/>
      <c r="EU459" s="1119"/>
      <c r="EV459" s="1120"/>
      <c r="EW459" s="1400"/>
      <c r="EX459" s="1401"/>
      <c r="EY459" s="1402"/>
      <c r="EZ459" s="1403"/>
      <c r="FA459" s="1469"/>
      <c r="FB459" s="1470"/>
      <c r="FC459" s="1471"/>
      <c r="FD459" s="1472"/>
      <c r="FE459" s="1682"/>
      <c r="FF459" s="1683"/>
      <c r="FG459" s="1684"/>
      <c r="FH459" s="1685"/>
      <c r="FL459" s="2252"/>
      <c r="FP459" s="2252"/>
      <c r="FQ459" s="1858"/>
      <c r="FT459" s="2252"/>
      <c r="FU459" s="462">
        <v>5</v>
      </c>
      <c r="FV459" s="462">
        <v>2.5</v>
      </c>
      <c r="FW459" s="462">
        <v>6</v>
      </c>
      <c r="FX459" s="2267">
        <f t="shared" si="403"/>
        <v>13.5</v>
      </c>
      <c r="GB459" s="2252"/>
      <c r="GF459" s="2252"/>
      <c r="GG459" s="1858"/>
      <c r="GJ459" s="2252"/>
      <c r="GN459" s="2252"/>
      <c r="GO459" s="462">
        <v>5</v>
      </c>
      <c r="GP459" s="462">
        <v>5</v>
      </c>
      <c r="GQ459" s="462">
        <v>3</v>
      </c>
      <c r="GR459" s="2267">
        <f t="shared" si="404"/>
        <v>13</v>
      </c>
      <c r="GV459" s="2252"/>
      <c r="GW459" s="1858"/>
      <c r="GZ459" s="2252"/>
      <c r="HA459" s="1858"/>
      <c r="HD459" s="2252"/>
      <c r="HE459" s="1858"/>
      <c r="HH459" s="2252"/>
      <c r="HI459" s="1858"/>
      <c r="HL459" s="2252"/>
      <c r="HM459" s="1858"/>
      <c r="HP459" s="2252"/>
      <c r="HQ459" s="1858"/>
      <c r="HT459" s="2252"/>
      <c r="HU459" s="1858"/>
      <c r="HX459" s="2252"/>
      <c r="HY459" s="1858"/>
      <c r="IB459" s="2252"/>
      <c r="IC459" s="1858"/>
      <c r="IF459" s="2252"/>
      <c r="IG459" s="1858"/>
      <c r="IJ459" s="2252"/>
      <c r="IK459" s="1858"/>
      <c r="IN459" s="2252"/>
      <c r="IO459" s="1858"/>
      <c r="IR459" s="2252"/>
      <c r="IS459" s="1858"/>
      <c r="IV459" s="1858"/>
      <c r="IW459" s="1858"/>
      <c r="IZ459" s="2252"/>
      <c r="JA459" s="1858"/>
      <c r="JD459" s="2252"/>
      <c r="JE459" s="1858"/>
      <c r="JH459" s="2252"/>
      <c r="JI459" s="1858"/>
      <c r="JL459" s="2252"/>
      <c r="JM459" s="1858"/>
      <c r="JP459" s="2252"/>
      <c r="JQ459" s="1858"/>
      <c r="JT459" s="2252"/>
      <c r="JU459" s="1858"/>
      <c r="JX459" s="2252"/>
      <c r="JY459" s="1858"/>
      <c r="KB459" s="2252"/>
      <c r="KC459" s="1858"/>
      <c r="KF459" s="2252"/>
      <c r="KG459" s="1858"/>
      <c r="KJ459" s="2252"/>
      <c r="KK459" s="1858"/>
      <c r="KN459" s="2252"/>
      <c r="KO459" s="1858"/>
      <c r="KR459" s="2252"/>
      <c r="KS459" s="1858"/>
      <c r="KV459" s="2252"/>
      <c r="KW459" s="1858"/>
      <c r="KZ459" s="2252"/>
      <c r="LA459" s="1858"/>
      <c r="LD459" s="2252"/>
      <c r="LE459" s="1858"/>
      <c r="LH459" s="2252"/>
      <c r="LI459" s="1858"/>
      <c r="LL459" s="2252"/>
      <c r="LM459" s="1858"/>
      <c r="LP459" s="2252"/>
      <c r="LQ459" s="1858"/>
      <c r="LT459" s="2252"/>
      <c r="LU459" s="1858"/>
      <c r="LX459" s="2252"/>
      <c r="LY459" s="1858"/>
      <c r="MB459" s="2252"/>
      <c r="MC459" s="1858"/>
      <c r="MF459" s="2252"/>
      <c r="MG459" s="1858"/>
      <c r="MJ459" s="2252"/>
      <c r="MK459" s="1858"/>
      <c r="MN459" s="2252"/>
      <c r="MO459" s="1858"/>
      <c r="MR459" s="2252"/>
      <c r="MS459" s="1858"/>
      <c r="MV459" s="2252"/>
      <c r="MW459" s="1858"/>
      <c r="MZ459" s="2252"/>
      <c r="NA459" s="1858"/>
      <c r="ND459" s="2252"/>
    </row>
    <row r="460" spans="1:368" s="78" customFormat="1" thickBot="1">
      <c r="A460" s="899"/>
      <c r="B460" s="1754"/>
      <c r="C460" s="1790"/>
      <c r="D460" s="2331"/>
      <c r="E460" s="1790"/>
      <c r="F460" s="1837"/>
      <c r="G460" s="1838" t="s">
        <v>473</v>
      </c>
      <c r="H460" s="2214">
        <f t="shared" si="392"/>
        <v>4.3927142857142858</v>
      </c>
      <c r="I460" s="2214">
        <f t="shared" si="393"/>
        <v>4.2498571428571426</v>
      </c>
      <c r="J460" s="2214">
        <f t="shared" si="394"/>
        <v>4.476</v>
      </c>
      <c r="K460" s="2324">
        <f t="shared" si="395"/>
        <v>13.118571428571428</v>
      </c>
      <c r="L460" s="1754"/>
      <c r="M460" s="65"/>
      <c r="N460" s="65"/>
      <c r="O460" s="65"/>
      <c r="P460" s="218"/>
      <c r="Q460" s="2511"/>
      <c r="R460" s="97"/>
      <c r="S460" s="98"/>
      <c r="T460" s="2512"/>
      <c r="U460" s="41"/>
      <c r="V460" s="41"/>
      <c r="W460" s="41"/>
      <c r="X460" s="100"/>
      <c r="Y460" s="482"/>
      <c r="Z460" s="482"/>
      <c r="AA460" s="482"/>
      <c r="AB460" s="483"/>
      <c r="AC460" s="41"/>
      <c r="AD460" s="41"/>
      <c r="AE460" s="41"/>
      <c r="AF460" s="100"/>
      <c r="AG460" s="1182"/>
      <c r="AH460" s="1183"/>
      <c r="AI460" s="1184"/>
      <c r="AJ460" s="1183"/>
      <c r="AK460" s="1558"/>
      <c r="AL460" s="486"/>
      <c r="AM460" s="486"/>
      <c r="AN460" s="1559"/>
      <c r="AO460" s="1135"/>
      <c r="AP460" s="1135"/>
      <c r="AQ460" s="1135"/>
      <c r="AR460" s="1124"/>
      <c r="AS460" s="358">
        <f t="shared" si="396"/>
        <v>3.9</v>
      </c>
      <c r="AT460" s="358">
        <f t="shared" si="397"/>
        <v>3.9</v>
      </c>
      <c r="AU460" s="358">
        <f t="shared" si="398"/>
        <v>5.2</v>
      </c>
      <c r="AV460" s="543">
        <v>13</v>
      </c>
      <c r="AW460" s="1956"/>
      <c r="AX460" s="111"/>
      <c r="AY460" s="112"/>
      <c r="AZ460" s="1957"/>
      <c r="BA460" s="4"/>
      <c r="BB460" s="4"/>
      <c r="BC460" s="4"/>
      <c r="BD460" s="2395"/>
      <c r="BE460" s="1906">
        <f>BH460*6/20</f>
        <v>3.8339999999999996</v>
      </c>
      <c r="BF460" s="683">
        <f>BH460*6/20</f>
        <v>3.8339999999999996</v>
      </c>
      <c r="BG460" s="2466">
        <f>BH460*8/20</f>
        <v>5.1120000000000001</v>
      </c>
      <c r="BH460" s="2409">
        <v>12.78</v>
      </c>
      <c r="BI460" s="221"/>
      <c r="BJ460" s="221"/>
      <c r="BK460" s="221"/>
      <c r="BL460" s="115"/>
      <c r="BM460" s="38"/>
      <c r="BN460" s="38"/>
      <c r="BO460" s="38"/>
      <c r="BP460" s="117"/>
      <c r="BQ460" s="109"/>
      <c r="BR460" s="109"/>
      <c r="BS460" s="109"/>
      <c r="BT460" s="608"/>
      <c r="BU460" s="1939"/>
      <c r="BV460" s="109"/>
      <c r="BW460" s="109"/>
      <c r="BX460" s="1940"/>
      <c r="BY460" s="2135"/>
      <c r="BZ460" s="2135"/>
      <c r="CA460" s="2135"/>
      <c r="CB460" s="1431"/>
      <c r="CC460" s="1906">
        <f>CF460*6/20</f>
        <v>3.9990000000000001</v>
      </c>
      <c r="CD460" s="683">
        <f>CF460*6/20</f>
        <v>3.9990000000000001</v>
      </c>
      <c r="CE460" s="683">
        <f>CF460*8/20</f>
        <v>5.3319999999999999</v>
      </c>
      <c r="CF460" s="1907">
        <v>13.33</v>
      </c>
      <c r="CG460" s="463">
        <f t="shared" si="405"/>
        <v>3.6</v>
      </c>
      <c r="CH460" s="463">
        <f t="shared" si="406"/>
        <v>3.6</v>
      </c>
      <c r="CI460" s="463">
        <f t="shared" si="407"/>
        <v>4.8</v>
      </c>
      <c r="CJ460" s="703">
        <v>12</v>
      </c>
      <c r="CK460" s="221"/>
      <c r="CL460" s="221"/>
      <c r="CM460" s="221"/>
      <c r="CN460" s="220"/>
      <c r="CO460" s="1906">
        <f>CR460*6/20</f>
        <v>4.4160000000000004</v>
      </c>
      <c r="CP460" s="683">
        <f>CR460*6/20</f>
        <v>4.4160000000000004</v>
      </c>
      <c r="CQ460" s="683">
        <f>CR460*8/20</f>
        <v>5.8879999999999999</v>
      </c>
      <c r="CR460" s="1907">
        <v>14.72</v>
      </c>
      <c r="CV460" s="121"/>
      <c r="CW460" s="2"/>
      <c r="CY460" s="3"/>
      <c r="CZ460" s="3"/>
      <c r="DA460" s="2"/>
      <c r="DC460" s="3"/>
      <c r="DD460" s="3"/>
      <c r="DE460" s="2"/>
      <c r="DG460" s="3"/>
      <c r="DH460" s="3"/>
      <c r="DI460" s="2"/>
      <c r="DK460" s="3"/>
      <c r="DL460" s="3"/>
      <c r="DM460" s="90"/>
      <c r="DN460" s="90"/>
      <c r="DO460" s="90"/>
      <c r="DP460" s="103"/>
      <c r="DQ460" s="2"/>
      <c r="DS460" s="3"/>
      <c r="DT460" s="121"/>
      <c r="DU460" s="2"/>
      <c r="DW460" s="3"/>
      <c r="DX460" s="121"/>
      <c r="DY460" s="2"/>
      <c r="EA460" s="3"/>
      <c r="EB460" s="121"/>
      <c r="EC460" s="2"/>
      <c r="EE460" s="3"/>
      <c r="EF460" s="121"/>
      <c r="EG460" s="2"/>
      <c r="EI460" s="3"/>
      <c r="EJ460" s="121"/>
      <c r="EK460" s="994"/>
      <c r="EL460" s="995"/>
      <c r="EM460" s="996"/>
      <c r="EN460" s="997"/>
      <c r="EO460" s="1056"/>
      <c r="EP460" s="1057"/>
      <c r="EQ460" s="1058"/>
      <c r="ER460" s="1059"/>
      <c r="ES460" s="1117"/>
      <c r="ET460" s="1118"/>
      <c r="EU460" s="1119"/>
      <c r="EV460" s="1120"/>
      <c r="EW460" s="1400"/>
      <c r="EX460" s="1401"/>
      <c r="EY460" s="1402"/>
      <c r="EZ460" s="1403"/>
      <c r="FA460" s="1469"/>
      <c r="FB460" s="1470"/>
      <c r="FC460" s="1471"/>
      <c r="FD460" s="1472"/>
      <c r="FE460" s="1682"/>
      <c r="FF460" s="1683"/>
      <c r="FG460" s="1684"/>
      <c r="FH460" s="1685"/>
      <c r="FL460" s="2252"/>
      <c r="FP460" s="2252"/>
      <c r="FQ460" s="1858"/>
      <c r="FT460" s="2252"/>
      <c r="FU460" s="462">
        <v>6</v>
      </c>
      <c r="FV460" s="462">
        <v>5</v>
      </c>
      <c r="FW460" s="462">
        <v>3</v>
      </c>
      <c r="FX460" s="2267">
        <f t="shared" si="403"/>
        <v>14</v>
      </c>
      <c r="GB460" s="2252"/>
      <c r="GF460" s="2252"/>
      <c r="GG460" s="1858"/>
      <c r="GJ460" s="2252"/>
      <c r="GN460" s="2252"/>
      <c r="GO460" s="2233">
        <v>5</v>
      </c>
      <c r="GP460" s="2233">
        <v>5</v>
      </c>
      <c r="GQ460" s="2233">
        <v>2</v>
      </c>
      <c r="GR460" s="2269">
        <f t="shared" si="404"/>
        <v>12</v>
      </c>
      <c r="GV460" s="2252"/>
      <c r="GW460" s="1858"/>
      <c r="GZ460" s="2252"/>
      <c r="HA460" s="1858"/>
      <c r="HD460" s="2252"/>
      <c r="HE460" s="1858"/>
      <c r="HH460" s="2252"/>
      <c r="HI460" s="1858"/>
      <c r="HL460" s="2252"/>
      <c r="HM460" s="1858"/>
      <c r="HP460" s="2252"/>
      <c r="HQ460" s="1858"/>
      <c r="HT460" s="2252"/>
      <c r="HU460" s="1858"/>
      <c r="HX460" s="2252"/>
      <c r="HY460" s="1858"/>
      <c r="IB460" s="2252"/>
      <c r="IC460" s="1858"/>
      <c r="IF460" s="2252"/>
      <c r="IG460" s="1858"/>
      <c r="IJ460" s="2252"/>
      <c r="IK460" s="1858"/>
      <c r="IN460" s="2252"/>
      <c r="IO460" s="1858"/>
      <c r="IR460" s="2252"/>
      <c r="IS460" s="1858"/>
      <c r="IV460" s="1858"/>
      <c r="IW460" s="1858"/>
      <c r="IZ460" s="2252"/>
      <c r="JA460" s="1858"/>
      <c r="JD460" s="2252"/>
      <c r="JE460" s="1858"/>
      <c r="JH460" s="2252"/>
      <c r="JI460" s="1858"/>
      <c r="JL460" s="2252"/>
      <c r="JM460" s="1858"/>
      <c r="JP460" s="2252"/>
      <c r="JQ460" s="1858"/>
      <c r="JT460" s="2252"/>
      <c r="JU460" s="1858"/>
      <c r="JX460" s="2252"/>
      <c r="JY460" s="1858"/>
      <c r="KB460" s="2252"/>
      <c r="KC460" s="1858"/>
      <c r="KF460" s="2252"/>
      <c r="KG460" s="1858"/>
      <c r="KJ460" s="2252"/>
      <c r="KK460" s="1858"/>
      <c r="KN460" s="2252"/>
      <c r="KO460" s="1858"/>
      <c r="KR460" s="2252"/>
      <c r="KS460" s="1858"/>
      <c r="KV460" s="2252"/>
      <c r="KW460" s="1858"/>
      <c r="KZ460" s="2252"/>
      <c r="LA460" s="1858"/>
      <c r="LD460" s="2252"/>
      <c r="LE460" s="1858"/>
      <c r="LH460" s="2252"/>
      <c r="LI460" s="1858"/>
      <c r="LL460" s="2252"/>
      <c r="LM460" s="1858"/>
      <c r="LP460" s="2252"/>
      <c r="LQ460" s="1858"/>
      <c r="LT460" s="2252"/>
      <c r="LU460" s="1858"/>
      <c r="LX460" s="2252"/>
      <c r="LY460" s="1858"/>
      <c r="MB460" s="2252"/>
      <c r="MC460" s="1858"/>
      <c r="MF460" s="2252"/>
      <c r="MG460" s="1858"/>
      <c r="MJ460" s="2252"/>
      <c r="MK460" s="1858"/>
      <c r="MN460" s="2252"/>
      <c r="MO460" s="1858"/>
      <c r="MR460" s="2252"/>
      <c r="MS460" s="1858"/>
      <c r="MV460" s="2252"/>
      <c r="MW460" s="1858"/>
      <c r="MZ460" s="2252"/>
      <c r="NA460" s="1858"/>
      <c r="ND460" s="2252"/>
    </row>
    <row r="461" spans="1:368" s="933" customFormat="1" thickBot="1">
      <c r="A461" s="900"/>
      <c r="B461" s="1761"/>
      <c r="C461" s="1790">
        <v>2009</v>
      </c>
      <c r="D461" s="2331" t="s">
        <v>501</v>
      </c>
      <c r="E461" s="1790">
        <v>20</v>
      </c>
      <c r="F461" s="1839" t="s">
        <v>493</v>
      </c>
      <c r="G461" s="1744"/>
      <c r="H461" s="2274"/>
      <c r="I461" s="2274"/>
      <c r="J461" s="2274"/>
      <c r="K461" s="2275"/>
      <c r="L461" s="1761"/>
      <c r="M461" s="2136"/>
      <c r="N461" s="2136"/>
      <c r="O461" s="2136"/>
      <c r="P461" s="2492"/>
      <c r="Q461" s="2538"/>
      <c r="R461" s="2137"/>
      <c r="S461" s="2138"/>
      <c r="T461" s="2539"/>
      <c r="U461" s="2139"/>
      <c r="V461" s="2139"/>
      <c r="W461" s="2139"/>
      <c r="X461" s="2140"/>
      <c r="Y461" s="1224"/>
      <c r="Z461" s="1224"/>
      <c r="AA461" s="1224"/>
      <c r="AB461" s="2210"/>
      <c r="AC461" s="2139"/>
      <c r="AD461" s="2139"/>
      <c r="AE461" s="2139"/>
      <c r="AF461" s="2140"/>
      <c r="AG461" s="2141"/>
      <c r="AH461" s="2142"/>
      <c r="AI461" s="2143"/>
      <c r="AJ461" s="2142"/>
      <c r="AK461" s="2237"/>
      <c r="AL461" s="2238"/>
      <c r="AM461" s="2238"/>
      <c r="AN461" s="2239"/>
      <c r="AO461" s="2147"/>
      <c r="AP461" s="2147"/>
      <c r="AQ461" s="2147"/>
      <c r="AR461" s="2148"/>
      <c r="AS461" s="2581">
        <f>STDEV(AV450:AV460)</f>
        <v>1.5362291495737037</v>
      </c>
      <c r="AT461" s="2581"/>
      <c r="AU461" s="2580">
        <f>AVERAGE(AV450:AV460)</f>
        <v>13.8</v>
      </c>
      <c r="AV461" s="2580"/>
      <c r="AW461" s="2152"/>
      <c r="AX461" s="2153"/>
      <c r="AY461" s="2154"/>
      <c r="AZ461" s="2155"/>
      <c r="BA461" s="2156"/>
      <c r="BB461" s="2156"/>
      <c r="BC461" s="2156"/>
      <c r="BD461" s="2396"/>
      <c r="BE461" s="2582">
        <f>STDEV(BH450:BH460)</f>
        <v>2.0507453190575209</v>
      </c>
      <c r="BF461" s="2581"/>
      <c r="BG461" s="2580">
        <f>AVERAGE(BH450:BH460)</f>
        <v>12.778181818181819</v>
      </c>
      <c r="BH461" s="2580"/>
      <c r="BI461" s="2158"/>
      <c r="BJ461" s="2158"/>
      <c r="BK461" s="2158"/>
      <c r="BL461" s="2159"/>
      <c r="BM461" s="2160"/>
      <c r="BN461" s="2160"/>
      <c r="BO461" s="2160"/>
      <c r="BP461" s="2161"/>
      <c r="BQ461" s="2149"/>
      <c r="BR461" s="2149"/>
      <c r="BS461" s="2149"/>
      <c r="BT461" s="2151"/>
      <c r="BU461" s="2162"/>
      <c r="BV461" s="2149"/>
      <c r="BW461" s="2149"/>
      <c r="BX461" s="2163"/>
      <c r="BY461" s="2164"/>
      <c r="BZ461" s="2164"/>
      <c r="CA461" s="2164"/>
      <c r="CB461" s="2165"/>
      <c r="CC461" s="2581">
        <f>STDEV(CF450:CF460)</f>
        <v>1.4142142051973114</v>
      </c>
      <c r="CD461" s="2581"/>
      <c r="CE461" s="2586">
        <f>AVERAGE(CF450:CF460)</f>
        <v>13.332727272727272</v>
      </c>
      <c r="CF461" s="2580"/>
      <c r="CG461" s="2581">
        <f>STDEV(CJ450:CJ460)</f>
        <v>1.2688577540449664</v>
      </c>
      <c r="CH461" s="2581"/>
      <c r="CI461" s="2586">
        <f>AVERAGE(CJ450:CJ460)</f>
        <v>13.7</v>
      </c>
      <c r="CJ461" s="2580"/>
      <c r="CK461" s="2158"/>
      <c r="CL461" s="2158"/>
      <c r="CM461" s="2158"/>
      <c r="CN461" s="2166"/>
      <c r="CO461" s="2581">
        <f>STDEV(CR450:CR460)</f>
        <v>1.9507835255702599</v>
      </c>
      <c r="CP461" s="2581"/>
      <c r="CQ461" s="2586">
        <f>AVERAGE(CR450:CR460)</f>
        <v>14.721818181818181</v>
      </c>
      <c r="CR461" s="2580"/>
      <c r="CV461" s="2168"/>
      <c r="CW461" s="2169"/>
      <c r="CY461" s="2167"/>
      <c r="CZ461" s="2167"/>
      <c r="DA461" s="2169"/>
      <c r="DC461" s="2167"/>
      <c r="DD461" s="2167"/>
      <c r="DE461" s="2169"/>
      <c r="DG461" s="2167"/>
      <c r="DH461" s="2167"/>
      <c r="DI461" s="2169"/>
      <c r="DK461" s="2167"/>
      <c r="DL461" s="2167"/>
      <c r="DM461" s="2170"/>
      <c r="DN461" s="2170"/>
      <c r="DO461" s="2170"/>
      <c r="DP461" s="2171"/>
      <c r="DQ461" s="2169"/>
      <c r="DS461" s="2167"/>
      <c r="DT461" s="2168"/>
      <c r="DU461" s="2169"/>
      <c r="DW461" s="2167"/>
      <c r="DX461" s="2168"/>
      <c r="DY461" s="2169"/>
      <c r="EA461" s="2167"/>
      <c r="EB461" s="2168"/>
      <c r="EC461" s="2169"/>
      <c r="EE461" s="2167"/>
      <c r="EF461" s="2168"/>
      <c r="EG461" s="2169"/>
      <c r="EI461" s="2167"/>
      <c r="EJ461" s="2168"/>
      <c r="EK461" s="2172"/>
      <c r="EL461" s="2173"/>
      <c r="EM461" s="2174"/>
      <c r="EN461" s="2175"/>
      <c r="EO461" s="2176"/>
      <c r="EP461" s="2177"/>
      <c r="EQ461" s="2178"/>
      <c r="ER461" s="2179"/>
      <c r="ES461" s="2180"/>
      <c r="ET461" s="2181"/>
      <c r="EU461" s="2182"/>
      <c r="EV461" s="2183"/>
      <c r="EW461" s="2184"/>
      <c r="EX461" s="2185"/>
      <c r="EY461" s="2186"/>
      <c r="EZ461" s="2187"/>
      <c r="FA461" s="2188"/>
      <c r="FB461" s="2189"/>
      <c r="FC461" s="2190"/>
      <c r="FD461" s="2191"/>
      <c r="FE461" s="2192"/>
      <c r="FF461" s="2193"/>
      <c r="FG461" s="2194"/>
      <c r="FH461" s="2195"/>
      <c r="FL461" s="2261"/>
      <c r="FP461" s="2261"/>
      <c r="FQ461" s="1868"/>
      <c r="FT461" s="2261"/>
      <c r="FU461" s="2581">
        <f>STDEV(FX450:FX460)</f>
        <v>1.9805302320338452</v>
      </c>
      <c r="FV461" s="2581"/>
      <c r="FW461" s="2580">
        <f>AVERAGE(FX450:FX460)</f>
        <v>13.95</v>
      </c>
      <c r="FX461" s="2580"/>
      <c r="GB461" s="2261"/>
      <c r="GF461" s="2261"/>
      <c r="GG461" s="1868"/>
      <c r="GJ461" s="2261"/>
      <c r="GN461" s="2261"/>
      <c r="GO461" s="2583">
        <f>STDEV(GR450:GR460)</f>
        <v>2.079062288629177</v>
      </c>
      <c r="GP461" s="2583"/>
      <c r="GQ461" s="2584">
        <f>AVERAGE(GR450:GR460)</f>
        <v>14.05</v>
      </c>
      <c r="GR461" s="2584"/>
      <c r="GV461" s="2261"/>
      <c r="GW461" s="1868"/>
      <c r="GZ461" s="2261"/>
      <c r="HA461" s="1868"/>
      <c r="HD461" s="2261"/>
      <c r="HE461" s="1868"/>
      <c r="HH461" s="2261"/>
      <c r="HI461" s="1868"/>
      <c r="HL461" s="2261"/>
      <c r="HM461" s="1868"/>
      <c r="HP461" s="2261"/>
      <c r="HQ461" s="1868"/>
      <c r="HT461" s="2261"/>
      <c r="HU461" s="1868"/>
      <c r="HX461" s="2261"/>
      <c r="HY461" s="1868"/>
      <c r="IB461" s="2261"/>
      <c r="IC461" s="1868"/>
      <c r="IF461" s="2261"/>
      <c r="IG461" s="1868"/>
      <c r="IJ461" s="2261"/>
      <c r="IK461" s="1868"/>
      <c r="IN461" s="2261"/>
      <c r="IO461" s="1868"/>
      <c r="IR461" s="2261"/>
      <c r="IS461" s="1868"/>
      <c r="IV461" s="1868"/>
      <c r="IW461" s="1868"/>
      <c r="IZ461" s="2261"/>
      <c r="JA461" s="1868"/>
      <c r="JD461" s="2261"/>
      <c r="JE461" s="1868"/>
      <c r="JH461" s="2261"/>
      <c r="JI461" s="1868"/>
      <c r="JL461" s="2261"/>
      <c r="JM461" s="1868"/>
      <c r="JP461" s="2261"/>
      <c r="JQ461" s="1868"/>
      <c r="JT461" s="2261"/>
      <c r="JU461" s="1868"/>
      <c r="JX461" s="2261"/>
      <c r="JY461" s="1868"/>
      <c r="KB461" s="2261"/>
      <c r="KC461" s="1868"/>
      <c r="KF461" s="2261"/>
      <c r="KG461" s="1868"/>
      <c r="KJ461" s="2261"/>
      <c r="KK461" s="1868"/>
      <c r="KN461" s="2261"/>
      <c r="KO461" s="1868"/>
      <c r="KR461" s="2261"/>
      <c r="KS461" s="1868"/>
      <c r="KV461" s="2261"/>
      <c r="KW461" s="1868"/>
      <c r="KZ461" s="2261"/>
      <c r="LA461" s="1868"/>
      <c r="LD461" s="2261"/>
      <c r="LE461" s="1868"/>
      <c r="LH461" s="2261"/>
      <c r="LI461" s="1868"/>
      <c r="LL461" s="2261"/>
      <c r="LM461" s="1868"/>
      <c r="LP461" s="2261"/>
      <c r="LQ461" s="1868"/>
      <c r="LT461" s="2261"/>
      <c r="LU461" s="1868"/>
      <c r="LX461" s="2261"/>
      <c r="LY461" s="1868"/>
      <c r="MB461" s="2261"/>
      <c r="MC461" s="1868"/>
      <c r="MF461" s="2261"/>
      <c r="MG461" s="1868"/>
      <c r="MJ461" s="2261"/>
      <c r="MK461" s="1868"/>
      <c r="MN461" s="2261"/>
      <c r="MO461" s="1868"/>
      <c r="MR461" s="2261"/>
      <c r="MS461" s="1868"/>
      <c r="MV461" s="2261"/>
      <c r="MW461" s="1868"/>
      <c r="MZ461" s="2261"/>
      <c r="NA461" s="1868"/>
      <c r="ND461" s="2261"/>
    </row>
    <row r="462" spans="1:368" s="898" customFormat="1" thickBot="1">
      <c r="A462" s="861"/>
      <c r="B462" s="1760"/>
      <c r="C462" s="1790"/>
      <c r="D462" s="2331"/>
      <c r="E462" s="1790"/>
      <c r="F462" s="1840" t="s">
        <v>474</v>
      </c>
      <c r="G462" s="1742" t="s">
        <v>187</v>
      </c>
      <c r="H462" s="1747">
        <f t="shared" ref="H462:J466" si="409">AVERAGE(AC462,CC462,BE462,CK462,CO462,AS462,AK462,GO462,FI462,BQ462,DQ462)</f>
        <v>4.2416666666666663</v>
      </c>
      <c r="I462" s="1747">
        <f t="shared" si="409"/>
        <v>4.1583333333333332</v>
      </c>
      <c r="J462" s="1879">
        <f t="shared" si="409"/>
        <v>4.6833333333333336</v>
      </c>
      <c r="K462" s="2313">
        <f>SUM(H462:J462)</f>
        <v>13.083333333333332</v>
      </c>
      <c r="L462" s="1760"/>
      <c r="M462" s="1205"/>
      <c r="N462" s="1205"/>
      <c r="O462" s="1205"/>
      <c r="P462" s="2504"/>
      <c r="Q462" s="2530"/>
      <c r="R462" s="1206"/>
      <c r="S462" s="1207"/>
      <c r="T462" s="2531"/>
      <c r="U462" s="864"/>
      <c r="V462" s="864"/>
      <c r="W462" s="864"/>
      <c r="X462" s="865"/>
      <c r="Y462" s="1208"/>
      <c r="Z462" s="1208"/>
      <c r="AA462" s="1208"/>
      <c r="AB462" s="2197"/>
      <c r="AC462" s="1199">
        <v>3.5</v>
      </c>
      <c r="AD462" s="1199">
        <v>3</v>
      </c>
      <c r="AE462" s="1199">
        <v>2</v>
      </c>
      <c r="AF462" s="865">
        <f>AE462+AD462+AC462</f>
        <v>8.5</v>
      </c>
      <c r="AG462" s="879"/>
      <c r="AH462" s="879"/>
      <c r="AI462" s="879"/>
      <c r="AJ462" s="1846"/>
      <c r="AK462" s="1555">
        <v>4.5</v>
      </c>
      <c r="AL462" s="1556">
        <v>4.5</v>
      </c>
      <c r="AM462" s="1556">
        <v>6</v>
      </c>
      <c r="AN462" s="1557">
        <f>AM462+AL462+AK462</f>
        <v>15</v>
      </c>
      <c r="AO462" s="1210"/>
      <c r="AP462" s="1210"/>
      <c r="AQ462" s="1210"/>
      <c r="AR462" s="1211"/>
      <c r="AS462" s="879"/>
      <c r="AT462" s="879"/>
      <c r="AU462" s="879"/>
      <c r="AV462" s="1846"/>
      <c r="AW462" s="1976"/>
      <c r="AX462" s="872"/>
      <c r="AY462" s="873"/>
      <c r="AZ462" s="1977"/>
      <c r="BA462" s="874"/>
      <c r="BB462" s="874"/>
      <c r="BC462" s="874"/>
      <c r="BD462" s="2434"/>
      <c r="BE462" s="2400">
        <v>5</v>
      </c>
      <c r="BF462" s="1526">
        <v>5</v>
      </c>
      <c r="BG462" s="2450">
        <v>3.5</v>
      </c>
      <c r="BH462" s="888">
        <f>BG462+BF462+BE462</f>
        <v>13.5</v>
      </c>
      <c r="BI462" s="877"/>
      <c r="BJ462" s="877"/>
      <c r="BK462" s="877"/>
      <c r="BL462" s="878"/>
      <c r="BM462" s="2208"/>
      <c r="BN462" s="2208"/>
      <c r="BO462" s="2208"/>
      <c r="BP462" s="880"/>
      <c r="BQ462" s="867"/>
      <c r="BR462" s="867"/>
      <c r="BS462" s="867"/>
      <c r="BT462" s="2196"/>
      <c r="BU462" s="1875"/>
      <c r="BV462" s="881"/>
      <c r="BW462" s="881"/>
      <c r="BX462" s="2198"/>
      <c r="BY462" s="2109"/>
      <c r="BZ462" s="2109"/>
      <c r="CA462" s="2109"/>
      <c r="CB462" s="2232"/>
      <c r="CC462" s="1199"/>
      <c r="CD462" s="1199"/>
      <c r="CE462" s="1199"/>
      <c r="CF462" s="2209"/>
      <c r="CG462" s="879"/>
      <c r="CH462" s="879"/>
      <c r="CI462" s="879"/>
      <c r="CJ462" s="880"/>
      <c r="CK462" s="882">
        <f>CN462*6/20</f>
        <v>4.2</v>
      </c>
      <c r="CL462" s="882">
        <f>CN462*6/20</f>
        <v>4.2</v>
      </c>
      <c r="CM462" s="882">
        <f>CN462*8/20</f>
        <v>5.6</v>
      </c>
      <c r="CN462" s="1992">
        <v>14</v>
      </c>
      <c r="CO462" s="2032"/>
      <c r="CP462" s="1763"/>
      <c r="CQ462" s="1763"/>
      <c r="CR462" s="2033"/>
      <c r="CS462" s="883"/>
      <c r="CT462" s="883"/>
      <c r="CU462" s="883"/>
      <c r="CV462" s="885"/>
      <c r="CW462" s="886"/>
      <c r="CX462" s="883"/>
      <c r="CY462" s="884"/>
      <c r="CZ462" s="884"/>
      <c r="DA462" s="887"/>
      <c r="DB462" s="875"/>
      <c r="DC462" s="888"/>
      <c r="DD462" s="888"/>
      <c r="DE462" s="886"/>
      <c r="DF462" s="883"/>
      <c r="DG462" s="884"/>
      <c r="DH462" s="884"/>
      <c r="DI462" s="889"/>
      <c r="DJ462" s="882"/>
      <c r="DK462" s="890"/>
      <c r="DL462" s="890"/>
      <c r="DM462" s="881"/>
      <c r="DN462" s="881"/>
      <c r="DO462" s="881"/>
      <c r="DP462" s="891"/>
      <c r="DQ462" s="1166">
        <f>DT462*6/20</f>
        <v>4.05</v>
      </c>
      <c r="DR462" s="1167">
        <f>DT462*6/20</f>
        <v>4.05</v>
      </c>
      <c r="DS462" s="1167">
        <f>DT462*8/20</f>
        <v>5.4</v>
      </c>
      <c r="DT462" s="1168">
        <v>13.5</v>
      </c>
      <c r="DU462" s="1213"/>
      <c r="DV462" s="1214"/>
      <c r="DW462" s="1215"/>
      <c r="DX462" s="1216"/>
      <c r="DY462" s="892"/>
      <c r="DZ462" s="893"/>
      <c r="EA462" s="1539"/>
      <c r="EB462" s="1540"/>
      <c r="EC462" s="869"/>
      <c r="ED462" s="870"/>
      <c r="EE462" s="1212"/>
      <c r="EF462" s="871"/>
      <c r="EG462" s="869"/>
      <c r="EH462" s="870"/>
      <c r="EI462" s="1212"/>
      <c r="EJ462" s="871"/>
      <c r="EK462" s="1578"/>
      <c r="EL462" s="1579"/>
      <c r="EM462" s="1580"/>
      <c r="EN462" s="1581"/>
      <c r="EO462" s="1582"/>
      <c r="EP462" s="1583"/>
      <c r="EQ462" s="1584"/>
      <c r="ER462" s="1585"/>
      <c r="ES462" s="1586"/>
      <c r="ET462" s="1587"/>
      <c r="EU462" s="1588"/>
      <c r="EV462" s="1589"/>
      <c r="EW462" s="1590"/>
      <c r="EX462" s="1591"/>
      <c r="EY462" s="1592"/>
      <c r="EZ462" s="1593"/>
      <c r="FA462" s="1594"/>
      <c r="FB462" s="1595"/>
      <c r="FC462" s="1596"/>
      <c r="FD462" s="1597"/>
      <c r="FE462" s="1689"/>
      <c r="FF462" s="1690"/>
      <c r="FG462" s="1691"/>
      <c r="FH462" s="1692"/>
      <c r="FL462" s="2260"/>
      <c r="FP462" s="2260"/>
      <c r="FQ462" s="1867"/>
      <c r="FT462" s="2260"/>
      <c r="FX462" s="2260"/>
      <c r="FY462" s="1872"/>
      <c r="FZ462" s="1872"/>
      <c r="GA462" s="1872"/>
      <c r="GB462" s="2266"/>
      <c r="GF462" s="2260"/>
      <c r="GG462" s="1867"/>
      <c r="GJ462" s="2260"/>
      <c r="GK462" s="1867"/>
      <c r="GN462" s="2260"/>
      <c r="GO462" s="881">
        <f>GR462*6/20</f>
        <v>4.2</v>
      </c>
      <c r="GP462" s="881">
        <f>GR462*6/20</f>
        <v>4.2</v>
      </c>
      <c r="GQ462" s="881">
        <f>GR462*8/20</f>
        <v>5.6</v>
      </c>
      <c r="GR462" s="2264">
        <v>14</v>
      </c>
      <c r="GS462" s="1867"/>
      <c r="GV462" s="2260"/>
      <c r="GW462" s="1867"/>
      <c r="GZ462" s="2260"/>
      <c r="HA462" s="1867"/>
      <c r="HD462" s="2260"/>
      <c r="HE462" s="1867"/>
      <c r="HH462" s="2260"/>
      <c r="HI462" s="1867"/>
      <c r="HL462" s="2260"/>
      <c r="HM462" s="1867"/>
      <c r="HP462" s="2260"/>
      <c r="HQ462" s="1867"/>
      <c r="HT462" s="2260"/>
      <c r="HU462" s="1867"/>
      <c r="HX462" s="2260"/>
      <c r="HY462" s="1867"/>
      <c r="IB462" s="2260"/>
      <c r="IC462" s="1867"/>
      <c r="IF462" s="2260"/>
      <c r="IG462" s="1867"/>
      <c r="IJ462" s="2260"/>
      <c r="IK462" s="1867"/>
      <c r="IN462" s="2260"/>
      <c r="IO462" s="1867"/>
      <c r="IR462" s="2260"/>
      <c r="IS462" s="1867"/>
      <c r="IV462" s="1867"/>
      <c r="IW462" s="1867"/>
      <c r="IZ462" s="2260"/>
      <c r="JA462" s="1867"/>
      <c r="JD462" s="2260"/>
      <c r="JE462" s="1867"/>
      <c r="JH462" s="2260"/>
      <c r="JI462" s="1867"/>
      <c r="JL462" s="2260"/>
      <c r="JM462" s="1867"/>
      <c r="JP462" s="2260"/>
      <c r="JQ462" s="1867"/>
      <c r="JT462" s="2260"/>
      <c r="JU462" s="1867"/>
      <c r="JX462" s="2260"/>
      <c r="JY462" s="1867"/>
      <c r="KB462" s="2260"/>
      <c r="KC462" s="1867"/>
      <c r="KF462" s="2260"/>
      <c r="KG462" s="1867"/>
      <c r="KJ462" s="2260"/>
      <c r="KK462" s="1867"/>
      <c r="KN462" s="2260"/>
      <c r="KO462" s="1867"/>
      <c r="KR462" s="2260"/>
      <c r="KS462" s="1867"/>
      <c r="KV462" s="2260"/>
      <c r="KW462" s="1867"/>
      <c r="KZ462" s="2260"/>
      <c r="LA462" s="1867"/>
      <c r="LD462" s="2260"/>
      <c r="LE462" s="1867"/>
      <c r="LH462" s="2260"/>
      <c r="LI462" s="1867"/>
      <c r="LL462" s="2260"/>
      <c r="LM462" s="1867"/>
      <c r="LP462" s="2260"/>
      <c r="LQ462" s="1867"/>
      <c r="LT462" s="2260"/>
      <c r="LU462" s="1867"/>
      <c r="LX462" s="2260"/>
      <c r="LY462" s="1867"/>
      <c r="MB462" s="2260"/>
      <c r="MC462" s="1867"/>
      <c r="MF462" s="2260"/>
      <c r="MG462" s="1867"/>
      <c r="MJ462" s="2260"/>
      <c r="MK462" s="1867"/>
      <c r="MN462" s="2260"/>
      <c r="MO462" s="1867"/>
      <c r="MR462" s="2260"/>
      <c r="MS462" s="1867"/>
      <c r="MV462" s="2260"/>
      <c r="MW462" s="1867"/>
      <c r="MZ462" s="2260"/>
      <c r="NA462" s="1867"/>
      <c r="ND462" s="2260"/>
    </row>
    <row r="463" spans="1:368" s="78" customFormat="1" thickBot="1">
      <c r="A463" s="899"/>
      <c r="B463" s="1754"/>
      <c r="C463" s="1790"/>
      <c r="D463" s="2331"/>
      <c r="E463" s="1790"/>
      <c r="F463" s="1837" t="s">
        <v>475</v>
      </c>
      <c r="G463" s="1743" t="s">
        <v>189</v>
      </c>
      <c r="H463" s="1879">
        <f t="shared" si="409"/>
        <v>3.3481666666666672</v>
      </c>
      <c r="I463" s="1879">
        <f t="shared" si="409"/>
        <v>3.5981666666666672</v>
      </c>
      <c r="J463" s="1879">
        <f t="shared" si="409"/>
        <v>4.4086666666666661</v>
      </c>
      <c r="K463" s="2310">
        <f>SUM(H463:J463)</f>
        <v>11.355</v>
      </c>
      <c r="L463" s="1754"/>
      <c r="M463" s="472"/>
      <c r="N463" s="472"/>
      <c r="O463" s="472"/>
      <c r="P463" s="471"/>
      <c r="Q463" s="2521"/>
      <c r="R463" s="572"/>
      <c r="S463" s="573"/>
      <c r="T463" s="2520"/>
      <c r="U463" s="355"/>
      <c r="V463" s="355"/>
      <c r="W463" s="355"/>
      <c r="X463" s="356"/>
      <c r="Y463" s="482"/>
      <c r="Z463" s="482"/>
      <c r="AA463" s="482"/>
      <c r="AB463" s="483"/>
      <c r="AC463" s="484">
        <v>2.5</v>
      </c>
      <c r="AD463" s="484">
        <v>4</v>
      </c>
      <c r="AE463" s="484">
        <v>3</v>
      </c>
      <c r="AF463" s="356">
        <f>AE463+AD463+AC463</f>
        <v>9.5</v>
      </c>
      <c r="AG463" s="358"/>
      <c r="AH463" s="358"/>
      <c r="AI463" s="358"/>
      <c r="AJ463" s="543"/>
      <c r="AK463" s="1906">
        <f>AN463*6/20</f>
        <v>4.0890000000000004</v>
      </c>
      <c r="AL463" s="683">
        <f>AN463*6/20</f>
        <v>4.0890000000000004</v>
      </c>
      <c r="AM463" s="683">
        <f>AN463*8/20</f>
        <v>5.452</v>
      </c>
      <c r="AN463" s="1907">
        <v>13.63</v>
      </c>
      <c r="AO463" s="1127"/>
      <c r="AP463" s="1127"/>
      <c r="AQ463" s="1127"/>
      <c r="AR463" s="1128"/>
      <c r="AS463" s="358"/>
      <c r="AT463" s="358"/>
      <c r="AU463" s="358"/>
      <c r="AV463" s="543"/>
      <c r="AW463" s="1962"/>
      <c r="AX463" s="364"/>
      <c r="AY463" s="365"/>
      <c r="AZ463" s="1963"/>
      <c r="BA463" s="366"/>
      <c r="BB463" s="366"/>
      <c r="BC463" s="366"/>
      <c r="BD463" s="367"/>
      <c r="BE463" s="1906">
        <f>BH463*6/20</f>
        <v>3.9</v>
      </c>
      <c r="BF463" s="683">
        <f>BH463*6/20</f>
        <v>3.9</v>
      </c>
      <c r="BG463" s="2466">
        <f>BH463*8/20</f>
        <v>5.2</v>
      </c>
      <c r="BH463" s="2409">
        <v>13</v>
      </c>
      <c r="BI463" s="371"/>
      <c r="BJ463" s="371"/>
      <c r="BK463" s="371"/>
      <c r="BL463" s="372"/>
      <c r="BM463" s="546"/>
      <c r="BN463" s="546"/>
      <c r="BO463" s="546"/>
      <c r="BP463" s="363"/>
      <c r="BQ463" s="373"/>
      <c r="BR463" s="373"/>
      <c r="BS463" s="373"/>
      <c r="BT463" s="1886"/>
      <c r="BU463" s="1869"/>
      <c r="BV463" s="374"/>
      <c r="BW463" s="374"/>
      <c r="BX463" s="1902"/>
      <c r="BY463" s="90"/>
      <c r="BZ463" s="90"/>
      <c r="CA463" s="90"/>
      <c r="CB463" s="120"/>
      <c r="CC463" s="484"/>
      <c r="CD463" s="484"/>
      <c r="CE463" s="484"/>
      <c r="CF463" s="1246"/>
      <c r="CG463" s="358"/>
      <c r="CH463" s="358"/>
      <c r="CI463" s="358"/>
      <c r="CJ463" s="363"/>
      <c r="CK463" s="383">
        <f>CN463*6/20</f>
        <v>3</v>
      </c>
      <c r="CL463" s="383">
        <f>CN463*6/20</f>
        <v>3</v>
      </c>
      <c r="CM463" s="383">
        <f>CN463*8/20</f>
        <v>4</v>
      </c>
      <c r="CN463" s="709">
        <v>10</v>
      </c>
      <c r="CO463" s="1906"/>
      <c r="CP463" s="683"/>
      <c r="CQ463" s="683"/>
      <c r="CR463" s="1907"/>
      <c r="CS463" s="467"/>
      <c r="CT463" s="467"/>
      <c r="CU463" s="467"/>
      <c r="CV463" s="575"/>
      <c r="CW463" s="466"/>
      <c r="CX463" s="467"/>
      <c r="CY463" s="468"/>
      <c r="CZ463" s="468"/>
      <c r="DA463" s="469"/>
      <c r="DB463" s="378"/>
      <c r="DC463" s="470"/>
      <c r="DD463" s="470"/>
      <c r="DE463" s="466"/>
      <c r="DF463" s="467"/>
      <c r="DG463" s="468"/>
      <c r="DH463" s="468"/>
      <c r="DI463" s="488"/>
      <c r="DJ463" s="383"/>
      <c r="DK463" s="489"/>
      <c r="DL463" s="489"/>
      <c r="DM463" s="374"/>
      <c r="DN463" s="374"/>
      <c r="DO463" s="374"/>
      <c r="DP463" s="574"/>
      <c r="DQ463" s="360">
        <f>DT463*6/20</f>
        <v>3.3</v>
      </c>
      <c r="DR463" s="361">
        <f>DT463*6/20</f>
        <v>3.3</v>
      </c>
      <c r="DS463" s="361">
        <f>DT463*8/20</f>
        <v>4.4000000000000004</v>
      </c>
      <c r="DT463" s="702">
        <v>11</v>
      </c>
      <c r="DU463" s="491"/>
      <c r="DV463" s="492"/>
      <c r="DW463" s="493"/>
      <c r="DX463" s="494"/>
      <c r="DY463" s="495"/>
      <c r="DZ463" s="496"/>
      <c r="EA463" s="497"/>
      <c r="EB463" s="576"/>
      <c r="EC463" s="351"/>
      <c r="ED463" s="463"/>
      <c r="EE463" s="687"/>
      <c r="EF463" s="464"/>
      <c r="EG463" s="351"/>
      <c r="EH463" s="463"/>
      <c r="EI463" s="687"/>
      <c r="EJ463" s="464"/>
      <c r="EK463" s="986"/>
      <c r="EL463" s="987"/>
      <c r="EM463" s="988"/>
      <c r="EN463" s="989"/>
      <c r="EO463" s="1048"/>
      <c r="EP463" s="1049"/>
      <c r="EQ463" s="1050"/>
      <c r="ER463" s="1051"/>
      <c r="ES463" s="1109"/>
      <c r="ET463" s="1110"/>
      <c r="EU463" s="1111"/>
      <c r="EV463" s="1112"/>
      <c r="EW463" s="1392"/>
      <c r="EX463" s="1393"/>
      <c r="EY463" s="1394"/>
      <c r="EZ463" s="1395"/>
      <c r="FA463" s="1461"/>
      <c r="FB463" s="1462"/>
      <c r="FC463" s="1463"/>
      <c r="FD463" s="1464"/>
      <c r="FE463" s="1670"/>
      <c r="FF463" s="1671"/>
      <c r="FG463" s="1672"/>
      <c r="FH463" s="1673"/>
      <c r="FL463" s="2252"/>
      <c r="FP463" s="2252"/>
      <c r="FQ463" s="1858"/>
      <c r="FT463" s="2252"/>
      <c r="FX463" s="2252"/>
      <c r="FY463" s="462"/>
      <c r="FZ463" s="462"/>
      <c r="GA463" s="462"/>
      <c r="GB463" s="2267"/>
      <c r="GF463" s="2252"/>
      <c r="GG463" s="1858"/>
      <c r="GJ463" s="2252"/>
      <c r="GK463" s="1858"/>
      <c r="GN463" s="2252"/>
      <c r="GO463" s="374">
        <f>GR463*6/20</f>
        <v>3.3</v>
      </c>
      <c r="GP463" s="374">
        <f>GR463*6/20</f>
        <v>3.3</v>
      </c>
      <c r="GQ463" s="374">
        <f>GR463*8/20</f>
        <v>4.4000000000000004</v>
      </c>
      <c r="GR463" s="2263">
        <v>11</v>
      </c>
      <c r="GS463" s="1858"/>
      <c r="GV463" s="2252"/>
      <c r="GW463" s="1858"/>
      <c r="GZ463" s="2252"/>
      <c r="HA463" s="1858"/>
      <c r="HD463" s="2252"/>
      <c r="HE463" s="1858"/>
      <c r="HH463" s="2252"/>
      <c r="HI463" s="1858"/>
      <c r="HL463" s="2252"/>
      <c r="HM463" s="1858"/>
      <c r="HP463" s="2252"/>
      <c r="HQ463" s="1858"/>
      <c r="HT463" s="2252"/>
      <c r="HU463" s="1858"/>
      <c r="HX463" s="2252"/>
      <c r="HY463" s="1858"/>
      <c r="IB463" s="2252"/>
      <c r="IC463" s="1858"/>
      <c r="IF463" s="2252"/>
      <c r="IG463" s="1858"/>
      <c r="IJ463" s="2252"/>
      <c r="IK463" s="1858"/>
      <c r="IN463" s="2252"/>
      <c r="IO463" s="1858"/>
      <c r="IR463" s="2252"/>
      <c r="IS463" s="1858"/>
      <c r="IV463" s="1858"/>
      <c r="IW463" s="1858"/>
      <c r="IZ463" s="2252"/>
      <c r="JA463" s="1858"/>
      <c r="JD463" s="2252"/>
      <c r="JE463" s="1858"/>
      <c r="JH463" s="2252"/>
      <c r="JI463" s="1858"/>
      <c r="JL463" s="2252"/>
      <c r="JM463" s="1858"/>
      <c r="JP463" s="2252"/>
      <c r="JQ463" s="1858"/>
      <c r="JT463" s="2252"/>
      <c r="JU463" s="1858"/>
      <c r="JX463" s="2252"/>
      <c r="JY463" s="1858"/>
      <c r="KB463" s="2252"/>
      <c r="KC463" s="1858"/>
      <c r="KF463" s="2252"/>
      <c r="KG463" s="1858"/>
      <c r="KJ463" s="2252"/>
      <c r="KK463" s="1858"/>
      <c r="KN463" s="2252"/>
      <c r="KO463" s="1858"/>
      <c r="KR463" s="2252"/>
      <c r="KS463" s="1858"/>
      <c r="KV463" s="2252"/>
      <c r="KW463" s="1858"/>
      <c r="KZ463" s="2252"/>
      <c r="LA463" s="1858"/>
      <c r="LD463" s="2252"/>
      <c r="LE463" s="1858"/>
      <c r="LH463" s="2252"/>
      <c r="LI463" s="1858"/>
      <c r="LL463" s="2252"/>
      <c r="LM463" s="1858"/>
      <c r="LP463" s="2252"/>
      <c r="LQ463" s="1858"/>
      <c r="LT463" s="2252"/>
      <c r="LU463" s="1858"/>
      <c r="LX463" s="2252"/>
      <c r="LY463" s="1858"/>
      <c r="MB463" s="2252"/>
      <c r="MC463" s="1858"/>
      <c r="MF463" s="2252"/>
      <c r="MG463" s="1858"/>
      <c r="MJ463" s="2252"/>
      <c r="MK463" s="1858"/>
      <c r="MN463" s="2252"/>
      <c r="MO463" s="1858"/>
      <c r="MR463" s="2252"/>
      <c r="MS463" s="1858"/>
      <c r="MV463" s="2252"/>
      <c r="MW463" s="1858"/>
      <c r="MZ463" s="2252"/>
      <c r="NA463" s="1858"/>
      <c r="ND463" s="2252"/>
    </row>
    <row r="464" spans="1:368" s="78" customFormat="1" thickBot="1">
      <c r="A464" s="899"/>
      <c r="B464" s="1754"/>
      <c r="C464" s="1790"/>
      <c r="D464" s="2331"/>
      <c r="E464" s="1790"/>
      <c r="F464" s="1837"/>
      <c r="G464" s="1743" t="s">
        <v>166</v>
      </c>
      <c r="H464" s="1749">
        <f t="shared" si="409"/>
        <v>3.9</v>
      </c>
      <c r="I464" s="2074">
        <f t="shared" si="409"/>
        <v>3.9</v>
      </c>
      <c r="J464" s="1747">
        <f t="shared" si="409"/>
        <v>5.6166666666666671</v>
      </c>
      <c r="K464" s="2309">
        <f>SUM(H464:J464)</f>
        <v>13.416666666666668</v>
      </c>
      <c r="L464" s="1754"/>
      <c r="M464" s="472"/>
      <c r="N464" s="472"/>
      <c r="O464" s="472"/>
      <c r="P464" s="471"/>
      <c r="Q464" s="2521"/>
      <c r="R464" s="572"/>
      <c r="S464" s="573"/>
      <c r="T464" s="2520"/>
      <c r="U464" s="355"/>
      <c r="V464" s="355"/>
      <c r="W464" s="355"/>
      <c r="X464" s="356"/>
      <c r="Y464" s="482"/>
      <c r="Z464" s="482"/>
      <c r="AA464" s="482"/>
      <c r="AB464" s="483"/>
      <c r="AC464" s="484">
        <v>4</v>
      </c>
      <c r="AD464" s="484">
        <v>4</v>
      </c>
      <c r="AE464" s="484">
        <v>6</v>
      </c>
      <c r="AF464" s="356">
        <f>AE464+AD464+AC464</f>
        <v>14</v>
      </c>
      <c r="AG464" s="358"/>
      <c r="AH464" s="358"/>
      <c r="AI464" s="358"/>
      <c r="AJ464" s="543"/>
      <c r="AK464" s="1558">
        <v>3.5</v>
      </c>
      <c r="AL464" s="486">
        <v>3.5</v>
      </c>
      <c r="AM464" s="486">
        <v>6.5</v>
      </c>
      <c r="AN464" s="1559">
        <f>AM464+AL464+AK464</f>
        <v>13.5</v>
      </c>
      <c r="AO464" s="1127"/>
      <c r="AP464" s="1127"/>
      <c r="AQ464" s="1127"/>
      <c r="AR464" s="1128"/>
      <c r="AS464" s="358"/>
      <c r="AT464" s="358"/>
      <c r="AU464" s="358"/>
      <c r="AV464" s="543"/>
      <c r="AW464" s="1962"/>
      <c r="AX464" s="364"/>
      <c r="AY464" s="365"/>
      <c r="AZ464" s="1963"/>
      <c r="BA464" s="366"/>
      <c r="BB464" s="366"/>
      <c r="BC464" s="366"/>
      <c r="BD464" s="367"/>
      <c r="BE464" s="1906">
        <f>BH464*6/20</f>
        <v>3.9</v>
      </c>
      <c r="BF464" s="683">
        <f>BH464*6/20</f>
        <v>3.9</v>
      </c>
      <c r="BG464" s="2466">
        <f>BH464*8/20</f>
        <v>5.2</v>
      </c>
      <c r="BH464" s="2409">
        <v>13</v>
      </c>
      <c r="BI464" s="371"/>
      <c r="BJ464" s="371"/>
      <c r="BK464" s="371"/>
      <c r="BL464" s="372"/>
      <c r="BM464" s="546"/>
      <c r="BN464" s="546"/>
      <c r="BO464" s="546"/>
      <c r="BP464" s="363"/>
      <c r="BQ464" s="373"/>
      <c r="BR464" s="373"/>
      <c r="BS464" s="373"/>
      <c r="BT464" s="1886"/>
      <c r="BU464" s="1869"/>
      <c r="BV464" s="374"/>
      <c r="BW464" s="374"/>
      <c r="BX464" s="1902"/>
      <c r="BY464" s="90"/>
      <c r="BZ464" s="90"/>
      <c r="CA464" s="90"/>
      <c r="CB464" s="120"/>
      <c r="CC464" s="484"/>
      <c r="CD464" s="484"/>
      <c r="CE464" s="484"/>
      <c r="CF464" s="1246"/>
      <c r="CG464" s="358"/>
      <c r="CH464" s="358"/>
      <c r="CI464" s="358"/>
      <c r="CJ464" s="363"/>
      <c r="CK464" s="383">
        <f>CN464*6/20</f>
        <v>3.6</v>
      </c>
      <c r="CL464" s="383">
        <f>CN464*6/20</f>
        <v>3.6</v>
      </c>
      <c r="CM464" s="383">
        <f>CN464*8/20</f>
        <v>4.8</v>
      </c>
      <c r="CN464" s="709">
        <v>12</v>
      </c>
      <c r="CO464" s="2011"/>
      <c r="CP464" s="537"/>
      <c r="CQ464" s="537"/>
      <c r="CR464" s="2006"/>
      <c r="CS464" s="467"/>
      <c r="CT464" s="467"/>
      <c r="CU464" s="467"/>
      <c r="CV464" s="575"/>
      <c r="CW464" s="466"/>
      <c r="CX464" s="467"/>
      <c r="CY464" s="468"/>
      <c r="CZ464" s="468"/>
      <c r="DA464" s="469"/>
      <c r="DB464" s="378"/>
      <c r="DC464" s="470"/>
      <c r="DD464" s="470"/>
      <c r="DE464" s="466"/>
      <c r="DF464" s="467"/>
      <c r="DG464" s="468"/>
      <c r="DH464" s="468"/>
      <c r="DI464" s="488"/>
      <c r="DJ464" s="383"/>
      <c r="DK464" s="489"/>
      <c r="DL464" s="489"/>
      <c r="DM464" s="374"/>
      <c r="DN464" s="374"/>
      <c r="DO464" s="374"/>
      <c r="DP464" s="574"/>
      <c r="DQ464" s="360">
        <f>DT464*6/20</f>
        <v>4.5</v>
      </c>
      <c r="DR464" s="361">
        <f>DT464*6/20</f>
        <v>4.5</v>
      </c>
      <c r="DS464" s="361">
        <f>DT464*8/20</f>
        <v>6</v>
      </c>
      <c r="DT464" s="702">
        <v>15</v>
      </c>
      <c r="DU464" s="491"/>
      <c r="DV464" s="492"/>
      <c r="DW464" s="493"/>
      <c r="DX464" s="494"/>
      <c r="DY464" s="495"/>
      <c r="DZ464" s="496"/>
      <c r="EA464" s="497"/>
      <c r="EB464" s="576"/>
      <c r="EC464" s="351"/>
      <c r="ED464" s="463"/>
      <c r="EE464" s="687"/>
      <c r="EF464" s="464"/>
      <c r="EG464" s="351"/>
      <c r="EH464" s="463"/>
      <c r="EI464" s="687"/>
      <c r="EJ464" s="464"/>
      <c r="EK464" s="986"/>
      <c r="EL464" s="987"/>
      <c r="EM464" s="988"/>
      <c r="EN464" s="989"/>
      <c r="EO464" s="1048"/>
      <c r="EP464" s="1049"/>
      <c r="EQ464" s="1050"/>
      <c r="ER464" s="1051"/>
      <c r="ES464" s="1109"/>
      <c r="ET464" s="1110"/>
      <c r="EU464" s="1111"/>
      <c r="EV464" s="1112"/>
      <c r="EW464" s="1392"/>
      <c r="EX464" s="1393"/>
      <c r="EY464" s="1394"/>
      <c r="EZ464" s="1395"/>
      <c r="FA464" s="1461"/>
      <c r="FB464" s="1462"/>
      <c r="FC464" s="1463"/>
      <c r="FD464" s="1464"/>
      <c r="FE464" s="1670"/>
      <c r="FF464" s="1671"/>
      <c r="FG464" s="1672"/>
      <c r="FH464" s="1673"/>
      <c r="FL464" s="2252"/>
      <c r="FP464" s="2252"/>
      <c r="FQ464" s="1858"/>
      <c r="FT464" s="2252"/>
      <c r="FX464" s="2252"/>
      <c r="FY464" s="462"/>
      <c r="FZ464" s="462"/>
      <c r="GA464" s="462"/>
      <c r="GB464" s="2267"/>
      <c r="GF464" s="2252"/>
      <c r="GG464" s="1858"/>
      <c r="GJ464" s="2252"/>
      <c r="GK464" s="1858"/>
      <c r="GN464" s="2252"/>
      <c r="GO464" s="374">
        <f>GR464*6/20</f>
        <v>3.9</v>
      </c>
      <c r="GP464" s="374">
        <f>GR464*6/20</f>
        <v>3.9</v>
      </c>
      <c r="GQ464" s="374">
        <f>GR464*8/20</f>
        <v>5.2</v>
      </c>
      <c r="GR464" s="2263">
        <v>13</v>
      </c>
      <c r="GS464" s="1858"/>
      <c r="GV464" s="2252"/>
      <c r="GW464" s="1858"/>
      <c r="GZ464" s="2252"/>
      <c r="HA464" s="1858"/>
      <c r="HD464" s="2252"/>
      <c r="HE464" s="1858"/>
      <c r="HH464" s="2252"/>
      <c r="HI464" s="1858"/>
      <c r="HL464" s="2252"/>
      <c r="HM464" s="1858"/>
      <c r="HP464" s="2252"/>
      <c r="HQ464" s="1858"/>
      <c r="HT464" s="2252"/>
      <c r="HU464" s="1858"/>
      <c r="HX464" s="2252"/>
      <c r="HY464" s="1858"/>
      <c r="IB464" s="2252"/>
      <c r="IC464" s="1858"/>
      <c r="IF464" s="2252"/>
      <c r="IG464" s="1858"/>
      <c r="IJ464" s="2252"/>
      <c r="IK464" s="1858"/>
      <c r="IN464" s="2252"/>
      <c r="IO464" s="1858"/>
      <c r="IR464" s="2252"/>
      <c r="IS464" s="1858"/>
      <c r="IV464" s="1858"/>
      <c r="IW464" s="1858"/>
      <c r="IZ464" s="2252"/>
      <c r="JA464" s="1858"/>
      <c r="JD464" s="2252"/>
      <c r="JE464" s="1858"/>
      <c r="JH464" s="2252"/>
      <c r="JI464" s="1858"/>
      <c r="JL464" s="2252"/>
      <c r="JM464" s="1858"/>
      <c r="JP464" s="2252"/>
      <c r="JQ464" s="1858"/>
      <c r="JT464" s="2252"/>
      <c r="JU464" s="1858"/>
      <c r="JX464" s="2252"/>
      <c r="JY464" s="1858"/>
      <c r="KB464" s="2252"/>
      <c r="KC464" s="1858"/>
      <c r="KF464" s="2252"/>
      <c r="KG464" s="1858"/>
      <c r="KJ464" s="2252"/>
      <c r="KK464" s="1858"/>
      <c r="KN464" s="2252"/>
      <c r="KO464" s="1858"/>
      <c r="KR464" s="2252"/>
      <c r="KS464" s="1858"/>
      <c r="KV464" s="2252"/>
      <c r="KW464" s="1858"/>
      <c r="KZ464" s="2252"/>
      <c r="LA464" s="1858"/>
      <c r="LD464" s="2252"/>
      <c r="LE464" s="1858"/>
      <c r="LH464" s="2252"/>
      <c r="LI464" s="1858"/>
      <c r="LL464" s="2252"/>
      <c r="LM464" s="1858"/>
      <c r="LP464" s="2252"/>
      <c r="LQ464" s="1858"/>
      <c r="LT464" s="2252"/>
      <c r="LU464" s="1858"/>
      <c r="LX464" s="2252"/>
      <c r="LY464" s="1858"/>
      <c r="MB464" s="2252"/>
      <c r="MC464" s="1858"/>
      <c r="MF464" s="2252"/>
      <c r="MG464" s="1858"/>
      <c r="MJ464" s="2252"/>
      <c r="MK464" s="1858"/>
      <c r="MN464" s="2252"/>
      <c r="MO464" s="1858"/>
      <c r="MR464" s="2252"/>
      <c r="MS464" s="1858"/>
      <c r="MV464" s="2252"/>
      <c r="MW464" s="1858"/>
      <c r="MZ464" s="2252"/>
      <c r="NA464" s="1858"/>
      <c r="ND464" s="2252"/>
    </row>
    <row r="465" spans="1:368" s="78" customFormat="1" thickBot="1">
      <c r="A465" s="899"/>
      <c r="B465" s="1754"/>
      <c r="C465" s="1790"/>
      <c r="D465" s="2331"/>
      <c r="E465" s="1790"/>
      <c r="F465" s="1837"/>
      <c r="G465" s="1743" t="s">
        <v>375</v>
      </c>
      <c r="H465" s="2074">
        <f t="shared" si="409"/>
        <v>3.9416666666666664</v>
      </c>
      <c r="I465" s="1749">
        <f t="shared" si="409"/>
        <v>3.8583333333333329</v>
      </c>
      <c r="J465" s="2074">
        <f t="shared" si="409"/>
        <v>5.3666666666666663</v>
      </c>
      <c r="K465" s="2321">
        <f>SUM(H465:J465)</f>
        <v>13.166666666666664</v>
      </c>
      <c r="L465" s="1754"/>
      <c r="M465" s="472"/>
      <c r="N465" s="472"/>
      <c r="O465" s="472"/>
      <c r="P465" s="471"/>
      <c r="Q465" s="2521"/>
      <c r="R465" s="572"/>
      <c r="S465" s="573"/>
      <c r="T465" s="2520"/>
      <c r="U465" s="355"/>
      <c r="V465" s="355"/>
      <c r="W465" s="355"/>
      <c r="X465" s="356"/>
      <c r="Y465" s="482"/>
      <c r="Z465" s="482"/>
      <c r="AA465" s="482"/>
      <c r="AB465" s="483"/>
      <c r="AC465" s="484">
        <v>3.5</v>
      </c>
      <c r="AD465" s="484">
        <v>3</v>
      </c>
      <c r="AE465" s="484">
        <v>4</v>
      </c>
      <c r="AF465" s="356">
        <f>AE465+AD465+AC465</f>
        <v>10.5</v>
      </c>
      <c r="AG465" s="358"/>
      <c r="AH465" s="358"/>
      <c r="AI465" s="358"/>
      <c r="AJ465" s="543"/>
      <c r="AK465" s="1558">
        <v>3.5</v>
      </c>
      <c r="AL465" s="486">
        <v>3.5</v>
      </c>
      <c r="AM465" s="486">
        <v>6</v>
      </c>
      <c r="AN465" s="1559">
        <f>AM465+AL465+AK465</f>
        <v>13</v>
      </c>
      <c r="AO465" s="1127"/>
      <c r="AP465" s="1127"/>
      <c r="AQ465" s="1127"/>
      <c r="AR465" s="1128"/>
      <c r="AS465" s="358"/>
      <c r="AT465" s="358"/>
      <c r="AU465" s="358"/>
      <c r="AV465" s="543"/>
      <c r="AW465" s="1962"/>
      <c r="AX465" s="364"/>
      <c r="AY465" s="365"/>
      <c r="AZ465" s="1963"/>
      <c r="BA465" s="366"/>
      <c r="BB465" s="366"/>
      <c r="BC465" s="366"/>
      <c r="BD465" s="367"/>
      <c r="BE465" s="1906">
        <f>BH465*6/20</f>
        <v>3.9</v>
      </c>
      <c r="BF465" s="683">
        <f>BH465*6/20</f>
        <v>3.9</v>
      </c>
      <c r="BG465" s="2466">
        <f>BH465*8/20</f>
        <v>5.2</v>
      </c>
      <c r="BH465" s="2409">
        <v>13</v>
      </c>
      <c r="BI465" s="371"/>
      <c r="BJ465" s="371"/>
      <c r="BK465" s="371"/>
      <c r="BL465" s="372"/>
      <c r="BM465" s="546"/>
      <c r="BN465" s="546"/>
      <c r="BO465" s="546"/>
      <c r="BP465" s="363"/>
      <c r="BQ465" s="373"/>
      <c r="BR465" s="373"/>
      <c r="BS465" s="373"/>
      <c r="BT465" s="1886"/>
      <c r="BU465" s="1869"/>
      <c r="BV465" s="374"/>
      <c r="BW465" s="374"/>
      <c r="BX465" s="1902"/>
      <c r="BY465" s="90"/>
      <c r="BZ465" s="90"/>
      <c r="CA465" s="90"/>
      <c r="CB465" s="120"/>
      <c r="CC465" s="484"/>
      <c r="CD465" s="484"/>
      <c r="CE465" s="484"/>
      <c r="CF465" s="1246"/>
      <c r="CG465" s="358"/>
      <c r="CH465" s="358"/>
      <c r="CI465" s="358"/>
      <c r="CJ465" s="363"/>
      <c r="CK465" s="383">
        <f>CN465*6/20</f>
        <v>3.9</v>
      </c>
      <c r="CL465" s="383">
        <f>CN465*6/20</f>
        <v>3.9</v>
      </c>
      <c r="CM465" s="383">
        <f>CN465*8/20</f>
        <v>5.2</v>
      </c>
      <c r="CN465" s="709">
        <v>13</v>
      </c>
      <c r="CO465" s="2011"/>
      <c r="CP465" s="537"/>
      <c r="CQ465" s="537"/>
      <c r="CR465" s="2006"/>
      <c r="CS465" s="467"/>
      <c r="CT465" s="467"/>
      <c r="CU465" s="467"/>
      <c r="CV465" s="575"/>
      <c r="CW465" s="466"/>
      <c r="CX465" s="467"/>
      <c r="CY465" s="468"/>
      <c r="CZ465" s="468"/>
      <c r="DA465" s="469"/>
      <c r="DB465" s="378"/>
      <c r="DC465" s="470"/>
      <c r="DD465" s="470"/>
      <c r="DE465" s="466"/>
      <c r="DF465" s="467"/>
      <c r="DG465" s="468"/>
      <c r="DH465" s="468"/>
      <c r="DI465" s="488"/>
      <c r="DJ465" s="383"/>
      <c r="DK465" s="489"/>
      <c r="DL465" s="489"/>
      <c r="DM465" s="374"/>
      <c r="DN465" s="374"/>
      <c r="DO465" s="374"/>
      <c r="DP465" s="574"/>
      <c r="DQ465" s="360">
        <f>DT465*6/20</f>
        <v>4.3499999999999996</v>
      </c>
      <c r="DR465" s="361">
        <f>DT465*6/20</f>
        <v>4.3499999999999996</v>
      </c>
      <c r="DS465" s="361">
        <f>DT465*8/20</f>
        <v>5.8</v>
      </c>
      <c r="DT465" s="702">
        <v>14.5</v>
      </c>
      <c r="DU465" s="491"/>
      <c r="DV465" s="492"/>
      <c r="DW465" s="493"/>
      <c r="DX465" s="494"/>
      <c r="DY465" s="495"/>
      <c r="DZ465" s="496"/>
      <c r="EA465" s="497"/>
      <c r="EB465" s="576"/>
      <c r="EC465" s="351"/>
      <c r="ED465" s="463"/>
      <c r="EE465" s="687"/>
      <c r="EF465" s="464"/>
      <c r="EG465" s="351"/>
      <c r="EH465" s="463"/>
      <c r="EI465" s="687"/>
      <c r="EJ465" s="464"/>
      <c r="EK465" s="986"/>
      <c r="EL465" s="987"/>
      <c r="EM465" s="988"/>
      <c r="EN465" s="989"/>
      <c r="EO465" s="1048"/>
      <c r="EP465" s="1049"/>
      <c r="EQ465" s="1050"/>
      <c r="ER465" s="1051"/>
      <c r="ES465" s="1109"/>
      <c r="ET465" s="1110"/>
      <c r="EU465" s="1111"/>
      <c r="EV465" s="1112"/>
      <c r="EW465" s="1392"/>
      <c r="EX465" s="1393"/>
      <c r="EY465" s="1394"/>
      <c r="EZ465" s="1395"/>
      <c r="FA465" s="1461"/>
      <c r="FB465" s="1462"/>
      <c r="FC465" s="1463"/>
      <c r="FD465" s="1464"/>
      <c r="FE465" s="1670"/>
      <c r="FF465" s="1671"/>
      <c r="FG465" s="1672"/>
      <c r="FH465" s="1673"/>
      <c r="FL465" s="2252"/>
      <c r="FP465" s="2252"/>
      <c r="FQ465" s="1858"/>
      <c r="FT465" s="2252"/>
      <c r="FX465" s="2252"/>
      <c r="FY465" s="462"/>
      <c r="FZ465" s="462"/>
      <c r="GA465" s="462"/>
      <c r="GB465" s="2267"/>
      <c r="GF465" s="2252"/>
      <c r="GG465" s="1858"/>
      <c r="GJ465" s="2252"/>
      <c r="GK465" s="1858"/>
      <c r="GN465" s="2252"/>
      <c r="GO465" s="374">
        <f>GR465*6/20</f>
        <v>4.5</v>
      </c>
      <c r="GP465" s="374">
        <f>GR465*6/20</f>
        <v>4.5</v>
      </c>
      <c r="GQ465" s="374">
        <f>GR465*8/20</f>
        <v>6</v>
      </c>
      <c r="GR465" s="2263">
        <v>15</v>
      </c>
      <c r="GS465" s="1858"/>
      <c r="GV465" s="2252"/>
      <c r="GW465" s="1858"/>
      <c r="GZ465" s="2252"/>
      <c r="HA465" s="1858"/>
      <c r="HD465" s="2252"/>
      <c r="HE465" s="1858"/>
      <c r="HH465" s="2252"/>
      <c r="HI465" s="1858"/>
      <c r="HL465" s="2252"/>
      <c r="HM465" s="1858"/>
      <c r="HP465" s="2252"/>
      <c r="HQ465" s="1858"/>
      <c r="HT465" s="2252"/>
      <c r="HU465" s="1858"/>
      <c r="HX465" s="2252"/>
      <c r="HY465" s="1858"/>
      <c r="IB465" s="2252"/>
      <c r="IC465" s="1858"/>
      <c r="IF465" s="2252"/>
      <c r="IG465" s="1858"/>
      <c r="IJ465" s="2252"/>
      <c r="IK465" s="1858"/>
      <c r="IN465" s="2252"/>
      <c r="IO465" s="1858"/>
      <c r="IR465" s="2252"/>
      <c r="IS465" s="1858"/>
      <c r="IV465" s="1858"/>
      <c r="IW465" s="1858"/>
      <c r="IZ465" s="2252"/>
      <c r="JA465" s="1858"/>
      <c r="JD465" s="2252"/>
      <c r="JE465" s="1858"/>
      <c r="JH465" s="2252"/>
      <c r="JI465" s="1858"/>
      <c r="JL465" s="2252"/>
      <c r="JM465" s="1858"/>
      <c r="JP465" s="2252"/>
      <c r="JQ465" s="1858"/>
      <c r="JT465" s="2252"/>
      <c r="JU465" s="1858"/>
      <c r="JX465" s="2252"/>
      <c r="JY465" s="1858"/>
      <c r="KB465" s="2252"/>
      <c r="KC465" s="1858"/>
      <c r="KF465" s="2252"/>
      <c r="KG465" s="1858"/>
      <c r="KJ465" s="2252"/>
      <c r="KK465" s="1858"/>
      <c r="KN465" s="2252"/>
      <c r="KO465" s="1858"/>
      <c r="KR465" s="2252"/>
      <c r="KS465" s="1858"/>
      <c r="KV465" s="2252"/>
      <c r="KW465" s="1858"/>
      <c r="KZ465" s="2252"/>
      <c r="LA465" s="1858"/>
      <c r="LD465" s="2252"/>
      <c r="LE465" s="1858"/>
      <c r="LH465" s="2252"/>
      <c r="LI465" s="1858"/>
      <c r="LL465" s="2252"/>
      <c r="LM465" s="1858"/>
      <c r="LP465" s="2252"/>
      <c r="LQ465" s="1858"/>
      <c r="LT465" s="2252"/>
      <c r="LU465" s="1858"/>
      <c r="LX465" s="2252"/>
      <c r="LY465" s="1858"/>
      <c r="MB465" s="2252"/>
      <c r="MC465" s="1858"/>
      <c r="MF465" s="2252"/>
      <c r="MG465" s="1858"/>
      <c r="MJ465" s="2252"/>
      <c r="MK465" s="1858"/>
      <c r="MN465" s="2252"/>
      <c r="MO465" s="1858"/>
      <c r="MR465" s="2252"/>
      <c r="MS465" s="1858"/>
      <c r="MV465" s="2252"/>
      <c r="MW465" s="1858"/>
      <c r="MZ465" s="2252"/>
      <c r="NA465" s="1858"/>
      <c r="ND465" s="2252"/>
    </row>
    <row r="466" spans="1:368" s="78" customFormat="1" thickBot="1">
      <c r="A466" s="899"/>
      <c r="B466" s="1754"/>
      <c r="C466" s="1790"/>
      <c r="D466" s="2331"/>
      <c r="E466" s="1790"/>
      <c r="F466" s="1837"/>
      <c r="G466" s="1743" t="s">
        <v>376</v>
      </c>
      <c r="H466" s="1879">
        <f t="shared" si="409"/>
        <v>3.7958333333333338</v>
      </c>
      <c r="I466" s="1879">
        <f t="shared" si="409"/>
        <v>3.7958333333333338</v>
      </c>
      <c r="J466" s="1749">
        <f t="shared" si="409"/>
        <v>4.7</v>
      </c>
      <c r="K466" s="2310">
        <f>SUM(H466:J466)</f>
        <v>12.291666666666668</v>
      </c>
      <c r="L466" s="1754"/>
      <c r="M466" s="472"/>
      <c r="N466" s="472"/>
      <c r="O466" s="472"/>
      <c r="P466" s="471"/>
      <c r="Q466" s="2521"/>
      <c r="R466" s="572"/>
      <c r="S466" s="573"/>
      <c r="T466" s="2520"/>
      <c r="U466" s="355"/>
      <c r="V466" s="355"/>
      <c r="W466" s="355"/>
      <c r="X466" s="356"/>
      <c r="Y466" s="482"/>
      <c r="Z466" s="482"/>
      <c r="AA466" s="482"/>
      <c r="AB466" s="483"/>
      <c r="AC466" s="484">
        <v>3</v>
      </c>
      <c r="AD466" s="484">
        <v>3</v>
      </c>
      <c r="AE466" s="484">
        <v>3</v>
      </c>
      <c r="AF466" s="356">
        <f>AE466+AD466+AC466</f>
        <v>9</v>
      </c>
      <c r="AG466" s="358"/>
      <c r="AH466" s="358"/>
      <c r="AI466" s="358"/>
      <c r="AJ466" s="543"/>
      <c r="AK466" s="1558">
        <v>4</v>
      </c>
      <c r="AL466" s="486">
        <v>4</v>
      </c>
      <c r="AM466" s="486">
        <v>5</v>
      </c>
      <c r="AN466" s="1559">
        <f>AM466+AL466+AK466</f>
        <v>13</v>
      </c>
      <c r="AO466" s="1127"/>
      <c r="AP466" s="1127"/>
      <c r="AQ466" s="1127"/>
      <c r="AR466" s="1128"/>
      <c r="AS466" s="358"/>
      <c r="AT466" s="358"/>
      <c r="AU466" s="358"/>
      <c r="AV466" s="543"/>
      <c r="AW466" s="1962"/>
      <c r="AX466" s="364"/>
      <c r="AY466" s="365"/>
      <c r="AZ466" s="1963"/>
      <c r="BA466" s="366"/>
      <c r="BB466" s="366"/>
      <c r="BC466" s="366"/>
      <c r="BD466" s="367"/>
      <c r="BE466" s="2401">
        <v>4</v>
      </c>
      <c r="BF466" s="368">
        <v>4</v>
      </c>
      <c r="BG466" s="2451">
        <v>4.5</v>
      </c>
      <c r="BH466" s="470">
        <f>BG466+BF466+BE466</f>
        <v>12.5</v>
      </c>
      <c r="BI466" s="371"/>
      <c r="BJ466" s="371"/>
      <c r="BK466" s="371"/>
      <c r="BL466" s="372"/>
      <c r="BM466" s="546"/>
      <c r="BN466" s="546"/>
      <c r="BO466" s="546"/>
      <c r="BP466" s="363"/>
      <c r="BQ466" s="373"/>
      <c r="BR466" s="373"/>
      <c r="BS466" s="373"/>
      <c r="BT466" s="1886"/>
      <c r="BU466" s="1869"/>
      <c r="BV466" s="374"/>
      <c r="BW466" s="374"/>
      <c r="BX466" s="1902"/>
      <c r="BY466" s="90"/>
      <c r="BZ466" s="90"/>
      <c r="CA466" s="90"/>
      <c r="CB466" s="120"/>
      <c r="CC466" s="484"/>
      <c r="CD466" s="484"/>
      <c r="CE466" s="484"/>
      <c r="CF466" s="1246"/>
      <c r="CG466" s="358"/>
      <c r="CH466" s="358"/>
      <c r="CI466" s="358"/>
      <c r="CJ466" s="363"/>
      <c r="CK466" s="1906">
        <f>CN466*6/20</f>
        <v>3.6749999999999998</v>
      </c>
      <c r="CL466" s="683">
        <f>CN466*6/20</f>
        <v>3.6749999999999998</v>
      </c>
      <c r="CM466" s="683">
        <f>CN466*8/20</f>
        <v>4.9000000000000004</v>
      </c>
      <c r="CN466" s="1907">
        <v>12.25</v>
      </c>
      <c r="CO466" s="1906"/>
      <c r="CP466" s="683"/>
      <c r="CQ466" s="683"/>
      <c r="CR466" s="1907"/>
      <c r="CS466" s="467"/>
      <c r="CT466" s="467"/>
      <c r="CU466" s="467"/>
      <c r="CV466" s="575"/>
      <c r="CW466" s="466"/>
      <c r="CX466" s="467"/>
      <c r="CY466" s="468"/>
      <c r="CZ466" s="468"/>
      <c r="DA466" s="469"/>
      <c r="DB466" s="378"/>
      <c r="DC466" s="470"/>
      <c r="DD466" s="470"/>
      <c r="DE466" s="466"/>
      <c r="DF466" s="467"/>
      <c r="DG466" s="468"/>
      <c r="DH466" s="468"/>
      <c r="DI466" s="488"/>
      <c r="DJ466" s="383"/>
      <c r="DK466" s="489"/>
      <c r="DL466" s="489"/>
      <c r="DM466" s="374"/>
      <c r="DN466" s="374"/>
      <c r="DO466" s="374"/>
      <c r="DP466" s="574"/>
      <c r="DQ466" s="360">
        <f>DT466*6/20</f>
        <v>4.5</v>
      </c>
      <c r="DR466" s="361">
        <f>DT466*6/20</f>
        <v>4.5</v>
      </c>
      <c r="DS466" s="361">
        <f>DT466*8/20</f>
        <v>6</v>
      </c>
      <c r="DT466" s="702">
        <v>15</v>
      </c>
      <c r="DU466" s="491"/>
      <c r="DV466" s="492"/>
      <c r="DW466" s="493"/>
      <c r="DX466" s="494"/>
      <c r="DY466" s="495"/>
      <c r="DZ466" s="496"/>
      <c r="EA466" s="497"/>
      <c r="EB466" s="576"/>
      <c r="EC466" s="351"/>
      <c r="ED466" s="463"/>
      <c r="EE466" s="687"/>
      <c r="EF466" s="464"/>
      <c r="EG466" s="351"/>
      <c r="EH466" s="463"/>
      <c r="EI466" s="687"/>
      <c r="EJ466" s="464"/>
      <c r="EK466" s="986"/>
      <c r="EL466" s="987"/>
      <c r="EM466" s="988"/>
      <c r="EN466" s="989"/>
      <c r="EO466" s="1048"/>
      <c r="EP466" s="1049"/>
      <c r="EQ466" s="1050"/>
      <c r="ER466" s="1051"/>
      <c r="ES466" s="1109"/>
      <c r="ET466" s="1110"/>
      <c r="EU466" s="1111"/>
      <c r="EV466" s="1112"/>
      <c r="EW466" s="1392"/>
      <c r="EX466" s="1393"/>
      <c r="EY466" s="1394"/>
      <c r="EZ466" s="1395"/>
      <c r="FA466" s="1461"/>
      <c r="FB466" s="1462"/>
      <c r="FC466" s="1463"/>
      <c r="FD466" s="1464"/>
      <c r="FE466" s="1670"/>
      <c r="FF466" s="1671"/>
      <c r="FG466" s="1672"/>
      <c r="FH466" s="1673"/>
      <c r="FL466" s="2252"/>
      <c r="FP466" s="2252"/>
      <c r="FQ466" s="1858"/>
      <c r="FT466" s="2252"/>
      <c r="FX466" s="2252"/>
      <c r="FY466" s="462"/>
      <c r="FZ466" s="462"/>
      <c r="GA466" s="462"/>
      <c r="GB466" s="2267"/>
      <c r="GF466" s="2252"/>
      <c r="GG466" s="1858"/>
      <c r="GJ466" s="2252"/>
      <c r="GK466" s="1858"/>
      <c r="GN466" s="2252"/>
      <c r="GO466" s="374">
        <f>GR466*6/20</f>
        <v>3.6</v>
      </c>
      <c r="GP466" s="374">
        <f>GR466*6/20</f>
        <v>3.6</v>
      </c>
      <c r="GQ466" s="374">
        <f>GR466*8/20</f>
        <v>4.8</v>
      </c>
      <c r="GR466" s="2263">
        <v>12</v>
      </c>
      <c r="GS466" s="1858"/>
      <c r="GV466" s="2252"/>
      <c r="GW466" s="1858"/>
      <c r="GZ466" s="2252"/>
      <c r="HA466" s="1858"/>
      <c r="HD466" s="2252"/>
      <c r="HE466" s="1858"/>
      <c r="HH466" s="2252"/>
      <c r="HI466" s="1858"/>
      <c r="HL466" s="2252"/>
      <c r="HM466" s="1858"/>
      <c r="HP466" s="2252"/>
      <c r="HQ466" s="1858"/>
      <c r="HT466" s="2252"/>
      <c r="HU466" s="1858"/>
      <c r="HX466" s="2252"/>
      <c r="HY466" s="1858"/>
      <c r="IB466" s="2252"/>
      <c r="IC466" s="1858"/>
      <c r="IF466" s="2252"/>
      <c r="IG466" s="1858"/>
      <c r="IJ466" s="2252"/>
      <c r="IK466" s="1858"/>
      <c r="IN466" s="2252"/>
      <c r="IO466" s="1858"/>
      <c r="IR466" s="2252"/>
      <c r="IS466" s="1858"/>
      <c r="IV466" s="1858"/>
      <c r="IW466" s="1858"/>
      <c r="IZ466" s="2252"/>
      <c r="JA466" s="1858"/>
      <c r="JD466" s="2252"/>
      <c r="JE466" s="1858"/>
      <c r="JH466" s="2252"/>
      <c r="JI466" s="1858"/>
      <c r="JL466" s="2252"/>
      <c r="JM466" s="1858"/>
      <c r="JP466" s="2252"/>
      <c r="JQ466" s="1858"/>
      <c r="JT466" s="2252"/>
      <c r="JU466" s="1858"/>
      <c r="JX466" s="2252"/>
      <c r="JY466" s="1858"/>
      <c r="KB466" s="2252"/>
      <c r="KC466" s="1858"/>
      <c r="KF466" s="2252"/>
      <c r="KG466" s="1858"/>
      <c r="KJ466" s="2252"/>
      <c r="KK466" s="1858"/>
      <c r="KN466" s="2252"/>
      <c r="KO466" s="1858"/>
      <c r="KR466" s="2252"/>
      <c r="KS466" s="1858"/>
      <c r="KV466" s="2252"/>
      <c r="KW466" s="1858"/>
      <c r="KZ466" s="2252"/>
      <c r="LA466" s="1858"/>
      <c r="LD466" s="2252"/>
      <c r="LE466" s="1858"/>
      <c r="LH466" s="2252"/>
      <c r="LI466" s="1858"/>
      <c r="LL466" s="2252"/>
      <c r="LM466" s="1858"/>
      <c r="LP466" s="2252"/>
      <c r="LQ466" s="1858"/>
      <c r="LT466" s="2252"/>
      <c r="LU466" s="1858"/>
      <c r="LX466" s="2252"/>
      <c r="LY466" s="1858"/>
      <c r="MB466" s="2252"/>
      <c r="MC466" s="1858"/>
      <c r="MF466" s="2252"/>
      <c r="MG466" s="1858"/>
      <c r="MJ466" s="2252"/>
      <c r="MK466" s="1858"/>
      <c r="MN466" s="2252"/>
      <c r="MO466" s="1858"/>
      <c r="MR466" s="2252"/>
      <c r="MS466" s="1858"/>
      <c r="MV466" s="2252"/>
      <c r="MW466" s="1858"/>
      <c r="MZ466" s="2252"/>
      <c r="NA466" s="1858"/>
      <c r="ND466" s="2252"/>
    </row>
    <row r="467" spans="1:368" s="933" customFormat="1" thickBot="1">
      <c r="A467" s="900"/>
      <c r="B467" s="1761"/>
      <c r="C467" s="1790">
        <v>2009</v>
      </c>
      <c r="D467" s="2331" t="s">
        <v>502</v>
      </c>
      <c r="E467" s="1790">
        <v>4</v>
      </c>
      <c r="F467" s="1839" t="s">
        <v>492</v>
      </c>
      <c r="G467" s="1744"/>
      <c r="H467" s="2274"/>
      <c r="I467" s="2274"/>
      <c r="J467" s="2274"/>
      <c r="K467" s="2275"/>
      <c r="L467" s="1761"/>
      <c r="M467" s="1221"/>
      <c r="N467" s="1221"/>
      <c r="O467" s="1221"/>
      <c r="P467" s="2506"/>
      <c r="Q467" s="2534"/>
      <c r="R467" s="1222"/>
      <c r="S467" s="1223"/>
      <c r="T467" s="2535"/>
      <c r="U467" s="903"/>
      <c r="V467" s="903"/>
      <c r="W467" s="903"/>
      <c r="X467" s="904"/>
      <c r="Y467" s="1224"/>
      <c r="Z467" s="1224"/>
      <c r="AA467" s="1224"/>
      <c r="AB467" s="2210"/>
      <c r="AC467" s="2581">
        <f>STDEV(AF462:AF466)</f>
        <v>2.1965882636488772</v>
      </c>
      <c r="AD467" s="2581"/>
      <c r="AE467" s="2580">
        <f>AVERAGE(AF462:AF466)</f>
        <v>10.3</v>
      </c>
      <c r="AF467" s="2580"/>
      <c r="AG467" s="918"/>
      <c r="AH467" s="918"/>
      <c r="AI467" s="918"/>
      <c r="AJ467" s="2240"/>
      <c r="AK467" s="2581">
        <f>STDEV(AN462:AN466)</f>
        <v>0.81968286550352665</v>
      </c>
      <c r="AL467" s="2581"/>
      <c r="AM467" s="2580">
        <f>AVERAGE(AN462:AN466)</f>
        <v>13.625999999999999</v>
      </c>
      <c r="AN467" s="2580"/>
      <c r="AO467" s="1226"/>
      <c r="AP467" s="1226"/>
      <c r="AQ467" s="1226"/>
      <c r="AR467" s="1227"/>
      <c r="AS467" s="918"/>
      <c r="AT467" s="918"/>
      <c r="AU467" s="918"/>
      <c r="AV467" s="2240"/>
      <c r="AW467" s="1978"/>
      <c r="AX467" s="912"/>
      <c r="AY467" s="913"/>
      <c r="AZ467" s="1979"/>
      <c r="BA467" s="914"/>
      <c r="BB467" s="914"/>
      <c r="BC467" s="914"/>
      <c r="BD467" s="1847"/>
      <c r="BE467" s="2582">
        <f>STDEV(BH462:BH466)</f>
        <v>0.35355339059327379</v>
      </c>
      <c r="BF467" s="2581"/>
      <c r="BG467" s="2580">
        <f>AVERAGE(BH462:BH466)</f>
        <v>13</v>
      </c>
      <c r="BH467" s="2580"/>
      <c r="BI467" s="916"/>
      <c r="BJ467" s="916"/>
      <c r="BK467" s="916"/>
      <c r="BL467" s="917"/>
      <c r="BM467" s="2241"/>
      <c r="BN467" s="2241"/>
      <c r="BO467" s="2241"/>
      <c r="BP467" s="919"/>
      <c r="BQ467" s="910"/>
      <c r="BR467" s="910"/>
      <c r="BS467" s="910"/>
      <c r="BT467" s="2242"/>
      <c r="BU467" s="2243"/>
      <c r="BV467" s="906"/>
      <c r="BW467" s="906"/>
      <c r="BX467" s="2244"/>
      <c r="BY467" s="2170"/>
      <c r="BZ467" s="2170"/>
      <c r="CA467" s="2170"/>
      <c r="CB467" s="2231"/>
      <c r="CC467" s="2245"/>
      <c r="CD467" s="2245"/>
      <c r="CE467" s="2245"/>
      <c r="CF467" s="2246"/>
      <c r="CG467" s="918"/>
      <c r="CH467" s="918"/>
      <c r="CI467" s="918"/>
      <c r="CJ467" s="919"/>
      <c r="CK467" s="2581">
        <f>STDEV(CN462:CN466)</f>
        <v>1.479019945774904</v>
      </c>
      <c r="CL467" s="2581"/>
      <c r="CM467" s="2580">
        <f>AVERAGE(CN462:CN466)</f>
        <v>12.25</v>
      </c>
      <c r="CN467" s="2580"/>
      <c r="CO467" s="2581"/>
      <c r="CP467" s="2581"/>
      <c r="CQ467" s="2580"/>
      <c r="CR467" s="2580"/>
      <c r="CS467" s="921"/>
      <c r="CT467" s="921"/>
      <c r="CU467" s="921"/>
      <c r="CV467" s="923"/>
      <c r="CW467" s="924"/>
      <c r="CX467" s="921"/>
      <c r="CY467" s="922"/>
      <c r="CZ467" s="922"/>
      <c r="DA467" s="925"/>
      <c r="DB467" s="915"/>
      <c r="DC467" s="926"/>
      <c r="DD467" s="926"/>
      <c r="DE467" s="924"/>
      <c r="DF467" s="921"/>
      <c r="DG467" s="922"/>
      <c r="DH467" s="922"/>
      <c r="DI467" s="924"/>
      <c r="DJ467" s="921"/>
      <c r="DK467" s="922"/>
      <c r="DL467" s="922"/>
      <c r="DM467" s="906"/>
      <c r="DN467" s="906"/>
      <c r="DO467" s="906"/>
      <c r="DP467" s="905"/>
      <c r="DQ467" s="2581">
        <f>STDEV(DT462:DT466)</f>
        <v>1.6807736313971577</v>
      </c>
      <c r="DR467" s="2581"/>
      <c r="DS467" s="2580">
        <f>AVERAGE(DT462:DT466)</f>
        <v>13.8</v>
      </c>
      <c r="DT467" s="2580"/>
      <c r="DU467" s="1229"/>
      <c r="DV467" s="1230"/>
      <c r="DW467" s="1231"/>
      <c r="DX467" s="1561"/>
      <c r="DY467" s="1541"/>
      <c r="DZ467" s="1542"/>
      <c r="EA467" s="1543"/>
      <c r="EB467" s="1544"/>
      <c r="EC467" s="907"/>
      <c r="ED467" s="908"/>
      <c r="EE467" s="1228"/>
      <c r="EF467" s="909"/>
      <c r="EG467" s="907"/>
      <c r="EH467" s="908"/>
      <c r="EI467" s="1228"/>
      <c r="EJ467" s="909"/>
      <c r="EK467" s="1562"/>
      <c r="EL467" s="1563"/>
      <c r="EM467" s="1564"/>
      <c r="EN467" s="1565"/>
      <c r="EO467" s="1598"/>
      <c r="EP467" s="1599"/>
      <c r="EQ467" s="1600"/>
      <c r="ER467" s="1601"/>
      <c r="ES467" s="1566"/>
      <c r="ET467" s="1567"/>
      <c r="EU467" s="1568"/>
      <c r="EV467" s="1569"/>
      <c r="EW467" s="1570"/>
      <c r="EX467" s="1571"/>
      <c r="EY467" s="1572"/>
      <c r="EZ467" s="1573"/>
      <c r="FA467" s="1574"/>
      <c r="FB467" s="1575"/>
      <c r="FC467" s="1576"/>
      <c r="FD467" s="1577"/>
      <c r="FE467" s="1674"/>
      <c r="FF467" s="1675"/>
      <c r="FG467" s="1676"/>
      <c r="FH467" s="1677"/>
      <c r="FL467" s="2261"/>
      <c r="FP467" s="2261"/>
      <c r="FQ467" s="1868"/>
      <c r="FT467" s="2261"/>
      <c r="FX467" s="2261"/>
      <c r="FY467" s="2581"/>
      <c r="FZ467" s="2581"/>
      <c r="GA467" s="2580"/>
      <c r="GB467" s="2580"/>
      <c r="GF467" s="2261"/>
      <c r="GG467" s="1868"/>
      <c r="GJ467" s="2261"/>
      <c r="GK467" s="1868"/>
      <c r="GN467" s="2261"/>
      <c r="GO467" s="2581">
        <f>STDEV(GR462:GR466)</f>
        <v>1.5811388300841898</v>
      </c>
      <c r="GP467" s="2581"/>
      <c r="GQ467" s="2580">
        <f>AVERAGE(GR462:GR466)</f>
        <v>13</v>
      </c>
      <c r="GR467" s="2580"/>
      <c r="GS467" s="1868"/>
      <c r="GV467" s="2261"/>
      <c r="GW467" s="1868"/>
      <c r="GZ467" s="2261"/>
      <c r="HA467" s="1868"/>
      <c r="HD467" s="2261"/>
      <c r="HE467" s="1868"/>
      <c r="HH467" s="2261"/>
      <c r="HI467" s="1868"/>
      <c r="HL467" s="2261"/>
      <c r="HM467" s="1868"/>
      <c r="HP467" s="2261"/>
      <c r="HQ467" s="1868"/>
      <c r="HT467" s="2261"/>
      <c r="HU467" s="1868"/>
      <c r="HX467" s="2261"/>
      <c r="HY467" s="1868"/>
      <c r="IB467" s="2261"/>
      <c r="IC467" s="1868"/>
      <c r="IF467" s="2261"/>
      <c r="IG467" s="1868"/>
      <c r="IJ467" s="2261"/>
      <c r="IK467" s="1868"/>
      <c r="IN467" s="2261"/>
      <c r="IO467" s="1868"/>
      <c r="IR467" s="2261"/>
      <c r="IS467" s="1868"/>
      <c r="IV467" s="1868"/>
      <c r="IW467" s="1868"/>
      <c r="IZ467" s="2261"/>
      <c r="JA467" s="1868"/>
      <c r="JD467" s="2261"/>
      <c r="JE467" s="1868"/>
      <c r="JH467" s="2261"/>
      <c r="JI467" s="1868"/>
      <c r="JL467" s="2261"/>
      <c r="JM467" s="1868"/>
      <c r="JP467" s="2261"/>
      <c r="JQ467" s="1868"/>
      <c r="JT467" s="2261"/>
      <c r="JU467" s="1868"/>
      <c r="JX467" s="2261"/>
      <c r="JY467" s="1868"/>
      <c r="KB467" s="2261"/>
      <c r="KC467" s="1868"/>
      <c r="KF467" s="2261"/>
      <c r="KG467" s="1868"/>
      <c r="KJ467" s="2261"/>
      <c r="KK467" s="1868"/>
      <c r="KN467" s="2261"/>
      <c r="KO467" s="1868"/>
      <c r="KR467" s="2261"/>
      <c r="KS467" s="1868"/>
      <c r="KV467" s="2261"/>
      <c r="KW467" s="1868"/>
      <c r="KZ467" s="2261"/>
      <c r="LA467" s="1868"/>
      <c r="LD467" s="2261"/>
      <c r="LE467" s="1868"/>
      <c r="LH467" s="2261"/>
      <c r="LI467" s="1868"/>
      <c r="LL467" s="2261"/>
      <c r="LM467" s="1868"/>
      <c r="LP467" s="2261"/>
      <c r="LQ467" s="1868"/>
      <c r="LT467" s="2261"/>
      <c r="LU467" s="1868"/>
      <c r="LX467" s="2261"/>
      <c r="LY467" s="1868"/>
      <c r="MB467" s="2261"/>
      <c r="MC467" s="1868"/>
      <c r="MF467" s="2261"/>
      <c r="MG467" s="1868"/>
      <c r="MJ467" s="2261"/>
      <c r="MK467" s="1868"/>
      <c r="MN467" s="2261"/>
      <c r="MO467" s="1868"/>
      <c r="MR467" s="2261"/>
      <c r="MS467" s="1868"/>
      <c r="MV467" s="2261"/>
      <c r="MW467" s="1868"/>
      <c r="MZ467" s="2261"/>
      <c r="NA467" s="1868"/>
      <c r="ND467" s="2261"/>
    </row>
    <row r="468" spans="1:368" s="898" customFormat="1" thickBot="1">
      <c r="A468" s="861"/>
      <c r="B468" s="1760"/>
      <c r="C468" s="1790"/>
      <c r="D468" s="2331"/>
      <c r="E468" s="1790"/>
      <c r="F468" s="1840" t="s">
        <v>476</v>
      </c>
      <c r="G468" s="1742" t="s">
        <v>187</v>
      </c>
      <c r="H468" s="1747">
        <f t="shared" ref="H468:J470" si="410">AVERAGE(AC468,AK468,AG468,DQ468,CC468,CK468,FU468,CO468,FY468,FI468)</f>
        <v>5.0250000000000004</v>
      </c>
      <c r="I468" s="1525">
        <f t="shared" si="410"/>
        <v>4.6500000000000004</v>
      </c>
      <c r="J468" s="1747">
        <f t="shared" si="410"/>
        <v>6.3249999999999993</v>
      </c>
      <c r="K468" s="2309">
        <f>SUM(H468:J468)</f>
        <v>16</v>
      </c>
      <c r="L468" s="1760"/>
      <c r="M468" s="2075"/>
      <c r="N468" s="2075"/>
      <c r="O468" s="2075"/>
      <c r="P468" s="2491"/>
      <c r="Q468" s="2536"/>
      <c r="R468" s="2076"/>
      <c r="S468" s="2077"/>
      <c r="T468" s="2537"/>
      <c r="U468" s="2078"/>
      <c r="V468" s="2078"/>
      <c r="W468" s="2078"/>
      <c r="X468" s="2079"/>
      <c r="Y468" s="2199"/>
      <c r="Z468" s="2199"/>
      <c r="AA468" s="2199"/>
      <c r="AB468" s="2200"/>
      <c r="AC468" s="484">
        <v>5</v>
      </c>
      <c r="AD468" s="484">
        <v>4</v>
      </c>
      <c r="AE468" s="484">
        <v>5.5</v>
      </c>
      <c r="AF468" s="356">
        <f>AE468+AD468+AC468</f>
        <v>14.5</v>
      </c>
      <c r="AG468" s="358">
        <f>AJ468*6/20</f>
        <v>4.8</v>
      </c>
      <c r="AH468" s="358">
        <f>AJ468*6/20</f>
        <v>4.8</v>
      </c>
      <c r="AI468" s="358">
        <f>AJ468*8/20</f>
        <v>6.4</v>
      </c>
      <c r="AJ468" s="543">
        <v>16</v>
      </c>
      <c r="AK468" s="1555">
        <v>5.5</v>
      </c>
      <c r="AL468" s="1556">
        <v>5</v>
      </c>
      <c r="AM468" s="1556">
        <v>7</v>
      </c>
      <c r="AN468" s="1557">
        <f>AM468+AL468+AK468</f>
        <v>17.5</v>
      </c>
      <c r="AO468" s="2225"/>
      <c r="AP468" s="2225"/>
      <c r="AQ468" s="2225"/>
      <c r="AR468" s="2226"/>
      <c r="AS468" s="2088"/>
      <c r="AT468" s="2088"/>
      <c r="AU468" s="2089"/>
      <c r="AV468" s="2090"/>
      <c r="AW468" s="2091"/>
      <c r="AX468" s="2092"/>
      <c r="AY468" s="2093"/>
      <c r="AZ468" s="2094"/>
      <c r="BA468" s="2095"/>
      <c r="BB468" s="2095"/>
      <c r="BC468" s="2095"/>
      <c r="BD468" s="2394"/>
      <c r="BE468" s="2400"/>
      <c r="BF468" s="1526"/>
      <c r="BG468" s="2450"/>
      <c r="BH468" s="888"/>
      <c r="BI468" s="2097"/>
      <c r="BJ468" s="2097"/>
      <c r="BK468" s="2097"/>
      <c r="BL468" s="2098"/>
      <c r="BM468" s="2099"/>
      <c r="BN468" s="2099"/>
      <c r="BO468" s="2099"/>
      <c r="BP468" s="2100"/>
      <c r="BQ468" s="2088"/>
      <c r="BR468" s="2088"/>
      <c r="BS468" s="2088"/>
      <c r="BT468" s="2090"/>
      <c r="BU468" s="2101"/>
      <c r="BV468" s="2088"/>
      <c r="BW468" s="2088"/>
      <c r="BX468" s="2102"/>
      <c r="BY468" s="2103"/>
      <c r="BZ468" s="2103"/>
      <c r="CA468" s="2103"/>
      <c r="CB468" s="2104"/>
      <c r="CC468" s="1199"/>
      <c r="CD468" s="1199"/>
      <c r="CE468" s="1199"/>
      <c r="CF468" s="2209"/>
      <c r="CG468" s="2099"/>
      <c r="CH468" s="2099"/>
      <c r="CI468" s="2099"/>
      <c r="CJ468" s="2100"/>
      <c r="CK468" s="2097"/>
      <c r="CL468" s="2097"/>
      <c r="CM468" s="2097"/>
      <c r="CN468" s="2105"/>
      <c r="CO468" s="2032"/>
      <c r="CP468" s="1763"/>
      <c r="CQ468" s="1763"/>
      <c r="CR468" s="2033"/>
      <c r="CV468" s="2107"/>
      <c r="CW468" s="2108"/>
      <c r="CY468" s="2106"/>
      <c r="CZ468" s="2106"/>
      <c r="DA468" s="2108"/>
      <c r="DC468" s="2106"/>
      <c r="DD468" s="2106"/>
      <c r="DE468" s="2108"/>
      <c r="DG468" s="2106"/>
      <c r="DH468" s="2106"/>
      <c r="DI468" s="2108"/>
      <c r="DK468" s="2106"/>
      <c r="DL468" s="2106"/>
      <c r="DM468" s="2109"/>
      <c r="DN468" s="2109"/>
      <c r="DO468" s="2109"/>
      <c r="DP468" s="2110"/>
      <c r="DQ468" s="360">
        <f>DT468*6/20</f>
        <v>4.8</v>
      </c>
      <c r="DR468" s="361">
        <f>DT468*6/20</f>
        <v>4.8</v>
      </c>
      <c r="DS468" s="361">
        <f>DT468*8/20</f>
        <v>6.4</v>
      </c>
      <c r="DT468" s="702">
        <v>16</v>
      </c>
      <c r="DU468" s="2108"/>
      <c r="DW468" s="2106"/>
      <c r="DX468" s="2107"/>
      <c r="DY468" s="2108"/>
      <c r="EA468" s="2106"/>
      <c r="EB468" s="2107"/>
      <c r="EC468" s="2108"/>
      <c r="EE468" s="2106"/>
      <c r="EF468" s="2107"/>
      <c r="EG468" s="2108"/>
      <c r="EI468" s="2106"/>
      <c r="EJ468" s="2107"/>
      <c r="EK468" s="2111"/>
      <c r="EL468" s="2112"/>
      <c r="EM468" s="2113"/>
      <c r="EN468" s="2114"/>
      <c r="EO468" s="2115"/>
      <c r="EP468" s="2116"/>
      <c r="EQ468" s="2117"/>
      <c r="ER468" s="2118"/>
      <c r="ES468" s="2115"/>
      <c r="ET468" s="2116"/>
      <c r="EU468" s="2117"/>
      <c r="EV468" s="2118"/>
      <c r="EW468" s="2123"/>
      <c r="EX468" s="2124"/>
      <c r="EY468" s="2125"/>
      <c r="EZ468" s="2126"/>
      <c r="FA468" s="2123"/>
      <c r="FB468" s="2124"/>
      <c r="FC468" s="2125"/>
      <c r="FD468" s="2126"/>
      <c r="FE468" s="2131"/>
      <c r="FF468" s="2132"/>
      <c r="FG468" s="2133"/>
      <c r="FH468" s="2134"/>
      <c r="FI468" s="78"/>
      <c r="FJ468" s="78"/>
      <c r="FK468" s="78"/>
      <c r="FL468" s="2252"/>
      <c r="FP468" s="2260"/>
      <c r="FQ468" s="1867"/>
      <c r="FT468" s="2260"/>
      <c r="FU468" s="78"/>
      <c r="FV468" s="78"/>
      <c r="FW468" s="78"/>
      <c r="FX468" s="2252"/>
      <c r="FY468" s="78"/>
      <c r="FZ468" s="78"/>
      <c r="GA468" s="78"/>
      <c r="GB468" s="2252"/>
      <c r="GF468" s="2260"/>
      <c r="GG468" s="1867"/>
      <c r="GJ468" s="2260"/>
      <c r="GN468" s="2260"/>
      <c r="GR468" s="2260"/>
      <c r="GV468" s="1867"/>
      <c r="GW468" s="1867"/>
      <c r="GZ468" s="2260"/>
      <c r="HA468" s="1867"/>
      <c r="HD468" s="2260"/>
      <c r="HE468" s="1867"/>
      <c r="HH468" s="2260"/>
      <c r="HI468" s="1867"/>
      <c r="HL468" s="2260"/>
      <c r="HM468" s="1867"/>
      <c r="HP468" s="2260"/>
      <c r="HQ468" s="1867"/>
      <c r="HT468" s="2260"/>
      <c r="HU468" s="1867"/>
      <c r="HX468" s="2260"/>
      <c r="HY468" s="1867"/>
      <c r="IB468" s="2260"/>
      <c r="IC468" s="1867"/>
      <c r="IF468" s="2260"/>
      <c r="IG468" s="1867"/>
      <c r="IJ468" s="2260"/>
      <c r="IK468" s="1867"/>
      <c r="IN468" s="2260"/>
      <c r="IO468" s="1867"/>
      <c r="IR468" s="2260"/>
      <c r="IS468" s="1867"/>
      <c r="IV468" s="1867"/>
      <c r="IW468" s="1867"/>
      <c r="IZ468" s="2260"/>
      <c r="JA468" s="1867"/>
      <c r="JD468" s="2260"/>
      <c r="JE468" s="1867"/>
      <c r="JH468" s="2260"/>
      <c r="JI468" s="1867"/>
      <c r="JL468" s="2260"/>
      <c r="JM468" s="1867"/>
      <c r="JP468" s="2260"/>
      <c r="JQ468" s="1867"/>
      <c r="JT468" s="2260"/>
      <c r="JU468" s="1867"/>
      <c r="JX468" s="2260"/>
      <c r="JY468" s="1867"/>
      <c r="KB468" s="2260"/>
      <c r="KC468" s="1867"/>
      <c r="KF468" s="2260"/>
      <c r="KG468" s="1867"/>
      <c r="KJ468" s="2260"/>
      <c r="KK468" s="1867"/>
      <c r="KN468" s="2260"/>
      <c r="KO468" s="1867"/>
      <c r="KR468" s="2260"/>
      <c r="KS468" s="1867"/>
      <c r="KV468" s="2260"/>
      <c r="KW468" s="1867"/>
      <c r="KZ468" s="2260"/>
      <c r="LA468" s="1867"/>
      <c r="LD468" s="2260"/>
      <c r="LE468" s="1867"/>
      <c r="LH468" s="2260"/>
      <c r="LI468" s="1867"/>
      <c r="LL468" s="2260"/>
      <c r="LM468" s="1867"/>
      <c r="LP468" s="2260"/>
      <c r="LQ468" s="1867"/>
      <c r="LT468" s="2260"/>
      <c r="LU468" s="1867"/>
      <c r="LX468" s="2260"/>
      <c r="LY468" s="1867"/>
      <c r="MB468" s="2260"/>
      <c r="MC468" s="1867"/>
      <c r="MF468" s="2260"/>
      <c r="MG468" s="1867"/>
      <c r="MJ468" s="2260"/>
      <c r="MK468" s="1867"/>
      <c r="MN468" s="2260"/>
      <c r="MO468" s="1867"/>
      <c r="MR468" s="2260"/>
      <c r="MS468" s="1867"/>
      <c r="MV468" s="2260"/>
      <c r="MW468" s="1867"/>
      <c r="MZ468" s="2260"/>
      <c r="NA468" s="1867"/>
      <c r="ND468" s="2260"/>
    </row>
    <row r="469" spans="1:368" s="78" customFormat="1" thickBot="1">
      <c r="A469" s="899"/>
      <c r="B469" s="1754"/>
      <c r="C469" s="1790"/>
      <c r="D469" s="2331"/>
      <c r="E469" s="1790"/>
      <c r="F469" s="1837" t="s">
        <v>477</v>
      </c>
      <c r="G469" s="1743" t="s">
        <v>478</v>
      </c>
      <c r="H469" s="1525">
        <f t="shared" si="410"/>
        <v>3.8000000000000003</v>
      </c>
      <c r="I469" s="1525">
        <f t="shared" si="410"/>
        <v>3.6750000000000003</v>
      </c>
      <c r="J469" s="1525">
        <f t="shared" si="410"/>
        <v>4.1500000000000004</v>
      </c>
      <c r="K469" s="2310">
        <f>SUM(H469:J469)</f>
        <v>11.625</v>
      </c>
      <c r="L469" s="1754"/>
      <c r="M469" s="65"/>
      <c r="N469" s="65"/>
      <c r="O469" s="65"/>
      <c r="P469" s="218"/>
      <c r="Q469" s="2511"/>
      <c r="R469" s="97"/>
      <c r="S469" s="98"/>
      <c r="T469" s="2512"/>
      <c r="U469" s="41"/>
      <c r="V469" s="41"/>
      <c r="W469" s="41"/>
      <c r="X469" s="100"/>
      <c r="Y469" s="101"/>
      <c r="Z469" s="101"/>
      <c r="AA469" s="101"/>
      <c r="AB469" s="102"/>
      <c r="AC469" s="484">
        <v>3.5</v>
      </c>
      <c r="AD469" s="484">
        <v>3</v>
      </c>
      <c r="AE469" s="484">
        <v>2.5</v>
      </c>
      <c r="AF469" s="356">
        <f>AE469+AD469+AC469</f>
        <v>9</v>
      </c>
      <c r="AG469" s="358">
        <f>AJ469*6/20</f>
        <v>3.3</v>
      </c>
      <c r="AH469" s="358">
        <f>AJ469*6/20</f>
        <v>3.3</v>
      </c>
      <c r="AI469" s="358">
        <f>AJ469*8/20</f>
        <v>4.4000000000000004</v>
      </c>
      <c r="AJ469" s="543">
        <v>11</v>
      </c>
      <c r="AK469" s="1558">
        <v>4.5</v>
      </c>
      <c r="AL469" s="486">
        <v>4.5</v>
      </c>
      <c r="AM469" s="486">
        <v>4.5</v>
      </c>
      <c r="AN469" s="1559">
        <f>AM469+AL469+AK469</f>
        <v>13.5</v>
      </c>
      <c r="AO469" s="2227"/>
      <c r="AP469" s="2227"/>
      <c r="AQ469" s="2227"/>
      <c r="AR469" s="108"/>
      <c r="AS469" s="109"/>
      <c r="AT469" s="109"/>
      <c r="AU469" s="110"/>
      <c r="AV469" s="608"/>
      <c r="AW469" s="1956"/>
      <c r="AX469" s="111"/>
      <c r="AY469" s="112"/>
      <c r="AZ469" s="1957"/>
      <c r="BA469" s="4"/>
      <c r="BB469" s="4"/>
      <c r="BC469" s="4"/>
      <c r="BD469" s="2395"/>
      <c r="BE469" s="2401"/>
      <c r="BF469" s="368"/>
      <c r="BG469" s="2451"/>
      <c r="BH469" s="470"/>
      <c r="BI469" s="221"/>
      <c r="BJ469" s="221"/>
      <c r="BK469" s="221"/>
      <c r="BL469" s="115"/>
      <c r="BM469" s="38"/>
      <c r="BN469" s="38"/>
      <c r="BO469" s="38"/>
      <c r="BP469" s="117"/>
      <c r="BQ469" s="109"/>
      <c r="BR469" s="109"/>
      <c r="BS469" s="109"/>
      <c r="BT469" s="608"/>
      <c r="BU469" s="1939"/>
      <c r="BV469" s="109"/>
      <c r="BW469" s="109"/>
      <c r="BX469" s="1940"/>
      <c r="BY469" s="90"/>
      <c r="BZ469" s="90"/>
      <c r="CA469" s="90"/>
      <c r="CB469" s="120"/>
      <c r="CC469" s="1906"/>
      <c r="CD469" s="683"/>
      <c r="CE469" s="683"/>
      <c r="CF469" s="2029"/>
      <c r="CG469" s="38"/>
      <c r="CH469" s="38"/>
      <c r="CI469" s="38"/>
      <c r="CJ469" s="117"/>
      <c r="CK469" s="221"/>
      <c r="CL469" s="221"/>
      <c r="CM469" s="221"/>
      <c r="CN469" s="220"/>
      <c r="CO469" s="2011"/>
      <c r="CP469" s="537"/>
      <c r="CQ469" s="537"/>
      <c r="CR469" s="2006"/>
      <c r="CV469" s="121"/>
      <c r="CW469" s="2"/>
      <c r="CY469" s="3"/>
      <c r="CZ469" s="3"/>
      <c r="DA469" s="2"/>
      <c r="DC469" s="3"/>
      <c r="DD469" s="3"/>
      <c r="DE469" s="2"/>
      <c r="DG469" s="3"/>
      <c r="DH469" s="3"/>
      <c r="DI469" s="2"/>
      <c r="DK469" s="3"/>
      <c r="DL469" s="3"/>
      <c r="DM469" s="90"/>
      <c r="DN469" s="90"/>
      <c r="DO469" s="90"/>
      <c r="DP469" s="103"/>
      <c r="DQ469" s="360">
        <f>DT469*6/20</f>
        <v>3.9</v>
      </c>
      <c r="DR469" s="361">
        <f>DT469*6/20</f>
        <v>3.9</v>
      </c>
      <c r="DS469" s="361">
        <f>DT469*8/20</f>
        <v>5.2</v>
      </c>
      <c r="DT469" s="702">
        <v>13</v>
      </c>
      <c r="DU469" s="2"/>
      <c r="DW469" s="3"/>
      <c r="DX469" s="121"/>
      <c r="DY469" s="2"/>
      <c r="EA469" s="3"/>
      <c r="EB469" s="121"/>
      <c r="EC469" s="2"/>
      <c r="EE469" s="3"/>
      <c r="EF469" s="121"/>
      <c r="EG469" s="2"/>
      <c r="EI469" s="3"/>
      <c r="EJ469" s="121"/>
      <c r="EK469" s="2"/>
      <c r="EM469" s="3"/>
      <c r="EN469" s="121"/>
      <c r="EO469" s="2"/>
      <c r="EQ469" s="3"/>
      <c r="ER469" s="121"/>
      <c r="ES469" s="2"/>
      <c r="EU469" s="3"/>
      <c r="EV469" s="121"/>
      <c r="EW469" s="2"/>
      <c r="EY469" s="3"/>
      <c r="EZ469" s="121"/>
      <c r="FA469" s="2"/>
      <c r="FC469" s="3"/>
      <c r="FD469" s="121"/>
      <c r="FE469" s="1682"/>
      <c r="FF469" s="1683"/>
      <c r="FG469" s="1684"/>
      <c r="FH469" s="1685"/>
      <c r="FL469" s="2252"/>
      <c r="FP469" s="2252"/>
      <c r="FQ469" s="1858"/>
      <c r="FT469" s="2252"/>
      <c r="FX469" s="2252"/>
      <c r="GB469" s="2252"/>
      <c r="GF469" s="2252"/>
      <c r="GG469" s="1858"/>
      <c r="GJ469" s="2252"/>
      <c r="GN469" s="2252"/>
      <c r="GR469" s="2252"/>
      <c r="GV469" s="1858"/>
      <c r="GW469" s="1858"/>
      <c r="GZ469" s="2252"/>
      <c r="HA469" s="1858"/>
      <c r="HD469" s="2252"/>
      <c r="HE469" s="1858"/>
      <c r="HH469" s="2252"/>
      <c r="HI469" s="1858"/>
      <c r="HL469" s="2252"/>
      <c r="HM469" s="1858"/>
      <c r="HP469" s="2252"/>
      <c r="HQ469" s="1858"/>
      <c r="HT469" s="2252"/>
      <c r="HU469" s="1858"/>
      <c r="HX469" s="2252"/>
      <c r="HY469" s="1858"/>
      <c r="IB469" s="2252"/>
      <c r="IC469" s="1858"/>
      <c r="IF469" s="2252"/>
      <c r="IG469" s="1858"/>
      <c r="IJ469" s="2252"/>
      <c r="IK469" s="1858"/>
      <c r="IN469" s="2252"/>
      <c r="IO469" s="1858"/>
      <c r="IR469" s="2252"/>
      <c r="IS469" s="1858"/>
      <c r="IV469" s="1858"/>
      <c r="IW469" s="1858"/>
      <c r="IZ469" s="2252"/>
      <c r="JA469" s="1858"/>
      <c r="JD469" s="2252"/>
      <c r="JE469" s="1858"/>
      <c r="JH469" s="2252"/>
      <c r="JI469" s="1858"/>
      <c r="JL469" s="2252"/>
      <c r="JM469" s="1858"/>
      <c r="JP469" s="2252"/>
      <c r="JQ469" s="1858"/>
      <c r="JT469" s="2252"/>
      <c r="JU469" s="1858"/>
      <c r="JX469" s="2252"/>
      <c r="JY469" s="1858"/>
      <c r="KB469" s="2252"/>
      <c r="KC469" s="1858"/>
      <c r="KF469" s="2252"/>
      <c r="KG469" s="1858"/>
      <c r="KJ469" s="2252"/>
      <c r="KK469" s="1858"/>
      <c r="KN469" s="2252"/>
      <c r="KO469" s="1858"/>
      <c r="KR469" s="2252"/>
      <c r="KS469" s="1858"/>
      <c r="KV469" s="2252"/>
      <c r="KW469" s="1858"/>
      <c r="KZ469" s="2252"/>
      <c r="LA469" s="1858"/>
      <c r="LD469" s="2252"/>
      <c r="LE469" s="1858"/>
      <c r="LH469" s="2252"/>
      <c r="LI469" s="1858"/>
      <c r="LL469" s="2252"/>
      <c r="LM469" s="1858"/>
      <c r="LP469" s="2252"/>
      <c r="LQ469" s="1858"/>
      <c r="LT469" s="2252"/>
      <c r="LU469" s="1858"/>
      <c r="LX469" s="2252"/>
      <c r="LY469" s="1858"/>
      <c r="MB469" s="2252"/>
      <c r="MC469" s="1858"/>
      <c r="MF469" s="2252"/>
      <c r="MG469" s="1858"/>
      <c r="MJ469" s="2252"/>
      <c r="MK469" s="1858"/>
      <c r="MN469" s="2252"/>
      <c r="MO469" s="1858"/>
      <c r="MR469" s="2252"/>
      <c r="MS469" s="1858"/>
      <c r="MV469" s="2252"/>
      <c r="MW469" s="1858"/>
      <c r="MZ469" s="2252"/>
      <c r="NA469" s="1858"/>
      <c r="ND469" s="2252"/>
    </row>
    <row r="470" spans="1:368" s="78" customFormat="1" thickBot="1">
      <c r="A470" s="899"/>
      <c r="B470" s="1754"/>
      <c r="C470" s="1790"/>
      <c r="D470" s="2331"/>
      <c r="E470" s="1790"/>
      <c r="F470" s="1837"/>
      <c r="G470" s="1743" t="s">
        <v>234</v>
      </c>
      <c r="H470" s="1525">
        <f t="shared" si="410"/>
        <v>4.5374999999999996</v>
      </c>
      <c r="I470" s="1518">
        <f t="shared" si="410"/>
        <v>4.6624999999999996</v>
      </c>
      <c r="J470" s="1525">
        <f t="shared" si="410"/>
        <v>5.1749999999999998</v>
      </c>
      <c r="K470" s="2327">
        <f>SUM(H470:J470)</f>
        <v>14.375</v>
      </c>
      <c r="L470" s="1754"/>
      <c r="M470" s="65"/>
      <c r="N470" s="65"/>
      <c r="O470" s="65"/>
      <c r="P470" s="218"/>
      <c r="Q470" s="2511"/>
      <c r="R470" s="97"/>
      <c r="S470" s="98"/>
      <c r="T470" s="2512"/>
      <c r="U470" s="41"/>
      <c r="V470" s="41"/>
      <c r="W470" s="41"/>
      <c r="X470" s="100"/>
      <c r="Y470" s="101"/>
      <c r="Z470" s="101"/>
      <c r="AA470" s="101"/>
      <c r="AB470" s="102"/>
      <c r="AC470" s="484">
        <v>4.5</v>
      </c>
      <c r="AD470" s="484">
        <v>5</v>
      </c>
      <c r="AE470" s="484">
        <v>2.5</v>
      </c>
      <c r="AF470" s="356">
        <f>AE470+AD470+AC470</f>
        <v>12</v>
      </c>
      <c r="AG470" s="358">
        <f>AJ470*6/20</f>
        <v>4.5</v>
      </c>
      <c r="AH470" s="358">
        <f>AJ470*6/20</f>
        <v>4.5</v>
      </c>
      <c r="AI470" s="358">
        <f>AJ470*8/20</f>
        <v>6</v>
      </c>
      <c r="AJ470" s="543">
        <v>15</v>
      </c>
      <c r="AK470" s="1906">
        <f>AN470*6/20</f>
        <v>4.6500000000000004</v>
      </c>
      <c r="AL470" s="683">
        <f>AN470*6/20</f>
        <v>4.6500000000000004</v>
      </c>
      <c r="AM470" s="683">
        <f>AN470*8/20</f>
        <v>6.2</v>
      </c>
      <c r="AN470" s="1907">
        <v>15.5</v>
      </c>
      <c r="AO470" s="2227"/>
      <c r="AP470" s="2227"/>
      <c r="AQ470" s="2227"/>
      <c r="AR470" s="108"/>
      <c r="AS470" s="109"/>
      <c r="AT470" s="109"/>
      <c r="AU470" s="110"/>
      <c r="AV470" s="608"/>
      <c r="AW470" s="1956"/>
      <c r="AX470" s="111"/>
      <c r="AY470" s="112"/>
      <c r="AZ470" s="1957"/>
      <c r="BA470" s="4"/>
      <c r="BB470" s="4"/>
      <c r="BC470" s="4"/>
      <c r="BD470" s="2395"/>
      <c r="BE470" s="2401"/>
      <c r="BF470" s="368"/>
      <c r="BG470" s="2451"/>
      <c r="BH470" s="470"/>
      <c r="BI470" s="221"/>
      <c r="BJ470" s="221"/>
      <c r="BK470" s="221"/>
      <c r="BL470" s="115"/>
      <c r="BM470" s="38"/>
      <c r="BN470" s="38"/>
      <c r="BO470" s="38"/>
      <c r="BP470" s="117"/>
      <c r="BQ470" s="109"/>
      <c r="BR470" s="109"/>
      <c r="BS470" s="109"/>
      <c r="BT470" s="608"/>
      <c r="BU470" s="1939"/>
      <c r="BV470" s="109"/>
      <c r="BW470" s="109"/>
      <c r="BX470" s="1940"/>
      <c r="BY470" s="90"/>
      <c r="BZ470" s="90"/>
      <c r="CA470" s="90"/>
      <c r="CB470" s="120"/>
      <c r="CC470" s="484"/>
      <c r="CD470" s="484"/>
      <c r="CE470" s="484"/>
      <c r="CF470" s="1246"/>
      <c r="CG470" s="38"/>
      <c r="CH470" s="38"/>
      <c r="CI470" s="38"/>
      <c r="CJ470" s="117"/>
      <c r="CK470" s="221"/>
      <c r="CL470" s="221"/>
      <c r="CM470" s="221"/>
      <c r="CN470" s="220"/>
      <c r="CO470" s="2011"/>
      <c r="CP470" s="537"/>
      <c r="CQ470" s="537"/>
      <c r="CR470" s="2006"/>
      <c r="CV470" s="121"/>
      <c r="CW470" s="2"/>
      <c r="CY470" s="3"/>
      <c r="CZ470" s="3"/>
      <c r="DA470" s="2"/>
      <c r="DC470" s="3"/>
      <c r="DD470" s="3"/>
      <c r="DE470" s="2"/>
      <c r="DG470" s="3"/>
      <c r="DH470" s="3"/>
      <c r="DI470" s="2"/>
      <c r="DK470" s="3"/>
      <c r="DL470" s="3"/>
      <c r="DM470" s="90"/>
      <c r="DN470" s="90"/>
      <c r="DO470" s="90"/>
      <c r="DP470" s="103"/>
      <c r="DQ470" s="360">
        <f>DT470*6/20</f>
        <v>4.5</v>
      </c>
      <c r="DR470" s="361">
        <f>DT470*6/20</f>
        <v>4.5</v>
      </c>
      <c r="DS470" s="361">
        <f>DT470*8/20</f>
        <v>6</v>
      </c>
      <c r="DT470" s="702">
        <v>15</v>
      </c>
      <c r="DU470" s="2"/>
      <c r="DW470" s="3"/>
      <c r="DX470" s="121"/>
      <c r="DY470" s="2"/>
      <c r="EA470" s="3"/>
      <c r="EB470" s="121"/>
      <c r="EC470" s="2"/>
      <c r="EE470" s="3"/>
      <c r="EF470" s="121"/>
      <c r="EG470" s="2"/>
      <c r="EI470" s="3"/>
      <c r="EJ470" s="121"/>
      <c r="EK470" s="2"/>
      <c r="EM470" s="3"/>
      <c r="EN470" s="121"/>
      <c r="EO470" s="2"/>
      <c r="EQ470" s="3"/>
      <c r="ER470" s="121"/>
      <c r="ES470" s="2"/>
      <c r="EU470" s="3"/>
      <c r="EV470" s="121"/>
      <c r="EW470" s="2"/>
      <c r="EY470" s="3"/>
      <c r="EZ470" s="121"/>
      <c r="FA470" s="2"/>
      <c r="FC470" s="3"/>
      <c r="FD470" s="121"/>
      <c r="FE470" s="1682"/>
      <c r="FF470" s="1683"/>
      <c r="FG470" s="1684"/>
      <c r="FH470" s="1685"/>
      <c r="FL470" s="2252"/>
      <c r="FP470" s="2252"/>
      <c r="FQ470" s="1858"/>
      <c r="FT470" s="2252"/>
      <c r="FX470" s="2252"/>
      <c r="GB470" s="2252"/>
      <c r="GF470" s="2252"/>
      <c r="GG470" s="1858"/>
      <c r="GJ470" s="2252"/>
      <c r="GN470" s="2252"/>
      <c r="GR470" s="2252"/>
      <c r="GV470" s="1858"/>
      <c r="GW470" s="1858"/>
      <c r="GZ470" s="2252"/>
      <c r="HA470" s="1858"/>
      <c r="HD470" s="2252"/>
      <c r="HE470" s="1858"/>
      <c r="HH470" s="2252"/>
      <c r="HI470" s="1858"/>
      <c r="HL470" s="2252"/>
      <c r="HM470" s="1858"/>
      <c r="HP470" s="2252"/>
      <c r="HQ470" s="1858"/>
      <c r="HT470" s="2252"/>
      <c r="HU470" s="1858"/>
      <c r="HX470" s="2252"/>
      <c r="HY470" s="1858"/>
      <c r="IB470" s="2252"/>
      <c r="IC470" s="1858"/>
      <c r="IF470" s="2252"/>
      <c r="IG470" s="1858"/>
      <c r="IJ470" s="2252"/>
      <c r="IK470" s="1858"/>
      <c r="IN470" s="2252"/>
      <c r="IO470" s="1858"/>
      <c r="IR470" s="2252"/>
      <c r="IS470" s="1858"/>
      <c r="IV470" s="1858"/>
      <c r="IW470" s="1858"/>
      <c r="IZ470" s="2252"/>
      <c r="JA470" s="1858"/>
      <c r="JD470" s="2252"/>
      <c r="JE470" s="1858"/>
      <c r="JH470" s="2252"/>
      <c r="JI470" s="1858"/>
      <c r="JL470" s="2252"/>
      <c r="JM470" s="1858"/>
      <c r="JP470" s="2252"/>
      <c r="JQ470" s="1858"/>
      <c r="JT470" s="2252"/>
      <c r="JU470" s="1858"/>
      <c r="JX470" s="2252"/>
      <c r="JY470" s="1858"/>
      <c r="KB470" s="2252"/>
      <c r="KC470" s="1858"/>
      <c r="KF470" s="2252"/>
      <c r="KG470" s="1858"/>
      <c r="KJ470" s="2252"/>
      <c r="KK470" s="1858"/>
      <c r="KN470" s="2252"/>
      <c r="KO470" s="1858"/>
      <c r="KR470" s="2252"/>
      <c r="KS470" s="1858"/>
      <c r="KV470" s="2252"/>
      <c r="KW470" s="1858"/>
      <c r="KZ470" s="2252"/>
      <c r="LA470" s="1858"/>
      <c r="LD470" s="2252"/>
      <c r="LE470" s="1858"/>
      <c r="LH470" s="2252"/>
      <c r="LI470" s="1858"/>
      <c r="LL470" s="2252"/>
      <c r="LM470" s="1858"/>
      <c r="LP470" s="2252"/>
      <c r="LQ470" s="1858"/>
      <c r="LT470" s="2252"/>
      <c r="LU470" s="1858"/>
      <c r="LX470" s="2252"/>
      <c r="LY470" s="1858"/>
      <c r="MB470" s="2252"/>
      <c r="MC470" s="1858"/>
      <c r="MF470" s="2252"/>
      <c r="MG470" s="1858"/>
      <c r="MJ470" s="2252"/>
      <c r="MK470" s="1858"/>
      <c r="MN470" s="2252"/>
      <c r="MO470" s="1858"/>
      <c r="MR470" s="2252"/>
      <c r="MS470" s="1858"/>
      <c r="MV470" s="2252"/>
      <c r="MW470" s="1858"/>
      <c r="MZ470" s="2252"/>
      <c r="NA470" s="1858"/>
      <c r="ND470" s="2252"/>
    </row>
    <row r="471" spans="1:368" s="933" customFormat="1" thickBot="1">
      <c r="A471" s="900"/>
      <c r="B471" s="1761"/>
      <c r="C471" s="1790">
        <v>2009</v>
      </c>
      <c r="D471" s="2331" t="s">
        <v>502</v>
      </c>
      <c r="E471" s="1790">
        <v>19</v>
      </c>
      <c r="F471" s="1839" t="s">
        <v>491</v>
      </c>
      <c r="G471" s="1744"/>
      <c r="H471" s="2274"/>
      <c r="I471" s="2274"/>
      <c r="J471" s="2274"/>
      <c r="K471" s="2275"/>
      <c r="L471" s="1761"/>
      <c r="M471" s="2136"/>
      <c r="N471" s="2136"/>
      <c r="O471" s="2136"/>
      <c r="P471" s="2492"/>
      <c r="Q471" s="2538"/>
      <c r="R471" s="2137"/>
      <c r="S471" s="2138"/>
      <c r="T471" s="2539"/>
      <c r="U471" s="2139"/>
      <c r="V471" s="2139"/>
      <c r="W471" s="2139"/>
      <c r="X471" s="2140"/>
      <c r="Y471" s="2204"/>
      <c r="Z471" s="2204"/>
      <c r="AA471" s="2204"/>
      <c r="AB471" s="2205"/>
      <c r="AC471" s="2581">
        <f>STDEV(AF468:AF470)</f>
        <v>2.7537852736430528</v>
      </c>
      <c r="AD471" s="2581"/>
      <c r="AE471" s="2580">
        <f>AVERAGE(AF468:AF470)</f>
        <v>11.833333333333334</v>
      </c>
      <c r="AF471" s="2580"/>
      <c r="AG471" s="2581">
        <f>STDEV(AJ468:AJ470)</f>
        <v>2.6457513110645907</v>
      </c>
      <c r="AH471" s="2581"/>
      <c r="AI471" s="2580">
        <f>AVERAGE(AJ468:AJ470)</f>
        <v>14</v>
      </c>
      <c r="AJ471" s="2580"/>
      <c r="AK471" s="2581">
        <f>STDEV(AN468:AN470)</f>
        <v>2</v>
      </c>
      <c r="AL471" s="2581"/>
      <c r="AM471" s="2580">
        <f>AVERAGE(AN468:AN470)</f>
        <v>15.5</v>
      </c>
      <c r="AN471" s="2580"/>
      <c r="AO471" s="2229"/>
      <c r="AP471" s="2229"/>
      <c r="AQ471" s="2229"/>
      <c r="AR471" s="2230"/>
      <c r="AS471" s="2149"/>
      <c r="AT471" s="2149"/>
      <c r="AU471" s="2150"/>
      <c r="AV471" s="2151"/>
      <c r="AW471" s="2152"/>
      <c r="AX471" s="2153"/>
      <c r="AY471" s="2154"/>
      <c r="AZ471" s="2155"/>
      <c r="BA471" s="2156"/>
      <c r="BB471" s="2156"/>
      <c r="BC471" s="2156"/>
      <c r="BD471" s="2396"/>
      <c r="BE471" s="2582"/>
      <c r="BF471" s="2581"/>
      <c r="BG471" s="2580"/>
      <c r="BH471" s="2580"/>
      <c r="BI471" s="2158"/>
      <c r="BJ471" s="2158"/>
      <c r="BK471" s="2158"/>
      <c r="BL471" s="2159"/>
      <c r="BM471" s="2160"/>
      <c r="BN471" s="2160"/>
      <c r="BO471" s="2160"/>
      <c r="BP471" s="2161"/>
      <c r="BQ471" s="2149"/>
      <c r="BR471" s="2149"/>
      <c r="BS471" s="2149"/>
      <c r="BT471" s="2151"/>
      <c r="BU471" s="2162"/>
      <c r="BV471" s="2149"/>
      <c r="BW471" s="2149"/>
      <c r="BX471" s="2163"/>
      <c r="BY471" s="2170"/>
      <c r="BZ471" s="2170"/>
      <c r="CA471" s="2170"/>
      <c r="CB471" s="2231"/>
      <c r="CC471" s="2581"/>
      <c r="CD471" s="2581"/>
      <c r="CE471" s="2580"/>
      <c r="CF471" s="2580"/>
      <c r="CG471" s="2160"/>
      <c r="CH471" s="2160"/>
      <c r="CI471" s="2160"/>
      <c r="CJ471" s="2161"/>
      <c r="CK471" s="2158"/>
      <c r="CL471" s="2158"/>
      <c r="CM471" s="2158"/>
      <c r="CN471" s="2166"/>
      <c r="CO471" s="2581"/>
      <c r="CP471" s="2581"/>
      <c r="CQ471" s="2580"/>
      <c r="CR471" s="2580"/>
      <c r="CV471" s="2168"/>
      <c r="CW471" s="2169"/>
      <c r="CY471" s="2167"/>
      <c r="CZ471" s="2167"/>
      <c r="DA471" s="2169"/>
      <c r="DC471" s="2167"/>
      <c r="DD471" s="2167"/>
      <c r="DE471" s="2169"/>
      <c r="DG471" s="2167"/>
      <c r="DH471" s="2167"/>
      <c r="DI471" s="2169"/>
      <c r="DK471" s="2167"/>
      <c r="DL471" s="2167"/>
      <c r="DM471" s="2170"/>
      <c r="DN471" s="2170"/>
      <c r="DO471" s="2170"/>
      <c r="DP471" s="2171"/>
      <c r="DQ471" s="2581">
        <f>STDEV(DT468:DT470)</f>
        <v>1.5275252316519405</v>
      </c>
      <c r="DR471" s="2581"/>
      <c r="DS471" s="2580">
        <f>AVERAGE(DT468:DT470)</f>
        <v>14.666666666666666</v>
      </c>
      <c r="DT471" s="2580"/>
      <c r="DU471" s="2169"/>
      <c r="DW471" s="2167"/>
      <c r="DX471" s="2168"/>
      <c r="DY471" s="2169"/>
      <c r="EA471" s="2167"/>
      <c r="EB471" s="2168"/>
      <c r="EC471" s="2169"/>
      <c r="EE471" s="2167"/>
      <c r="EF471" s="2168"/>
      <c r="EG471" s="2169"/>
      <c r="EI471" s="2167"/>
      <c r="EJ471" s="2168"/>
      <c r="EK471" s="2169"/>
      <c r="EM471" s="2167"/>
      <c r="EN471" s="2168"/>
      <c r="EO471" s="2169"/>
      <c r="EQ471" s="2167"/>
      <c r="ER471" s="2168"/>
      <c r="ES471" s="2169"/>
      <c r="EU471" s="2167"/>
      <c r="EV471" s="2168"/>
      <c r="EW471" s="2169"/>
      <c r="EY471" s="2167"/>
      <c r="EZ471" s="2168"/>
      <c r="FA471" s="2169"/>
      <c r="FC471" s="2167"/>
      <c r="FD471" s="2168"/>
      <c r="FE471" s="2192"/>
      <c r="FF471" s="2193"/>
      <c r="FG471" s="2194"/>
      <c r="FH471" s="2195"/>
      <c r="FI471" s="78"/>
      <c r="FJ471" s="78"/>
      <c r="FK471" s="78"/>
      <c r="FL471" s="2252"/>
      <c r="FP471" s="2261"/>
      <c r="FQ471" s="1868"/>
      <c r="FT471" s="2261"/>
      <c r="FU471" s="78"/>
      <c r="FV471" s="78"/>
      <c r="FW471" s="78"/>
      <c r="FX471" s="2252"/>
      <c r="FY471" s="78"/>
      <c r="FZ471" s="78"/>
      <c r="GA471" s="78"/>
      <c r="GB471" s="2252"/>
      <c r="GF471" s="2261"/>
      <c r="GG471" s="1868"/>
      <c r="GJ471" s="2261"/>
      <c r="GN471" s="2261"/>
      <c r="GR471" s="2261"/>
      <c r="GV471" s="1868"/>
      <c r="GW471" s="1868"/>
      <c r="GZ471" s="2261"/>
      <c r="HA471" s="1868"/>
      <c r="HD471" s="2261"/>
      <c r="HE471" s="1868"/>
      <c r="HH471" s="2261"/>
      <c r="HI471" s="1868"/>
      <c r="HL471" s="2261"/>
      <c r="HM471" s="1868"/>
      <c r="HP471" s="2261"/>
      <c r="HQ471" s="1868"/>
      <c r="HT471" s="2261"/>
      <c r="HU471" s="1868"/>
      <c r="HX471" s="2261"/>
      <c r="HY471" s="1868"/>
      <c r="IB471" s="2261"/>
      <c r="IC471" s="1868"/>
      <c r="IF471" s="2261"/>
      <c r="IG471" s="1868"/>
      <c r="IJ471" s="2261"/>
      <c r="IK471" s="1868"/>
      <c r="IN471" s="2261"/>
      <c r="IO471" s="1868"/>
      <c r="IR471" s="2261"/>
      <c r="IS471" s="1868"/>
      <c r="IV471" s="1868"/>
      <c r="IW471" s="1868"/>
      <c r="IZ471" s="2261"/>
      <c r="JA471" s="1868"/>
      <c r="JD471" s="2261"/>
      <c r="JE471" s="1868"/>
      <c r="JH471" s="2261"/>
      <c r="JI471" s="1868"/>
      <c r="JL471" s="2261"/>
      <c r="JM471" s="1868"/>
      <c r="JP471" s="2261"/>
      <c r="JQ471" s="1868"/>
      <c r="JT471" s="2261"/>
      <c r="JU471" s="1868"/>
      <c r="JX471" s="2261"/>
      <c r="JY471" s="1868"/>
      <c r="KB471" s="2261"/>
      <c r="KC471" s="1868"/>
      <c r="KF471" s="2261"/>
      <c r="KG471" s="1868"/>
      <c r="KJ471" s="2261"/>
      <c r="KK471" s="1868"/>
      <c r="KN471" s="2261"/>
      <c r="KO471" s="1868"/>
      <c r="KR471" s="2261"/>
      <c r="KS471" s="1868"/>
      <c r="KV471" s="2261"/>
      <c r="KW471" s="1868"/>
      <c r="KZ471" s="2261"/>
      <c r="LA471" s="1868"/>
      <c r="LD471" s="2261"/>
      <c r="LE471" s="1868"/>
      <c r="LH471" s="2261"/>
      <c r="LI471" s="1868"/>
      <c r="LL471" s="2261"/>
      <c r="LM471" s="1868"/>
      <c r="LP471" s="2261"/>
      <c r="LQ471" s="1868"/>
      <c r="LT471" s="2261"/>
      <c r="LU471" s="1868"/>
      <c r="LX471" s="2261"/>
      <c r="LY471" s="1868"/>
      <c r="MB471" s="2261"/>
      <c r="MC471" s="1868"/>
      <c r="MF471" s="2261"/>
      <c r="MG471" s="1868"/>
      <c r="MJ471" s="2261"/>
      <c r="MK471" s="1868"/>
      <c r="MN471" s="2261"/>
      <c r="MO471" s="1868"/>
      <c r="MR471" s="2261"/>
      <c r="MS471" s="1868"/>
      <c r="MV471" s="2261"/>
      <c r="MW471" s="1868"/>
      <c r="MZ471" s="2261"/>
      <c r="NA471" s="1868"/>
      <c r="ND471" s="2261"/>
    </row>
    <row r="472" spans="1:368" s="898" customFormat="1" thickBot="1">
      <c r="A472" s="861"/>
      <c r="B472" s="1760"/>
      <c r="C472" s="1790"/>
      <c r="D472" s="2331"/>
      <c r="E472" s="1790"/>
      <c r="F472" s="1840" t="s">
        <v>484</v>
      </c>
      <c r="G472" s="1742" t="s">
        <v>232</v>
      </c>
      <c r="H472" s="1879">
        <f t="shared" ref="H472:J473" si="411">AVERAGE(M472,CG472,BE472,CO472,DU472,AK472,AC472,GO472,GS472,BQ472,EO472)</f>
        <v>4.1875</v>
      </c>
      <c r="I472" s="1879">
        <f t="shared" si="411"/>
        <v>4.1875</v>
      </c>
      <c r="J472" s="1879">
        <f t="shared" si="411"/>
        <v>5.5</v>
      </c>
      <c r="K472" s="2310">
        <f>SUM(H472:J472)</f>
        <v>13.875</v>
      </c>
      <c r="L472" s="1760"/>
      <c r="M472" s="65">
        <f>P472*6/20</f>
        <v>4.3499999999999996</v>
      </c>
      <c r="N472" s="65">
        <f>P472*6/20</f>
        <v>4.3499999999999996</v>
      </c>
      <c r="O472" s="65">
        <f>P472*8/20</f>
        <v>5.8</v>
      </c>
      <c r="P472" s="176">
        <v>14.5</v>
      </c>
      <c r="Q472" s="2536"/>
      <c r="R472" s="2076"/>
      <c r="S472" s="2077"/>
      <c r="T472" s="2537"/>
      <c r="U472" s="2078"/>
      <c r="V472" s="2078"/>
      <c r="W472" s="2078"/>
      <c r="X472" s="2079"/>
      <c r="Y472" s="2199"/>
      <c r="Z472" s="2199"/>
      <c r="AA472" s="2199"/>
      <c r="AB472" s="2200"/>
      <c r="AC472" s="99"/>
      <c r="AD472" s="99"/>
      <c r="AE472" s="99"/>
      <c r="AF472" s="100"/>
      <c r="AG472" s="2080"/>
      <c r="AH472" s="2081"/>
      <c r="AI472" s="2082"/>
      <c r="AJ472" s="2081"/>
      <c r="AK472" s="1555">
        <v>4</v>
      </c>
      <c r="AL472" s="1556">
        <v>4</v>
      </c>
      <c r="AM472" s="1556">
        <v>5</v>
      </c>
      <c r="AN472" s="1557">
        <f>AM472+AL472+AK472</f>
        <v>13</v>
      </c>
      <c r="AO472" s="2086"/>
      <c r="AP472" s="2086"/>
      <c r="AQ472" s="2086"/>
      <c r="AR472" s="2087"/>
      <c r="AS472" s="2088"/>
      <c r="AT472" s="2088"/>
      <c r="AU472" s="2089"/>
      <c r="AV472" s="2090"/>
      <c r="AW472" s="2091"/>
      <c r="AX472" s="2092"/>
      <c r="AY472" s="2093"/>
      <c r="AZ472" s="2094"/>
      <c r="BA472" s="2095"/>
      <c r="BB472" s="2095"/>
      <c r="BC472" s="2095"/>
      <c r="BD472" s="2394"/>
      <c r="BE472" s="2418">
        <f>BH472*6/20</f>
        <v>4.2</v>
      </c>
      <c r="BF472" s="378">
        <f>BH472*6/20</f>
        <v>4.2</v>
      </c>
      <c r="BG472" s="2448">
        <f>BH472*8/20</f>
        <v>5.6</v>
      </c>
      <c r="BH472" s="369">
        <v>14</v>
      </c>
      <c r="BI472" s="2097"/>
      <c r="BJ472" s="2097"/>
      <c r="BK472" s="2097"/>
      <c r="BL472" s="2098"/>
      <c r="BM472" s="2099"/>
      <c r="BN472" s="2099"/>
      <c r="BO472" s="2099"/>
      <c r="BP472" s="2100"/>
      <c r="BQ472" s="2088"/>
      <c r="BR472" s="2088"/>
      <c r="BS472" s="2088"/>
      <c r="BT472" s="2090"/>
      <c r="BU472" s="2101"/>
      <c r="BV472" s="2088"/>
      <c r="BW472" s="2088"/>
      <c r="BX472" s="2102"/>
      <c r="BY472" s="2103"/>
      <c r="BZ472" s="2103"/>
      <c r="CA472" s="2103"/>
      <c r="CB472" s="2104"/>
      <c r="CC472" s="2078"/>
      <c r="CD472" s="2078"/>
      <c r="CE472" s="2078"/>
      <c r="CF472" s="2079"/>
      <c r="CG472" s="463"/>
      <c r="CH472" s="463"/>
      <c r="CI472" s="463"/>
      <c r="CJ472" s="703"/>
      <c r="CK472" s="2097"/>
      <c r="CL472" s="2097"/>
      <c r="CM472" s="2097"/>
      <c r="CN472" s="2105"/>
      <c r="CO472" s="683"/>
      <c r="CP472" s="683"/>
      <c r="CQ472" s="683"/>
      <c r="CR472" s="699"/>
      <c r="CV472" s="2107"/>
      <c r="CW472" s="2108"/>
      <c r="CY472" s="2106"/>
      <c r="CZ472" s="2106"/>
      <c r="DA472" s="2108"/>
      <c r="DC472" s="2106"/>
      <c r="DD472" s="2106"/>
      <c r="DE472" s="2108"/>
      <c r="DG472" s="2106"/>
      <c r="DH472" s="2106"/>
      <c r="DI472" s="2108"/>
      <c r="DK472" s="2106"/>
      <c r="DL472" s="2106"/>
      <c r="DM472" s="2109"/>
      <c r="DN472" s="2109"/>
      <c r="DO472" s="2109"/>
      <c r="DP472" s="2110"/>
      <c r="DQ472" s="2108"/>
      <c r="DS472" s="2106"/>
      <c r="DT472" s="2107"/>
      <c r="DU472" s="360">
        <f>DX472*6/20</f>
        <v>4.2</v>
      </c>
      <c r="DV472" s="361">
        <f>DX472*6/20</f>
        <v>4.2</v>
      </c>
      <c r="DW472" s="361">
        <f>DX472*8/20</f>
        <v>5.6</v>
      </c>
      <c r="DX472" s="702">
        <v>14</v>
      </c>
      <c r="DY472" s="2108"/>
      <c r="EA472" s="2106"/>
      <c r="EB472" s="2107"/>
      <c r="EC472" s="2108"/>
      <c r="EE472" s="2106"/>
      <c r="EF472" s="2107"/>
      <c r="EG472" s="2108"/>
      <c r="EI472" s="2106"/>
      <c r="EJ472" s="2107"/>
      <c r="EK472" s="2111"/>
      <c r="EL472" s="2112"/>
      <c r="EM472" s="2113"/>
      <c r="EN472" s="2114"/>
      <c r="EO472" s="1870"/>
      <c r="EP472" s="462"/>
      <c r="EQ472" s="462"/>
      <c r="ER472" s="574"/>
      <c r="ES472" s="2119"/>
      <c r="ET472" s="2120"/>
      <c r="EU472" s="2121"/>
      <c r="EV472" s="2122"/>
      <c r="EW472" s="2123"/>
      <c r="EX472" s="2124"/>
      <c r="EY472" s="2125"/>
      <c r="EZ472" s="2126"/>
      <c r="FA472" s="2127"/>
      <c r="FB472" s="2128"/>
      <c r="FC472" s="2129"/>
      <c r="FD472" s="2130"/>
      <c r="FE472" s="2131"/>
      <c r="FF472" s="2132"/>
      <c r="FG472" s="2133"/>
      <c r="FH472" s="2134"/>
      <c r="FL472" s="2260"/>
      <c r="FP472" s="2260"/>
      <c r="FQ472" s="1867"/>
      <c r="FT472" s="2260"/>
      <c r="FX472" s="2260"/>
      <c r="GB472" s="2260"/>
      <c r="GF472" s="2260"/>
      <c r="GJ472" s="2260"/>
      <c r="GN472" s="2260"/>
      <c r="GR472" s="2260"/>
      <c r="GV472" s="2260"/>
      <c r="GW472" s="1867"/>
      <c r="GZ472" s="2260"/>
      <c r="HA472" s="1867"/>
      <c r="HD472" s="2260"/>
      <c r="HE472" s="1867"/>
      <c r="HH472" s="2260"/>
      <c r="HI472" s="1867"/>
      <c r="HL472" s="2260"/>
      <c r="HM472" s="1867"/>
      <c r="HP472" s="2260"/>
      <c r="HQ472" s="1867"/>
      <c r="HT472" s="2260"/>
      <c r="HU472" s="1867"/>
      <c r="HX472" s="2260"/>
      <c r="HY472" s="1867"/>
      <c r="IB472" s="2260"/>
      <c r="IC472" s="1867"/>
      <c r="IF472" s="2260"/>
      <c r="IG472" s="1867"/>
      <c r="IJ472" s="2260"/>
      <c r="IK472" s="1867"/>
      <c r="IN472" s="2260"/>
      <c r="IO472" s="1867"/>
      <c r="IR472" s="2260"/>
      <c r="IS472" s="1867"/>
      <c r="IV472" s="1867"/>
      <c r="IW472" s="1867"/>
      <c r="IZ472" s="2260"/>
      <c r="JA472" s="1867"/>
      <c r="JD472" s="2260"/>
      <c r="JE472" s="1867"/>
      <c r="JH472" s="2260"/>
      <c r="JI472" s="1867"/>
      <c r="JL472" s="2260"/>
      <c r="JM472" s="1867"/>
      <c r="JP472" s="2260"/>
      <c r="JQ472" s="1867"/>
      <c r="JT472" s="2260"/>
      <c r="JU472" s="1867"/>
      <c r="JX472" s="2260"/>
      <c r="JY472" s="1867"/>
      <c r="KB472" s="2260"/>
      <c r="KC472" s="1867"/>
      <c r="KF472" s="2260"/>
      <c r="KG472" s="1867"/>
      <c r="KJ472" s="2260"/>
      <c r="KK472" s="1867"/>
      <c r="KN472" s="2260"/>
      <c r="KO472" s="1867"/>
      <c r="KR472" s="2260"/>
      <c r="KS472" s="1867"/>
      <c r="KV472" s="2260"/>
      <c r="KW472" s="1867"/>
      <c r="KZ472" s="2260"/>
      <c r="LA472" s="1867"/>
      <c r="LD472" s="2260"/>
      <c r="LE472" s="1867"/>
      <c r="LH472" s="2260"/>
      <c r="LI472" s="1867"/>
      <c r="LL472" s="2260"/>
      <c r="LM472" s="1867"/>
      <c r="LP472" s="2260"/>
      <c r="LQ472" s="1867"/>
      <c r="LT472" s="2260"/>
      <c r="LU472" s="1867"/>
      <c r="LX472" s="2260"/>
      <c r="LY472" s="1867"/>
      <c r="MB472" s="2260"/>
      <c r="MC472" s="1867"/>
      <c r="MF472" s="2260"/>
      <c r="MG472" s="1867"/>
      <c r="MJ472" s="2260"/>
      <c r="MK472" s="1867"/>
      <c r="MN472" s="2260"/>
      <c r="MO472" s="1867"/>
      <c r="MR472" s="2260"/>
      <c r="MS472" s="1867"/>
      <c r="MV472" s="2260"/>
      <c r="MW472" s="1867"/>
      <c r="MZ472" s="2260"/>
      <c r="NA472" s="1867"/>
      <c r="ND472" s="2260"/>
    </row>
    <row r="473" spans="1:368" s="78" customFormat="1" thickBot="1">
      <c r="A473" s="899"/>
      <c r="B473" s="1754"/>
      <c r="C473" s="1790"/>
      <c r="D473" s="2331"/>
      <c r="E473" s="1790"/>
      <c r="F473" s="1837" t="s">
        <v>485</v>
      </c>
      <c r="G473" s="1743" t="s">
        <v>478</v>
      </c>
      <c r="H473" s="1747">
        <f t="shared" si="411"/>
        <v>4.3624999999999998</v>
      </c>
      <c r="I473" s="1747">
        <f t="shared" si="411"/>
        <v>4.3624999999999998</v>
      </c>
      <c r="J473" s="1747">
        <f t="shared" si="411"/>
        <v>5.5250000000000004</v>
      </c>
      <c r="K473" s="2309">
        <f>SUM(H473:J473)</f>
        <v>14.25</v>
      </c>
      <c r="L473" s="1754"/>
      <c r="M473" s="65">
        <f>P473*6/20</f>
        <v>4.6500000000000004</v>
      </c>
      <c r="N473" s="65">
        <f>P473*6/20</f>
        <v>4.6500000000000004</v>
      </c>
      <c r="O473" s="65">
        <f>P473*8/20</f>
        <v>6.2</v>
      </c>
      <c r="P473" s="176">
        <v>15.5</v>
      </c>
      <c r="Q473" s="2511"/>
      <c r="R473" s="97"/>
      <c r="S473" s="98"/>
      <c r="T473" s="2512"/>
      <c r="U473" s="41"/>
      <c r="V473" s="41"/>
      <c r="W473" s="41"/>
      <c r="X473" s="100"/>
      <c r="Y473" s="101"/>
      <c r="Z473" s="101"/>
      <c r="AA473" s="101"/>
      <c r="AB473" s="102"/>
      <c r="AC473" s="99"/>
      <c r="AD473" s="99"/>
      <c r="AE473" s="99"/>
      <c r="AF473" s="100"/>
      <c r="AG473" s="1182"/>
      <c r="AH473" s="1183"/>
      <c r="AI473" s="1184"/>
      <c r="AJ473" s="1183"/>
      <c r="AK473" s="1558">
        <v>5</v>
      </c>
      <c r="AL473" s="486">
        <v>5</v>
      </c>
      <c r="AM473" s="486">
        <v>5.5</v>
      </c>
      <c r="AN473" s="1559">
        <f>AM473+AL473+AK473</f>
        <v>15.5</v>
      </c>
      <c r="AO473" s="1135"/>
      <c r="AP473" s="1135"/>
      <c r="AQ473" s="1135"/>
      <c r="AR473" s="1124"/>
      <c r="AS473" s="109"/>
      <c r="AT473" s="109"/>
      <c r="AU473" s="110"/>
      <c r="AV473" s="608"/>
      <c r="AW473" s="1956"/>
      <c r="AX473" s="111"/>
      <c r="AY473" s="112"/>
      <c r="AZ473" s="1957"/>
      <c r="BA473" s="4"/>
      <c r="BB473" s="4"/>
      <c r="BC473" s="4"/>
      <c r="BD473" s="2395"/>
      <c r="BE473" s="2418">
        <f>BH473*6/20</f>
        <v>3.6</v>
      </c>
      <c r="BF473" s="378">
        <f>BH473*6/20</f>
        <v>3.6</v>
      </c>
      <c r="BG473" s="2448">
        <f>BH473*8/20</f>
        <v>4.8</v>
      </c>
      <c r="BH473" s="369">
        <v>12</v>
      </c>
      <c r="BI473" s="221"/>
      <c r="BJ473" s="221"/>
      <c r="BK473" s="221"/>
      <c r="BL473" s="115"/>
      <c r="BM473" s="38"/>
      <c r="BN473" s="38"/>
      <c r="BO473" s="38"/>
      <c r="BP473" s="117"/>
      <c r="BQ473" s="109"/>
      <c r="BR473" s="109"/>
      <c r="BS473" s="109"/>
      <c r="BT473" s="608"/>
      <c r="BU473" s="1939"/>
      <c r="BV473" s="109"/>
      <c r="BW473" s="109"/>
      <c r="BX473" s="1940"/>
      <c r="BY473" s="2135"/>
      <c r="BZ473" s="2135"/>
      <c r="CA473" s="2135"/>
      <c r="CB473" s="1431"/>
      <c r="CC473" s="41"/>
      <c r="CD473" s="41"/>
      <c r="CE473" s="41"/>
      <c r="CF473" s="100"/>
      <c r="CG473" s="683"/>
      <c r="CH473" s="683"/>
      <c r="CI473" s="683"/>
      <c r="CJ473" s="699"/>
      <c r="CK473" s="221"/>
      <c r="CL473" s="221"/>
      <c r="CM473" s="221"/>
      <c r="CN473" s="220"/>
      <c r="CO473" s="1870"/>
      <c r="CP473" s="462"/>
      <c r="CQ473" s="462"/>
      <c r="CR473" s="574"/>
      <c r="CV473" s="121"/>
      <c r="CW473" s="2"/>
      <c r="CY473" s="3"/>
      <c r="CZ473" s="3"/>
      <c r="DA473" s="2"/>
      <c r="DC473" s="3"/>
      <c r="DD473" s="3"/>
      <c r="DE473" s="2"/>
      <c r="DG473" s="3"/>
      <c r="DH473" s="3"/>
      <c r="DI473" s="2"/>
      <c r="DK473" s="3"/>
      <c r="DL473" s="3"/>
      <c r="DM473" s="90"/>
      <c r="DN473" s="90"/>
      <c r="DO473" s="90"/>
      <c r="DP473" s="103"/>
      <c r="DQ473" s="2"/>
      <c r="DS473" s="3"/>
      <c r="DT473" s="121"/>
      <c r="DU473" s="683">
        <f>DX473*6/20</f>
        <v>4.2</v>
      </c>
      <c r="DV473" s="683">
        <f>DX473*6/20</f>
        <v>4.2</v>
      </c>
      <c r="DW473" s="683">
        <f>DX473*8/20</f>
        <v>5.6</v>
      </c>
      <c r="DX473" s="699">
        <v>14</v>
      </c>
      <c r="DY473" s="2"/>
      <c r="EA473" s="3"/>
      <c r="EB473" s="121"/>
      <c r="EC473" s="2"/>
      <c r="EE473" s="3"/>
      <c r="EF473" s="121"/>
      <c r="EG473" s="2"/>
      <c r="EI473" s="3"/>
      <c r="EJ473" s="121"/>
      <c r="EK473" s="994"/>
      <c r="EL473" s="995"/>
      <c r="EM473" s="996"/>
      <c r="EN473" s="997"/>
      <c r="EO473" s="1870"/>
      <c r="EP473" s="462"/>
      <c r="EQ473" s="462"/>
      <c r="ER473" s="574"/>
      <c r="ES473" s="1117"/>
      <c r="ET473" s="1118"/>
      <c r="EU473" s="1119"/>
      <c r="EV473" s="1120"/>
      <c r="EW473" s="1400"/>
      <c r="EX473" s="1401"/>
      <c r="EY473" s="1402"/>
      <c r="EZ473" s="1403"/>
      <c r="FA473" s="1469"/>
      <c r="FB473" s="1470"/>
      <c r="FC473" s="1471"/>
      <c r="FD473" s="1472"/>
      <c r="FE473" s="1682"/>
      <c r="FF473" s="1683"/>
      <c r="FG473" s="1684"/>
      <c r="FH473" s="1685"/>
      <c r="FL473" s="2252"/>
      <c r="FP473" s="2252"/>
      <c r="FQ473" s="1858"/>
      <c r="FT473" s="2252"/>
      <c r="FX473" s="2252"/>
      <c r="GB473" s="2252"/>
      <c r="GF473" s="2252"/>
      <c r="GJ473" s="2252"/>
      <c r="GN473" s="2252"/>
      <c r="GR473" s="2252"/>
      <c r="GV473" s="2252"/>
      <c r="GW473" s="1858"/>
      <c r="GZ473" s="2252"/>
      <c r="HA473" s="1858"/>
      <c r="HD473" s="2252"/>
      <c r="HE473" s="1858"/>
      <c r="HH473" s="2252"/>
      <c r="HI473" s="1858"/>
      <c r="HL473" s="2252"/>
      <c r="HM473" s="1858"/>
      <c r="HP473" s="2252"/>
      <c r="HQ473" s="1858"/>
      <c r="HT473" s="2252"/>
      <c r="HU473" s="1858"/>
      <c r="HX473" s="2252"/>
      <c r="HY473" s="1858"/>
      <c r="IB473" s="2252"/>
      <c r="IC473" s="1858"/>
      <c r="IF473" s="2252"/>
      <c r="IG473" s="1858"/>
      <c r="IJ473" s="2252"/>
      <c r="IK473" s="1858"/>
      <c r="IN473" s="2252"/>
      <c r="IO473" s="1858"/>
      <c r="IR473" s="2252"/>
      <c r="IS473" s="1858"/>
      <c r="IV473" s="1858"/>
      <c r="IW473" s="1858"/>
      <c r="IZ473" s="2252"/>
      <c r="JA473" s="1858"/>
      <c r="JD473" s="2252"/>
      <c r="JE473" s="1858"/>
      <c r="JH473" s="2252"/>
      <c r="JI473" s="1858"/>
      <c r="JL473" s="2252"/>
      <c r="JM473" s="1858"/>
      <c r="JP473" s="2252"/>
      <c r="JQ473" s="1858"/>
      <c r="JT473" s="2252"/>
      <c r="JU473" s="1858"/>
      <c r="JX473" s="2252"/>
      <c r="JY473" s="1858"/>
      <c r="KB473" s="2252"/>
      <c r="KC473" s="1858"/>
      <c r="KF473" s="2252"/>
      <c r="KG473" s="1858"/>
      <c r="KJ473" s="2252"/>
      <c r="KK473" s="1858"/>
      <c r="KN473" s="2252"/>
      <c r="KO473" s="1858"/>
      <c r="KR473" s="2252"/>
      <c r="KS473" s="1858"/>
      <c r="KV473" s="2252"/>
      <c r="KW473" s="1858"/>
      <c r="KZ473" s="2252"/>
      <c r="LA473" s="1858"/>
      <c r="LD473" s="2252"/>
      <c r="LE473" s="1858"/>
      <c r="LH473" s="2252"/>
      <c r="LI473" s="1858"/>
      <c r="LL473" s="2252"/>
      <c r="LM473" s="1858"/>
      <c r="LP473" s="2252"/>
      <c r="LQ473" s="1858"/>
      <c r="LT473" s="2252"/>
      <c r="LU473" s="1858"/>
      <c r="LX473" s="2252"/>
      <c r="LY473" s="1858"/>
      <c r="MB473" s="2252"/>
      <c r="MC473" s="1858"/>
      <c r="MF473" s="2252"/>
      <c r="MG473" s="1858"/>
      <c r="MJ473" s="2252"/>
      <c r="MK473" s="1858"/>
      <c r="MN473" s="2252"/>
      <c r="MO473" s="1858"/>
      <c r="MR473" s="2252"/>
      <c r="MS473" s="1858"/>
      <c r="MV473" s="2252"/>
      <c r="MW473" s="1858"/>
      <c r="MZ473" s="2252"/>
      <c r="NA473" s="1858"/>
      <c r="ND473" s="2252"/>
    </row>
    <row r="474" spans="1:368" s="78" customFormat="1" thickBot="1">
      <c r="A474" s="899"/>
      <c r="B474" s="1754"/>
      <c r="C474" s="1790">
        <v>2009</v>
      </c>
      <c r="D474" s="2335" t="s">
        <v>503</v>
      </c>
      <c r="E474" s="1790">
        <v>8</v>
      </c>
      <c r="F474" s="1842" t="s">
        <v>494</v>
      </c>
      <c r="G474" s="1743"/>
      <c r="H474" s="2329"/>
      <c r="I474" s="2329"/>
      <c r="J474" s="2329"/>
      <c r="K474" s="2330"/>
      <c r="L474" s="1754"/>
      <c r="M474" s="2578">
        <f>STDEV(P472:P473)</f>
        <v>0.70710678118654757</v>
      </c>
      <c r="N474" s="2574"/>
      <c r="O474" s="2575">
        <f>AVERAGE(P472:P473)</f>
        <v>15</v>
      </c>
      <c r="P474" s="2579"/>
      <c r="Q474" s="2511"/>
      <c r="R474" s="97"/>
      <c r="S474" s="98"/>
      <c r="T474" s="2512"/>
      <c r="U474" s="41"/>
      <c r="V474" s="41"/>
      <c r="W474" s="41"/>
      <c r="X474" s="100"/>
      <c r="Y474" s="101"/>
      <c r="Z474" s="101"/>
      <c r="AA474" s="101"/>
      <c r="AB474" s="102"/>
      <c r="AC474" s="2578"/>
      <c r="AD474" s="2574"/>
      <c r="AE474" s="2575"/>
      <c r="AF474" s="2579"/>
      <c r="AG474" s="1182"/>
      <c r="AH474" s="1183"/>
      <c r="AI474" s="1184"/>
      <c r="AJ474" s="1183"/>
      <c r="AK474" s="2578">
        <f>STDEV(AN472:AN473)</f>
        <v>1.7677669529663689</v>
      </c>
      <c r="AL474" s="2574"/>
      <c r="AM474" s="2575">
        <f>AVERAGE(AN472:AN473)</f>
        <v>14.25</v>
      </c>
      <c r="AN474" s="2579"/>
      <c r="AO474" s="1135"/>
      <c r="AP474" s="1135"/>
      <c r="AQ474" s="1135"/>
      <c r="AR474" s="1124"/>
      <c r="AS474" s="109"/>
      <c r="AT474" s="109"/>
      <c r="AU474" s="110"/>
      <c r="AV474" s="608"/>
      <c r="AW474" s="1956"/>
      <c r="AX474" s="111"/>
      <c r="AY474" s="112"/>
      <c r="AZ474" s="1957"/>
      <c r="BA474" s="4"/>
      <c r="BB474" s="4"/>
      <c r="BC474" s="4"/>
      <c r="BD474" s="2395"/>
      <c r="BE474" s="2578">
        <f>STDEV(BH472:BH473)</f>
        <v>1.4142135623730951</v>
      </c>
      <c r="BF474" s="2574"/>
      <c r="BG474" s="2575">
        <f>AVERAGE(BH472:BH473)</f>
        <v>13</v>
      </c>
      <c r="BH474" s="2579"/>
      <c r="BI474" s="221"/>
      <c r="BJ474" s="221"/>
      <c r="BK474" s="221"/>
      <c r="BL474" s="115"/>
      <c r="BM474" s="38"/>
      <c r="BN474" s="38"/>
      <c r="BO474" s="38"/>
      <c r="BP474" s="117"/>
      <c r="BQ474" s="109"/>
      <c r="BR474" s="109"/>
      <c r="BS474" s="109"/>
      <c r="BT474" s="608"/>
      <c r="BU474" s="1939"/>
      <c r="BV474" s="109"/>
      <c r="BW474" s="109"/>
      <c r="BX474" s="1940"/>
      <c r="BY474" s="2135"/>
      <c r="BZ474" s="2135"/>
      <c r="CA474" s="2135"/>
      <c r="CB474" s="1431"/>
      <c r="CC474" s="41"/>
      <c r="CD474" s="41"/>
      <c r="CE474" s="41"/>
      <c r="CF474" s="100"/>
      <c r="CG474" s="2578"/>
      <c r="CH474" s="2574"/>
      <c r="CI474" s="2575"/>
      <c r="CJ474" s="2579"/>
      <c r="CK474" s="221"/>
      <c r="CL474" s="221"/>
      <c r="CM474" s="221"/>
      <c r="CN474" s="220"/>
      <c r="CO474" s="2578"/>
      <c r="CP474" s="2574"/>
      <c r="CQ474" s="2575"/>
      <c r="CR474" s="2579"/>
      <c r="CV474" s="121"/>
      <c r="CW474" s="2"/>
      <c r="CY474" s="3"/>
      <c r="CZ474" s="3"/>
      <c r="DA474" s="2"/>
      <c r="DC474" s="3"/>
      <c r="DD474" s="3"/>
      <c r="DE474" s="2"/>
      <c r="DG474" s="3"/>
      <c r="DH474" s="3"/>
      <c r="DI474" s="2"/>
      <c r="DK474" s="3"/>
      <c r="DL474" s="3"/>
      <c r="DM474" s="90"/>
      <c r="DN474" s="90"/>
      <c r="DO474" s="90"/>
      <c r="DP474" s="103"/>
      <c r="DQ474" s="2"/>
      <c r="DS474" s="3"/>
      <c r="DT474" s="121"/>
      <c r="DU474" s="2578">
        <f>STDEV(DX472:DX473)</f>
        <v>0</v>
      </c>
      <c r="DV474" s="2574"/>
      <c r="DW474" s="2575">
        <f>AVERAGE(DX472:DX473)</f>
        <v>14</v>
      </c>
      <c r="DX474" s="2579"/>
      <c r="DY474" s="2"/>
      <c r="EA474" s="3"/>
      <c r="EB474" s="121"/>
      <c r="EC474" s="2"/>
      <c r="EE474" s="3"/>
      <c r="EF474" s="121"/>
      <c r="EG474" s="2"/>
      <c r="EI474" s="3"/>
      <c r="EJ474" s="121"/>
      <c r="EK474" s="994"/>
      <c r="EL474" s="995"/>
      <c r="EM474" s="996"/>
      <c r="EN474" s="997"/>
      <c r="EO474" s="2578"/>
      <c r="EP474" s="2574"/>
      <c r="EQ474" s="2575"/>
      <c r="ER474" s="2579"/>
      <c r="ES474" s="1117"/>
      <c r="ET474" s="1118"/>
      <c r="EU474" s="1119"/>
      <c r="EV474" s="1120"/>
      <c r="EW474" s="1400"/>
      <c r="EX474" s="1401"/>
      <c r="EY474" s="1402"/>
      <c r="EZ474" s="1403"/>
      <c r="FA474" s="1469"/>
      <c r="FB474" s="1470"/>
      <c r="FC474" s="1471"/>
      <c r="FD474" s="1472"/>
      <c r="FE474" s="1682"/>
      <c r="FF474" s="1683"/>
      <c r="FG474" s="1684"/>
      <c r="FH474" s="1685"/>
      <c r="FL474" s="2252"/>
      <c r="FP474" s="2252"/>
      <c r="FQ474" s="1858"/>
      <c r="FT474" s="2252"/>
      <c r="FX474" s="2252"/>
      <c r="GB474" s="2252"/>
      <c r="GF474" s="2252"/>
      <c r="GJ474" s="2252"/>
      <c r="GN474" s="2252"/>
      <c r="GR474" s="2252"/>
      <c r="GV474" s="2252"/>
      <c r="GW474" s="1858"/>
      <c r="GZ474" s="2252"/>
      <c r="HA474" s="1858"/>
      <c r="HD474" s="2252"/>
      <c r="HE474" s="1858"/>
      <c r="HH474" s="2252"/>
      <c r="HI474" s="1858"/>
      <c r="HL474" s="2252"/>
      <c r="HM474" s="1858"/>
      <c r="HP474" s="2252"/>
      <c r="HQ474" s="1858"/>
      <c r="HT474" s="2252"/>
      <c r="HU474" s="1858"/>
      <c r="HX474" s="2252"/>
      <c r="HY474" s="1858"/>
      <c r="IB474" s="2252"/>
      <c r="IC474" s="1858"/>
      <c r="IF474" s="2252"/>
      <c r="IG474" s="1858"/>
      <c r="IJ474" s="2252"/>
      <c r="IK474" s="1858"/>
      <c r="IN474" s="2252"/>
      <c r="IO474" s="1858"/>
      <c r="IR474" s="2252"/>
      <c r="IS474" s="1858"/>
      <c r="IV474" s="1858"/>
      <c r="IW474" s="1858"/>
      <c r="IZ474" s="2252"/>
      <c r="JA474" s="1858"/>
      <c r="JD474" s="2252"/>
      <c r="JE474" s="1858"/>
      <c r="JH474" s="2252"/>
      <c r="JI474" s="1858"/>
      <c r="JL474" s="2252"/>
      <c r="JM474" s="1858"/>
      <c r="JP474" s="2252"/>
      <c r="JQ474" s="1858"/>
      <c r="JT474" s="2252"/>
      <c r="JU474" s="1858"/>
      <c r="JX474" s="2252"/>
      <c r="JY474" s="1858"/>
      <c r="KB474" s="2252"/>
      <c r="KC474" s="1858"/>
      <c r="KF474" s="2252"/>
      <c r="KG474" s="1858"/>
      <c r="KJ474" s="2252"/>
      <c r="KK474" s="1858"/>
      <c r="KN474" s="2252"/>
      <c r="KO474" s="1858"/>
      <c r="KR474" s="2252"/>
      <c r="KS474" s="1858"/>
      <c r="KV474" s="2252"/>
      <c r="KW474" s="1858"/>
      <c r="KZ474" s="2252"/>
      <c r="LA474" s="1858"/>
      <c r="LD474" s="2252"/>
      <c r="LE474" s="1858"/>
      <c r="LH474" s="2252"/>
      <c r="LI474" s="1858"/>
      <c r="LL474" s="2252"/>
      <c r="LM474" s="1858"/>
      <c r="LP474" s="2252"/>
      <c r="LQ474" s="1858"/>
      <c r="LT474" s="2252"/>
      <c r="LU474" s="1858"/>
      <c r="LX474" s="2252"/>
      <c r="LY474" s="1858"/>
      <c r="MB474" s="2252"/>
      <c r="MC474" s="1858"/>
      <c r="MF474" s="2252"/>
      <c r="MG474" s="1858"/>
      <c r="MJ474" s="2252"/>
      <c r="MK474" s="1858"/>
      <c r="MN474" s="2252"/>
      <c r="MO474" s="1858"/>
      <c r="MR474" s="2252"/>
      <c r="MS474" s="1858"/>
      <c r="MV474" s="2252"/>
      <c r="MW474" s="1858"/>
      <c r="MZ474" s="2252"/>
      <c r="NA474" s="1858"/>
      <c r="ND474" s="2252"/>
    </row>
    <row r="475" spans="1:368" s="898" customFormat="1" thickBot="1">
      <c r="A475" s="861"/>
      <c r="B475" s="1760"/>
      <c r="C475" s="1790"/>
      <c r="D475" s="2331"/>
      <c r="E475" s="1790"/>
      <c r="F475" s="1840" t="s">
        <v>482</v>
      </c>
      <c r="G475" s="1742" t="s">
        <v>187</v>
      </c>
      <c r="H475" s="1879">
        <f t="shared" ref="H475:J476" si="412">AVERAGE(M475,CG475,BE475,CO475,DI475,AK475,AC475,FY475,GS475,BQ475,EO475)</f>
        <v>3.85</v>
      </c>
      <c r="I475" s="1879">
        <f t="shared" si="412"/>
        <v>3.85</v>
      </c>
      <c r="J475" s="1879">
        <f t="shared" si="412"/>
        <v>5.1333333333333337</v>
      </c>
      <c r="K475" s="2310">
        <f>SUM(H475:J475)</f>
        <v>12.833333333333334</v>
      </c>
      <c r="L475" s="1760"/>
      <c r="M475" s="2075">
        <f>P475*6/20</f>
        <v>4.3499999999999996</v>
      </c>
      <c r="N475" s="2075">
        <f>P475*6/20</f>
        <v>4.3499999999999996</v>
      </c>
      <c r="O475" s="2075">
        <f>P475*8/20</f>
        <v>5.8</v>
      </c>
      <c r="P475" s="2507">
        <v>14.5</v>
      </c>
      <c r="Q475" s="2536"/>
      <c r="R475" s="2076"/>
      <c r="S475" s="2077"/>
      <c r="T475" s="2537"/>
      <c r="U475" s="2078"/>
      <c r="V475" s="2078"/>
      <c r="W475" s="2078"/>
      <c r="X475" s="2079"/>
      <c r="Y475" s="2199"/>
      <c r="Z475" s="2199"/>
      <c r="AA475" s="2199"/>
      <c r="AB475" s="2200"/>
      <c r="AC475" s="2078"/>
      <c r="AD475" s="2078"/>
      <c r="AE475" s="2078"/>
      <c r="AF475" s="2079"/>
      <c r="AG475" s="2080"/>
      <c r="AH475" s="2081"/>
      <c r="AI475" s="2082"/>
      <c r="AJ475" s="2081"/>
      <c r="AK475" s="1555"/>
      <c r="AL475" s="1556"/>
      <c r="AM475" s="1556"/>
      <c r="AN475" s="1557"/>
      <c r="AO475" s="2086"/>
      <c r="AP475" s="2086"/>
      <c r="AQ475" s="2086"/>
      <c r="AR475" s="2087"/>
      <c r="AS475" s="2088"/>
      <c r="AT475" s="2088"/>
      <c r="AU475" s="2089"/>
      <c r="AV475" s="2090"/>
      <c r="AW475" s="2091"/>
      <c r="AX475" s="2092"/>
      <c r="AY475" s="2093"/>
      <c r="AZ475" s="2094"/>
      <c r="BA475" s="2095"/>
      <c r="BB475" s="2095"/>
      <c r="BC475" s="2095"/>
      <c r="BD475" s="2394"/>
      <c r="BE475" s="2400"/>
      <c r="BF475" s="1526"/>
      <c r="BG475" s="2450"/>
      <c r="BH475" s="888"/>
      <c r="BI475" s="2097"/>
      <c r="BJ475" s="2097"/>
      <c r="BK475" s="2097"/>
      <c r="BL475" s="2098"/>
      <c r="BM475" s="2099"/>
      <c r="BN475" s="2099"/>
      <c r="BO475" s="2099"/>
      <c r="BP475" s="2100"/>
      <c r="BQ475" s="2088"/>
      <c r="BR475" s="2088"/>
      <c r="BS475" s="2088"/>
      <c r="BT475" s="2090"/>
      <c r="BU475" s="2101"/>
      <c r="BV475" s="2088"/>
      <c r="BW475" s="2088"/>
      <c r="BX475" s="2102"/>
      <c r="BY475" s="2103"/>
      <c r="BZ475" s="2103"/>
      <c r="CA475" s="2103"/>
      <c r="CB475" s="2104"/>
      <c r="CC475" s="2078"/>
      <c r="CD475" s="2078"/>
      <c r="CE475" s="2078"/>
      <c r="CF475" s="2079"/>
      <c r="CG475" s="870"/>
      <c r="CH475" s="870"/>
      <c r="CI475" s="870"/>
      <c r="CJ475" s="2234"/>
      <c r="CK475" s="2097"/>
      <c r="CL475" s="2097"/>
      <c r="CM475" s="2097"/>
      <c r="CN475" s="2105"/>
      <c r="CO475" s="1197"/>
      <c r="CP475" s="1197"/>
      <c r="CQ475" s="1197"/>
      <c r="CR475" s="1874"/>
      <c r="CV475" s="2107"/>
      <c r="CW475" s="2108"/>
      <c r="CY475" s="2106"/>
      <c r="CZ475" s="2106"/>
      <c r="DA475" s="2108"/>
      <c r="DC475" s="2106"/>
      <c r="DD475" s="2106"/>
      <c r="DE475" s="2108"/>
      <c r="DG475" s="2106"/>
      <c r="DH475" s="2106"/>
      <c r="DI475" s="2108"/>
      <c r="DK475" s="2106"/>
      <c r="DL475" s="2106"/>
      <c r="DM475" s="2109"/>
      <c r="DN475" s="2109"/>
      <c r="DO475" s="2109"/>
      <c r="DP475" s="2110"/>
      <c r="DQ475" s="2108"/>
      <c r="DS475" s="2106"/>
      <c r="DT475" s="2107"/>
      <c r="DU475" s="2108"/>
      <c r="DW475" s="2106"/>
      <c r="DX475" s="2107"/>
      <c r="DY475" s="2108"/>
      <c r="EA475" s="2106"/>
      <c r="EB475" s="2107"/>
      <c r="EC475" s="2108"/>
      <c r="EE475" s="2106"/>
      <c r="EF475" s="2107"/>
      <c r="EG475" s="2108"/>
      <c r="EI475" s="2106"/>
      <c r="EJ475" s="2107"/>
      <c r="EK475" s="2111"/>
      <c r="EL475" s="2112"/>
      <c r="EM475" s="2113"/>
      <c r="EN475" s="2114"/>
      <c r="EO475" s="1876"/>
      <c r="EP475" s="1872"/>
      <c r="EQ475" s="1872"/>
      <c r="ER475" s="891"/>
      <c r="ES475" s="2119"/>
      <c r="ET475" s="2120"/>
      <c r="EU475" s="2121"/>
      <c r="EV475" s="2122"/>
      <c r="EW475" s="2123"/>
      <c r="EX475" s="2124"/>
      <c r="EY475" s="2125"/>
      <c r="EZ475" s="2126"/>
      <c r="FA475" s="2127"/>
      <c r="FB475" s="2128"/>
      <c r="FC475" s="2129"/>
      <c r="FD475" s="2130"/>
      <c r="FE475" s="2131"/>
      <c r="FF475" s="2132"/>
      <c r="FG475" s="2133"/>
      <c r="FH475" s="2134"/>
      <c r="FL475" s="2260"/>
      <c r="FP475" s="2260"/>
      <c r="FQ475" s="1867"/>
      <c r="FT475" s="2260"/>
      <c r="FX475" s="2260"/>
      <c r="FY475" s="881">
        <f>GB475*6/20</f>
        <v>3.9</v>
      </c>
      <c r="FZ475" s="881">
        <f>GB475*6/20</f>
        <v>3.9</v>
      </c>
      <c r="GA475" s="881">
        <f>GB475*8/20</f>
        <v>5.2</v>
      </c>
      <c r="GB475" s="2264">
        <v>13</v>
      </c>
      <c r="GF475" s="2260"/>
      <c r="GJ475" s="2260"/>
      <c r="GN475" s="2260"/>
      <c r="GR475" s="2260"/>
      <c r="GS475" s="1197">
        <f>GV475*6/20</f>
        <v>3.3</v>
      </c>
      <c r="GT475" s="1197">
        <f>GV475*6/20</f>
        <v>3.3</v>
      </c>
      <c r="GU475" s="1197">
        <f>GV475*8/20</f>
        <v>4.4000000000000004</v>
      </c>
      <c r="GV475" s="1874">
        <v>11</v>
      </c>
      <c r="GW475" s="1867"/>
      <c r="GZ475" s="2260"/>
      <c r="HA475" s="1867"/>
      <c r="HD475" s="2260"/>
      <c r="HE475" s="1867"/>
      <c r="HH475" s="2260"/>
      <c r="HI475" s="1867"/>
      <c r="HL475" s="2260"/>
      <c r="HM475" s="1867"/>
      <c r="HP475" s="2260"/>
      <c r="HQ475" s="1867"/>
      <c r="HT475" s="2260"/>
      <c r="HU475" s="1867"/>
      <c r="HX475" s="2260"/>
      <c r="HY475" s="1867"/>
      <c r="IB475" s="2260"/>
      <c r="IC475" s="1867"/>
      <c r="IF475" s="2260"/>
      <c r="IG475" s="1867"/>
      <c r="IJ475" s="2260"/>
      <c r="IK475" s="1867"/>
      <c r="IN475" s="2260"/>
      <c r="IO475" s="1867"/>
      <c r="IR475" s="2260"/>
      <c r="IS475" s="1867"/>
      <c r="IV475" s="1867"/>
      <c r="IW475" s="1867"/>
      <c r="IZ475" s="2260"/>
      <c r="JA475" s="1867"/>
      <c r="JD475" s="2260"/>
      <c r="JE475" s="1867"/>
      <c r="JH475" s="2260"/>
      <c r="JI475" s="1867"/>
      <c r="JL475" s="2260"/>
      <c r="JM475" s="1867"/>
      <c r="JP475" s="2260"/>
      <c r="JQ475" s="1867"/>
      <c r="JT475" s="2260"/>
      <c r="JU475" s="1867"/>
      <c r="JX475" s="2260"/>
      <c r="JY475" s="1867"/>
      <c r="KB475" s="2260"/>
      <c r="KC475" s="1867"/>
      <c r="KF475" s="2260"/>
      <c r="KG475" s="1867"/>
      <c r="KJ475" s="2260"/>
      <c r="KK475" s="1867"/>
      <c r="KN475" s="2260"/>
      <c r="KO475" s="1867"/>
      <c r="KR475" s="2260"/>
      <c r="KS475" s="1867"/>
      <c r="KV475" s="2260"/>
      <c r="KW475" s="1867"/>
      <c r="KZ475" s="2260"/>
      <c r="LA475" s="1867"/>
      <c r="LD475" s="2260"/>
      <c r="LE475" s="1867"/>
      <c r="LH475" s="2260"/>
      <c r="LI475" s="1867"/>
      <c r="LL475" s="2260"/>
      <c r="LM475" s="1867"/>
      <c r="LP475" s="2260"/>
      <c r="LQ475" s="1867"/>
      <c r="LT475" s="2260"/>
      <c r="LU475" s="1867"/>
      <c r="LX475" s="2260"/>
      <c r="LY475" s="1867"/>
      <c r="MB475" s="2260"/>
      <c r="MC475" s="1867"/>
      <c r="MF475" s="2260"/>
      <c r="MG475" s="1867"/>
      <c r="MJ475" s="2260"/>
      <c r="MK475" s="1867"/>
      <c r="MN475" s="2260"/>
      <c r="MO475" s="1867"/>
      <c r="MR475" s="2260"/>
      <c r="MS475" s="1867"/>
      <c r="MV475" s="2260"/>
      <c r="MW475" s="1867"/>
      <c r="MZ475" s="2260"/>
      <c r="NA475" s="1867"/>
      <c r="ND475" s="2260"/>
    </row>
    <row r="476" spans="1:368" s="78" customFormat="1" thickBot="1">
      <c r="A476" s="899"/>
      <c r="B476" s="1754"/>
      <c r="C476" s="1790"/>
      <c r="D476" s="2331"/>
      <c r="E476" s="1790"/>
      <c r="F476" s="1837" t="s">
        <v>483</v>
      </c>
      <c r="G476" s="1743" t="s">
        <v>486</v>
      </c>
      <c r="H476" s="1747">
        <f t="shared" si="412"/>
        <v>4.05</v>
      </c>
      <c r="I476" s="1747">
        <f t="shared" si="412"/>
        <v>4.05</v>
      </c>
      <c r="J476" s="1747">
        <f t="shared" si="412"/>
        <v>5.4000000000000012</v>
      </c>
      <c r="K476" s="2309">
        <f>SUM(H476:J476)</f>
        <v>13.5</v>
      </c>
      <c r="L476" s="1754"/>
      <c r="M476" s="65">
        <f>P476*6/20</f>
        <v>4.05</v>
      </c>
      <c r="N476" s="65">
        <f>P476*6/20</f>
        <v>4.05</v>
      </c>
      <c r="O476" s="65">
        <f>P476*8/20</f>
        <v>5.4</v>
      </c>
      <c r="P476" s="176">
        <v>13.5</v>
      </c>
      <c r="Q476" s="2511"/>
      <c r="R476" s="97"/>
      <c r="S476" s="98"/>
      <c r="T476" s="2512"/>
      <c r="U476" s="41"/>
      <c r="V476" s="41"/>
      <c r="W476" s="41"/>
      <c r="X476" s="100"/>
      <c r="Y476" s="101"/>
      <c r="Z476" s="101"/>
      <c r="AA476" s="101"/>
      <c r="AB476" s="102"/>
      <c r="AC476" s="41"/>
      <c r="AD476" s="41"/>
      <c r="AE476" s="41"/>
      <c r="AF476" s="100"/>
      <c r="AG476" s="1182"/>
      <c r="AH476" s="1183"/>
      <c r="AI476" s="1184"/>
      <c r="AJ476" s="1183"/>
      <c r="AK476" s="1558"/>
      <c r="AL476" s="486"/>
      <c r="AM476" s="486"/>
      <c r="AN476" s="1559"/>
      <c r="AO476" s="1135"/>
      <c r="AP476" s="1135"/>
      <c r="AQ476" s="1135"/>
      <c r="AR476" s="1124"/>
      <c r="AS476" s="109"/>
      <c r="AT476" s="109"/>
      <c r="AU476" s="110"/>
      <c r="AV476" s="608"/>
      <c r="AW476" s="1956"/>
      <c r="AX476" s="111"/>
      <c r="AY476" s="112"/>
      <c r="AZ476" s="1957"/>
      <c r="BA476" s="4"/>
      <c r="BB476" s="4"/>
      <c r="BC476" s="4"/>
      <c r="BD476" s="2395"/>
      <c r="BE476" s="2401"/>
      <c r="BF476" s="368"/>
      <c r="BG476" s="2451"/>
      <c r="BH476" s="470"/>
      <c r="BI476" s="221"/>
      <c r="BJ476" s="221"/>
      <c r="BK476" s="221"/>
      <c r="BL476" s="115"/>
      <c r="BM476" s="38"/>
      <c r="BN476" s="38"/>
      <c r="BO476" s="38"/>
      <c r="BP476" s="117"/>
      <c r="BQ476" s="109"/>
      <c r="BR476" s="109"/>
      <c r="BS476" s="109"/>
      <c r="BT476" s="608"/>
      <c r="BU476" s="1939"/>
      <c r="BV476" s="109"/>
      <c r="BW476" s="109"/>
      <c r="BX476" s="1940"/>
      <c r="BY476" s="2135"/>
      <c r="BZ476" s="2135"/>
      <c r="CA476" s="2135"/>
      <c r="CB476" s="1431"/>
      <c r="CC476" s="41"/>
      <c r="CD476" s="41"/>
      <c r="CE476" s="41"/>
      <c r="CF476" s="100"/>
      <c r="CG476" s="683"/>
      <c r="CH476" s="683"/>
      <c r="CI476" s="683"/>
      <c r="CJ476" s="699"/>
      <c r="CK476" s="221"/>
      <c r="CL476" s="221"/>
      <c r="CM476" s="221"/>
      <c r="CN476" s="220"/>
      <c r="CO476" s="1870"/>
      <c r="CP476" s="462"/>
      <c r="CQ476" s="462"/>
      <c r="CR476" s="574"/>
      <c r="CV476" s="121"/>
      <c r="CW476" s="2"/>
      <c r="CY476" s="3"/>
      <c r="CZ476" s="3"/>
      <c r="DA476" s="2"/>
      <c r="DC476" s="3"/>
      <c r="DD476" s="3"/>
      <c r="DE476" s="2"/>
      <c r="DG476" s="3"/>
      <c r="DH476" s="3"/>
      <c r="DI476" s="2"/>
      <c r="DK476" s="3"/>
      <c r="DL476" s="3"/>
      <c r="DM476" s="90"/>
      <c r="DN476" s="90"/>
      <c r="DO476" s="90"/>
      <c r="DP476" s="103"/>
      <c r="DQ476" s="2"/>
      <c r="DS476" s="3"/>
      <c r="DT476" s="121"/>
      <c r="DU476" s="2"/>
      <c r="DW476" s="3"/>
      <c r="DX476" s="121"/>
      <c r="DY476" s="2"/>
      <c r="EA476" s="3"/>
      <c r="EB476" s="121"/>
      <c r="EC476" s="2"/>
      <c r="EE476" s="3"/>
      <c r="EF476" s="121"/>
      <c r="EG476" s="2"/>
      <c r="EI476" s="3"/>
      <c r="EJ476" s="121"/>
      <c r="EK476" s="994"/>
      <c r="EL476" s="995"/>
      <c r="EM476" s="996"/>
      <c r="EN476" s="997"/>
      <c r="EO476" s="1870"/>
      <c r="EP476" s="462"/>
      <c r="EQ476" s="462"/>
      <c r="ER476" s="574"/>
      <c r="ES476" s="1117"/>
      <c r="ET476" s="1118"/>
      <c r="EU476" s="1119"/>
      <c r="EV476" s="1120"/>
      <c r="EW476" s="1400"/>
      <c r="EX476" s="1401"/>
      <c r="EY476" s="1402"/>
      <c r="EZ476" s="1403"/>
      <c r="FA476" s="1469"/>
      <c r="FB476" s="1470"/>
      <c r="FC476" s="1471"/>
      <c r="FD476" s="1472"/>
      <c r="FE476" s="1682"/>
      <c r="FF476" s="1683"/>
      <c r="FG476" s="1684"/>
      <c r="FH476" s="1685"/>
      <c r="FL476" s="2252"/>
      <c r="FP476" s="2252"/>
      <c r="FQ476" s="1858"/>
      <c r="FT476" s="2252"/>
      <c r="FX476" s="2252"/>
      <c r="FY476" s="374">
        <f>GB476*6/20</f>
        <v>4.8</v>
      </c>
      <c r="FZ476" s="374">
        <f>GB476*6/20</f>
        <v>4.8</v>
      </c>
      <c r="GA476" s="374">
        <f>GB476*8/20</f>
        <v>6.4</v>
      </c>
      <c r="GB476" s="2263">
        <v>16</v>
      </c>
      <c r="GF476" s="2252"/>
      <c r="GJ476" s="2252"/>
      <c r="GN476" s="2252"/>
      <c r="GR476" s="2252"/>
      <c r="GS476" s="374">
        <f>GV476*6/20</f>
        <v>3.3</v>
      </c>
      <c r="GT476" s="374">
        <f>GV476*6/20</f>
        <v>3.3</v>
      </c>
      <c r="GU476" s="374">
        <f>GV476*8/20</f>
        <v>4.4000000000000004</v>
      </c>
      <c r="GV476" s="1870">
        <v>11</v>
      </c>
      <c r="GW476" s="1858"/>
      <c r="GZ476" s="2252"/>
      <c r="HA476" s="1858"/>
      <c r="HD476" s="2252"/>
      <c r="HE476" s="1858"/>
      <c r="HH476" s="2252"/>
      <c r="HI476" s="1858"/>
      <c r="HL476" s="2252"/>
      <c r="HM476" s="1858"/>
      <c r="HP476" s="2252"/>
      <c r="HQ476" s="1858"/>
      <c r="HT476" s="2252"/>
      <c r="HU476" s="1858"/>
      <c r="HX476" s="2252"/>
      <c r="HY476" s="1858"/>
      <c r="IB476" s="2252"/>
      <c r="IC476" s="1858"/>
      <c r="IF476" s="2252"/>
      <c r="IG476" s="1858"/>
      <c r="IJ476" s="2252"/>
      <c r="IK476" s="1858"/>
      <c r="IN476" s="2252"/>
      <c r="IO476" s="1858"/>
      <c r="IR476" s="2252"/>
      <c r="IS476" s="1858"/>
      <c r="IV476" s="1858"/>
      <c r="IW476" s="1858"/>
      <c r="IZ476" s="2252"/>
      <c r="JA476" s="1858"/>
      <c r="JD476" s="2252"/>
      <c r="JE476" s="1858"/>
      <c r="JH476" s="2252"/>
      <c r="JI476" s="1858"/>
      <c r="JL476" s="2252"/>
      <c r="JM476" s="1858"/>
      <c r="JP476" s="2252"/>
      <c r="JQ476" s="1858"/>
      <c r="JT476" s="2252"/>
      <c r="JU476" s="1858"/>
      <c r="JX476" s="2252"/>
      <c r="JY476" s="1858"/>
      <c r="KB476" s="2252"/>
      <c r="KC476" s="1858"/>
      <c r="KF476" s="2252"/>
      <c r="KG476" s="1858"/>
      <c r="KJ476" s="2252"/>
      <c r="KK476" s="1858"/>
      <c r="KN476" s="2252"/>
      <c r="KO476" s="1858"/>
      <c r="KR476" s="2252"/>
      <c r="KS476" s="1858"/>
      <c r="KV476" s="2252"/>
      <c r="KW476" s="1858"/>
      <c r="KZ476" s="2252"/>
      <c r="LA476" s="1858"/>
      <c r="LD476" s="2252"/>
      <c r="LE476" s="1858"/>
      <c r="LH476" s="2252"/>
      <c r="LI476" s="1858"/>
      <c r="LL476" s="2252"/>
      <c r="LM476" s="1858"/>
      <c r="LP476" s="2252"/>
      <c r="LQ476" s="1858"/>
      <c r="LT476" s="2252"/>
      <c r="LU476" s="1858"/>
      <c r="LX476" s="2252"/>
      <c r="LY476" s="1858"/>
      <c r="MB476" s="2252"/>
      <c r="MC476" s="1858"/>
      <c r="MF476" s="2252"/>
      <c r="MG476" s="1858"/>
      <c r="MJ476" s="2252"/>
      <c r="MK476" s="1858"/>
      <c r="MN476" s="2252"/>
      <c r="MO476" s="1858"/>
      <c r="MR476" s="2252"/>
      <c r="MS476" s="1858"/>
      <c r="MV476" s="2252"/>
      <c r="MW476" s="1858"/>
      <c r="MZ476" s="2252"/>
      <c r="NA476" s="1858"/>
      <c r="ND476" s="2252"/>
    </row>
    <row r="477" spans="1:368" s="933" customFormat="1" thickBot="1">
      <c r="A477" s="900"/>
      <c r="B477" s="1761"/>
      <c r="C477" s="2340">
        <v>2009</v>
      </c>
      <c r="D477" s="2341" t="s">
        <v>503</v>
      </c>
      <c r="E477" s="2340">
        <v>15</v>
      </c>
      <c r="F477" s="1839" t="s">
        <v>490</v>
      </c>
      <c r="G477" s="1744"/>
      <c r="H477" s="2274"/>
      <c r="I477" s="2274"/>
      <c r="J477" s="2274"/>
      <c r="K477" s="2275"/>
      <c r="L477" s="1761"/>
      <c r="M477" s="2572">
        <f>STDEV(P475:P476)</f>
        <v>0.70710678118654757</v>
      </c>
      <c r="N477" s="2570"/>
      <c r="O477" s="2571">
        <f>AVERAGE(P475:P476)</f>
        <v>14</v>
      </c>
      <c r="P477" s="2573"/>
      <c r="Q477" s="2538"/>
      <c r="R477" s="2137"/>
      <c r="S477" s="2138"/>
      <c r="T477" s="2539"/>
      <c r="U477" s="2139"/>
      <c r="V477" s="2139"/>
      <c r="W477" s="2139"/>
      <c r="X477" s="2140"/>
      <c r="Y477" s="2204"/>
      <c r="Z477" s="2204"/>
      <c r="AA477" s="2204"/>
      <c r="AB477" s="2205"/>
      <c r="AC477" s="2572"/>
      <c r="AD477" s="2570"/>
      <c r="AE477" s="2571"/>
      <c r="AF477" s="2573"/>
      <c r="AG477" s="2141"/>
      <c r="AH477" s="2142"/>
      <c r="AI477" s="2143"/>
      <c r="AJ477" s="2142"/>
      <c r="AK477" s="2572"/>
      <c r="AL477" s="2570"/>
      <c r="AM477" s="2571"/>
      <c r="AN477" s="2573"/>
      <c r="AO477" s="2147"/>
      <c r="AP477" s="2147"/>
      <c r="AQ477" s="2147"/>
      <c r="AR477" s="2148"/>
      <c r="AS477" s="2149"/>
      <c r="AT477" s="2149"/>
      <c r="AU477" s="2150"/>
      <c r="AV477" s="2151"/>
      <c r="AW477" s="2152"/>
      <c r="AX477" s="2153"/>
      <c r="AY477" s="2154"/>
      <c r="AZ477" s="2155"/>
      <c r="BA477" s="2156"/>
      <c r="BB477" s="2156"/>
      <c r="BC477" s="2156"/>
      <c r="BD477" s="2396"/>
      <c r="BE477" s="2402"/>
      <c r="BF477" s="2273"/>
      <c r="BG477" s="2452"/>
      <c r="BH477" s="926"/>
      <c r="BI477" s="2158"/>
      <c r="BJ477" s="2158"/>
      <c r="BK477" s="2158"/>
      <c r="BL477" s="2159"/>
      <c r="BM477" s="2160"/>
      <c r="BN477" s="2160"/>
      <c r="BO477" s="2160"/>
      <c r="BP477" s="2161"/>
      <c r="BQ477" s="2149"/>
      <c r="BR477" s="2149"/>
      <c r="BS477" s="2149"/>
      <c r="BT477" s="2151"/>
      <c r="BU477" s="2162"/>
      <c r="BV477" s="2149"/>
      <c r="BW477" s="2149"/>
      <c r="BX477" s="2163"/>
      <c r="BY477" s="2164"/>
      <c r="BZ477" s="2164"/>
      <c r="CA477" s="2164"/>
      <c r="CB477" s="2165"/>
      <c r="CC477" s="2139"/>
      <c r="CD477" s="2139"/>
      <c r="CE477" s="2139"/>
      <c r="CF477" s="2140"/>
      <c r="CG477" s="2572"/>
      <c r="CH477" s="2570"/>
      <c r="CI477" s="2571"/>
      <c r="CJ477" s="2573"/>
      <c r="CK477" s="2158"/>
      <c r="CL477" s="2158"/>
      <c r="CM477" s="2158"/>
      <c r="CN477" s="2166"/>
      <c r="CO477" s="2572"/>
      <c r="CP477" s="2570"/>
      <c r="CQ477" s="2571"/>
      <c r="CR477" s="2573"/>
      <c r="CV477" s="2168"/>
      <c r="CW477" s="2169"/>
      <c r="CY477" s="2167"/>
      <c r="CZ477" s="2167"/>
      <c r="DA477" s="2169"/>
      <c r="DC477" s="2167"/>
      <c r="DD477" s="2167"/>
      <c r="DE477" s="2169"/>
      <c r="DG477" s="2167"/>
      <c r="DH477" s="2167"/>
      <c r="DI477" s="2169"/>
      <c r="DK477" s="2167"/>
      <c r="DL477" s="2167"/>
      <c r="DM477" s="2170"/>
      <c r="DN477" s="2170"/>
      <c r="DO477" s="2170"/>
      <c r="DP477" s="2171"/>
      <c r="DQ477" s="2169"/>
      <c r="DS477" s="2167"/>
      <c r="DT477" s="2168"/>
      <c r="DU477" s="2169"/>
      <c r="DW477" s="2167"/>
      <c r="DX477" s="2168"/>
      <c r="DY477" s="2169"/>
      <c r="EA477" s="2167"/>
      <c r="EB477" s="2168"/>
      <c r="EC477" s="2169"/>
      <c r="EE477" s="2167"/>
      <c r="EF477" s="2168"/>
      <c r="EG477" s="2169"/>
      <c r="EI477" s="2167"/>
      <c r="EJ477" s="2168"/>
      <c r="EK477" s="2172"/>
      <c r="EL477" s="2173"/>
      <c r="EM477" s="2174"/>
      <c r="EN477" s="2175"/>
      <c r="EO477" s="2572"/>
      <c r="EP477" s="2570"/>
      <c r="EQ477" s="2571"/>
      <c r="ER477" s="2573"/>
      <c r="ES477" s="2180"/>
      <c r="ET477" s="2181"/>
      <c r="EU477" s="2182"/>
      <c r="EV477" s="2183"/>
      <c r="EW477" s="2184"/>
      <c r="EX477" s="2185"/>
      <c r="EY477" s="2186"/>
      <c r="EZ477" s="2187"/>
      <c r="FA477" s="2188"/>
      <c r="FB477" s="2189"/>
      <c r="FC477" s="2190"/>
      <c r="FD477" s="2191"/>
      <c r="FE477" s="2192"/>
      <c r="FF477" s="2193"/>
      <c r="FG477" s="2194"/>
      <c r="FH477" s="2195"/>
      <c r="FL477" s="2261"/>
      <c r="FP477" s="2261"/>
      <c r="FQ477" s="1868"/>
      <c r="FT477" s="2261"/>
      <c r="FX477" s="2261"/>
      <c r="FY477" s="2572">
        <f>STDEV(GB475:GB476)</f>
        <v>2.1213203435596424</v>
      </c>
      <c r="FZ477" s="2570"/>
      <c r="GA477" s="2571">
        <f>AVERAGE(GB475:GB476)</f>
        <v>14.5</v>
      </c>
      <c r="GB477" s="2573"/>
      <c r="GF477" s="2261"/>
      <c r="GJ477" s="2261"/>
      <c r="GK477" s="78"/>
      <c r="GL477" s="78"/>
      <c r="GM477" s="78"/>
      <c r="GN477" s="2252"/>
      <c r="GO477" s="78"/>
      <c r="GP477" s="78"/>
      <c r="GQ477" s="78"/>
      <c r="GR477" s="2252"/>
      <c r="GS477" s="2572">
        <f>STDEV(GV475:GV476)</f>
        <v>0</v>
      </c>
      <c r="GT477" s="2570"/>
      <c r="GU477" s="2571">
        <f>AVERAGE(GV475:GV476)</f>
        <v>11</v>
      </c>
      <c r="GV477" s="2573"/>
      <c r="GW477" s="1868"/>
      <c r="GZ477" s="2261"/>
      <c r="HA477" s="1868"/>
      <c r="HD477" s="2261"/>
      <c r="HE477" s="1868"/>
      <c r="HH477" s="2261"/>
      <c r="HI477" s="1868"/>
      <c r="HL477" s="2261"/>
      <c r="HM477" s="1868"/>
      <c r="HP477" s="2261"/>
      <c r="HQ477" s="1868"/>
      <c r="HT477" s="2261"/>
      <c r="HU477" s="1868"/>
      <c r="HX477" s="2261"/>
      <c r="HY477" s="1868"/>
      <c r="IB477" s="2261"/>
      <c r="IC477" s="1868"/>
      <c r="IF477" s="2261"/>
      <c r="IG477" s="1868"/>
      <c r="IJ477" s="2261"/>
      <c r="IK477" s="1868"/>
      <c r="IN477" s="2261"/>
      <c r="IO477" s="1868"/>
      <c r="IR477" s="2261"/>
      <c r="IS477" s="1868"/>
      <c r="IV477" s="1868"/>
      <c r="IW477" s="1868"/>
      <c r="IZ477" s="2261"/>
      <c r="JA477" s="1868"/>
      <c r="JD477" s="2261"/>
      <c r="JE477" s="1868"/>
      <c r="JH477" s="2261"/>
      <c r="JI477" s="1868"/>
      <c r="JL477" s="2261"/>
      <c r="JM477" s="1868"/>
      <c r="JP477" s="2261"/>
      <c r="JQ477" s="1868"/>
      <c r="JT477" s="2261"/>
      <c r="JU477" s="1868"/>
      <c r="JX477" s="2261"/>
      <c r="JY477" s="1868"/>
      <c r="KB477" s="2261"/>
      <c r="KC477" s="1868"/>
      <c r="KF477" s="2261"/>
      <c r="KG477" s="1868"/>
      <c r="KJ477" s="2261"/>
      <c r="KK477" s="1868"/>
      <c r="KN477" s="2261"/>
      <c r="KO477" s="1868"/>
      <c r="KR477" s="2261"/>
      <c r="KS477" s="1868"/>
      <c r="KV477" s="2261"/>
      <c r="KW477" s="1868"/>
      <c r="KZ477" s="2261"/>
      <c r="LA477" s="1868"/>
      <c r="LD477" s="2261"/>
      <c r="LE477" s="1868"/>
      <c r="LH477" s="2261"/>
      <c r="LI477" s="1868"/>
      <c r="LL477" s="2261"/>
      <c r="LM477" s="1868"/>
      <c r="LP477" s="2261"/>
      <c r="LQ477" s="1868"/>
      <c r="LT477" s="2261"/>
      <c r="LU477" s="1868"/>
      <c r="LX477" s="2261"/>
      <c r="LY477" s="1868"/>
      <c r="MB477" s="2261"/>
      <c r="MC477" s="1868"/>
      <c r="MF477" s="2261"/>
      <c r="MG477" s="1868"/>
      <c r="MJ477" s="2261"/>
      <c r="MK477" s="1868"/>
      <c r="MN477" s="2261"/>
      <c r="MO477" s="1868"/>
      <c r="MR477" s="2261"/>
      <c r="MS477" s="1868"/>
      <c r="MV477" s="2261"/>
      <c r="MW477" s="1868"/>
      <c r="MZ477" s="2261"/>
      <c r="NA477" s="1868"/>
      <c r="ND477" s="2261"/>
    </row>
    <row r="478" spans="1:368" s="78" customFormat="1" thickBot="1">
      <c r="A478" s="899"/>
      <c r="B478" s="1754"/>
      <c r="C478" s="2336"/>
      <c r="D478" s="2337"/>
      <c r="E478" s="2336"/>
      <c r="F478" s="1837" t="s">
        <v>480</v>
      </c>
      <c r="G478" s="1743" t="s">
        <v>357</v>
      </c>
      <c r="H478" s="2338">
        <f t="shared" ref="H478:J479" si="413">AVERAGE(M478,CG478,BE478,CO478,DI478,AK478,AC478,GO478,GS478,BQ478,EO478)</f>
        <v>4.7333333333333334</v>
      </c>
      <c r="I478" s="2277">
        <f t="shared" si="413"/>
        <v>3.9833333333333329</v>
      </c>
      <c r="J478" s="2277">
        <f t="shared" si="413"/>
        <v>5.5333333333333341</v>
      </c>
      <c r="K478" s="2339">
        <f>SUM(H478:J478)</f>
        <v>14.25</v>
      </c>
      <c r="L478" s="1754"/>
      <c r="M478" s="65"/>
      <c r="N478" s="65"/>
      <c r="O478" s="65"/>
      <c r="P478" s="218"/>
      <c r="Q478" s="2511"/>
      <c r="R478" s="97"/>
      <c r="S478" s="98"/>
      <c r="T478" s="2512"/>
      <c r="U478" s="41"/>
      <c r="V478" s="41"/>
      <c r="W478" s="41"/>
      <c r="X478" s="100"/>
      <c r="Y478" s="101"/>
      <c r="Z478" s="101"/>
      <c r="AA478" s="101"/>
      <c r="AB478" s="102"/>
      <c r="AC478" s="41"/>
      <c r="AD478" s="41"/>
      <c r="AE478" s="41"/>
      <c r="AF478" s="100"/>
      <c r="AG478" s="1182"/>
      <c r="AH478" s="1183"/>
      <c r="AI478" s="1184"/>
      <c r="AJ478" s="1183"/>
      <c r="AK478" s="1558">
        <v>5</v>
      </c>
      <c r="AL478" s="486">
        <v>4</v>
      </c>
      <c r="AM478" s="486">
        <v>7</v>
      </c>
      <c r="AN478" s="1559">
        <f>AM478+AL478+AK478</f>
        <v>16</v>
      </c>
      <c r="AO478" s="1135"/>
      <c r="AP478" s="1135"/>
      <c r="AQ478" s="1135"/>
      <c r="AR478" s="1124"/>
      <c r="AS478" s="109"/>
      <c r="AT478" s="109"/>
      <c r="AU478" s="110"/>
      <c r="AV478" s="608"/>
      <c r="AW478" s="1956"/>
      <c r="AX478" s="111"/>
      <c r="AY478" s="112"/>
      <c r="AZ478" s="1957"/>
      <c r="BA478" s="4"/>
      <c r="BB478" s="4"/>
      <c r="BC478" s="4"/>
      <c r="BD478" s="2395"/>
      <c r="BE478" s="2401"/>
      <c r="BF478" s="368"/>
      <c r="BG478" s="2451"/>
      <c r="BH478" s="470"/>
      <c r="BI478" s="221"/>
      <c r="BJ478" s="221"/>
      <c r="BK478" s="221"/>
      <c r="BL478" s="115"/>
      <c r="BM478" s="38"/>
      <c r="BN478" s="38"/>
      <c r="BO478" s="38"/>
      <c r="BP478" s="117"/>
      <c r="BQ478" s="109"/>
      <c r="BR478" s="109"/>
      <c r="BS478" s="109"/>
      <c r="BT478" s="608"/>
      <c r="BU478" s="1939"/>
      <c r="BV478" s="109"/>
      <c r="BW478" s="109"/>
      <c r="BX478" s="1940"/>
      <c r="BY478" s="2135"/>
      <c r="BZ478" s="2135"/>
      <c r="CA478" s="2135"/>
      <c r="CB478" s="1431"/>
      <c r="CC478" s="41"/>
      <c r="CD478" s="41"/>
      <c r="CE478" s="41"/>
      <c r="CF478" s="100"/>
      <c r="CG478" s="463">
        <f>CJ478*6/20</f>
        <v>3.9</v>
      </c>
      <c r="CH478" s="463">
        <f>CJ478*6/20</f>
        <v>3.9</v>
      </c>
      <c r="CI478" s="463">
        <f>CJ478*8/20</f>
        <v>5.2</v>
      </c>
      <c r="CJ478" s="703">
        <v>13</v>
      </c>
      <c r="CK478" s="221"/>
      <c r="CL478" s="221"/>
      <c r="CM478" s="221"/>
      <c r="CN478" s="220"/>
      <c r="CO478" s="683">
        <f>CR478*6/20</f>
        <v>4.5</v>
      </c>
      <c r="CP478" s="683">
        <f>CR478*6/20</f>
        <v>4.5</v>
      </c>
      <c r="CQ478" s="683">
        <f>CR478*8/20</f>
        <v>6</v>
      </c>
      <c r="CR478" s="699">
        <v>15</v>
      </c>
      <c r="CV478" s="121"/>
      <c r="CW478" s="2"/>
      <c r="CY478" s="3"/>
      <c r="CZ478" s="3"/>
      <c r="DA478" s="2"/>
      <c r="DC478" s="3"/>
      <c r="DD478" s="3"/>
      <c r="DE478" s="2"/>
      <c r="DG478" s="3"/>
      <c r="DH478" s="3"/>
      <c r="DI478" s="2"/>
      <c r="DK478" s="3"/>
      <c r="DL478" s="3"/>
      <c r="DM478" s="90"/>
      <c r="DN478" s="90"/>
      <c r="DO478" s="90"/>
      <c r="DP478" s="103"/>
      <c r="DQ478" s="2"/>
      <c r="DS478" s="3"/>
      <c r="DT478" s="121"/>
      <c r="DU478" s="2"/>
      <c r="DW478" s="3"/>
      <c r="DX478" s="121"/>
      <c r="DY478" s="2"/>
      <c r="EA478" s="3"/>
      <c r="EB478" s="121"/>
      <c r="EC478" s="2"/>
      <c r="EE478" s="3"/>
      <c r="EF478" s="121"/>
      <c r="EG478" s="2"/>
      <c r="EI478" s="3"/>
      <c r="EJ478" s="121"/>
      <c r="EK478" s="994"/>
      <c r="EL478" s="995"/>
      <c r="EM478" s="996"/>
      <c r="EN478" s="997"/>
      <c r="EO478" s="1870">
        <v>5.5</v>
      </c>
      <c r="EP478" s="462">
        <v>3</v>
      </c>
      <c r="EQ478" s="462">
        <v>5</v>
      </c>
      <c r="ER478" s="574">
        <f>EQ478+EP478+EO478</f>
        <v>13.5</v>
      </c>
      <c r="ES478" s="1117"/>
      <c r="ET478" s="1118"/>
      <c r="EU478" s="1119"/>
      <c r="EV478" s="1120"/>
      <c r="EW478" s="1400"/>
      <c r="EX478" s="1401"/>
      <c r="EY478" s="1402"/>
      <c r="EZ478" s="1403"/>
      <c r="FA478" s="1469"/>
      <c r="FB478" s="1470"/>
      <c r="FC478" s="1471"/>
      <c r="FD478" s="1472"/>
      <c r="FE478" s="1682"/>
      <c r="FF478" s="1683"/>
      <c r="FG478" s="1684"/>
      <c r="FH478" s="1685"/>
      <c r="FL478" s="2252"/>
      <c r="FP478" s="2252"/>
      <c r="FQ478" s="1858"/>
      <c r="FT478" s="2252"/>
      <c r="FX478" s="2252"/>
      <c r="GB478" s="2252"/>
      <c r="GF478" s="2252"/>
      <c r="GJ478" s="2252"/>
      <c r="GK478" s="898"/>
      <c r="GL478" s="898"/>
      <c r="GM478" s="898"/>
      <c r="GN478" s="2260"/>
      <c r="GO478" s="374">
        <f>GR478*6/20</f>
        <v>4.5</v>
      </c>
      <c r="GP478" s="374">
        <f>GR478*6/20</f>
        <v>4.5</v>
      </c>
      <c r="GQ478" s="374">
        <f>GR478*8/20</f>
        <v>6</v>
      </c>
      <c r="GR478" s="2263">
        <v>15</v>
      </c>
      <c r="GS478" s="462">
        <v>5</v>
      </c>
      <c r="GT478" s="462">
        <v>4</v>
      </c>
      <c r="GU478" s="462">
        <v>4</v>
      </c>
      <c r="GV478" s="1869">
        <f>GU478+GT478+GS478</f>
        <v>13</v>
      </c>
      <c r="GW478" s="1858"/>
      <c r="GZ478" s="2252"/>
      <c r="HA478" s="1858"/>
      <c r="HD478" s="2252"/>
      <c r="HE478" s="1858"/>
      <c r="HH478" s="2252"/>
      <c r="HI478" s="1858"/>
      <c r="HL478" s="2252"/>
      <c r="HM478" s="1858"/>
      <c r="HP478" s="2252"/>
      <c r="HQ478" s="1858"/>
      <c r="HT478" s="2252"/>
      <c r="HU478" s="1858"/>
      <c r="HX478" s="2252"/>
      <c r="HY478" s="1858"/>
      <c r="IB478" s="2252"/>
      <c r="IC478" s="1858"/>
      <c r="IF478" s="2252"/>
      <c r="IG478" s="1858"/>
      <c r="IJ478" s="2252"/>
      <c r="IK478" s="1858"/>
      <c r="IN478" s="2252"/>
      <c r="IO478" s="1858"/>
      <c r="IR478" s="2252"/>
      <c r="IS478" s="1858"/>
      <c r="IV478" s="1858"/>
      <c r="IW478" s="1858"/>
      <c r="IZ478" s="2252"/>
      <c r="JA478" s="1858"/>
      <c r="JD478" s="2252"/>
      <c r="JE478" s="1858"/>
      <c r="JH478" s="2252"/>
      <c r="JI478" s="1858"/>
      <c r="JL478" s="2252"/>
      <c r="JM478" s="1858"/>
      <c r="JP478" s="2252"/>
      <c r="JQ478" s="1858"/>
      <c r="JT478" s="2252"/>
      <c r="JU478" s="1858"/>
      <c r="JX478" s="2252"/>
      <c r="JY478" s="1858"/>
      <c r="KB478" s="2252"/>
      <c r="KC478" s="1858"/>
      <c r="KF478" s="2252"/>
      <c r="KG478" s="1858"/>
      <c r="KJ478" s="2252"/>
      <c r="KK478" s="1858"/>
      <c r="KN478" s="2252"/>
      <c r="KO478" s="1858"/>
      <c r="KR478" s="2252"/>
      <c r="KS478" s="1858"/>
      <c r="KV478" s="2252"/>
      <c r="KW478" s="1858"/>
      <c r="KZ478" s="2252"/>
      <c r="LA478" s="1858"/>
      <c r="LD478" s="2252"/>
      <c r="LE478" s="1858"/>
      <c r="LH478" s="2252"/>
      <c r="LI478" s="1858"/>
      <c r="LL478" s="2252"/>
      <c r="LM478" s="1858"/>
      <c r="LP478" s="2252"/>
      <c r="LQ478" s="1858"/>
      <c r="LT478" s="2252"/>
      <c r="LU478" s="1858"/>
      <c r="LX478" s="2252"/>
      <c r="LY478" s="1858"/>
      <c r="MB478" s="2252"/>
      <c r="MC478" s="1858"/>
      <c r="MF478" s="2252"/>
      <c r="MG478" s="1858"/>
      <c r="MJ478" s="2252"/>
      <c r="MK478" s="1858"/>
      <c r="MN478" s="2252"/>
      <c r="MO478" s="1858"/>
      <c r="MR478" s="2252"/>
      <c r="MS478" s="1858"/>
      <c r="MV478" s="2252"/>
      <c r="MW478" s="1858"/>
      <c r="MZ478" s="2252"/>
      <c r="NA478" s="1858"/>
      <c r="ND478" s="2252"/>
    </row>
    <row r="479" spans="1:368" s="78" customFormat="1" thickBot="1">
      <c r="A479" s="899"/>
      <c r="B479" s="1754"/>
      <c r="C479" s="1790"/>
      <c r="D479" s="2331"/>
      <c r="E479" s="1790"/>
      <c r="F479" s="1837" t="s">
        <v>479</v>
      </c>
      <c r="G479" s="1743" t="s">
        <v>468</v>
      </c>
      <c r="H479" s="2271">
        <f t="shared" si="413"/>
        <v>4.4666666666666668</v>
      </c>
      <c r="I479" s="2272">
        <f t="shared" si="413"/>
        <v>5.3</v>
      </c>
      <c r="J479" s="2272">
        <f t="shared" si="413"/>
        <v>5.7333333333333334</v>
      </c>
      <c r="K479" s="2328">
        <f>SUM(H479:J479)</f>
        <v>15.5</v>
      </c>
      <c r="L479" s="1754"/>
      <c r="M479" s="65"/>
      <c r="N479" s="65"/>
      <c r="O479" s="65"/>
      <c r="P479" s="218"/>
      <c r="Q479" s="2511"/>
      <c r="R479" s="97"/>
      <c r="S479" s="98"/>
      <c r="T479" s="2512"/>
      <c r="U479" s="41"/>
      <c r="V479" s="41"/>
      <c r="W479" s="41"/>
      <c r="X479" s="100"/>
      <c r="Y479" s="101"/>
      <c r="Z479" s="101"/>
      <c r="AA479" s="101"/>
      <c r="AB479" s="102"/>
      <c r="AC479" s="41"/>
      <c r="AD479" s="41"/>
      <c r="AE479" s="41"/>
      <c r="AF479" s="100"/>
      <c r="AG479" s="1182"/>
      <c r="AH479" s="1183"/>
      <c r="AI479" s="1184"/>
      <c r="AJ479" s="1183"/>
      <c r="AK479" s="1558">
        <v>4.5</v>
      </c>
      <c r="AL479" s="486">
        <v>5.5</v>
      </c>
      <c r="AM479" s="486">
        <v>4.5</v>
      </c>
      <c r="AN479" s="1559">
        <f>AM479+AL479+AK479</f>
        <v>14.5</v>
      </c>
      <c r="AO479" s="1135"/>
      <c r="AP479" s="1135"/>
      <c r="AQ479" s="1135"/>
      <c r="AR479" s="1124"/>
      <c r="AS479" s="109"/>
      <c r="AT479" s="109"/>
      <c r="AU479" s="110"/>
      <c r="AV479" s="608"/>
      <c r="AW479" s="1956"/>
      <c r="AX479" s="111"/>
      <c r="AY479" s="112"/>
      <c r="AZ479" s="1957"/>
      <c r="BA479" s="4"/>
      <c r="BB479" s="4"/>
      <c r="BC479" s="4"/>
      <c r="BD479" s="2395"/>
      <c r="BE479" s="2401"/>
      <c r="BF479" s="368"/>
      <c r="BG479" s="2451"/>
      <c r="BH479" s="470"/>
      <c r="BI479" s="221"/>
      <c r="BJ479" s="221"/>
      <c r="BK479" s="221"/>
      <c r="BL479" s="115"/>
      <c r="BM479" s="38"/>
      <c r="BN479" s="38"/>
      <c r="BO479" s="38"/>
      <c r="BP479" s="117"/>
      <c r="BQ479" s="109"/>
      <c r="BR479" s="109"/>
      <c r="BS479" s="109"/>
      <c r="BT479" s="608"/>
      <c r="BU479" s="1939"/>
      <c r="BV479" s="109"/>
      <c r="BW479" s="109"/>
      <c r="BX479" s="1940"/>
      <c r="BY479" s="2135"/>
      <c r="BZ479" s="2135"/>
      <c r="CA479" s="2135"/>
      <c r="CB479" s="1431"/>
      <c r="CC479" s="41"/>
      <c r="CD479" s="41"/>
      <c r="CE479" s="41"/>
      <c r="CF479" s="100"/>
      <c r="CG479" s="683">
        <f>CJ479*6/20</f>
        <v>3.9</v>
      </c>
      <c r="CH479" s="683">
        <f>CJ479*6/20</f>
        <v>3.9</v>
      </c>
      <c r="CI479" s="683">
        <f>CJ479*8/20</f>
        <v>5.2</v>
      </c>
      <c r="CJ479" s="699">
        <v>13</v>
      </c>
      <c r="CK479" s="221"/>
      <c r="CL479" s="221"/>
      <c r="CM479" s="221"/>
      <c r="CN479" s="220"/>
      <c r="CO479" s="1870">
        <v>5</v>
      </c>
      <c r="CP479" s="462">
        <v>5</v>
      </c>
      <c r="CQ479" s="462">
        <v>5</v>
      </c>
      <c r="CR479" s="574">
        <f>CQ479+CP479+CO479</f>
        <v>15</v>
      </c>
      <c r="CV479" s="121"/>
      <c r="CW479" s="2"/>
      <c r="CY479" s="3"/>
      <c r="CZ479" s="3"/>
      <c r="DA479" s="2"/>
      <c r="DC479" s="3"/>
      <c r="DD479" s="3"/>
      <c r="DE479" s="2"/>
      <c r="DG479" s="3"/>
      <c r="DH479" s="3"/>
      <c r="DI479" s="2"/>
      <c r="DK479" s="3"/>
      <c r="DL479" s="3"/>
      <c r="DM479" s="90"/>
      <c r="DN479" s="90"/>
      <c r="DO479" s="90"/>
      <c r="DP479" s="103"/>
      <c r="DQ479" s="2"/>
      <c r="DS479" s="3"/>
      <c r="DT479" s="121"/>
      <c r="DU479" s="2"/>
      <c r="DW479" s="3"/>
      <c r="DX479" s="121"/>
      <c r="DY479" s="2"/>
      <c r="EA479" s="3"/>
      <c r="EB479" s="121"/>
      <c r="EC479" s="2"/>
      <c r="EE479" s="3"/>
      <c r="EF479" s="121"/>
      <c r="EG479" s="2"/>
      <c r="EI479" s="3"/>
      <c r="EJ479" s="121"/>
      <c r="EK479" s="994"/>
      <c r="EL479" s="995"/>
      <c r="EM479" s="996"/>
      <c r="EN479" s="997"/>
      <c r="EO479" s="1870">
        <v>4</v>
      </c>
      <c r="EP479" s="462">
        <v>6</v>
      </c>
      <c r="EQ479" s="462">
        <v>5.5</v>
      </c>
      <c r="ER479" s="574">
        <f>EQ479+EP479+EO479</f>
        <v>15.5</v>
      </c>
      <c r="ES479" s="1117"/>
      <c r="ET479" s="1118"/>
      <c r="EU479" s="1119"/>
      <c r="EV479" s="1120"/>
      <c r="EW479" s="1400"/>
      <c r="EX479" s="1401"/>
      <c r="EY479" s="1402"/>
      <c r="EZ479" s="1403"/>
      <c r="FA479" s="1469"/>
      <c r="FB479" s="1470"/>
      <c r="FC479" s="1471"/>
      <c r="FD479" s="1472"/>
      <c r="FE479" s="1682"/>
      <c r="FF479" s="1683"/>
      <c r="FG479" s="1684"/>
      <c r="FH479" s="1685"/>
      <c r="FL479" s="2252"/>
      <c r="FP479" s="2252"/>
      <c r="FQ479" s="1858"/>
      <c r="FT479" s="2252"/>
      <c r="FX479" s="2252"/>
      <c r="GB479" s="2252"/>
      <c r="GF479" s="2252"/>
      <c r="GJ479" s="2252"/>
      <c r="GN479" s="2252"/>
      <c r="GO479" s="374">
        <f>GR479*6/20</f>
        <v>5.4</v>
      </c>
      <c r="GP479" s="374">
        <f>GR479*6/20</f>
        <v>5.4</v>
      </c>
      <c r="GQ479" s="374">
        <f>GR479*8/20</f>
        <v>7.2</v>
      </c>
      <c r="GR479" s="2263">
        <v>18</v>
      </c>
      <c r="GS479" s="462">
        <v>4</v>
      </c>
      <c r="GT479" s="462">
        <v>6</v>
      </c>
      <c r="GU479" s="462">
        <v>7</v>
      </c>
      <c r="GV479" s="1869">
        <f>GU479+GT479+GS479</f>
        <v>17</v>
      </c>
      <c r="GW479" s="1858"/>
      <c r="GZ479" s="2252"/>
      <c r="HA479" s="1858"/>
      <c r="HD479" s="2252"/>
      <c r="HE479" s="1858"/>
      <c r="HH479" s="2252"/>
      <c r="HI479" s="1858"/>
      <c r="HL479" s="2252"/>
      <c r="HM479" s="1858"/>
      <c r="HP479" s="2252"/>
      <c r="HQ479" s="1858"/>
      <c r="HT479" s="2252"/>
      <c r="HU479" s="1858"/>
      <c r="HX479" s="2252"/>
      <c r="HY479" s="1858"/>
      <c r="IB479" s="2252"/>
      <c r="IC479" s="1858"/>
      <c r="IF479" s="2252"/>
      <c r="IG479" s="1858"/>
      <c r="IJ479" s="2252"/>
      <c r="IK479" s="1858"/>
      <c r="IN479" s="2252"/>
      <c r="IO479" s="1858"/>
      <c r="IR479" s="2252"/>
      <c r="IS479" s="1858"/>
      <c r="IV479" s="1858"/>
      <c r="IW479" s="1858"/>
      <c r="IZ479" s="2252"/>
      <c r="JA479" s="1858"/>
      <c r="JD479" s="2252"/>
      <c r="JE479" s="1858"/>
      <c r="JH479" s="2252"/>
      <c r="JI479" s="1858"/>
      <c r="JL479" s="2252"/>
      <c r="JM479" s="1858"/>
      <c r="JP479" s="2252"/>
      <c r="JQ479" s="1858"/>
      <c r="JT479" s="2252"/>
      <c r="JU479" s="1858"/>
      <c r="JX479" s="2252"/>
      <c r="JY479" s="1858"/>
      <c r="KB479" s="2252"/>
      <c r="KC479" s="1858"/>
      <c r="KF479" s="2252"/>
      <c r="KG479" s="1858"/>
      <c r="KJ479" s="2252"/>
      <c r="KK479" s="1858"/>
      <c r="KN479" s="2252"/>
      <c r="KO479" s="1858"/>
      <c r="KR479" s="2252"/>
      <c r="KS479" s="1858"/>
      <c r="KV479" s="2252"/>
      <c r="KW479" s="1858"/>
      <c r="KZ479" s="2252"/>
      <c r="LA479" s="1858"/>
      <c r="LD479" s="2252"/>
      <c r="LE479" s="1858"/>
      <c r="LH479" s="2252"/>
      <c r="LI479" s="1858"/>
      <c r="LL479" s="2252"/>
      <c r="LM479" s="1858"/>
      <c r="LP479" s="2252"/>
      <c r="LQ479" s="1858"/>
      <c r="LT479" s="2252"/>
      <c r="LU479" s="1858"/>
      <c r="LX479" s="2252"/>
      <c r="LY479" s="1858"/>
      <c r="MB479" s="2252"/>
      <c r="MC479" s="1858"/>
      <c r="MF479" s="2252"/>
      <c r="MG479" s="1858"/>
      <c r="MJ479" s="2252"/>
      <c r="MK479" s="1858"/>
      <c r="MN479" s="2252"/>
      <c r="MO479" s="1858"/>
      <c r="MR479" s="2252"/>
      <c r="MS479" s="1858"/>
      <c r="MV479" s="2252"/>
      <c r="MW479" s="1858"/>
      <c r="MZ479" s="2252"/>
      <c r="NA479" s="1858"/>
      <c r="ND479" s="2252"/>
    </row>
    <row r="480" spans="1:368" s="78" customFormat="1" thickBot="1">
      <c r="A480" s="899"/>
      <c r="B480" s="1754"/>
      <c r="C480" s="1790">
        <v>2009</v>
      </c>
      <c r="D480" s="2335" t="s">
        <v>503</v>
      </c>
      <c r="E480" s="1790">
        <v>29</v>
      </c>
      <c r="F480" s="1842" t="s">
        <v>489</v>
      </c>
      <c r="G480" s="2342"/>
      <c r="H480" s="2329"/>
      <c r="I480" s="2329"/>
      <c r="J480" s="2329"/>
      <c r="K480" s="2330"/>
      <c r="L480" s="1754"/>
      <c r="M480" s="65"/>
      <c r="N480" s="65"/>
      <c r="O480" s="65"/>
      <c r="P480" s="218"/>
      <c r="Q480" s="2511"/>
      <c r="R480" s="97"/>
      <c r="S480" s="98"/>
      <c r="T480" s="2512"/>
      <c r="U480" s="41"/>
      <c r="V480" s="41"/>
      <c r="W480" s="41"/>
      <c r="X480" s="100"/>
      <c r="Y480" s="101"/>
      <c r="Z480" s="101"/>
      <c r="AA480" s="101"/>
      <c r="AB480" s="2344"/>
      <c r="AC480" s="2578"/>
      <c r="AD480" s="2574"/>
      <c r="AE480" s="2575"/>
      <c r="AF480" s="2579"/>
      <c r="AG480" s="1183"/>
      <c r="AH480" s="1183"/>
      <c r="AI480" s="1184"/>
      <c r="AJ480" s="1183"/>
      <c r="AK480" s="2578">
        <f>STDEV(AN478:AN479)</f>
        <v>1.0606601717798212</v>
      </c>
      <c r="AL480" s="2574"/>
      <c r="AM480" s="2575">
        <f>AVERAGE(AN478:AN479)</f>
        <v>15.25</v>
      </c>
      <c r="AN480" s="2579"/>
      <c r="AO480" s="1135"/>
      <c r="AP480" s="1135"/>
      <c r="AQ480" s="1135"/>
      <c r="AR480" s="1124"/>
      <c r="AS480" s="109"/>
      <c r="AT480" s="109"/>
      <c r="AU480" s="110"/>
      <c r="AV480" s="608"/>
      <c r="AW480" s="1956"/>
      <c r="AX480" s="111"/>
      <c r="AY480" s="112"/>
      <c r="AZ480" s="1957"/>
      <c r="BA480" s="4"/>
      <c r="BB480" s="4"/>
      <c r="BC480" s="4"/>
      <c r="BD480" s="2395"/>
      <c r="BE480" s="2401"/>
      <c r="BF480" s="368"/>
      <c r="BG480" s="2451"/>
      <c r="BH480" s="470"/>
      <c r="BI480" s="221"/>
      <c r="BJ480" s="221"/>
      <c r="BK480" s="221"/>
      <c r="BL480" s="115"/>
      <c r="BM480" s="38"/>
      <c r="BN480" s="38"/>
      <c r="BO480" s="38"/>
      <c r="BP480" s="117"/>
      <c r="BQ480" s="109"/>
      <c r="BR480" s="109"/>
      <c r="BS480" s="109"/>
      <c r="BT480" s="608"/>
      <c r="BU480" s="1939"/>
      <c r="BV480" s="109"/>
      <c r="BW480" s="109"/>
      <c r="BX480" s="1940"/>
      <c r="BY480" s="2135"/>
      <c r="BZ480" s="2135"/>
      <c r="CA480" s="2135"/>
      <c r="CB480" s="1431"/>
      <c r="CC480" s="41"/>
      <c r="CD480" s="41"/>
      <c r="CE480" s="41"/>
      <c r="CF480" s="100"/>
      <c r="CG480" s="2578">
        <f>STDEV(CJ478:CJ479)</f>
        <v>0</v>
      </c>
      <c r="CH480" s="2574"/>
      <c r="CI480" s="2575">
        <f>AVERAGE(CJ478:CJ479)</f>
        <v>13</v>
      </c>
      <c r="CJ480" s="2579"/>
      <c r="CK480" s="221"/>
      <c r="CL480" s="221"/>
      <c r="CM480" s="221"/>
      <c r="CN480" s="220"/>
      <c r="CO480" s="2578">
        <f>STDEV(CR478:CR479)</f>
        <v>0</v>
      </c>
      <c r="CP480" s="2574"/>
      <c r="CQ480" s="2575">
        <f>AVERAGE(CR478:CR479)</f>
        <v>15</v>
      </c>
      <c r="CR480" s="2579"/>
      <c r="CV480" s="121"/>
      <c r="CW480" s="2"/>
      <c r="CY480" s="3"/>
      <c r="CZ480" s="3"/>
      <c r="DA480" s="2"/>
      <c r="DC480" s="3"/>
      <c r="DD480" s="3"/>
      <c r="DE480" s="2"/>
      <c r="DG480" s="3"/>
      <c r="DH480" s="3"/>
      <c r="DI480" s="2"/>
      <c r="DK480" s="3"/>
      <c r="DL480" s="3"/>
      <c r="DM480" s="90"/>
      <c r="DN480" s="90"/>
      <c r="DO480" s="90"/>
      <c r="DP480" s="103"/>
      <c r="DQ480" s="2"/>
      <c r="DS480" s="3"/>
      <c r="DT480" s="121"/>
      <c r="DU480" s="2"/>
      <c r="DW480" s="3"/>
      <c r="DX480" s="121"/>
      <c r="DY480" s="2"/>
      <c r="EA480" s="3"/>
      <c r="EB480" s="121"/>
      <c r="EC480" s="2"/>
      <c r="EE480" s="3"/>
      <c r="EF480" s="121"/>
      <c r="EG480" s="2"/>
      <c r="EI480" s="3"/>
      <c r="EJ480" s="121"/>
      <c r="EK480" s="994"/>
      <c r="EL480" s="995"/>
      <c r="EM480" s="996"/>
      <c r="EN480" s="997"/>
      <c r="EO480" s="2578">
        <f>STDEV(ER478:ER479)</f>
        <v>1.4142135623730951</v>
      </c>
      <c r="EP480" s="2574"/>
      <c r="EQ480" s="2575">
        <f>AVERAGE(ER478:ER479)</f>
        <v>14.5</v>
      </c>
      <c r="ER480" s="2579"/>
      <c r="ES480" s="1117"/>
      <c r="ET480" s="1118"/>
      <c r="EU480" s="1119"/>
      <c r="EV480" s="1120"/>
      <c r="EW480" s="1400"/>
      <c r="EX480" s="1401"/>
      <c r="EY480" s="1402"/>
      <c r="EZ480" s="1403"/>
      <c r="FA480" s="1469"/>
      <c r="FB480" s="1470"/>
      <c r="FC480" s="1471"/>
      <c r="FD480" s="1472"/>
      <c r="FE480" s="1682"/>
      <c r="FF480" s="1683"/>
      <c r="FG480" s="1684"/>
      <c r="FH480" s="1685"/>
      <c r="FL480" s="2252"/>
      <c r="FP480" s="2252"/>
      <c r="FQ480" s="1858"/>
      <c r="FT480" s="2252"/>
      <c r="FX480" s="2252"/>
      <c r="GB480" s="2252"/>
      <c r="GF480" s="2252"/>
      <c r="GJ480" s="2252"/>
      <c r="GN480" s="2252"/>
      <c r="GO480" s="2578">
        <f>STDEV(GR478:GR479)</f>
        <v>2.1213203435596424</v>
      </c>
      <c r="GP480" s="2574"/>
      <c r="GQ480" s="2575">
        <f>AVERAGE(GR478:GR479)</f>
        <v>16.5</v>
      </c>
      <c r="GR480" s="2579"/>
      <c r="GS480" s="2578">
        <f>STDEV(GV478:GV479)</f>
        <v>2.8284271247461903</v>
      </c>
      <c r="GT480" s="2574"/>
      <c r="GU480" s="2575">
        <f>AVERAGE(GV478:GV479)</f>
        <v>15</v>
      </c>
      <c r="GV480" s="2579"/>
      <c r="GW480" s="1858"/>
      <c r="GZ480" s="2252"/>
      <c r="HA480" s="1858"/>
      <c r="HD480" s="2252"/>
      <c r="HE480" s="1858"/>
      <c r="HH480" s="2252"/>
      <c r="HI480" s="1858"/>
      <c r="HL480" s="2252"/>
      <c r="HM480" s="1858"/>
      <c r="HP480" s="2252"/>
      <c r="HQ480" s="1858"/>
      <c r="HT480" s="2252"/>
      <c r="HU480" s="1858"/>
      <c r="HX480" s="2252"/>
      <c r="HY480" s="1858"/>
      <c r="IB480" s="2252"/>
      <c r="IC480" s="1858"/>
      <c r="IF480" s="2252"/>
      <c r="IG480" s="1858"/>
      <c r="IJ480" s="2252"/>
      <c r="IK480" s="1858"/>
      <c r="IN480" s="2252"/>
      <c r="IO480" s="1858"/>
      <c r="IR480" s="2252"/>
      <c r="IS480" s="1858"/>
      <c r="IV480" s="1858"/>
      <c r="IW480" s="1858"/>
      <c r="IZ480" s="2252"/>
      <c r="JA480" s="1858"/>
      <c r="JD480" s="2252"/>
      <c r="JE480" s="1858"/>
      <c r="JH480" s="2252"/>
      <c r="JI480" s="1858"/>
      <c r="JL480" s="2252"/>
      <c r="JM480" s="1858"/>
      <c r="JP480" s="2252"/>
      <c r="JQ480" s="1858"/>
      <c r="JT480" s="2252"/>
      <c r="JU480" s="1858"/>
      <c r="JX480" s="2252"/>
      <c r="JY480" s="1858"/>
      <c r="KB480" s="2252"/>
      <c r="KC480" s="1858"/>
      <c r="KF480" s="2252"/>
      <c r="KG480" s="1858"/>
      <c r="KJ480" s="2252"/>
      <c r="KK480" s="1858"/>
      <c r="KN480" s="2252"/>
      <c r="KO480" s="1858"/>
      <c r="KR480" s="2252"/>
      <c r="KS480" s="1858"/>
      <c r="KV480" s="2252"/>
      <c r="KW480" s="1858"/>
      <c r="KZ480" s="2252"/>
      <c r="LA480" s="1858"/>
      <c r="LD480" s="2252"/>
      <c r="LE480" s="1858"/>
      <c r="LH480" s="2252"/>
      <c r="LI480" s="1858"/>
      <c r="LL480" s="2252"/>
      <c r="LM480" s="1858"/>
      <c r="LP480" s="2252"/>
      <c r="LQ480" s="1858"/>
      <c r="LT480" s="2252"/>
      <c r="LU480" s="1858"/>
      <c r="LX480" s="2252"/>
      <c r="LY480" s="1858"/>
      <c r="MB480" s="2252"/>
      <c r="MC480" s="1858"/>
      <c r="MF480" s="2252"/>
      <c r="MG480" s="1858"/>
      <c r="MJ480" s="2252"/>
      <c r="MK480" s="1858"/>
      <c r="MN480" s="2252"/>
      <c r="MO480" s="1858"/>
      <c r="MR480" s="2252"/>
      <c r="MS480" s="1858"/>
      <c r="MV480" s="2252"/>
      <c r="MW480" s="1858"/>
      <c r="MZ480" s="2252"/>
      <c r="NA480" s="1858"/>
      <c r="ND480" s="2252"/>
    </row>
    <row r="481" spans="1:368" s="898" customFormat="1" thickBot="1">
      <c r="A481" s="861"/>
      <c r="B481" s="1760"/>
      <c r="C481" s="1790"/>
      <c r="D481" s="2331"/>
      <c r="E481" s="1790"/>
      <c r="F481" s="2345" t="s">
        <v>561</v>
      </c>
      <c r="G481" s="2346"/>
      <c r="H481" s="2274"/>
      <c r="I481" s="2274"/>
      <c r="J481" s="2274"/>
      <c r="K481" s="2275"/>
      <c r="L481" s="1760"/>
      <c r="M481" s="2075"/>
      <c r="N481" s="2075"/>
      <c r="O481" s="2075"/>
      <c r="P481" s="2491"/>
      <c r="Q481" s="2536"/>
      <c r="R481" s="2076"/>
      <c r="S481" s="2077"/>
      <c r="T481" s="2537"/>
      <c r="U481" s="2078"/>
      <c r="V481" s="2078"/>
      <c r="W481" s="2078"/>
      <c r="X481" s="2079"/>
      <c r="Y481" s="2199"/>
      <c r="Z481" s="2199"/>
      <c r="AA481" s="2199"/>
      <c r="AB481" s="2200"/>
      <c r="AC481" s="2572">
        <f>STDEV(AF482:AF489)</f>
        <v>2.3260942125619688</v>
      </c>
      <c r="AD481" s="2570"/>
      <c r="AE481" s="2571">
        <f>AVERAGE(AF482:AF489)</f>
        <v>13.375</v>
      </c>
      <c r="AF481" s="2573"/>
      <c r="AG481" s="2110"/>
      <c r="AH481" s="2109"/>
      <c r="AI481" s="2224"/>
      <c r="AJ481" s="2109"/>
      <c r="AK481" s="2083"/>
      <c r="AL481" s="2084"/>
      <c r="AM481" s="2084"/>
      <c r="AN481" s="2085"/>
      <c r="AO481" s="2572">
        <f>STDEV(AR482:AR489)</f>
        <v>1.5118578920369088</v>
      </c>
      <c r="AP481" s="2570"/>
      <c r="AQ481" s="2571">
        <f>AVERAGE(AR482:AR489)</f>
        <v>11</v>
      </c>
      <c r="AR481" s="2573"/>
      <c r="AS481" s="2088"/>
      <c r="AT481" s="2088"/>
      <c r="AU481" s="2089"/>
      <c r="AV481" s="2090"/>
      <c r="AW481" s="2091"/>
      <c r="AX481" s="2092"/>
      <c r="AY481" s="2093"/>
      <c r="AZ481" s="2094"/>
      <c r="BA481" s="2095"/>
      <c r="BB481" s="2095"/>
      <c r="BC481" s="2095"/>
      <c r="BD481" s="2394"/>
      <c r="BE481" s="2572">
        <f>STDEV(BH482:BH489)</f>
        <v>1.9955307206712847</v>
      </c>
      <c r="BF481" s="2570"/>
      <c r="BG481" s="2571">
        <f>AVERAGE(BH482:BH489)</f>
        <v>14.625</v>
      </c>
      <c r="BH481" s="2573"/>
      <c r="BI481" s="2097"/>
      <c r="BJ481" s="2097"/>
      <c r="BK481" s="2097"/>
      <c r="BL481" s="2098"/>
      <c r="BM481" s="2572">
        <f>STDEV(BP482:BP489)</f>
        <v>1.7496361866726067</v>
      </c>
      <c r="BN481" s="2570"/>
      <c r="BO481" s="2571">
        <f>AVERAGE(BP482:BP489)</f>
        <v>14.713750000000001</v>
      </c>
      <c r="BP481" s="2573"/>
      <c r="BQ481" s="2088"/>
      <c r="BR481" s="2088"/>
      <c r="BS481" s="2088"/>
      <c r="BT481" s="2090"/>
      <c r="BU481" s="2101"/>
      <c r="BV481" s="2088"/>
      <c r="BW481" s="2088"/>
      <c r="BX481" s="2102"/>
      <c r="BY481" s="2109"/>
      <c r="BZ481" s="2109"/>
      <c r="CA481" s="2109"/>
      <c r="CB481" s="2232"/>
      <c r="CC481" s="2078"/>
      <c r="CD481" s="2078"/>
      <c r="CE481" s="2078"/>
      <c r="CF481" s="2079"/>
      <c r="CG481" s="2099"/>
      <c r="CH481" s="2099"/>
      <c r="CI481" s="2099"/>
      <c r="CJ481" s="2100"/>
      <c r="CK481" s="2097"/>
      <c r="CL481" s="2097"/>
      <c r="CM481" s="2097"/>
      <c r="CN481" s="2105"/>
      <c r="CO481" s="1867"/>
      <c r="CQ481" s="2106"/>
      <c r="CR481" s="2201"/>
      <c r="CV481" s="2107"/>
      <c r="CW481" s="2108"/>
      <c r="CY481" s="2106"/>
      <c r="CZ481" s="2106"/>
      <c r="DA481" s="2108"/>
      <c r="DC481" s="2106"/>
      <c r="DD481" s="2106"/>
      <c r="DE481" s="2108"/>
      <c r="DG481" s="2106"/>
      <c r="DH481" s="2106"/>
      <c r="DI481" s="2108"/>
      <c r="DK481" s="2106"/>
      <c r="DL481" s="2106"/>
      <c r="DM481" s="2109"/>
      <c r="DN481" s="2109"/>
      <c r="DO481" s="2109"/>
      <c r="DP481" s="2110"/>
      <c r="DQ481" s="2108"/>
      <c r="DS481" s="2106"/>
      <c r="DT481" s="2107"/>
      <c r="DU481" s="2108"/>
      <c r="DW481" s="2106"/>
      <c r="DX481" s="2107"/>
      <c r="DY481" s="2108"/>
      <c r="EA481" s="2106"/>
      <c r="EB481" s="2107"/>
      <c r="EC481" s="2108"/>
      <c r="EE481" s="2106"/>
      <c r="EF481" s="2107"/>
      <c r="EG481" s="2108"/>
      <c r="EI481" s="2106"/>
      <c r="EJ481" s="2107"/>
      <c r="EK481" s="2108"/>
      <c r="EM481" s="2106"/>
      <c r="EN481" s="2108"/>
      <c r="EO481" s="2572">
        <f>STDEV(ER482:ER489)</f>
        <v>2.5614891734524781</v>
      </c>
      <c r="EP481" s="2570"/>
      <c r="EQ481" s="2571">
        <f>AVERAGE(ER482:ER489)</f>
        <v>13.213750000000001</v>
      </c>
      <c r="ER481" s="2573"/>
      <c r="EU481" s="2106"/>
      <c r="EV481" s="2107"/>
      <c r="EW481" s="2108"/>
      <c r="EY481" s="2106"/>
      <c r="EZ481" s="2107"/>
      <c r="FA481" s="2108"/>
      <c r="FC481" s="2106"/>
      <c r="FD481" s="2107"/>
      <c r="FE481" s="2131"/>
      <c r="FF481" s="2132"/>
      <c r="FG481" s="2133"/>
      <c r="FH481" s="2134"/>
      <c r="FL481" s="2260"/>
      <c r="FP481" s="2260"/>
      <c r="FQ481" s="1867"/>
      <c r="FT481" s="2260"/>
      <c r="FX481" s="2260"/>
      <c r="GB481" s="2260"/>
      <c r="GF481" s="2260"/>
      <c r="GG481" s="1867"/>
      <c r="GJ481" s="2260"/>
      <c r="GN481" s="2260"/>
      <c r="GR481" s="2260"/>
      <c r="GV481" s="1867"/>
      <c r="GW481" s="2572">
        <f>STDEV(GZ482:GZ489)</f>
        <v>0.67259492160693568</v>
      </c>
      <c r="GX481" s="2570"/>
      <c r="GY481" s="2571">
        <f>AVERAGE(GZ482:GZ489)</f>
        <v>13.168749999999999</v>
      </c>
      <c r="GZ481" s="2573"/>
      <c r="HA481" s="1858"/>
      <c r="HB481" s="78"/>
      <c r="HC481" s="78"/>
      <c r="HD481" s="2252"/>
      <c r="HE481" s="1858"/>
      <c r="HF481" s="78"/>
      <c r="HG481" s="78"/>
      <c r="HH481" s="2252"/>
      <c r="HI481" s="1858"/>
      <c r="HJ481" s="78"/>
      <c r="HK481" s="78"/>
      <c r="HL481" s="2252"/>
      <c r="HM481" s="1858"/>
      <c r="HN481" s="78"/>
      <c r="HO481" s="78"/>
      <c r="HP481" s="2252"/>
      <c r="HQ481" s="1858"/>
      <c r="HR481" s="78"/>
      <c r="HS481" s="78"/>
      <c r="HT481" s="2252"/>
      <c r="HU481" s="1858"/>
      <c r="HV481" s="78"/>
      <c r="HW481" s="78"/>
      <c r="HX481" s="2252"/>
      <c r="HY481" s="1858"/>
      <c r="HZ481" s="78"/>
      <c r="IA481" s="78"/>
      <c r="IB481" s="2252"/>
      <c r="IC481" s="1858"/>
      <c r="ID481" s="78"/>
      <c r="IE481" s="78"/>
      <c r="IF481" s="2252"/>
      <c r="IG481" s="1858"/>
      <c r="IH481" s="78"/>
      <c r="II481" s="78"/>
      <c r="IJ481" s="2252"/>
      <c r="IK481" s="1858"/>
      <c r="IL481" s="78"/>
      <c r="IM481" s="78"/>
      <c r="IN481" s="2252"/>
      <c r="IO481" s="1858"/>
      <c r="IP481" s="78"/>
      <c r="IQ481" s="78"/>
      <c r="IR481" s="2252"/>
      <c r="IS481" s="1858"/>
      <c r="IT481" s="78"/>
      <c r="IU481" s="78"/>
      <c r="IV481" s="1858"/>
      <c r="IW481" s="1858"/>
      <c r="IX481" s="78"/>
      <c r="IY481" s="78"/>
      <c r="IZ481" s="2252"/>
      <c r="JA481" s="1858"/>
      <c r="JB481" s="78"/>
      <c r="JC481" s="78"/>
      <c r="JD481" s="2252"/>
      <c r="JE481" s="1858"/>
      <c r="JF481" s="78"/>
      <c r="JG481" s="78"/>
      <c r="JH481" s="2252"/>
      <c r="JI481" s="1858"/>
      <c r="JJ481" s="78"/>
      <c r="JK481" s="78"/>
      <c r="JL481" s="2252"/>
      <c r="JM481" s="1858"/>
      <c r="JN481" s="78"/>
      <c r="JO481" s="78"/>
      <c r="JP481" s="2252"/>
      <c r="JQ481" s="1858"/>
      <c r="JR481" s="78"/>
      <c r="JS481" s="78"/>
      <c r="JT481" s="2252"/>
      <c r="JU481" s="1858"/>
      <c r="JV481" s="78"/>
      <c r="JW481" s="78"/>
      <c r="JX481" s="2252"/>
      <c r="JY481" s="1858"/>
      <c r="JZ481" s="78"/>
      <c r="KA481" s="78"/>
      <c r="KB481" s="2252"/>
      <c r="KC481" s="1858"/>
      <c r="KD481" s="78"/>
      <c r="KE481" s="78"/>
      <c r="KF481" s="2252"/>
      <c r="KG481" s="1858"/>
      <c r="KH481" s="78"/>
      <c r="KI481" s="78"/>
      <c r="KJ481" s="2252"/>
      <c r="KK481" s="1858"/>
      <c r="KL481" s="78"/>
      <c r="KM481" s="78"/>
      <c r="KN481" s="2252"/>
      <c r="KO481" s="1858"/>
      <c r="KP481" s="78"/>
      <c r="KQ481" s="78"/>
      <c r="KR481" s="2252"/>
      <c r="KS481" s="1858"/>
      <c r="KT481" s="78"/>
      <c r="KU481" s="78"/>
      <c r="KV481" s="2252"/>
      <c r="KW481" s="1858"/>
      <c r="KX481" s="78"/>
      <c r="KY481" s="78"/>
      <c r="KZ481" s="2252"/>
      <c r="LA481" s="1858"/>
      <c r="LB481" s="78"/>
      <c r="LC481" s="78"/>
      <c r="LD481" s="2252"/>
      <c r="LE481" s="1858"/>
      <c r="LF481" s="78"/>
      <c r="LG481" s="78"/>
      <c r="LH481" s="2252"/>
      <c r="LI481" s="1858"/>
      <c r="LJ481" s="78"/>
      <c r="LK481" s="78"/>
      <c r="LL481" s="2252"/>
      <c r="LM481" s="1858"/>
      <c r="LN481" s="78"/>
      <c r="LO481" s="78"/>
      <c r="LP481" s="2252"/>
      <c r="LQ481" s="1858"/>
      <c r="LR481" s="78"/>
      <c r="LS481" s="78"/>
      <c r="LT481" s="2252"/>
      <c r="LU481" s="1858"/>
      <c r="LV481" s="78"/>
      <c r="LW481" s="78"/>
      <c r="LX481" s="2252"/>
      <c r="LY481" s="1858"/>
      <c r="LZ481" s="78"/>
      <c r="MA481" s="78"/>
      <c r="MB481" s="2252"/>
      <c r="MC481" s="1858"/>
      <c r="MD481" s="78"/>
      <c r="ME481" s="78"/>
      <c r="MF481" s="2252"/>
      <c r="MG481" s="1858"/>
      <c r="MH481" s="78"/>
      <c r="MI481" s="78"/>
      <c r="MJ481" s="2252"/>
      <c r="MK481" s="1858"/>
      <c r="ML481" s="78"/>
      <c r="MM481" s="78"/>
      <c r="MN481" s="2252"/>
      <c r="MO481" s="1858"/>
      <c r="MP481" s="78"/>
      <c r="MQ481" s="78"/>
      <c r="MR481" s="2252"/>
      <c r="MS481" s="1858"/>
      <c r="MT481" s="78"/>
      <c r="MU481" s="78"/>
      <c r="MV481" s="2252"/>
      <c r="MW481" s="1858"/>
      <c r="MX481" s="78"/>
      <c r="MY481" s="78"/>
      <c r="MZ481" s="2252"/>
      <c r="NA481" s="1858"/>
      <c r="NB481" s="78"/>
      <c r="NC481" s="78"/>
      <c r="ND481" s="2252"/>
    </row>
    <row r="482" spans="1:368" s="78" customFormat="1" thickBot="1">
      <c r="A482" s="899"/>
      <c r="B482" s="1754"/>
      <c r="C482" s="1790"/>
      <c r="D482" s="2331"/>
      <c r="E482" s="1790"/>
      <c r="F482" s="2342" t="s">
        <v>562</v>
      </c>
      <c r="G482" s="2342" t="s">
        <v>560</v>
      </c>
      <c r="H482" s="2343">
        <f t="shared" ref="H482:J489" si="414">AVERAGE(M482,CG482,BE482,CO482,DI482,AO482,AC482,FY482,GW482,BM482,EO482)</f>
        <v>4.1585000000000001</v>
      </c>
      <c r="I482" s="2343">
        <f t="shared" si="414"/>
        <v>3.9918333333333336</v>
      </c>
      <c r="J482" s="2343">
        <f t="shared" si="414"/>
        <v>4.7113333333333332</v>
      </c>
      <c r="K482" s="2310">
        <f>SUM(H482:J482)</f>
        <v>12.861666666666668</v>
      </c>
      <c r="L482" s="1754"/>
      <c r="M482" s="65"/>
      <c r="N482" s="65"/>
      <c r="O482" s="65"/>
      <c r="P482" s="218"/>
      <c r="Q482" s="2511"/>
      <c r="R482" s="97"/>
      <c r="S482" s="98"/>
      <c r="T482" s="2512"/>
      <c r="U482" s="41"/>
      <c r="V482" s="41"/>
      <c r="W482" s="41"/>
      <c r="X482" s="100"/>
      <c r="Y482" s="101"/>
      <c r="Z482" s="101"/>
      <c r="AA482" s="101"/>
      <c r="AB482" s="102"/>
      <c r="AC482" s="484">
        <v>4</v>
      </c>
      <c r="AD482" s="484">
        <v>4</v>
      </c>
      <c r="AE482" s="484">
        <v>3</v>
      </c>
      <c r="AF482" s="356">
        <f>AE482+AD482+AC482</f>
        <v>11</v>
      </c>
      <c r="AG482" s="103"/>
      <c r="AH482" s="90"/>
      <c r="AI482" s="1"/>
      <c r="AJ482" s="90"/>
      <c r="AK482" s="104"/>
      <c r="AL482" s="105"/>
      <c r="AM482" s="105"/>
      <c r="AN482" s="106"/>
      <c r="AO482" s="1133">
        <v>3</v>
      </c>
      <c r="AP482" s="1133">
        <v>3</v>
      </c>
      <c r="AQ482" s="1133">
        <v>5</v>
      </c>
      <c r="AR482" s="1158">
        <f>AQ482+AP482+AO482</f>
        <v>11</v>
      </c>
      <c r="AS482" s="109"/>
      <c r="AT482" s="109"/>
      <c r="AU482" s="110"/>
      <c r="AV482" s="608"/>
      <c r="AW482" s="1956"/>
      <c r="AX482" s="111"/>
      <c r="AY482" s="112"/>
      <c r="AZ482" s="1957"/>
      <c r="BA482" s="4"/>
      <c r="BB482" s="4"/>
      <c r="BC482" s="4"/>
      <c r="BD482" s="2395"/>
      <c r="BE482" s="2401">
        <v>5</v>
      </c>
      <c r="BF482" s="368">
        <v>5</v>
      </c>
      <c r="BG482" s="2451">
        <v>5</v>
      </c>
      <c r="BH482" s="470">
        <f>BG482+BF482+BE482</f>
        <v>15</v>
      </c>
      <c r="BI482" s="221"/>
      <c r="BJ482" s="221"/>
      <c r="BK482" s="221"/>
      <c r="BL482" s="115"/>
      <c r="BM482" s="2011">
        <v>5</v>
      </c>
      <c r="BN482" s="537">
        <v>5</v>
      </c>
      <c r="BO482" s="537">
        <v>5</v>
      </c>
      <c r="BP482" s="2006">
        <f>BO482+BN482+BM482</f>
        <v>15</v>
      </c>
      <c r="BQ482" s="109"/>
      <c r="BR482" s="109"/>
      <c r="BS482" s="109"/>
      <c r="BT482" s="608"/>
      <c r="BU482" s="1939"/>
      <c r="BV482" s="109"/>
      <c r="BW482" s="109"/>
      <c r="BX482" s="1940"/>
      <c r="BY482" s="90"/>
      <c r="BZ482" s="90"/>
      <c r="CA482" s="90"/>
      <c r="CB482" s="120"/>
      <c r="CC482" s="41"/>
      <c r="CD482" s="41"/>
      <c r="CE482" s="41"/>
      <c r="CF482" s="100"/>
      <c r="CG482" s="38"/>
      <c r="CH482" s="38"/>
      <c r="CI482" s="38"/>
      <c r="CJ482" s="117"/>
      <c r="CK482" s="221"/>
      <c r="CL482" s="221"/>
      <c r="CM482" s="221"/>
      <c r="CN482" s="220"/>
      <c r="CO482" s="1858"/>
      <c r="CQ482" s="3"/>
      <c r="CR482" s="2020"/>
      <c r="CV482" s="121"/>
      <c r="CW482" s="2"/>
      <c r="CY482" s="3"/>
      <c r="CZ482" s="3"/>
      <c r="DA482" s="2"/>
      <c r="DC482" s="3"/>
      <c r="DD482" s="3"/>
      <c r="DE482" s="2"/>
      <c r="DG482" s="3"/>
      <c r="DH482" s="3"/>
      <c r="DI482" s="2"/>
      <c r="DK482" s="3"/>
      <c r="DL482" s="3"/>
      <c r="DM482" s="90"/>
      <c r="DN482" s="90"/>
      <c r="DO482" s="90"/>
      <c r="DP482" s="103"/>
      <c r="DQ482" s="2"/>
      <c r="DS482" s="3"/>
      <c r="DT482" s="121"/>
      <c r="DU482" s="2"/>
      <c r="DW482" s="3"/>
      <c r="DX482" s="121"/>
      <c r="DY482" s="2"/>
      <c r="EA482" s="3"/>
      <c r="EB482" s="121"/>
      <c r="EC482" s="2"/>
      <c r="EE482" s="3"/>
      <c r="EF482" s="121"/>
      <c r="EG482" s="2"/>
      <c r="EI482" s="3"/>
      <c r="EJ482" s="121"/>
      <c r="EK482" s="2"/>
      <c r="EM482" s="3"/>
      <c r="EN482" s="2"/>
      <c r="EO482" s="1876">
        <v>4</v>
      </c>
      <c r="EP482" s="1872">
        <v>3</v>
      </c>
      <c r="EQ482" s="1872">
        <v>5</v>
      </c>
      <c r="ER482" s="1877">
        <f t="shared" ref="ER482:ER487" si="415">EQ482+EP482+EO482</f>
        <v>12</v>
      </c>
      <c r="EU482" s="3"/>
      <c r="EV482" s="121"/>
      <c r="EW482" s="2"/>
      <c r="EY482" s="3"/>
      <c r="EZ482" s="121"/>
      <c r="FA482" s="2"/>
      <c r="FC482" s="3"/>
      <c r="FD482" s="121"/>
      <c r="FE482" s="1682"/>
      <c r="FF482" s="1683"/>
      <c r="FG482" s="1684"/>
      <c r="FH482" s="1685"/>
      <c r="FL482" s="2252"/>
      <c r="FP482" s="2252"/>
      <c r="FQ482" s="1858"/>
      <c r="FT482" s="2252"/>
      <c r="FX482" s="2252"/>
      <c r="GB482" s="2252"/>
      <c r="GF482" s="2252"/>
      <c r="GG482" s="1858"/>
      <c r="GJ482" s="2252"/>
      <c r="GN482" s="2252"/>
      <c r="GR482" s="2252"/>
      <c r="GV482" s="1858"/>
      <c r="GW482" s="1906">
        <f>GZ482*6/20</f>
        <v>3.9509999999999996</v>
      </c>
      <c r="GX482" s="683">
        <f>GZ482*6/20</f>
        <v>3.9509999999999996</v>
      </c>
      <c r="GY482" s="683">
        <f>GZ482*8/20</f>
        <v>5.2679999999999998</v>
      </c>
      <c r="GZ482" s="1907">
        <f>GZ483</f>
        <v>13.17</v>
      </c>
      <c r="HA482" s="1858"/>
      <c r="HD482" s="2252"/>
      <c r="HE482" s="1858"/>
      <c r="HH482" s="2252"/>
      <c r="HI482" s="1858"/>
      <c r="HL482" s="2252"/>
      <c r="HM482" s="1858"/>
      <c r="HP482" s="2252"/>
      <c r="HQ482" s="1858"/>
      <c r="HT482" s="2252"/>
      <c r="HU482" s="1858"/>
      <c r="HX482" s="2252"/>
      <c r="HY482" s="1858"/>
      <c r="IB482" s="2252"/>
      <c r="IC482" s="1858"/>
      <c r="IF482" s="2252"/>
      <c r="IG482" s="1858"/>
      <c r="IJ482" s="2252"/>
      <c r="IK482" s="1858"/>
      <c r="IN482" s="2252"/>
      <c r="IO482" s="1858"/>
      <c r="IR482" s="2252"/>
      <c r="IS482" s="1858"/>
      <c r="IV482" s="1858"/>
      <c r="IW482" s="1858"/>
      <c r="IZ482" s="2252"/>
      <c r="JA482" s="1858"/>
      <c r="JD482" s="2252"/>
      <c r="JE482" s="1858"/>
      <c r="JH482" s="2252"/>
      <c r="JI482" s="1858"/>
      <c r="JL482" s="2252"/>
      <c r="JM482" s="1858"/>
      <c r="JP482" s="2252"/>
      <c r="JQ482" s="1858"/>
      <c r="JT482" s="2252"/>
      <c r="JU482" s="1858"/>
      <c r="JX482" s="2252"/>
      <c r="JY482" s="1858"/>
      <c r="KB482" s="2252"/>
      <c r="KC482" s="1858"/>
      <c r="KF482" s="2252"/>
      <c r="KG482" s="1858"/>
      <c r="KJ482" s="2252"/>
      <c r="KK482" s="1858"/>
      <c r="KN482" s="2252"/>
      <c r="KO482" s="1858"/>
      <c r="KR482" s="2252"/>
      <c r="KS482" s="1858"/>
      <c r="KV482" s="2252"/>
      <c r="KW482" s="1858"/>
      <c r="KZ482" s="2252"/>
      <c r="LA482" s="1858"/>
      <c r="LD482" s="2252"/>
      <c r="LE482" s="1858"/>
      <c r="LH482" s="2252"/>
      <c r="LI482" s="1858"/>
      <c r="LL482" s="2252"/>
      <c r="LM482" s="1858"/>
      <c r="LP482" s="2252"/>
      <c r="LQ482" s="1858"/>
      <c r="LT482" s="2252"/>
      <c r="LU482" s="1858"/>
      <c r="LX482" s="2252"/>
      <c r="LY482" s="1858"/>
      <c r="MB482" s="2252"/>
      <c r="MC482" s="1858"/>
      <c r="MF482" s="2252"/>
      <c r="MG482" s="1858"/>
      <c r="MJ482" s="2252"/>
      <c r="MK482" s="1858"/>
      <c r="MN482" s="2252"/>
      <c r="MO482" s="1858"/>
      <c r="MR482" s="2252"/>
      <c r="MS482" s="1858"/>
      <c r="MV482" s="2252"/>
      <c r="MW482" s="1858"/>
      <c r="MZ482" s="2252"/>
      <c r="NA482" s="1858"/>
      <c r="ND482" s="2252"/>
    </row>
    <row r="483" spans="1:368" s="78" customFormat="1" thickBot="1">
      <c r="A483" s="899"/>
      <c r="B483" s="1754"/>
      <c r="C483" s="1790"/>
      <c r="D483" s="2331"/>
      <c r="E483" s="1790"/>
      <c r="F483" s="2342" t="s">
        <v>563</v>
      </c>
      <c r="G483" s="2342" t="s">
        <v>557</v>
      </c>
      <c r="H483" s="2343">
        <f t="shared" si="414"/>
        <v>4.069</v>
      </c>
      <c r="I483" s="2343">
        <f t="shared" si="414"/>
        <v>3.9856666666666669</v>
      </c>
      <c r="J483" s="2343">
        <f t="shared" si="414"/>
        <v>5.2586666666666666</v>
      </c>
      <c r="K483" s="2310">
        <f t="shared" ref="K483:K489" si="416">SUM(H483:J483)</f>
        <v>13.313333333333333</v>
      </c>
      <c r="L483" s="1754"/>
      <c r="M483" s="65"/>
      <c r="N483" s="65"/>
      <c r="O483" s="65"/>
      <c r="P483" s="218"/>
      <c r="Q483" s="2511"/>
      <c r="R483" s="97"/>
      <c r="S483" s="98"/>
      <c r="T483" s="2512"/>
      <c r="U483" s="41"/>
      <c r="V483" s="41"/>
      <c r="W483" s="41"/>
      <c r="X483" s="100"/>
      <c r="Y483" s="101"/>
      <c r="Z483" s="101"/>
      <c r="AA483" s="101"/>
      <c r="AB483" s="102"/>
      <c r="AC483" s="484">
        <v>3.5</v>
      </c>
      <c r="AD483" s="484">
        <v>4</v>
      </c>
      <c r="AE483" s="484">
        <v>4</v>
      </c>
      <c r="AF483" s="356">
        <f t="shared" ref="AF483:AF489" si="417">AE483+AD483+AC483</f>
        <v>11.5</v>
      </c>
      <c r="AG483" s="103"/>
      <c r="AH483" s="90"/>
      <c r="AI483" s="1"/>
      <c r="AJ483" s="90"/>
      <c r="AK483" s="104"/>
      <c r="AL483" s="105"/>
      <c r="AM483" s="105"/>
      <c r="AN483" s="106"/>
      <c r="AO483" s="1133">
        <v>5</v>
      </c>
      <c r="AP483" s="1133">
        <v>4</v>
      </c>
      <c r="AQ483" s="1133">
        <v>5</v>
      </c>
      <c r="AR483" s="1158">
        <f t="shared" ref="AR483:AR489" si="418">AQ483+AP483+AO483</f>
        <v>14</v>
      </c>
      <c r="AS483" s="109"/>
      <c r="AT483" s="109"/>
      <c r="AU483" s="110"/>
      <c r="AV483" s="608"/>
      <c r="AW483" s="1956"/>
      <c r="AX483" s="111"/>
      <c r="AY483" s="112"/>
      <c r="AZ483" s="1957"/>
      <c r="BA483" s="4"/>
      <c r="BB483" s="4"/>
      <c r="BC483" s="4"/>
      <c r="BD483" s="2395"/>
      <c r="BE483" s="2401">
        <v>4</v>
      </c>
      <c r="BF483" s="368">
        <v>4</v>
      </c>
      <c r="BG483" s="2451">
        <v>7</v>
      </c>
      <c r="BH483" s="470">
        <f t="shared" ref="BH483:BH489" si="419">BG483+BF483+BE483</f>
        <v>15</v>
      </c>
      <c r="BI483" s="221"/>
      <c r="BJ483" s="221"/>
      <c r="BK483" s="221"/>
      <c r="BL483" s="115"/>
      <c r="BM483" s="2011">
        <v>4</v>
      </c>
      <c r="BN483" s="537">
        <v>4</v>
      </c>
      <c r="BO483" s="537">
        <v>5</v>
      </c>
      <c r="BP483" s="2006">
        <f t="shared" ref="BP483:BP489" si="420">BO483+BN483+BM483</f>
        <v>13</v>
      </c>
      <c r="BQ483" s="109"/>
      <c r="BR483" s="109"/>
      <c r="BS483" s="109"/>
      <c r="BT483" s="608"/>
      <c r="BU483" s="1939"/>
      <c r="BV483" s="109"/>
      <c r="BW483" s="109"/>
      <c r="BX483" s="1940"/>
      <c r="BY483" s="90"/>
      <c r="BZ483" s="90"/>
      <c r="CA483" s="90"/>
      <c r="CB483" s="120"/>
      <c r="CC483" s="41"/>
      <c r="CD483" s="41"/>
      <c r="CE483" s="41"/>
      <c r="CF483" s="100"/>
      <c r="CG483" s="38"/>
      <c r="CH483" s="38"/>
      <c r="CI483" s="38"/>
      <c r="CJ483" s="117"/>
      <c r="CK483" s="221"/>
      <c r="CL483" s="221"/>
      <c r="CM483" s="221"/>
      <c r="CN483" s="220"/>
      <c r="CO483" s="1858"/>
      <c r="CQ483" s="3"/>
      <c r="CR483" s="2020"/>
      <c r="CV483" s="121"/>
      <c r="CW483" s="2"/>
      <c r="CY483" s="3"/>
      <c r="CZ483" s="3"/>
      <c r="DA483" s="2"/>
      <c r="DC483" s="3"/>
      <c r="DD483" s="3"/>
      <c r="DE483" s="2"/>
      <c r="DG483" s="3"/>
      <c r="DH483" s="3"/>
      <c r="DI483" s="2"/>
      <c r="DK483" s="3"/>
      <c r="DL483" s="3"/>
      <c r="DM483" s="90"/>
      <c r="DN483" s="90"/>
      <c r="DO483" s="90"/>
      <c r="DP483" s="103"/>
      <c r="DQ483" s="2"/>
      <c r="DS483" s="3"/>
      <c r="DT483" s="121"/>
      <c r="DU483" s="2"/>
      <c r="DW483" s="3"/>
      <c r="DX483" s="121"/>
      <c r="DY483" s="2"/>
      <c r="EA483" s="3"/>
      <c r="EB483" s="121"/>
      <c r="EC483" s="2"/>
      <c r="EE483" s="3"/>
      <c r="EF483" s="121"/>
      <c r="EG483" s="2"/>
      <c r="EI483" s="3"/>
      <c r="EJ483" s="121"/>
      <c r="EK483" s="2"/>
      <c r="EM483" s="3"/>
      <c r="EN483" s="2"/>
      <c r="EO483" s="1906">
        <f>ER483*6/20</f>
        <v>3.9630000000000001</v>
      </c>
      <c r="EP483" s="683">
        <f>ER483*6/20</f>
        <v>3.9630000000000001</v>
      </c>
      <c r="EQ483" s="683">
        <f>ER483*8/20</f>
        <v>5.2840000000000007</v>
      </c>
      <c r="ER483" s="1907">
        <v>13.21</v>
      </c>
      <c r="EU483" s="3"/>
      <c r="EV483" s="121"/>
      <c r="EW483" s="2"/>
      <c r="EY483" s="3"/>
      <c r="EZ483" s="121"/>
      <c r="FA483" s="2"/>
      <c r="FC483" s="3"/>
      <c r="FD483" s="121"/>
      <c r="FE483" s="1682"/>
      <c r="FF483" s="1683"/>
      <c r="FG483" s="1684"/>
      <c r="FH483" s="1685"/>
      <c r="FL483" s="2252"/>
      <c r="FP483" s="2252"/>
      <c r="FQ483" s="1858"/>
      <c r="FT483" s="2252"/>
      <c r="FX483" s="2252"/>
      <c r="GB483" s="2252"/>
      <c r="GF483" s="2252"/>
      <c r="GG483" s="1858"/>
      <c r="GJ483" s="2252"/>
      <c r="GN483" s="2252"/>
      <c r="GR483" s="2252"/>
      <c r="GV483" s="1858"/>
      <c r="GW483" s="1906">
        <f>GZ483*6/20</f>
        <v>3.9509999999999996</v>
      </c>
      <c r="GX483" s="683">
        <f>GZ483*6/20</f>
        <v>3.9509999999999996</v>
      </c>
      <c r="GY483" s="683">
        <f>GZ483*8/20</f>
        <v>5.2679999999999998</v>
      </c>
      <c r="GZ483" s="1907">
        <f>GZ484</f>
        <v>13.17</v>
      </c>
      <c r="HA483" s="1858"/>
      <c r="HD483" s="2252"/>
      <c r="HE483" s="1858"/>
      <c r="HH483" s="2252"/>
      <c r="HI483" s="1858"/>
      <c r="HL483" s="2252"/>
      <c r="HM483" s="1858"/>
      <c r="HP483" s="2252"/>
      <c r="HQ483" s="1858"/>
      <c r="HT483" s="2252"/>
      <c r="HU483" s="1858"/>
      <c r="HX483" s="2252"/>
      <c r="HY483" s="1858"/>
      <c r="IB483" s="2252"/>
      <c r="IC483" s="1858"/>
      <c r="IF483" s="2252"/>
      <c r="IG483" s="1858"/>
      <c r="IJ483" s="2252"/>
      <c r="IK483" s="1858"/>
      <c r="IN483" s="2252"/>
      <c r="IO483" s="1858"/>
      <c r="IR483" s="2252"/>
      <c r="IS483" s="1858"/>
      <c r="IV483" s="1858"/>
      <c r="IW483" s="1858"/>
      <c r="IZ483" s="2252"/>
      <c r="JA483" s="1858"/>
      <c r="JD483" s="2252"/>
      <c r="JE483" s="1858"/>
      <c r="JH483" s="2252"/>
      <c r="JI483" s="1858"/>
      <c r="JL483" s="2252"/>
      <c r="JM483" s="1858"/>
      <c r="JP483" s="2252"/>
      <c r="JQ483" s="1858"/>
      <c r="JT483" s="2252"/>
      <c r="JU483" s="1858"/>
      <c r="JX483" s="2252"/>
      <c r="JY483" s="1858"/>
      <c r="KB483" s="2252"/>
      <c r="KC483" s="1858"/>
      <c r="KF483" s="2252"/>
      <c r="KG483" s="1858"/>
      <c r="KJ483" s="2252"/>
      <c r="KK483" s="1858"/>
      <c r="KN483" s="2252"/>
      <c r="KO483" s="1858"/>
      <c r="KR483" s="2252"/>
      <c r="KS483" s="1858"/>
      <c r="KV483" s="2252"/>
      <c r="KW483" s="1858"/>
      <c r="KZ483" s="2252"/>
      <c r="LA483" s="1858"/>
      <c r="LD483" s="2252"/>
      <c r="LE483" s="1858"/>
      <c r="LH483" s="2252"/>
      <c r="LI483" s="1858"/>
      <c r="LL483" s="2252"/>
      <c r="LM483" s="1858"/>
      <c r="LP483" s="2252"/>
      <c r="LQ483" s="1858"/>
      <c r="LT483" s="2252"/>
      <c r="LU483" s="1858"/>
      <c r="LX483" s="2252"/>
      <c r="LY483" s="1858"/>
      <c r="MB483" s="2252"/>
      <c r="MC483" s="1858"/>
      <c r="MF483" s="2252"/>
      <c r="MG483" s="1858"/>
      <c r="MJ483" s="2252"/>
      <c r="MK483" s="1858"/>
      <c r="MN483" s="2252"/>
      <c r="MO483" s="1858"/>
      <c r="MR483" s="2252"/>
      <c r="MS483" s="1858"/>
      <c r="MV483" s="2252"/>
      <c r="MW483" s="1858"/>
      <c r="MZ483" s="2252"/>
      <c r="NA483" s="1858"/>
      <c r="ND483" s="2252"/>
    </row>
    <row r="484" spans="1:368" s="78" customFormat="1" thickBot="1">
      <c r="A484" s="899"/>
      <c r="B484" s="1754"/>
      <c r="C484" s="1790"/>
      <c r="D484" s="2331"/>
      <c r="E484" s="1790"/>
      <c r="F484" s="2342"/>
      <c r="G484" s="2342" t="s">
        <v>234</v>
      </c>
      <c r="H484" s="2354">
        <f t="shared" si="414"/>
        <v>4.575166666666667</v>
      </c>
      <c r="I484" s="2352">
        <f t="shared" si="414"/>
        <v>4.825166666666667</v>
      </c>
      <c r="J484" s="2343">
        <f t="shared" si="414"/>
        <v>4.7113333333333332</v>
      </c>
      <c r="K484" s="2313">
        <f t="shared" si="416"/>
        <v>14.111666666666668</v>
      </c>
      <c r="L484" s="1754"/>
      <c r="M484" s="65"/>
      <c r="N484" s="65"/>
      <c r="O484" s="65"/>
      <c r="P484" s="218"/>
      <c r="Q484" s="2511"/>
      <c r="R484" s="97"/>
      <c r="S484" s="98"/>
      <c r="T484" s="2512"/>
      <c r="U484" s="41"/>
      <c r="V484" s="41"/>
      <c r="W484" s="41"/>
      <c r="X484" s="100"/>
      <c r="Y484" s="101"/>
      <c r="Z484" s="101"/>
      <c r="AA484" s="101"/>
      <c r="AB484" s="102"/>
      <c r="AC484" s="484">
        <v>5.5</v>
      </c>
      <c r="AD484" s="484">
        <v>5</v>
      </c>
      <c r="AE484" s="484">
        <v>5.5</v>
      </c>
      <c r="AF484" s="356">
        <f t="shared" si="417"/>
        <v>16</v>
      </c>
      <c r="AG484" s="103"/>
      <c r="AH484" s="90"/>
      <c r="AI484" s="1"/>
      <c r="AJ484" s="90"/>
      <c r="AK484" s="104"/>
      <c r="AL484" s="105"/>
      <c r="AM484" s="105"/>
      <c r="AN484" s="106"/>
      <c r="AO484" s="1133">
        <v>4</v>
      </c>
      <c r="AP484" s="1133">
        <v>4</v>
      </c>
      <c r="AQ484" s="1133">
        <v>2</v>
      </c>
      <c r="AR484" s="1158">
        <f t="shared" si="418"/>
        <v>10</v>
      </c>
      <c r="AS484" s="109"/>
      <c r="AT484" s="109"/>
      <c r="AU484" s="110"/>
      <c r="AV484" s="608"/>
      <c r="AW484" s="1956"/>
      <c r="AX484" s="111"/>
      <c r="AY484" s="112"/>
      <c r="AZ484" s="1957"/>
      <c r="BA484" s="4"/>
      <c r="BB484" s="4"/>
      <c r="BC484" s="4"/>
      <c r="BD484" s="2395"/>
      <c r="BE484" s="2401">
        <v>5</v>
      </c>
      <c r="BF484" s="368">
        <v>5</v>
      </c>
      <c r="BG484" s="2451">
        <v>4</v>
      </c>
      <c r="BH484" s="470">
        <f t="shared" si="419"/>
        <v>14</v>
      </c>
      <c r="BI484" s="221"/>
      <c r="BJ484" s="221"/>
      <c r="BK484" s="221"/>
      <c r="BL484" s="115"/>
      <c r="BM484" s="2011">
        <v>5</v>
      </c>
      <c r="BN484" s="537">
        <v>6</v>
      </c>
      <c r="BO484" s="537">
        <v>6</v>
      </c>
      <c r="BP484" s="2006">
        <f t="shared" si="420"/>
        <v>17</v>
      </c>
      <c r="BQ484" s="109"/>
      <c r="BR484" s="109"/>
      <c r="BS484" s="109"/>
      <c r="BT484" s="608"/>
      <c r="BU484" s="1939"/>
      <c r="BV484" s="109"/>
      <c r="BW484" s="109"/>
      <c r="BX484" s="1940"/>
      <c r="BY484" s="90"/>
      <c r="BZ484" s="90"/>
      <c r="CA484" s="90"/>
      <c r="CB484" s="120"/>
      <c r="CC484" s="41"/>
      <c r="CD484" s="41"/>
      <c r="CE484" s="41"/>
      <c r="CF484" s="100"/>
      <c r="CG484" s="38"/>
      <c r="CH484" s="38"/>
      <c r="CI484" s="38"/>
      <c r="CJ484" s="117"/>
      <c r="CK484" s="221"/>
      <c r="CL484" s="221"/>
      <c r="CM484" s="221"/>
      <c r="CN484" s="220"/>
      <c r="CO484" s="1858"/>
      <c r="CQ484" s="3"/>
      <c r="CR484" s="2020"/>
      <c r="CV484" s="121"/>
      <c r="CW484" s="2"/>
      <c r="CY484" s="3"/>
      <c r="CZ484" s="3"/>
      <c r="DA484" s="2"/>
      <c r="DC484" s="3"/>
      <c r="DD484" s="3"/>
      <c r="DE484" s="2"/>
      <c r="DG484" s="3"/>
      <c r="DH484" s="3"/>
      <c r="DI484" s="2"/>
      <c r="DK484" s="3"/>
      <c r="DL484" s="3"/>
      <c r="DM484" s="90"/>
      <c r="DN484" s="90"/>
      <c r="DO484" s="90"/>
      <c r="DP484" s="103"/>
      <c r="DQ484" s="2"/>
      <c r="DS484" s="3"/>
      <c r="DT484" s="121"/>
      <c r="DU484" s="2"/>
      <c r="DW484" s="3"/>
      <c r="DX484" s="121"/>
      <c r="DY484" s="2"/>
      <c r="EA484" s="3"/>
      <c r="EB484" s="121"/>
      <c r="EC484" s="2"/>
      <c r="EE484" s="3"/>
      <c r="EF484" s="121"/>
      <c r="EG484" s="2"/>
      <c r="EI484" s="3"/>
      <c r="EJ484" s="121"/>
      <c r="EK484" s="2"/>
      <c r="EM484" s="3"/>
      <c r="EN484" s="2"/>
      <c r="EO484" s="1870">
        <v>4</v>
      </c>
      <c r="EP484" s="462">
        <v>5</v>
      </c>
      <c r="EQ484" s="462">
        <v>5.5</v>
      </c>
      <c r="ER484" s="1871">
        <f t="shared" si="415"/>
        <v>14.5</v>
      </c>
      <c r="EU484" s="3"/>
      <c r="EV484" s="121"/>
      <c r="EW484" s="2"/>
      <c r="EY484" s="3"/>
      <c r="EZ484" s="121"/>
      <c r="FA484" s="2"/>
      <c r="FC484" s="3"/>
      <c r="FD484" s="121"/>
      <c r="FE484" s="1682"/>
      <c r="FF484" s="1683"/>
      <c r="FG484" s="1684"/>
      <c r="FH484" s="1685"/>
      <c r="FL484" s="2252"/>
      <c r="FP484" s="2252"/>
      <c r="FQ484" s="1858"/>
      <c r="FT484" s="2252"/>
      <c r="FX484" s="2252"/>
      <c r="GB484" s="2252"/>
      <c r="GF484" s="2252"/>
      <c r="GG484" s="1858"/>
      <c r="GJ484" s="2252"/>
      <c r="GN484" s="2252"/>
      <c r="GR484" s="2252"/>
      <c r="GV484" s="1858"/>
      <c r="GW484" s="1906">
        <f>GZ484*6/20</f>
        <v>3.9509999999999996</v>
      </c>
      <c r="GX484" s="683">
        <f>GZ484*6/20</f>
        <v>3.9509999999999996</v>
      </c>
      <c r="GY484" s="683">
        <f>GZ484*8/20</f>
        <v>5.2679999999999998</v>
      </c>
      <c r="GZ484" s="1907">
        <f>GZ485</f>
        <v>13.17</v>
      </c>
      <c r="HA484" s="1858"/>
      <c r="HD484" s="2252"/>
      <c r="HE484" s="1858"/>
      <c r="HH484" s="2252"/>
      <c r="HI484" s="1858"/>
      <c r="HL484" s="2252"/>
      <c r="HM484" s="1858"/>
      <c r="HP484" s="2252"/>
      <c r="HQ484" s="1858"/>
      <c r="HT484" s="2252"/>
      <c r="HU484" s="1858"/>
      <c r="HX484" s="2252"/>
      <c r="HY484" s="1858"/>
      <c r="IB484" s="2252"/>
      <c r="IC484" s="1858"/>
      <c r="IF484" s="2252"/>
      <c r="IG484" s="1858"/>
      <c r="IJ484" s="2252"/>
      <c r="IK484" s="1858"/>
      <c r="IN484" s="2252"/>
      <c r="IO484" s="1858"/>
      <c r="IR484" s="2252"/>
      <c r="IS484" s="1858"/>
      <c r="IV484" s="1858"/>
      <c r="IW484" s="1858"/>
      <c r="IZ484" s="2252"/>
      <c r="JA484" s="1858"/>
      <c r="JD484" s="2252"/>
      <c r="JE484" s="1858"/>
      <c r="JH484" s="2252"/>
      <c r="JI484" s="1858"/>
      <c r="JL484" s="2252"/>
      <c r="JM484" s="1858"/>
      <c r="JP484" s="2252"/>
      <c r="JQ484" s="1858"/>
      <c r="JT484" s="2252"/>
      <c r="JU484" s="1858"/>
      <c r="JX484" s="2252"/>
      <c r="JY484" s="1858"/>
      <c r="KB484" s="2252"/>
      <c r="KC484" s="1858"/>
      <c r="KF484" s="2252"/>
      <c r="KG484" s="1858"/>
      <c r="KJ484" s="2252"/>
      <c r="KK484" s="1858"/>
      <c r="KN484" s="2252"/>
      <c r="KO484" s="1858"/>
      <c r="KR484" s="2252"/>
      <c r="KS484" s="1858"/>
      <c r="KV484" s="2252"/>
      <c r="KW484" s="1858"/>
      <c r="KZ484" s="2252"/>
      <c r="LA484" s="1858"/>
      <c r="LD484" s="2252"/>
      <c r="LE484" s="1858"/>
      <c r="LH484" s="2252"/>
      <c r="LI484" s="1858"/>
      <c r="LL484" s="2252"/>
      <c r="LM484" s="1858"/>
      <c r="LP484" s="2252"/>
      <c r="LQ484" s="1858"/>
      <c r="LT484" s="2252"/>
      <c r="LU484" s="1858"/>
      <c r="LX484" s="2252"/>
      <c r="LY484" s="1858"/>
      <c r="MB484" s="2252"/>
      <c r="MC484" s="1858"/>
      <c r="MF484" s="2252"/>
      <c r="MG484" s="1858"/>
      <c r="MJ484" s="2252"/>
      <c r="MK484" s="1858"/>
      <c r="MN484" s="2252"/>
      <c r="MO484" s="1858"/>
      <c r="MR484" s="2252"/>
      <c r="MS484" s="1858"/>
      <c r="MV484" s="2252"/>
      <c r="MW484" s="1858"/>
      <c r="MZ484" s="2252"/>
      <c r="NA484" s="1858"/>
      <c r="ND484" s="2252"/>
    </row>
    <row r="485" spans="1:368" s="78" customFormat="1" thickBot="1">
      <c r="A485" s="899"/>
      <c r="B485" s="1754"/>
      <c r="C485" s="1790"/>
      <c r="D485" s="2331"/>
      <c r="E485" s="1790"/>
      <c r="F485" s="2342"/>
      <c r="G485" s="2342" t="s">
        <v>564</v>
      </c>
      <c r="H485" s="2343">
        <f t="shared" si="414"/>
        <v>4.0418333333333338</v>
      </c>
      <c r="I485" s="2343">
        <f t="shared" si="414"/>
        <v>3.8751666666666669</v>
      </c>
      <c r="J485" s="2353">
        <f t="shared" si="414"/>
        <v>5.5279999999999996</v>
      </c>
      <c r="K485" s="2310">
        <f t="shared" si="416"/>
        <v>13.445</v>
      </c>
      <c r="L485" s="1754"/>
      <c r="M485" s="65"/>
      <c r="N485" s="65"/>
      <c r="O485" s="65"/>
      <c r="P485" s="218"/>
      <c r="Q485" s="2511"/>
      <c r="R485" s="97"/>
      <c r="S485" s="98"/>
      <c r="T485" s="2512"/>
      <c r="U485" s="41"/>
      <c r="V485" s="41"/>
      <c r="W485" s="41"/>
      <c r="X485" s="100"/>
      <c r="Y485" s="101"/>
      <c r="Z485" s="101"/>
      <c r="AA485" s="101"/>
      <c r="AB485" s="102"/>
      <c r="AC485" s="484">
        <v>3</v>
      </c>
      <c r="AD485" s="484">
        <v>4</v>
      </c>
      <c r="AE485" s="484">
        <v>4.5</v>
      </c>
      <c r="AF485" s="356">
        <f t="shared" si="417"/>
        <v>11.5</v>
      </c>
      <c r="AG485" s="103"/>
      <c r="AH485" s="90"/>
      <c r="AI485" s="1"/>
      <c r="AJ485" s="90"/>
      <c r="AK485" s="104"/>
      <c r="AL485" s="105"/>
      <c r="AM485" s="105"/>
      <c r="AN485" s="106"/>
      <c r="AO485" s="1906">
        <f>AR485*6/20</f>
        <v>3.3</v>
      </c>
      <c r="AP485" s="683">
        <f>AR485*6/20</f>
        <v>3.3</v>
      </c>
      <c r="AQ485" s="683">
        <f>AR485*8/20</f>
        <v>4.4000000000000004</v>
      </c>
      <c r="AR485" s="1907">
        <v>11</v>
      </c>
      <c r="AS485" s="109"/>
      <c r="AT485" s="109"/>
      <c r="AU485" s="110"/>
      <c r="AV485" s="608"/>
      <c r="AW485" s="1956"/>
      <c r="AX485" s="111"/>
      <c r="AY485" s="112"/>
      <c r="AZ485" s="1957"/>
      <c r="BA485" s="4"/>
      <c r="BB485" s="4"/>
      <c r="BC485" s="4"/>
      <c r="BD485" s="2395"/>
      <c r="BE485" s="2401">
        <v>5</v>
      </c>
      <c r="BF485" s="368">
        <v>5</v>
      </c>
      <c r="BG485" s="2451">
        <v>5</v>
      </c>
      <c r="BH485" s="470">
        <f t="shared" si="419"/>
        <v>15</v>
      </c>
      <c r="BI485" s="221"/>
      <c r="BJ485" s="221"/>
      <c r="BK485" s="221"/>
      <c r="BL485" s="115"/>
      <c r="BM485" s="2011">
        <v>5</v>
      </c>
      <c r="BN485" s="537">
        <v>5</v>
      </c>
      <c r="BO485" s="537">
        <v>7</v>
      </c>
      <c r="BP485" s="2006">
        <f t="shared" si="420"/>
        <v>17</v>
      </c>
      <c r="BQ485" s="109"/>
      <c r="BR485" s="109"/>
      <c r="BS485" s="109"/>
      <c r="BT485" s="608"/>
      <c r="BU485" s="1939"/>
      <c r="BV485" s="109"/>
      <c r="BW485" s="109"/>
      <c r="BX485" s="1940"/>
      <c r="BY485" s="90"/>
      <c r="BZ485" s="90"/>
      <c r="CA485" s="90"/>
      <c r="CB485" s="120"/>
      <c r="CC485" s="41"/>
      <c r="CD485" s="41"/>
      <c r="CE485" s="41"/>
      <c r="CF485" s="100"/>
      <c r="CG485" s="38"/>
      <c r="CH485" s="38"/>
      <c r="CI485" s="38"/>
      <c r="CJ485" s="117"/>
      <c r="CK485" s="221"/>
      <c r="CL485" s="221"/>
      <c r="CM485" s="221"/>
      <c r="CN485" s="220"/>
      <c r="CO485" s="1858"/>
      <c r="CQ485" s="3"/>
      <c r="CR485" s="2020"/>
      <c r="CV485" s="121"/>
      <c r="CW485" s="2"/>
      <c r="CY485" s="3"/>
      <c r="CZ485" s="3"/>
      <c r="DA485" s="2"/>
      <c r="DC485" s="3"/>
      <c r="DD485" s="3"/>
      <c r="DE485" s="2"/>
      <c r="DG485" s="3"/>
      <c r="DH485" s="3"/>
      <c r="DI485" s="2"/>
      <c r="DK485" s="3"/>
      <c r="DL485" s="3"/>
      <c r="DM485" s="90"/>
      <c r="DN485" s="90"/>
      <c r="DO485" s="90"/>
      <c r="DP485" s="103"/>
      <c r="DQ485" s="2"/>
      <c r="DS485" s="3"/>
      <c r="DT485" s="121"/>
      <c r="DU485" s="2"/>
      <c r="DW485" s="3"/>
      <c r="DX485" s="121"/>
      <c r="DY485" s="2"/>
      <c r="EA485" s="3"/>
      <c r="EB485" s="121"/>
      <c r="EC485" s="2"/>
      <c r="EE485" s="3"/>
      <c r="EF485" s="121"/>
      <c r="EG485" s="2"/>
      <c r="EI485" s="3"/>
      <c r="EJ485" s="121"/>
      <c r="EK485" s="2"/>
      <c r="EM485" s="3"/>
      <c r="EN485" s="2"/>
      <c r="EO485" s="1870">
        <v>4</v>
      </c>
      <c r="EP485" s="462">
        <v>2</v>
      </c>
      <c r="EQ485" s="462">
        <v>7</v>
      </c>
      <c r="ER485" s="1871">
        <f t="shared" si="415"/>
        <v>13</v>
      </c>
      <c r="EU485" s="3"/>
      <c r="EV485" s="121"/>
      <c r="EW485" s="2"/>
      <c r="EY485" s="3"/>
      <c r="EZ485" s="121"/>
      <c r="FA485" s="2"/>
      <c r="FC485" s="3"/>
      <c r="FD485" s="121"/>
      <c r="FE485" s="1682"/>
      <c r="FF485" s="1683"/>
      <c r="FG485" s="1684"/>
      <c r="FH485" s="1685"/>
      <c r="FL485" s="2252"/>
      <c r="FP485" s="2252"/>
      <c r="FQ485" s="1858"/>
      <c r="FT485" s="2252"/>
      <c r="FX485" s="2252"/>
      <c r="GB485" s="2252"/>
      <c r="GF485" s="2252"/>
      <c r="GG485" s="1858"/>
      <c r="GJ485" s="2252"/>
      <c r="GN485" s="2252"/>
      <c r="GR485" s="2252"/>
      <c r="GV485" s="1858"/>
      <c r="GW485" s="1906">
        <f>GZ485*6/20</f>
        <v>3.9509999999999996</v>
      </c>
      <c r="GX485" s="683">
        <f>GZ485*6/20</f>
        <v>3.9509999999999996</v>
      </c>
      <c r="GY485" s="683">
        <f>GZ485*8/20</f>
        <v>5.2679999999999998</v>
      </c>
      <c r="GZ485" s="1907">
        <f>GZ486</f>
        <v>13.17</v>
      </c>
      <c r="HA485" s="1858"/>
      <c r="HD485" s="2252"/>
      <c r="HE485" s="1858"/>
      <c r="HH485" s="2252"/>
      <c r="HI485" s="1858"/>
      <c r="HL485" s="2252"/>
      <c r="HM485" s="1858"/>
      <c r="HP485" s="2252"/>
      <c r="HQ485" s="1858"/>
      <c r="HT485" s="2252"/>
      <c r="HU485" s="1858"/>
      <c r="HX485" s="2252"/>
      <c r="HY485" s="1858"/>
      <c r="IB485" s="2252"/>
      <c r="IC485" s="1858"/>
      <c r="IF485" s="2252"/>
      <c r="IG485" s="1858"/>
      <c r="IJ485" s="2252"/>
      <c r="IK485" s="1858"/>
      <c r="IN485" s="2252"/>
      <c r="IO485" s="1858"/>
      <c r="IR485" s="2252"/>
      <c r="IS485" s="1858"/>
      <c r="IV485" s="1858"/>
      <c r="IW485" s="1858"/>
      <c r="IZ485" s="2252"/>
      <c r="JA485" s="1858"/>
      <c r="JD485" s="2252"/>
      <c r="JE485" s="1858"/>
      <c r="JH485" s="2252"/>
      <c r="JI485" s="1858"/>
      <c r="JL485" s="2252"/>
      <c r="JM485" s="1858"/>
      <c r="JP485" s="2252"/>
      <c r="JQ485" s="1858"/>
      <c r="JT485" s="2252"/>
      <c r="JU485" s="1858"/>
      <c r="JX485" s="2252"/>
      <c r="JY485" s="1858"/>
      <c r="KB485" s="2252"/>
      <c r="KC485" s="1858"/>
      <c r="KF485" s="2252"/>
      <c r="KG485" s="1858"/>
      <c r="KJ485" s="2252"/>
      <c r="KK485" s="1858"/>
      <c r="KN485" s="2252"/>
      <c r="KO485" s="1858"/>
      <c r="KR485" s="2252"/>
      <c r="KS485" s="1858"/>
      <c r="KV485" s="2252"/>
      <c r="KW485" s="1858"/>
      <c r="KZ485" s="2252"/>
      <c r="LA485" s="1858"/>
      <c r="LD485" s="2252"/>
      <c r="LE485" s="1858"/>
      <c r="LH485" s="2252"/>
      <c r="LI485" s="1858"/>
      <c r="LL485" s="2252"/>
      <c r="LM485" s="1858"/>
      <c r="LP485" s="2252"/>
      <c r="LQ485" s="1858"/>
      <c r="LT485" s="2252"/>
      <c r="LU485" s="1858"/>
      <c r="LX485" s="2252"/>
      <c r="LY485" s="1858"/>
      <c r="MB485" s="2252"/>
      <c r="MC485" s="1858"/>
      <c r="MF485" s="2252"/>
      <c r="MG485" s="1858"/>
      <c r="MJ485" s="2252"/>
      <c r="MK485" s="1858"/>
      <c r="MN485" s="2252"/>
      <c r="MO485" s="1858"/>
      <c r="MR485" s="2252"/>
      <c r="MS485" s="1858"/>
      <c r="MV485" s="2252"/>
      <c r="MW485" s="1858"/>
      <c r="MZ485" s="2252"/>
      <c r="NA485" s="1858"/>
      <c r="ND485" s="2252"/>
    </row>
    <row r="486" spans="1:368" s="78" customFormat="1" thickBot="1">
      <c r="A486" s="899"/>
      <c r="B486" s="1754"/>
      <c r="C486" s="1790"/>
      <c r="D486" s="2331"/>
      <c r="E486" s="1790"/>
      <c r="F486" s="2342"/>
      <c r="G486" s="2342" t="s">
        <v>457</v>
      </c>
      <c r="H486" s="2352">
        <f t="shared" si="414"/>
        <v>5.1585000000000001</v>
      </c>
      <c r="I486" s="2353">
        <f t="shared" si="414"/>
        <v>4.325166666666667</v>
      </c>
      <c r="J486" s="2352">
        <f t="shared" si="414"/>
        <v>5.5446666666666671</v>
      </c>
      <c r="K486" s="2309">
        <f t="shared" si="416"/>
        <v>15.028333333333336</v>
      </c>
      <c r="L486" s="1754"/>
      <c r="M486" s="65"/>
      <c r="N486" s="65"/>
      <c r="O486" s="65"/>
      <c r="P486" s="218"/>
      <c r="Q486" s="2511"/>
      <c r="R486" s="97"/>
      <c r="S486" s="98"/>
      <c r="T486" s="2512"/>
      <c r="U486" s="41"/>
      <c r="V486" s="41"/>
      <c r="W486" s="41"/>
      <c r="X486" s="100"/>
      <c r="Y486" s="101"/>
      <c r="Z486" s="101"/>
      <c r="AA486" s="101"/>
      <c r="AB486" s="102"/>
      <c r="AC486" s="484">
        <v>5.5</v>
      </c>
      <c r="AD486" s="484">
        <v>5</v>
      </c>
      <c r="AE486" s="484">
        <v>5.5</v>
      </c>
      <c r="AF486" s="356">
        <f t="shared" si="417"/>
        <v>16</v>
      </c>
      <c r="AG486" s="103"/>
      <c r="AH486" s="90"/>
      <c r="AI486" s="1"/>
      <c r="AJ486" s="90"/>
      <c r="AK486" s="104"/>
      <c r="AL486" s="105"/>
      <c r="AM486" s="105"/>
      <c r="AN486" s="106"/>
      <c r="AO486" s="1133">
        <v>4</v>
      </c>
      <c r="AP486" s="1133">
        <v>4</v>
      </c>
      <c r="AQ486" s="1133">
        <v>4</v>
      </c>
      <c r="AR486" s="1158">
        <f t="shared" si="418"/>
        <v>12</v>
      </c>
      <c r="AS486" s="109"/>
      <c r="AT486" s="109"/>
      <c r="AU486" s="110"/>
      <c r="AV486" s="608"/>
      <c r="AW486" s="1956"/>
      <c r="AX486" s="111"/>
      <c r="AY486" s="112"/>
      <c r="AZ486" s="1957"/>
      <c r="BA486" s="4"/>
      <c r="BB486" s="4"/>
      <c r="BC486" s="4"/>
      <c r="BD486" s="2395"/>
      <c r="BE486" s="2401">
        <v>6</v>
      </c>
      <c r="BF486" s="368">
        <v>4</v>
      </c>
      <c r="BG486" s="2451">
        <v>7</v>
      </c>
      <c r="BH486" s="470">
        <f t="shared" si="419"/>
        <v>17</v>
      </c>
      <c r="BI486" s="221"/>
      <c r="BJ486" s="221"/>
      <c r="BK486" s="221"/>
      <c r="BL486" s="115"/>
      <c r="BM486" s="2011">
        <v>6</v>
      </c>
      <c r="BN486" s="537">
        <v>4</v>
      </c>
      <c r="BO486" s="537">
        <v>5</v>
      </c>
      <c r="BP486" s="2006">
        <f t="shared" si="420"/>
        <v>15</v>
      </c>
      <c r="BQ486" s="109"/>
      <c r="BR486" s="109"/>
      <c r="BS486" s="109"/>
      <c r="BT486" s="608"/>
      <c r="BU486" s="1939"/>
      <c r="BV486" s="109"/>
      <c r="BW486" s="109"/>
      <c r="BX486" s="1940"/>
      <c r="BY486" s="90"/>
      <c r="BZ486" s="90"/>
      <c r="CA486" s="90"/>
      <c r="CB486" s="120"/>
      <c r="CC486" s="41"/>
      <c r="CD486" s="41"/>
      <c r="CE486" s="41"/>
      <c r="CF486" s="100"/>
      <c r="CG486" s="38"/>
      <c r="CH486" s="38"/>
      <c r="CI486" s="38"/>
      <c r="CJ486" s="117"/>
      <c r="CK486" s="221"/>
      <c r="CL486" s="221"/>
      <c r="CM486" s="221"/>
      <c r="CN486" s="220"/>
      <c r="CO486" s="1858"/>
      <c r="CQ486" s="3"/>
      <c r="CR486" s="2020"/>
      <c r="CV486" s="121"/>
      <c r="CW486" s="2"/>
      <c r="CY486" s="3"/>
      <c r="CZ486" s="3"/>
      <c r="DA486" s="2"/>
      <c r="DC486" s="3"/>
      <c r="DD486" s="3"/>
      <c r="DE486" s="2"/>
      <c r="DG486" s="3"/>
      <c r="DH486" s="3"/>
      <c r="DI486" s="2"/>
      <c r="DK486" s="3"/>
      <c r="DL486" s="3"/>
      <c r="DM486" s="90"/>
      <c r="DN486" s="90"/>
      <c r="DO486" s="90"/>
      <c r="DP486" s="103"/>
      <c r="DQ486" s="2"/>
      <c r="DS486" s="3"/>
      <c r="DT486" s="121"/>
      <c r="DU486" s="2"/>
      <c r="DW486" s="3"/>
      <c r="DX486" s="121"/>
      <c r="DY486" s="2"/>
      <c r="EA486" s="3"/>
      <c r="EB486" s="121"/>
      <c r="EC486" s="2"/>
      <c r="EE486" s="3"/>
      <c r="EF486" s="121"/>
      <c r="EG486" s="2"/>
      <c r="EI486" s="3"/>
      <c r="EJ486" s="121"/>
      <c r="EK486" s="2"/>
      <c r="EM486" s="3"/>
      <c r="EN486" s="2"/>
      <c r="EO486" s="1870">
        <v>5.5</v>
      </c>
      <c r="EP486" s="462">
        <v>5</v>
      </c>
      <c r="EQ486" s="462">
        <v>6.5</v>
      </c>
      <c r="ER486" s="1871">
        <f t="shared" si="415"/>
        <v>17</v>
      </c>
      <c r="EU486" s="3"/>
      <c r="EV486" s="121"/>
      <c r="EW486" s="2"/>
      <c r="EY486" s="3"/>
      <c r="EZ486" s="121"/>
      <c r="FA486" s="2"/>
      <c r="FC486" s="3"/>
      <c r="FD486" s="121"/>
      <c r="FE486" s="1682"/>
      <c r="FF486" s="1683"/>
      <c r="FG486" s="1684"/>
      <c r="FH486" s="1685"/>
      <c r="FL486" s="2252"/>
      <c r="FP486" s="2252"/>
      <c r="FQ486" s="1858"/>
      <c r="FT486" s="2252"/>
      <c r="FX486" s="2252"/>
      <c r="GB486" s="2252"/>
      <c r="GF486" s="2252"/>
      <c r="GG486" s="1858"/>
      <c r="GJ486" s="2252"/>
      <c r="GN486" s="2252"/>
      <c r="GR486" s="2252"/>
      <c r="GV486" s="1858"/>
      <c r="GW486" s="1906">
        <f>GZ486*6/20</f>
        <v>3.9509999999999996</v>
      </c>
      <c r="GX486" s="683">
        <f>GZ486*6/20</f>
        <v>3.9509999999999996</v>
      </c>
      <c r="GY486" s="683">
        <f>GZ486*8/20</f>
        <v>5.2679999999999998</v>
      </c>
      <c r="GZ486" s="1907">
        <v>13.17</v>
      </c>
      <c r="HA486" s="1858"/>
      <c r="HD486" s="2252"/>
      <c r="HE486" s="1858"/>
      <c r="HH486" s="2252"/>
      <c r="HI486" s="1858"/>
      <c r="HL486" s="2252"/>
      <c r="HM486" s="1858"/>
      <c r="HP486" s="2252"/>
      <c r="HQ486" s="1858"/>
      <c r="HT486" s="2252"/>
      <c r="HU486" s="1858"/>
      <c r="HX486" s="2252"/>
      <c r="HY486" s="1858"/>
      <c r="IB486" s="2252"/>
      <c r="IC486" s="1858"/>
      <c r="IF486" s="2252"/>
      <c r="IG486" s="1858"/>
      <c r="IJ486" s="2252"/>
      <c r="IK486" s="1858"/>
      <c r="IN486" s="2252"/>
      <c r="IO486" s="1858"/>
      <c r="IR486" s="2252"/>
      <c r="IS486" s="1858"/>
      <c r="IV486" s="1858"/>
      <c r="IW486" s="1858"/>
      <c r="IZ486" s="2252"/>
      <c r="JA486" s="1858"/>
      <c r="JD486" s="2252"/>
      <c r="JE486" s="1858"/>
      <c r="JH486" s="2252"/>
      <c r="JI486" s="1858"/>
      <c r="JL486" s="2252"/>
      <c r="JM486" s="1858"/>
      <c r="JP486" s="2252"/>
      <c r="JQ486" s="1858"/>
      <c r="JT486" s="2252"/>
      <c r="JU486" s="1858"/>
      <c r="JX486" s="2252"/>
      <c r="JY486" s="1858"/>
      <c r="KB486" s="2252"/>
      <c r="KC486" s="1858"/>
      <c r="KF486" s="2252"/>
      <c r="KG486" s="1858"/>
      <c r="KJ486" s="2252"/>
      <c r="KK486" s="1858"/>
      <c r="KN486" s="2252"/>
      <c r="KO486" s="1858"/>
      <c r="KR486" s="2252"/>
      <c r="KS486" s="1858"/>
      <c r="KV486" s="2252"/>
      <c r="KW486" s="1858"/>
      <c r="KZ486" s="2252"/>
      <c r="LA486" s="1858"/>
      <c r="LD486" s="2252"/>
      <c r="LE486" s="1858"/>
      <c r="LH486" s="2252"/>
      <c r="LI486" s="1858"/>
      <c r="LL486" s="2252"/>
      <c r="LM486" s="1858"/>
      <c r="LP486" s="2252"/>
      <c r="LQ486" s="1858"/>
      <c r="LT486" s="2252"/>
      <c r="LU486" s="1858"/>
      <c r="LX486" s="2252"/>
      <c r="LY486" s="1858"/>
      <c r="MB486" s="2252"/>
      <c r="MC486" s="1858"/>
      <c r="MF486" s="2252"/>
      <c r="MG486" s="1858"/>
      <c r="MJ486" s="2252"/>
      <c r="MK486" s="1858"/>
      <c r="MN486" s="2252"/>
      <c r="MO486" s="1858"/>
      <c r="MR486" s="2252"/>
      <c r="MS486" s="1858"/>
      <c r="MV486" s="2252"/>
      <c r="MW486" s="1858"/>
      <c r="MZ486" s="2252"/>
      <c r="NA486" s="1858"/>
      <c r="ND486" s="2252"/>
    </row>
    <row r="487" spans="1:368" s="78" customFormat="1" thickBot="1">
      <c r="A487" s="899"/>
      <c r="B487" s="1754"/>
      <c r="C487" s="1790"/>
      <c r="D487" s="2331"/>
      <c r="E487" s="1790"/>
      <c r="F487" s="2342"/>
      <c r="G487" s="2342" t="s">
        <v>565</v>
      </c>
      <c r="H487" s="2353">
        <f t="shared" si="414"/>
        <v>4.916666666666667</v>
      </c>
      <c r="I487" s="2354">
        <f t="shared" si="414"/>
        <v>4.083333333333333</v>
      </c>
      <c r="J487" s="2354">
        <f t="shared" si="414"/>
        <v>5.333333333333333</v>
      </c>
      <c r="K487" s="2319">
        <f t="shared" si="416"/>
        <v>14.333333333333332</v>
      </c>
      <c r="L487" s="1754"/>
      <c r="M487" s="65"/>
      <c r="N487" s="65"/>
      <c r="O487" s="65"/>
      <c r="P487" s="218"/>
      <c r="Q487" s="2511"/>
      <c r="R487" s="97"/>
      <c r="S487" s="98"/>
      <c r="T487" s="2512"/>
      <c r="U487" s="41"/>
      <c r="V487" s="41"/>
      <c r="W487" s="41"/>
      <c r="X487" s="100"/>
      <c r="Y487" s="101"/>
      <c r="Z487" s="101"/>
      <c r="AA487" s="101"/>
      <c r="AB487" s="102"/>
      <c r="AC487" s="484">
        <v>4.5</v>
      </c>
      <c r="AD487" s="484">
        <v>5</v>
      </c>
      <c r="AE487" s="484">
        <v>6</v>
      </c>
      <c r="AF487" s="356">
        <f t="shared" si="417"/>
        <v>15.5</v>
      </c>
      <c r="AG487" s="103"/>
      <c r="AH487" s="90"/>
      <c r="AI487" s="1"/>
      <c r="AJ487" s="90"/>
      <c r="AK487" s="104"/>
      <c r="AL487" s="105"/>
      <c r="AM487" s="105"/>
      <c r="AN487" s="106"/>
      <c r="AO487" s="1133">
        <v>4</v>
      </c>
      <c r="AP487" s="1133">
        <v>3</v>
      </c>
      <c r="AQ487" s="1133">
        <v>4</v>
      </c>
      <c r="AR487" s="1158">
        <f t="shared" si="418"/>
        <v>11</v>
      </c>
      <c r="AS487" s="109"/>
      <c r="AT487" s="109"/>
      <c r="AU487" s="110"/>
      <c r="AV487" s="608"/>
      <c r="AW487" s="1956"/>
      <c r="AX487" s="111"/>
      <c r="AY487" s="112"/>
      <c r="AZ487" s="1957"/>
      <c r="BA487" s="4"/>
      <c r="BB487" s="4"/>
      <c r="BC487" s="4"/>
      <c r="BD487" s="2395"/>
      <c r="BE487" s="2401">
        <v>6</v>
      </c>
      <c r="BF487" s="368">
        <v>5</v>
      </c>
      <c r="BG487" s="2451">
        <v>6</v>
      </c>
      <c r="BH487" s="470">
        <f t="shared" si="419"/>
        <v>17</v>
      </c>
      <c r="BI487" s="221"/>
      <c r="BJ487" s="221"/>
      <c r="BK487" s="221"/>
      <c r="BL487" s="115"/>
      <c r="BM487" s="2011">
        <v>4</v>
      </c>
      <c r="BN487" s="537">
        <v>4</v>
      </c>
      <c r="BO487" s="537">
        <v>4</v>
      </c>
      <c r="BP487" s="2006">
        <f t="shared" si="420"/>
        <v>12</v>
      </c>
      <c r="BQ487" s="109"/>
      <c r="BR487" s="109"/>
      <c r="BS487" s="109"/>
      <c r="BT487" s="608"/>
      <c r="BU487" s="1939"/>
      <c r="BV487" s="109"/>
      <c r="BW487" s="109"/>
      <c r="BX487" s="1940"/>
      <c r="BY487" s="90"/>
      <c r="BZ487" s="90"/>
      <c r="CA487" s="90"/>
      <c r="CB487" s="120"/>
      <c r="CC487" s="41"/>
      <c r="CD487" s="41"/>
      <c r="CE487" s="41"/>
      <c r="CF487" s="100"/>
      <c r="CG487" s="38"/>
      <c r="CH487" s="38"/>
      <c r="CI487" s="38"/>
      <c r="CJ487" s="117"/>
      <c r="CK487" s="221"/>
      <c r="CL487" s="221"/>
      <c r="CM487" s="221"/>
      <c r="CN487" s="220"/>
      <c r="CO487" s="1858"/>
      <c r="CQ487" s="3"/>
      <c r="CR487" s="2020"/>
      <c r="CV487" s="121"/>
      <c r="CW487" s="2"/>
      <c r="CY487" s="3"/>
      <c r="CZ487" s="3"/>
      <c r="DA487" s="2"/>
      <c r="DC487" s="3"/>
      <c r="DD487" s="3"/>
      <c r="DE487" s="2"/>
      <c r="DG487" s="3"/>
      <c r="DH487" s="3"/>
      <c r="DI487" s="2"/>
      <c r="DK487" s="3"/>
      <c r="DL487" s="3"/>
      <c r="DM487" s="90"/>
      <c r="DN487" s="90"/>
      <c r="DO487" s="90"/>
      <c r="DP487" s="103"/>
      <c r="DQ487" s="2"/>
      <c r="DS487" s="3"/>
      <c r="DT487" s="121"/>
      <c r="DU487" s="2"/>
      <c r="DW487" s="3"/>
      <c r="DX487" s="121"/>
      <c r="DY487" s="2"/>
      <c r="EA487" s="3"/>
      <c r="EB487" s="121"/>
      <c r="EC487" s="2"/>
      <c r="EE487" s="3"/>
      <c r="EF487" s="121"/>
      <c r="EG487" s="2"/>
      <c r="EI487" s="3"/>
      <c r="EJ487" s="121"/>
      <c r="EK487" s="2"/>
      <c r="EM487" s="3"/>
      <c r="EN487" s="2"/>
      <c r="EO487" s="1870">
        <v>5.5</v>
      </c>
      <c r="EP487" s="462">
        <v>4.5</v>
      </c>
      <c r="EQ487" s="462">
        <v>6</v>
      </c>
      <c r="ER487" s="1871">
        <f t="shared" si="415"/>
        <v>16</v>
      </c>
      <c r="EU487" s="3"/>
      <c r="EV487" s="121"/>
      <c r="EW487" s="2"/>
      <c r="EY487" s="3"/>
      <c r="EZ487" s="121"/>
      <c r="FA487" s="2"/>
      <c r="FC487" s="3"/>
      <c r="FD487" s="121"/>
      <c r="FE487" s="1682"/>
      <c r="FF487" s="1683"/>
      <c r="FG487" s="1684"/>
      <c r="FH487" s="1685"/>
      <c r="FL487" s="2252"/>
      <c r="FP487" s="2252"/>
      <c r="FQ487" s="1858"/>
      <c r="FT487" s="2252"/>
      <c r="FX487" s="2252"/>
      <c r="GB487" s="2252"/>
      <c r="GF487" s="2252"/>
      <c r="GG487" s="1858"/>
      <c r="GJ487" s="2252"/>
      <c r="GN487" s="2252"/>
      <c r="GR487" s="2252"/>
      <c r="GV487" s="1858"/>
      <c r="GW487" s="1870">
        <v>5.5</v>
      </c>
      <c r="GX487" s="462">
        <v>3</v>
      </c>
      <c r="GY487" s="462">
        <v>6</v>
      </c>
      <c r="GZ487" s="1871">
        <f>GY487+GX487+GW487</f>
        <v>14.5</v>
      </c>
      <c r="HA487" s="1858"/>
      <c r="HD487" s="2252"/>
      <c r="HE487" s="1858"/>
      <c r="HH487" s="2252"/>
      <c r="HI487" s="1858"/>
      <c r="HL487" s="2252"/>
      <c r="HM487" s="1858"/>
      <c r="HP487" s="2252"/>
      <c r="HQ487" s="1858"/>
      <c r="HT487" s="2252"/>
      <c r="HU487" s="1858"/>
      <c r="HX487" s="2252"/>
      <c r="HY487" s="1858"/>
      <c r="IB487" s="2252"/>
      <c r="IC487" s="1858"/>
      <c r="IF487" s="2252"/>
      <c r="IG487" s="1858"/>
      <c r="IJ487" s="2252"/>
      <c r="IK487" s="1858"/>
      <c r="IN487" s="2252"/>
      <c r="IO487" s="1858"/>
      <c r="IR487" s="2252"/>
      <c r="IS487" s="1858"/>
      <c r="IV487" s="1858"/>
      <c r="IW487" s="1858"/>
      <c r="IZ487" s="2252"/>
      <c r="JA487" s="1858"/>
      <c r="JD487" s="2252"/>
      <c r="JE487" s="1858"/>
      <c r="JH487" s="2252"/>
      <c r="JI487" s="1858"/>
      <c r="JL487" s="2252"/>
      <c r="JM487" s="1858"/>
      <c r="JP487" s="2252"/>
      <c r="JQ487" s="1858"/>
      <c r="JT487" s="2252"/>
      <c r="JU487" s="1858"/>
      <c r="JX487" s="2252"/>
      <c r="JY487" s="1858"/>
      <c r="KB487" s="2252"/>
      <c r="KC487" s="1858"/>
      <c r="KF487" s="2252"/>
      <c r="KG487" s="1858"/>
      <c r="KJ487" s="2252"/>
      <c r="KK487" s="1858"/>
      <c r="KN487" s="2252"/>
      <c r="KO487" s="1858"/>
      <c r="KR487" s="2252"/>
      <c r="KS487" s="1858"/>
      <c r="KV487" s="2252"/>
      <c r="KW487" s="1858"/>
      <c r="KZ487" s="2252"/>
      <c r="LA487" s="1858"/>
      <c r="LD487" s="2252"/>
      <c r="LE487" s="1858"/>
      <c r="LH487" s="2252"/>
      <c r="LI487" s="1858"/>
      <c r="LL487" s="2252"/>
      <c r="LM487" s="1858"/>
      <c r="LP487" s="2252"/>
      <c r="LQ487" s="1858"/>
      <c r="LT487" s="2252"/>
      <c r="LU487" s="1858"/>
      <c r="LX487" s="2252"/>
      <c r="LY487" s="1858"/>
      <c r="MB487" s="2252"/>
      <c r="MC487" s="1858"/>
      <c r="MF487" s="2252"/>
      <c r="MG487" s="1858"/>
      <c r="MJ487" s="2252"/>
      <c r="MK487" s="1858"/>
      <c r="MN487" s="2252"/>
      <c r="MO487" s="1858"/>
      <c r="MR487" s="2252"/>
      <c r="MS487" s="1858"/>
      <c r="MV487" s="2252"/>
      <c r="MW487" s="1858"/>
      <c r="MZ487" s="2252"/>
      <c r="NA487" s="1858"/>
      <c r="ND487" s="2252"/>
    </row>
    <row r="488" spans="1:368" s="78" customFormat="1" thickBot="1">
      <c r="A488" s="899"/>
      <c r="B488" s="1754"/>
      <c r="C488" s="1790"/>
      <c r="D488" s="2331"/>
      <c r="E488" s="1790"/>
      <c r="F488" s="2342"/>
      <c r="G488" s="2342" t="s">
        <v>559</v>
      </c>
      <c r="H488" s="2343">
        <f t="shared" si="414"/>
        <v>4.152166666666667</v>
      </c>
      <c r="I488" s="2343">
        <f t="shared" si="414"/>
        <v>3.0688333333333335</v>
      </c>
      <c r="J488" s="2343">
        <f t="shared" si="414"/>
        <v>4.980666666666667</v>
      </c>
      <c r="K488" s="2310">
        <f t="shared" si="416"/>
        <v>12.201666666666668</v>
      </c>
      <c r="L488" s="1754"/>
      <c r="M488" s="65"/>
      <c r="N488" s="65"/>
      <c r="O488" s="65"/>
      <c r="P488" s="218"/>
      <c r="Q488" s="2511"/>
      <c r="R488" s="97"/>
      <c r="S488" s="98"/>
      <c r="T488" s="2512"/>
      <c r="U488" s="41"/>
      <c r="V488" s="41"/>
      <c r="W488" s="41"/>
      <c r="X488" s="100"/>
      <c r="Y488" s="101"/>
      <c r="Z488" s="101"/>
      <c r="AA488" s="101"/>
      <c r="AB488" s="102"/>
      <c r="AC488" s="484">
        <v>4</v>
      </c>
      <c r="AD488" s="484">
        <v>5</v>
      </c>
      <c r="AE488" s="484">
        <v>5.5</v>
      </c>
      <c r="AF488" s="356">
        <f t="shared" si="417"/>
        <v>14.5</v>
      </c>
      <c r="AG488" s="103"/>
      <c r="AH488" s="90"/>
      <c r="AI488" s="1"/>
      <c r="AJ488" s="90"/>
      <c r="AK488" s="104"/>
      <c r="AL488" s="105"/>
      <c r="AM488" s="105"/>
      <c r="AN488" s="106"/>
      <c r="AO488" s="1133">
        <v>3</v>
      </c>
      <c r="AP488" s="1133">
        <v>2</v>
      </c>
      <c r="AQ488" s="1133">
        <v>4</v>
      </c>
      <c r="AR488" s="1158">
        <f t="shared" si="418"/>
        <v>9</v>
      </c>
      <c r="AS488" s="109"/>
      <c r="AT488" s="109"/>
      <c r="AU488" s="110"/>
      <c r="AV488" s="608"/>
      <c r="AW488" s="1956"/>
      <c r="AX488" s="111"/>
      <c r="AY488" s="112"/>
      <c r="AZ488" s="1957"/>
      <c r="BA488" s="4"/>
      <c r="BB488" s="4"/>
      <c r="BC488" s="4"/>
      <c r="BD488" s="2395"/>
      <c r="BE488" s="2401">
        <v>5</v>
      </c>
      <c r="BF488" s="368">
        <v>2</v>
      </c>
      <c r="BG488" s="2451">
        <v>6</v>
      </c>
      <c r="BH488" s="470">
        <f t="shared" si="419"/>
        <v>13</v>
      </c>
      <c r="BI488" s="221"/>
      <c r="BJ488" s="221"/>
      <c r="BK488" s="221"/>
      <c r="BL488" s="115"/>
      <c r="BM488" s="1906">
        <f>BP488*6/20</f>
        <v>4.4130000000000003</v>
      </c>
      <c r="BN488" s="683">
        <f>BP488*6/20</f>
        <v>4.4130000000000003</v>
      </c>
      <c r="BO488" s="683">
        <f>BP488*8/20</f>
        <v>5.8840000000000003</v>
      </c>
      <c r="BP488" s="1907">
        <v>14.71</v>
      </c>
      <c r="BQ488" s="109"/>
      <c r="BR488" s="109"/>
      <c r="BS488" s="109"/>
      <c r="BT488" s="608"/>
      <c r="BU488" s="1939"/>
      <c r="BV488" s="109"/>
      <c r="BW488" s="109"/>
      <c r="BX488" s="1940"/>
      <c r="BY488" s="90"/>
      <c r="BZ488" s="90"/>
      <c r="CA488" s="90"/>
      <c r="CB488" s="120"/>
      <c r="CC488" s="41"/>
      <c r="CD488" s="41"/>
      <c r="CE488" s="41"/>
      <c r="CF488" s="100"/>
      <c r="CG488" s="38"/>
      <c r="CH488" s="38"/>
      <c r="CI488" s="38"/>
      <c r="CJ488" s="117"/>
      <c r="CK488" s="221"/>
      <c r="CL488" s="221"/>
      <c r="CM488" s="221"/>
      <c r="CN488" s="220"/>
      <c r="CO488" s="1858"/>
      <c r="CQ488" s="3"/>
      <c r="CR488" s="2020"/>
      <c r="CV488" s="121"/>
      <c r="CW488" s="2"/>
      <c r="CY488" s="3"/>
      <c r="CZ488" s="3"/>
      <c r="DA488" s="2"/>
      <c r="DC488" s="3"/>
      <c r="DD488" s="3"/>
      <c r="DE488" s="2"/>
      <c r="DG488" s="3"/>
      <c r="DH488" s="3"/>
      <c r="DI488" s="2"/>
      <c r="DK488" s="3"/>
      <c r="DL488" s="3"/>
      <c r="DM488" s="90"/>
      <c r="DN488" s="90"/>
      <c r="DO488" s="90"/>
      <c r="DP488" s="103"/>
      <c r="DQ488" s="2"/>
      <c r="DS488" s="3"/>
      <c r="DT488" s="121"/>
      <c r="DU488" s="2"/>
      <c r="DW488" s="3"/>
      <c r="DX488" s="121"/>
      <c r="DY488" s="2"/>
      <c r="EA488" s="3"/>
      <c r="EB488" s="121"/>
      <c r="EC488" s="2"/>
      <c r="EE488" s="3"/>
      <c r="EF488" s="121"/>
      <c r="EG488" s="2"/>
      <c r="EI488" s="3"/>
      <c r="EJ488" s="121"/>
      <c r="EK488" s="2"/>
      <c r="EM488" s="3"/>
      <c r="EN488" s="2"/>
      <c r="EO488" s="1870">
        <v>3.5</v>
      </c>
      <c r="EP488" s="462">
        <v>2</v>
      </c>
      <c r="EQ488" s="462">
        <v>4.5</v>
      </c>
      <c r="ER488" s="1871">
        <f>EQ488+EP488+EO488</f>
        <v>10</v>
      </c>
      <c r="EU488" s="3"/>
      <c r="EV488" s="121"/>
      <c r="EW488" s="2"/>
      <c r="EY488" s="3"/>
      <c r="EZ488" s="121"/>
      <c r="FA488" s="2"/>
      <c r="FC488" s="3"/>
      <c r="FD488" s="121"/>
      <c r="FE488" s="1682"/>
      <c r="FF488" s="1683"/>
      <c r="FG488" s="1684"/>
      <c r="FH488" s="1685"/>
      <c r="FL488" s="2252"/>
      <c r="FP488" s="2252"/>
      <c r="FQ488" s="1858"/>
      <c r="FT488" s="2252"/>
      <c r="FX488" s="2252"/>
      <c r="GB488" s="2252"/>
      <c r="GF488" s="2252"/>
      <c r="GG488" s="1858"/>
      <c r="GJ488" s="2252"/>
      <c r="GN488" s="2252"/>
      <c r="GR488" s="2252"/>
      <c r="GV488" s="1858"/>
      <c r="GW488" s="1870">
        <v>5</v>
      </c>
      <c r="GX488" s="462">
        <v>3</v>
      </c>
      <c r="GY488" s="462">
        <v>4</v>
      </c>
      <c r="GZ488" s="1871">
        <f>GY488+GX488+GW488</f>
        <v>12</v>
      </c>
      <c r="HA488" s="1858"/>
      <c r="HD488" s="2252"/>
      <c r="HE488" s="1858"/>
      <c r="HH488" s="2252"/>
      <c r="HI488" s="1858"/>
      <c r="HL488" s="2252"/>
      <c r="HM488" s="1858"/>
      <c r="HP488" s="2252"/>
      <c r="HQ488" s="1858"/>
      <c r="HT488" s="2252"/>
      <c r="HU488" s="1858"/>
      <c r="HX488" s="2252"/>
      <c r="HY488" s="1858"/>
      <c r="IB488" s="2252"/>
      <c r="IC488" s="1858"/>
      <c r="IF488" s="2252"/>
      <c r="IG488" s="1858"/>
      <c r="IJ488" s="2252"/>
      <c r="IK488" s="1858"/>
      <c r="IN488" s="2252"/>
      <c r="IO488" s="1858"/>
      <c r="IR488" s="2252"/>
      <c r="IS488" s="1858"/>
      <c r="IV488" s="1858"/>
      <c r="IW488" s="1858"/>
      <c r="IZ488" s="2252"/>
      <c r="JA488" s="1858"/>
      <c r="JD488" s="2252"/>
      <c r="JE488" s="1858"/>
      <c r="JH488" s="2252"/>
      <c r="JI488" s="1858"/>
      <c r="JL488" s="2252"/>
      <c r="JM488" s="1858"/>
      <c r="JP488" s="2252"/>
      <c r="JQ488" s="1858"/>
      <c r="JT488" s="2252"/>
      <c r="JU488" s="1858"/>
      <c r="JX488" s="2252"/>
      <c r="JY488" s="1858"/>
      <c r="KB488" s="2252"/>
      <c r="KC488" s="1858"/>
      <c r="KF488" s="2252"/>
      <c r="KG488" s="1858"/>
      <c r="KJ488" s="2252"/>
      <c r="KK488" s="1858"/>
      <c r="KN488" s="2252"/>
      <c r="KO488" s="1858"/>
      <c r="KR488" s="2252"/>
      <c r="KS488" s="1858"/>
      <c r="KV488" s="2252"/>
      <c r="KW488" s="1858"/>
      <c r="KZ488" s="2252"/>
      <c r="LA488" s="1858"/>
      <c r="LD488" s="2252"/>
      <c r="LE488" s="1858"/>
      <c r="LH488" s="2252"/>
      <c r="LI488" s="1858"/>
      <c r="LL488" s="2252"/>
      <c r="LM488" s="1858"/>
      <c r="LP488" s="2252"/>
      <c r="LQ488" s="1858"/>
      <c r="LT488" s="2252"/>
      <c r="LU488" s="1858"/>
      <c r="LX488" s="2252"/>
      <c r="LY488" s="1858"/>
      <c r="MB488" s="2252"/>
      <c r="MC488" s="1858"/>
      <c r="MF488" s="2252"/>
      <c r="MG488" s="1858"/>
      <c r="MJ488" s="2252"/>
      <c r="MK488" s="1858"/>
      <c r="MN488" s="2252"/>
      <c r="MO488" s="1858"/>
      <c r="MR488" s="2252"/>
      <c r="MS488" s="1858"/>
      <c r="MV488" s="2252"/>
      <c r="MW488" s="1858"/>
      <c r="MZ488" s="2252"/>
      <c r="NA488" s="1858"/>
      <c r="ND488" s="2252"/>
    </row>
    <row r="489" spans="1:368" s="78" customFormat="1" thickBot="1">
      <c r="A489" s="899"/>
      <c r="B489" s="1754"/>
      <c r="C489" s="1790"/>
      <c r="D489" s="2331"/>
      <c r="E489" s="1790"/>
      <c r="F489" s="2342"/>
      <c r="G489" s="2342" t="s">
        <v>458</v>
      </c>
      <c r="H489" s="2355">
        <f t="shared" si="414"/>
        <v>3.25</v>
      </c>
      <c r="I489" s="2355">
        <f t="shared" si="414"/>
        <v>3.3333333333333335</v>
      </c>
      <c r="J489" s="2355">
        <f t="shared" si="414"/>
        <v>4.916666666666667</v>
      </c>
      <c r="K489" s="2356">
        <f t="shared" si="416"/>
        <v>11.5</v>
      </c>
      <c r="L489" s="1754"/>
      <c r="M489" s="65"/>
      <c r="N489" s="65"/>
      <c r="O489" s="65"/>
      <c r="P489" s="218"/>
      <c r="Q489" s="2511"/>
      <c r="R489" s="97"/>
      <c r="S489" s="98"/>
      <c r="T489" s="2512"/>
      <c r="U489" s="41"/>
      <c r="V489" s="41"/>
      <c r="W489" s="41"/>
      <c r="X489" s="100"/>
      <c r="Y489" s="101"/>
      <c r="Z489" s="101"/>
      <c r="AA489" s="101"/>
      <c r="AB489" s="102"/>
      <c r="AC489" s="484">
        <v>4</v>
      </c>
      <c r="AD489" s="484">
        <v>3</v>
      </c>
      <c r="AE489" s="484">
        <v>4</v>
      </c>
      <c r="AF489" s="356">
        <f t="shared" si="417"/>
        <v>11</v>
      </c>
      <c r="AG489" s="103"/>
      <c r="AH489" s="90"/>
      <c r="AI489" s="1"/>
      <c r="AJ489" s="90"/>
      <c r="AK489" s="104"/>
      <c r="AL489" s="105"/>
      <c r="AM489" s="105"/>
      <c r="AN489" s="106"/>
      <c r="AO489" s="1133">
        <v>4</v>
      </c>
      <c r="AP489" s="1133">
        <v>3</v>
      </c>
      <c r="AQ489" s="1133">
        <v>3</v>
      </c>
      <c r="AR489" s="1158">
        <f t="shared" si="418"/>
        <v>10</v>
      </c>
      <c r="AS489" s="109"/>
      <c r="AT489" s="109"/>
      <c r="AU489" s="110"/>
      <c r="AV489" s="608"/>
      <c r="AW489" s="1956"/>
      <c r="AX489" s="111"/>
      <c r="AY489" s="112"/>
      <c r="AZ489" s="1957"/>
      <c r="BA489" s="4"/>
      <c r="BB489" s="4"/>
      <c r="BC489" s="4"/>
      <c r="BD489" s="2395"/>
      <c r="BE489" s="2401">
        <v>2</v>
      </c>
      <c r="BF489" s="368">
        <v>3</v>
      </c>
      <c r="BG489" s="2451">
        <v>6</v>
      </c>
      <c r="BH489" s="470">
        <f t="shared" si="419"/>
        <v>11</v>
      </c>
      <c r="BI489" s="221"/>
      <c r="BJ489" s="221"/>
      <c r="BK489" s="221"/>
      <c r="BL489" s="115"/>
      <c r="BM489" s="2011">
        <v>4</v>
      </c>
      <c r="BN489" s="537">
        <v>4</v>
      </c>
      <c r="BO489" s="537">
        <v>6</v>
      </c>
      <c r="BP489" s="2006">
        <f t="shared" si="420"/>
        <v>14</v>
      </c>
      <c r="BQ489" s="109"/>
      <c r="BR489" s="109"/>
      <c r="BS489" s="109"/>
      <c r="BT489" s="608"/>
      <c r="BU489" s="1939"/>
      <c r="BV489" s="109"/>
      <c r="BW489" s="109"/>
      <c r="BX489" s="1940"/>
      <c r="BY489" s="90"/>
      <c r="BZ489" s="90"/>
      <c r="CA489" s="90"/>
      <c r="CB489" s="120"/>
      <c r="CC489" s="41"/>
      <c r="CD489" s="41"/>
      <c r="CE489" s="41"/>
      <c r="CF489" s="100"/>
      <c r="CG489" s="38"/>
      <c r="CH489" s="38"/>
      <c r="CI489" s="38"/>
      <c r="CJ489" s="117"/>
      <c r="CK489" s="221"/>
      <c r="CL489" s="221"/>
      <c r="CM489" s="221"/>
      <c r="CN489" s="220"/>
      <c r="CO489" s="1858"/>
      <c r="CQ489" s="3"/>
      <c r="CR489" s="2020"/>
      <c r="CV489" s="121"/>
      <c r="CW489" s="2"/>
      <c r="CY489" s="3"/>
      <c r="CZ489" s="3"/>
      <c r="DA489" s="2"/>
      <c r="DC489" s="3"/>
      <c r="DD489" s="3"/>
      <c r="DE489" s="2"/>
      <c r="DG489" s="3"/>
      <c r="DH489" s="3"/>
      <c r="DI489" s="2"/>
      <c r="DK489" s="3"/>
      <c r="DL489" s="3"/>
      <c r="DM489" s="90"/>
      <c r="DN489" s="90"/>
      <c r="DO489" s="90"/>
      <c r="DP489" s="103"/>
      <c r="DQ489" s="2"/>
      <c r="DS489" s="3"/>
      <c r="DT489" s="121"/>
      <c r="DU489" s="2"/>
      <c r="DW489" s="3"/>
      <c r="DX489" s="121"/>
      <c r="DY489" s="2"/>
      <c r="EA489" s="3"/>
      <c r="EB489" s="121"/>
      <c r="EC489" s="2"/>
      <c r="EE489" s="3"/>
      <c r="EF489" s="121"/>
      <c r="EG489" s="2"/>
      <c r="EI489" s="3"/>
      <c r="EJ489" s="121"/>
      <c r="EK489" s="2"/>
      <c r="EM489" s="3"/>
      <c r="EN489" s="2"/>
      <c r="EO489" s="1870">
        <v>2.5</v>
      </c>
      <c r="EP489" s="462">
        <v>3</v>
      </c>
      <c r="EQ489" s="462">
        <v>4.5</v>
      </c>
      <c r="ER489" s="1871">
        <f>EQ489+EP489+EO489</f>
        <v>10</v>
      </c>
      <c r="EU489" s="3"/>
      <c r="EV489" s="121"/>
      <c r="EW489" s="2"/>
      <c r="EY489" s="3"/>
      <c r="EZ489" s="121"/>
      <c r="FA489" s="2"/>
      <c r="FC489" s="3"/>
      <c r="FD489" s="121"/>
      <c r="FE489" s="1682"/>
      <c r="FF489" s="1683"/>
      <c r="FG489" s="1684"/>
      <c r="FH489" s="1685"/>
      <c r="FL489" s="2252"/>
      <c r="FP489" s="2252"/>
      <c r="FQ489" s="1858"/>
      <c r="FT489" s="2252"/>
      <c r="FX489" s="2252"/>
      <c r="GB489" s="2252"/>
      <c r="GF489" s="2252"/>
      <c r="GG489" s="1858"/>
      <c r="GJ489" s="2252"/>
      <c r="GN489" s="2252"/>
      <c r="GR489" s="2252"/>
      <c r="GV489" s="1858"/>
      <c r="GW489" s="1870">
        <v>3</v>
      </c>
      <c r="GX489" s="462">
        <v>4</v>
      </c>
      <c r="GY489" s="462">
        <v>6</v>
      </c>
      <c r="GZ489" s="1871">
        <f>GY489+GX489+GW489</f>
        <v>13</v>
      </c>
      <c r="HA489" s="1858"/>
      <c r="HD489" s="2252"/>
      <c r="HE489" s="1858"/>
      <c r="HH489" s="2252"/>
      <c r="HI489" s="1858"/>
      <c r="HL489" s="2252"/>
      <c r="HM489" s="1858"/>
      <c r="HP489" s="2252"/>
      <c r="HQ489" s="1858"/>
      <c r="HT489" s="2252"/>
      <c r="HU489" s="1858"/>
      <c r="HX489" s="2252"/>
      <c r="HY489" s="1858"/>
      <c r="IB489" s="2252"/>
      <c r="IC489" s="1858"/>
      <c r="IF489" s="2252"/>
      <c r="IG489" s="1858"/>
      <c r="IJ489" s="2252"/>
      <c r="IK489" s="1858"/>
      <c r="IN489" s="2252"/>
      <c r="IO489" s="1858"/>
      <c r="IR489" s="2252"/>
      <c r="IS489" s="1858"/>
      <c r="IV489" s="1858"/>
      <c r="IW489" s="1858"/>
      <c r="IZ489" s="2252"/>
      <c r="JA489" s="1858"/>
      <c r="JD489" s="2252"/>
      <c r="JE489" s="1858"/>
      <c r="JH489" s="2252"/>
      <c r="JI489" s="1858"/>
      <c r="JL489" s="2252"/>
      <c r="JM489" s="1858"/>
      <c r="JP489" s="2252"/>
      <c r="JQ489" s="1858"/>
      <c r="JT489" s="2252"/>
      <c r="JU489" s="1858"/>
      <c r="JX489" s="2252"/>
      <c r="JY489" s="1858"/>
      <c r="KB489" s="2252"/>
      <c r="KC489" s="1858"/>
      <c r="KF489" s="2252"/>
      <c r="KG489" s="1858"/>
      <c r="KJ489" s="2252"/>
      <c r="KK489" s="1858"/>
      <c r="KN489" s="2252"/>
      <c r="KO489" s="1858"/>
      <c r="KR489" s="2252"/>
      <c r="KS489" s="1858"/>
      <c r="KV489" s="2252"/>
      <c r="KW489" s="1858"/>
      <c r="KZ489" s="2252"/>
      <c r="LA489" s="1858"/>
      <c r="LD489" s="2252"/>
      <c r="LE489" s="1858"/>
      <c r="LH489" s="2252"/>
      <c r="LI489" s="1858"/>
      <c r="LL489" s="2252"/>
      <c r="LM489" s="1858"/>
      <c r="LP489" s="2252"/>
      <c r="LQ489" s="1858"/>
      <c r="LT489" s="2252"/>
      <c r="LU489" s="1858"/>
      <c r="LX489" s="2252"/>
      <c r="LY489" s="1858"/>
      <c r="MB489" s="2252"/>
      <c r="MC489" s="1858"/>
      <c r="MF489" s="2252"/>
      <c r="MG489" s="1858"/>
      <c r="MJ489" s="2252"/>
      <c r="MK489" s="1858"/>
      <c r="MN489" s="2252"/>
      <c r="MO489" s="1858"/>
      <c r="MR489" s="2252"/>
      <c r="MS489" s="1858"/>
      <c r="MV489" s="2252"/>
      <c r="MW489" s="1858"/>
      <c r="MZ489" s="2252"/>
      <c r="NA489" s="1858"/>
      <c r="ND489" s="2252"/>
    </row>
    <row r="490" spans="1:368" s="898" customFormat="1" thickBot="1">
      <c r="A490" s="861"/>
      <c r="B490" s="1760"/>
      <c r="C490" s="1790"/>
      <c r="D490" s="2331"/>
      <c r="E490" s="1790"/>
      <c r="F490" s="2345" t="s">
        <v>568</v>
      </c>
      <c r="G490" s="2346"/>
      <c r="H490" s="2274"/>
      <c r="I490" s="2274"/>
      <c r="J490" s="2274"/>
      <c r="K490" s="2275"/>
      <c r="L490" s="1760"/>
      <c r="M490" s="2075"/>
      <c r="N490" s="2075"/>
      <c r="O490" s="2075"/>
      <c r="P490" s="2491"/>
      <c r="Q490" s="2536"/>
      <c r="R490" s="2076"/>
      <c r="S490" s="2077"/>
      <c r="T490" s="2537"/>
      <c r="U490" s="2078"/>
      <c r="V490" s="2078"/>
      <c r="W490" s="2078"/>
      <c r="X490" s="2079"/>
      <c r="Y490" s="2199"/>
      <c r="Z490" s="2199"/>
      <c r="AA490" s="2199"/>
      <c r="AB490" s="2200"/>
      <c r="AC490" s="2570">
        <f>STDEV(AF491:AF495)</f>
        <v>2</v>
      </c>
      <c r="AD490" s="2570"/>
      <c r="AE490" s="2571">
        <f>AVERAGE(AF491:AF495)</f>
        <v>12.5</v>
      </c>
      <c r="AF490" s="2571"/>
      <c r="AG490" s="2570">
        <f>STDEV(AJ491:AJ495)</f>
        <v>1.6329941824758625</v>
      </c>
      <c r="AH490" s="2570"/>
      <c r="AI490" s="2571">
        <f>AVERAGE(AJ491:AJ495)</f>
        <v>13.331999999999999</v>
      </c>
      <c r="AJ490" s="2571"/>
      <c r="AK490" s="2570">
        <f>STDEV(AN491:AN495)</f>
        <v>2.3075961518428629</v>
      </c>
      <c r="AL490" s="2570"/>
      <c r="AM490" s="2571">
        <f>AVERAGE(AN491:AN495)</f>
        <v>15.2</v>
      </c>
      <c r="AN490" s="2571"/>
      <c r="AO490" s="2225"/>
      <c r="AP490" s="2225"/>
      <c r="AQ490" s="2225"/>
      <c r="AR490" s="2226"/>
      <c r="AS490" s="2570">
        <f>STDEV(AV491:AV495)</f>
        <v>1.7853571071357126</v>
      </c>
      <c r="AT490" s="2570"/>
      <c r="AU490" s="2571">
        <f>AVERAGE(AV491:AV495)</f>
        <v>15.25</v>
      </c>
      <c r="AV490" s="2571"/>
      <c r="AW490" s="2091"/>
      <c r="AX490" s="2092"/>
      <c r="AY490" s="2093"/>
      <c r="AZ490" s="2094"/>
      <c r="BA490" s="2095"/>
      <c r="BB490" s="2095"/>
      <c r="BC490" s="2095"/>
      <c r="BD490" s="2394"/>
      <c r="BE490" s="2397"/>
      <c r="BF490" s="2096"/>
      <c r="BG490" s="2444"/>
      <c r="BH490" s="2440"/>
      <c r="BI490" s="2097"/>
      <c r="BJ490" s="2097"/>
      <c r="BK490" s="2097"/>
      <c r="BL490" s="2098"/>
      <c r="BM490" s="2099"/>
      <c r="BN490" s="2099"/>
      <c r="BO490" s="2099"/>
      <c r="BP490" s="2100"/>
      <c r="BQ490" s="2088"/>
      <c r="BR490" s="2088"/>
      <c r="BS490" s="2088"/>
      <c r="BT490" s="2090"/>
      <c r="BU490" s="2101"/>
      <c r="BV490" s="2088"/>
      <c r="BW490" s="2088"/>
      <c r="BX490" s="2102"/>
      <c r="BY490" s="2109"/>
      <c r="BZ490" s="2109"/>
      <c r="CA490" s="2109"/>
      <c r="CB490" s="2232"/>
      <c r="CC490" s="2078"/>
      <c r="CD490" s="2078"/>
      <c r="CE490" s="2078"/>
      <c r="CF490" s="2079"/>
      <c r="CG490" s="2099"/>
      <c r="CH490" s="2099"/>
      <c r="CI490" s="2099"/>
      <c r="CJ490" s="2100"/>
      <c r="CK490" s="2097"/>
      <c r="CL490" s="2097"/>
      <c r="CM490" s="2097"/>
      <c r="CN490" s="2105"/>
      <c r="CO490" s="1867"/>
      <c r="CQ490" s="2106"/>
      <c r="CR490" s="2201"/>
      <c r="CV490" s="2107"/>
      <c r="CW490" s="2108"/>
      <c r="CY490" s="2106"/>
      <c r="CZ490" s="2106"/>
      <c r="DA490" s="2108"/>
      <c r="DC490" s="2106"/>
      <c r="DD490" s="2106"/>
      <c r="DE490" s="2108"/>
      <c r="DG490" s="2106"/>
      <c r="DH490" s="2106"/>
      <c r="DI490" s="2108"/>
      <c r="DK490" s="2106"/>
      <c r="DL490" s="2106"/>
      <c r="DM490" s="2109"/>
      <c r="DN490" s="2109"/>
      <c r="DO490" s="2109"/>
      <c r="DP490" s="2110"/>
      <c r="DQ490" s="2108"/>
      <c r="DS490" s="2106"/>
      <c r="DT490" s="2107"/>
      <c r="DU490" s="2108"/>
      <c r="DW490" s="2106"/>
      <c r="DX490" s="2107"/>
      <c r="DY490" s="2108"/>
      <c r="EA490" s="2106"/>
      <c r="EB490" s="2107"/>
      <c r="EC490" s="2108"/>
      <c r="EE490" s="2106"/>
      <c r="EF490" s="2107"/>
      <c r="EG490" s="2108"/>
      <c r="EI490" s="2106"/>
      <c r="EJ490" s="2107"/>
      <c r="EK490" s="2108"/>
      <c r="EM490" s="2106"/>
      <c r="EN490" s="2107"/>
      <c r="EO490" s="2570">
        <f>STDEV(ER491:ER495)</f>
        <v>2.6786190471957769</v>
      </c>
      <c r="EP490" s="2570"/>
      <c r="EQ490" s="2571">
        <f>AVERAGE(ER491:ER495)</f>
        <v>11.9</v>
      </c>
      <c r="ER490" s="2571"/>
      <c r="ES490" s="2108"/>
      <c r="EU490" s="2106"/>
      <c r="EV490" s="2107"/>
      <c r="EW490" s="2108"/>
      <c r="EY490" s="2106"/>
      <c r="EZ490" s="2107"/>
      <c r="FA490" s="2108"/>
      <c r="FC490" s="2106"/>
      <c r="FD490" s="2107"/>
      <c r="FE490" s="2131"/>
      <c r="FF490" s="2132"/>
      <c r="FG490" s="2133"/>
      <c r="FH490" s="2134"/>
      <c r="FL490" s="2260"/>
      <c r="FP490" s="2260"/>
      <c r="FQ490" s="1867"/>
      <c r="FT490" s="2260"/>
      <c r="FX490" s="2260"/>
      <c r="GB490" s="2260"/>
      <c r="GF490" s="2260"/>
      <c r="GG490" s="1867"/>
      <c r="GJ490" s="2260"/>
      <c r="GK490" s="2570">
        <f>STDEV(GN491:GN495)</f>
        <v>2.9154759474226504</v>
      </c>
      <c r="GL490" s="2570"/>
      <c r="GM490" s="2571">
        <f>AVERAGE(GN491:GN495)</f>
        <v>15</v>
      </c>
      <c r="GN490" s="2571"/>
      <c r="GR490" s="2260"/>
      <c r="GV490" s="1867"/>
      <c r="GW490" s="2570">
        <f>STDEV(GZ491:GZ495)</f>
        <v>1.7853571071357126</v>
      </c>
      <c r="GX490" s="2570"/>
      <c r="GY490" s="2571">
        <f>AVERAGE(GZ491:GZ495)</f>
        <v>14.75</v>
      </c>
      <c r="GZ490" s="2571"/>
      <c r="HA490" s="2570">
        <f>STDEV(HD491:HD495)</f>
        <v>1.1180339887498949</v>
      </c>
      <c r="HB490" s="2570"/>
      <c r="HC490" s="2571">
        <f>AVERAGE(HD491:HD495)</f>
        <v>12.5</v>
      </c>
      <c r="HD490" s="2571"/>
      <c r="HE490" s="2570"/>
      <c r="HF490" s="2570"/>
      <c r="HG490" s="2571"/>
      <c r="HH490" s="2571"/>
      <c r="HI490" s="2570"/>
      <c r="HJ490" s="2570"/>
      <c r="HK490" s="2571"/>
      <c r="HL490" s="2571"/>
      <c r="HM490" s="2570"/>
      <c r="HN490" s="2570"/>
      <c r="HO490" s="2571"/>
      <c r="HP490" s="2571"/>
      <c r="HQ490" s="2570"/>
      <c r="HR490" s="2570"/>
      <c r="HS490" s="2571"/>
      <c r="HT490" s="2571"/>
      <c r="HU490" s="2570"/>
      <c r="HV490" s="2570"/>
      <c r="HW490" s="2571"/>
      <c r="HX490" s="2571"/>
      <c r="HY490" s="2570"/>
      <c r="HZ490" s="2570"/>
      <c r="IA490" s="2571"/>
      <c r="IB490" s="2571"/>
      <c r="IC490" s="2570"/>
      <c r="ID490" s="2570"/>
      <c r="IE490" s="2571"/>
      <c r="IF490" s="2571"/>
      <c r="IG490" s="2570"/>
      <c r="IH490" s="2570"/>
      <c r="II490" s="2571"/>
      <c r="IJ490" s="2571"/>
      <c r="IK490" s="2570"/>
      <c r="IL490" s="2570"/>
      <c r="IM490" s="2571"/>
      <c r="IN490" s="2571"/>
      <c r="IO490" s="2570"/>
      <c r="IP490" s="2570"/>
      <c r="IQ490" s="2571"/>
      <c r="IR490" s="2571"/>
      <c r="IS490" s="2570"/>
      <c r="IT490" s="2570"/>
      <c r="IU490" s="2571"/>
      <c r="IV490" s="2571"/>
      <c r="IW490" s="2572"/>
      <c r="IX490" s="2570"/>
      <c r="IY490" s="2571"/>
      <c r="IZ490" s="2573"/>
      <c r="JA490" s="2572"/>
      <c r="JB490" s="2570"/>
      <c r="JC490" s="2571"/>
      <c r="JD490" s="2573"/>
      <c r="JE490" s="2572"/>
      <c r="JF490" s="2570"/>
      <c r="JG490" s="2571"/>
      <c r="JH490" s="2573"/>
      <c r="JI490" s="2572"/>
      <c r="JJ490" s="2570"/>
      <c r="JK490" s="2571"/>
      <c r="JL490" s="2573"/>
      <c r="JM490" s="2572"/>
      <c r="JN490" s="2570"/>
      <c r="JO490" s="2571"/>
      <c r="JP490" s="2573"/>
      <c r="JQ490" s="2572"/>
      <c r="JR490" s="2570"/>
      <c r="JS490" s="2571"/>
      <c r="JT490" s="2573"/>
      <c r="JU490" s="2572"/>
      <c r="JV490" s="2570"/>
      <c r="JW490" s="2571"/>
      <c r="JX490" s="2573"/>
      <c r="JY490" s="2572"/>
      <c r="JZ490" s="2570"/>
      <c r="KA490" s="2571"/>
      <c r="KB490" s="2573"/>
      <c r="KC490" s="2572"/>
      <c r="KD490" s="2570"/>
      <c r="KE490" s="2571"/>
      <c r="KF490" s="2573"/>
      <c r="KG490" s="2572"/>
      <c r="KH490" s="2570"/>
      <c r="KI490" s="2571"/>
      <c r="KJ490" s="2573"/>
      <c r="KK490" s="2572"/>
      <c r="KL490" s="2570"/>
      <c r="KM490" s="2571"/>
      <c r="KN490" s="2573"/>
      <c r="KO490" s="2572"/>
      <c r="KP490" s="2570"/>
      <c r="KQ490" s="2571"/>
      <c r="KR490" s="2573"/>
      <c r="KS490" s="2572"/>
      <c r="KT490" s="2570"/>
      <c r="KU490" s="2571"/>
      <c r="KV490" s="2573"/>
      <c r="KW490" s="2572"/>
      <c r="KX490" s="2570"/>
      <c r="KY490" s="2571"/>
      <c r="KZ490" s="2573"/>
      <c r="LA490" s="2572"/>
      <c r="LB490" s="2570"/>
      <c r="LC490" s="2571"/>
      <c r="LD490" s="2573"/>
      <c r="LE490" s="2572"/>
      <c r="LF490" s="2570"/>
      <c r="LG490" s="2571"/>
      <c r="LH490" s="2573"/>
      <c r="LI490" s="2572"/>
      <c r="LJ490" s="2570"/>
      <c r="LK490" s="2571"/>
      <c r="LL490" s="2573"/>
      <c r="LM490" s="2572"/>
      <c r="LN490" s="2570"/>
      <c r="LO490" s="2571"/>
      <c r="LP490" s="2573"/>
      <c r="LQ490" s="2572"/>
      <c r="LR490" s="2570"/>
      <c r="LS490" s="2571"/>
      <c r="LT490" s="2573"/>
      <c r="LU490" s="2572"/>
      <c r="LV490" s="2570"/>
      <c r="LW490" s="2571"/>
      <c r="LX490" s="2573"/>
      <c r="LY490" s="2572"/>
      <c r="LZ490" s="2570"/>
      <c r="MA490" s="2571"/>
      <c r="MB490" s="2573"/>
      <c r="MC490" s="2572"/>
      <c r="MD490" s="2570"/>
      <c r="ME490" s="2571"/>
      <c r="MF490" s="2573"/>
      <c r="MG490" s="2572"/>
      <c r="MH490" s="2570"/>
      <c r="MI490" s="2571"/>
      <c r="MJ490" s="2573"/>
      <c r="MK490" s="2572"/>
      <c r="ML490" s="2570"/>
      <c r="MM490" s="2571"/>
      <c r="MN490" s="2573"/>
      <c r="MO490" s="2572"/>
      <c r="MP490" s="2570"/>
      <c r="MQ490" s="2571"/>
      <c r="MR490" s="2573"/>
      <c r="MS490" s="2572"/>
      <c r="MT490" s="2570"/>
      <c r="MU490" s="2571"/>
      <c r="MV490" s="2573"/>
      <c r="MW490" s="2572"/>
      <c r="MX490" s="2570"/>
      <c r="MY490" s="2571"/>
      <c r="MZ490" s="2573"/>
      <c r="NA490" s="2572"/>
      <c r="NB490" s="2570"/>
      <c r="NC490" s="2571"/>
      <c r="ND490" s="2573"/>
    </row>
    <row r="491" spans="1:368" s="78" customFormat="1" thickBot="1">
      <c r="A491" s="899"/>
      <c r="B491" s="1754"/>
      <c r="C491" s="1790"/>
      <c r="D491" s="2331"/>
      <c r="E491" s="1790"/>
      <c r="F491" s="2342" t="s">
        <v>571</v>
      </c>
      <c r="G491" s="2342" t="s">
        <v>560</v>
      </c>
      <c r="H491" s="2353">
        <f t="shared" ref="H491:J495" si="421">AVERAGE(AC491,CG491,AS491,CO491,EO491,AK491,AG491,GW491,HA491,BM491,GK491)</f>
        <v>4.4343750000000002</v>
      </c>
      <c r="I491" s="2353">
        <f t="shared" si="421"/>
        <v>4.4343750000000002</v>
      </c>
      <c r="J491" s="2354">
        <f t="shared" si="421"/>
        <v>5.5374999999999996</v>
      </c>
      <c r="K491" s="2319">
        <f>SUM(H491:J491)</f>
        <v>14.40625</v>
      </c>
      <c r="L491" s="1754"/>
      <c r="M491" s="65"/>
      <c r="N491" s="65"/>
      <c r="O491" s="65"/>
      <c r="P491" s="218"/>
      <c r="Q491" s="2511"/>
      <c r="R491" s="97"/>
      <c r="S491" s="98"/>
      <c r="T491" s="2512"/>
      <c r="U491" s="41"/>
      <c r="V491" s="41"/>
      <c r="W491" s="41"/>
      <c r="X491" s="100"/>
      <c r="Y491" s="101"/>
      <c r="Z491" s="101"/>
      <c r="AA491" s="101"/>
      <c r="AB491" s="102"/>
      <c r="AC491" s="484">
        <v>4</v>
      </c>
      <c r="AD491" s="484">
        <v>5</v>
      </c>
      <c r="AE491" s="484">
        <v>6</v>
      </c>
      <c r="AF491" s="356">
        <f>AE491+AD491+AC491</f>
        <v>15</v>
      </c>
      <c r="AG491" s="546">
        <v>5</v>
      </c>
      <c r="AH491" s="546">
        <v>5</v>
      </c>
      <c r="AI491" s="546">
        <v>6</v>
      </c>
      <c r="AJ491" s="724">
        <f>AI491+AH491+AG491</f>
        <v>16</v>
      </c>
      <c r="AK491" s="360">
        <f>AN491*6/20</f>
        <v>4.6500000000000004</v>
      </c>
      <c r="AL491" s="361">
        <f>AN491*6/20</f>
        <v>4.6500000000000004</v>
      </c>
      <c r="AM491" s="361">
        <f>AN491*8/20</f>
        <v>6.2</v>
      </c>
      <c r="AN491" s="702">
        <v>15.5</v>
      </c>
      <c r="AO491" s="2227"/>
      <c r="AP491" s="2227"/>
      <c r="AQ491" s="2227"/>
      <c r="AR491" s="108"/>
      <c r="AS491" s="358">
        <f>AV491*6/20</f>
        <v>3.9</v>
      </c>
      <c r="AT491" s="358">
        <f>AV491*6/20</f>
        <v>3.9</v>
      </c>
      <c r="AU491" s="358">
        <f>AV491*8/20</f>
        <v>5.2</v>
      </c>
      <c r="AV491" s="543">
        <v>13</v>
      </c>
      <c r="AW491" s="1956"/>
      <c r="AX491" s="111"/>
      <c r="AY491" s="112"/>
      <c r="AZ491" s="1957"/>
      <c r="BA491" s="4"/>
      <c r="BB491" s="4"/>
      <c r="BC491" s="4"/>
      <c r="BD491" s="2395"/>
      <c r="BE491" s="2398"/>
      <c r="BF491" s="214"/>
      <c r="BG491" s="2445"/>
      <c r="BH491" s="217"/>
      <c r="BI491" s="221"/>
      <c r="BJ491" s="221"/>
      <c r="BK491" s="221"/>
      <c r="BL491" s="115"/>
      <c r="BM491" s="38"/>
      <c r="BN491" s="38"/>
      <c r="BO491" s="38"/>
      <c r="BP491" s="117"/>
      <c r="BQ491" s="109"/>
      <c r="BR491" s="109"/>
      <c r="BS491" s="109"/>
      <c r="BT491" s="608"/>
      <c r="BU491" s="1939"/>
      <c r="BV491" s="109"/>
      <c r="BW491" s="109"/>
      <c r="BX491" s="1940"/>
      <c r="BY491" s="90"/>
      <c r="BZ491" s="90"/>
      <c r="CA491" s="90"/>
      <c r="CB491" s="120"/>
      <c r="CC491" s="41"/>
      <c r="CD491" s="41"/>
      <c r="CE491" s="41"/>
      <c r="CF491" s="100"/>
      <c r="CG491" s="38"/>
      <c r="CH491" s="38"/>
      <c r="CI491" s="38"/>
      <c r="CJ491" s="117"/>
      <c r="CK491" s="221"/>
      <c r="CL491" s="221"/>
      <c r="CM491" s="221"/>
      <c r="CN491" s="220"/>
      <c r="CO491" s="1858"/>
      <c r="CQ491" s="3"/>
      <c r="CR491" s="2020"/>
      <c r="CV491" s="121"/>
      <c r="CW491" s="2"/>
      <c r="CY491" s="3"/>
      <c r="CZ491" s="3"/>
      <c r="DA491" s="2"/>
      <c r="DC491" s="3"/>
      <c r="DD491" s="3"/>
      <c r="DE491" s="2"/>
      <c r="DG491" s="3"/>
      <c r="DH491" s="3"/>
      <c r="DI491" s="2"/>
      <c r="DK491" s="3"/>
      <c r="DL491" s="3"/>
      <c r="DM491" s="90"/>
      <c r="DN491" s="90"/>
      <c r="DO491" s="90"/>
      <c r="DP491" s="103"/>
      <c r="DQ491" s="2"/>
      <c r="DS491" s="3"/>
      <c r="DT491" s="121"/>
      <c r="DU491" s="2"/>
      <c r="DW491" s="3"/>
      <c r="DX491" s="121"/>
      <c r="DY491" s="2"/>
      <c r="EA491" s="3"/>
      <c r="EB491" s="121"/>
      <c r="EC491" s="2"/>
      <c r="EE491" s="3"/>
      <c r="EF491" s="121"/>
      <c r="EG491" s="2"/>
      <c r="EI491" s="3"/>
      <c r="EJ491" s="121"/>
      <c r="EK491" s="2"/>
      <c r="EM491" s="3"/>
      <c r="EN491" s="121"/>
      <c r="EO491" s="1870">
        <v>3.5</v>
      </c>
      <c r="EP491" s="462">
        <v>4.5</v>
      </c>
      <c r="EQ491" s="462">
        <v>4</v>
      </c>
      <c r="ER491" s="1871">
        <f>EQ491+EP491+EO491</f>
        <v>12</v>
      </c>
      <c r="ES491" s="2"/>
      <c r="EU491" s="3"/>
      <c r="EV491" s="121"/>
      <c r="EW491" s="2"/>
      <c r="EY491" s="3"/>
      <c r="EZ491" s="121"/>
      <c r="FA491" s="2"/>
      <c r="FC491" s="3"/>
      <c r="FD491" s="121"/>
      <c r="FE491" s="1682"/>
      <c r="FF491" s="1683"/>
      <c r="FG491" s="1684"/>
      <c r="FH491" s="1685"/>
      <c r="FL491" s="2252"/>
      <c r="FP491" s="2252"/>
      <c r="FQ491" s="1858"/>
      <c r="FT491" s="2252"/>
      <c r="FX491" s="2252"/>
      <c r="GB491" s="2252"/>
      <c r="GF491" s="2252"/>
      <c r="GG491" s="1858"/>
      <c r="GJ491" s="2252"/>
      <c r="GK491" s="1870">
        <v>5</v>
      </c>
      <c r="GL491" s="462">
        <v>4</v>
      </c>
      <c r="GM491" s="462">
        <v>6</v>
      </c>
      <c r="GN491" s="1871">
        <f>GM491+GL491+GK491</f>
        <v>15</v>
      </c>
      <c r="GR491" s="2252"/>
      <c r="GV491" s="1858"/>
      <c r="GW491" s="1906">
        <f>GZ491*6/20</f>
        <v>4.4249999999999998</v>
      </c>
      <c r="GX491" s="683">
        <f>GZ491*6/20</f>
        <v>4.4249999999999998</v>
      </c>
      <c r="GY491" s="683">
        <f>GZ491*8/20</f>
        <v>5.9</v>
      </c>
      <c r="GZ491" s="1907">
        <v>14.75</v>
      </c>
      <c r="HA491" s="1870">
        <v>5</v>
      </c>
      <c r="HB491" s="462">
        <v>4</v>
      </c>
      <c r="HC491" s="462">
        <v>5</v>
      </c>
      <c r="HD491" s="1871">
        <f>HC491+HB491+HA491</f>
        <v>14</v>
      </c>
      <c r="HE491" s="1870"/>
      <c r="HF491" s="462"/>
      <c r="HG491" s="462"/>
      <c r="HH491" s="1871"/>
      <c r="HI491" s="1870"/>
      <c r="HJ491" s="462"/>
      <c r="HK491" s="462"/>
      <c r="HL491" s="1871"/>
      <c r="HM491" s="1870"/>
      <c r="HN491" s="462"/>
      <c r="HO491" s="462"/>
      <c r="HP491" s="1871"/>
      <c r="HQ491" s="1870"/>
      <c r="HR491" s="462"/>
      <c r="HS491" s="462"/>
      <c r="HT491" s="1871"/>
      <c r="HU491" s="1870"/>
      <c r="HV491" s="462"/>
      <c r="HW491" s="462"/>
      <c r="HX491" s="1871"/>
      <c r="HY491" s="1870"/>
      <c r="HZ491" s="462"/>
      <c r="IA491" s="462"/>
      <c r="IB491" s="1871"/>
      <c r="IC491" s="1870"/>
      <c r="ID491" s="462"/>
      <c r="IE491" s="462"/>
      <c r="IF491" s="1871"/>
      <c r="IG491" s="1870"/>
      <c r="IH491" s="462"/>
      <c r="II491" s="462"/>
      <c r="IJ491" s="1871"/>
      <c r="IK491" s="1870"/>
      <c r="IL491" s="462"/>
      <c r="IM491" s="462"/>
      <c r="IN491" s="1871"/>
      <c r="IO491" s="1870"/>
      <c r="IP491" s="462"/>
      <c r="IQ491" s="462"/>
      <c r="IR491" s="1871"/>
      <c r="IS491" s="1870"/>
      <c r="IT491" s="462"/>
      <c r="IU491" s="462"/>
      <c r="IV491" s="574"/>
      <c r="IW491" s="1870"/>
      <c r="IX491" s="462"/>
      <c r="IY491" s="462"/>
      <c r="IZ491" s="1871"/>
      <c r="JA491" s="1870"/>
      <c r="JB491" s="462"/>
      <c r="JC491" s="462"/>
      <c r="JD491" s="1871"/>
      <c r="JE491" s="1870"/>
      <c r="JF491" s="462"/>
      <c r="JG491" s="462"/>
      <c r="JH491" s="1871"/>
      <c r="JI491" s="1870"/>
      <c r="JJ491" s="462"/>
      <c r="JK491" s="462"/>
      <c r="JL491" s="1871"/>
      <c r="JM491" s="1870"/>
      <c r="JN491" s="462"/>
      <c r="JO491" s="462"/>
      <c r="JP491" s="1871"/>
      <c r="JQ491" s="1870"/>
      <c r="JR491" s="462"/>
      <c r="JS491" s="462"/>
      <c r="JT491" s="1871"/>
      <c r="JU491" s="1870"/>
      <c r="JV491" s="462"/>
      <c r="JW491" s="462"/>
      <c r="JX491" s="1871"/>
      <c r="JY491" s="1870"/>
      <c r="JZ491" s="462"/>
      <c r="KA491" s="462"/>
      <c r="KB491" s="1871"/>
      <c r="KC491" s="1870"/>
      <c r="KD491" s="462"/>
      <c r="KE491" s="462"/>
      <c r="KF491" s="1871"/>
      <c r="KG491" s="1870"/>
      <c r="KH491" s="462"/>
      <c r="KI491" s="462"/>
      <c r="KJ491" s="1871"/>
      <c r="KK491" s="1870"/>
      <c r="KL491" s="462"/>
      <c r="KM491" s="462"/>
      <c r="KN491" s="1871"/>
      <c r="KO491" s="1870"/>
      <c r="KP491" s="462"/>
      <c r="KQ491" s="462"/>
      <c r="KR491" s="1871"/>
      <c r="KS491" s="1870"/>
      <c r="KT491" s="462"/>
      <c r="KU491" s="462"/>
      <c r="KV491" s="1871"/>
      <c r="KW491" s="1870"/>
      <c r="KX491" s="462"/>
      <c r="KY491" s="462"/>
      <c r="KZ491" s="1871"/>
      <c r="LA491" s="1870"/>
      <c r="LB491" s="462"/>
      <c r="LC491" s="462"/>
      <c r="LD491" s="1871"/>
      <c r="LE491" s="1870"/>
      <c r="LF491" s="462"/>
      <c r="LG491" s="462"/>
      <c r="LH491" s="1871"/>
      <c r="LI491" s="1870"/>
      <c r="LJ491" s="462"/>
      <c r="LK491" s="462"/>
      <c r="LL491" s="1871"/>
      <c r="LM491" s="1870"/>
      <c r="LN491" s="462"/>
      <c r="LO491" s="462"/>
      <c r="LP491" s="1871"/>
      <c r="LQ491" s="1870"/>
      <c r="LR491" s="462"/>
      <c r="LS491" s="462"/>
      <c r="LT491" s="1871"/>
      <c r="LU491" s="1870"/>
      <c r="LV491" s="462"/>
      <c r="LW491" s="462"/>
      <c r="LX491" s="1871"/>
      <c r="LY491" s="1870"/>
      <c r="LZ491" s="462"/>
      <c r="MA491" s="462"/>
      <c r="MB491" s="1871"/>
      <c r="MC491" s="1870"/>
      <c r="MD491" s="462"/>
      <c r="ME491" s="462"/>
      <c r="MF491" s="1871"/>
      <c r="MG491" s="1870"/>
      <c r="MH491" s="462"/>
      <c r="MI491" s="462"/>
      <c r="MJ491" s="1871"/>
      <c r="MK491" s="1870"/>
      <c r="ML491" s="462"/>
      <c r="MM491" s="462"/>
      <c r="MN491" s="1871"/>
      <c r="MO491" s="1870"/>
      <c r="MP491" s="462"/>
      <c r="MQ491" s="462"/>
      <c r="MR491" s="1871"/>
      <c r="MS491" s="1870"/>
      <c r="MT491" s="462"/>
      <c r="MU491" s="462"/>
      <c r="MV491" s="1871"/>
      <c r="MW491" s="1870"/>
      <c r="MX491" s="462"/>
      <c r="MY491" s="462"/>
      <c r="MZ491" s="1871"/>
      <c r="NA491" s="1870"/>
      <c r="NB491" s="462"/>
      <c r="NC491" s="462"/>
      <c r="ND491" s="1871"/>
    </row>
    <row r="492" spans="1:368" s="78" customFormat="1" thickBot="1">
      <c r="A492" s="899"/>
      <c r="B492" s="1754"/>
      <c r="C492" s="1790"/>
      <c r="D492" s="2331"/>
      <c r="E492" s="1790"/>
      <c r="F492" s="2342" t="s">
        <v>572</v>
      </c>
      <c r="G492" s="2342" t="s">
        <v>343</v>
      </c>
      <c r="H492" s="2354">
        <f t="shared" si="421"/>
        <v>4.1373750000000005</v>
      </c>
      <c r="I492" s="2343">
        <f t="shared" si="421"/>
        <v>3.949875</v>
      </c>
      <c r="J492" s="2343">
        <f t="shared" si="421"/>
        <v>5.3290000000000006</v>
      </c>
      <c r="K492" s="2313">
        <f>SUM(H492:J492)</f>
        <v>13.416250000000002</v>
      </c>
      <c r="L492" s="1754"/>
      <c r="M492" s="65"/>
      <c r="N492" s="65"/>
      <c r="O492" s="65"/>
      <c r="P492" s="218"/>
      <c r="Q492" s="2511"/>
      <c r="R492" s="97"/>
      <c r="S492" s="98"/>
      <c r="T492" s="2512"/>
      <c r="U492" s="41"/>
      <c r="V492" s="41"/>
      <c r="W492" s="41"/>
      <c r="X492" s="100"/>
      <c r="Y492" s="101"/>
      <c r="Z492" s="101"/>
      <c r="AA492" s="101"/>
      <c r="AB492" s="102"/>
      <c r="AC492" s="484">
        <v>3</v>
      </c>
      <c r="AD492" s="484">
        <v>4</v>
      </c>
      <c r="AE492" s="484">
        <v>4.5</v>
      </c>
      <c r="AF492" s="356">
        <f>AE492+AD492+AC492</f>
        <v>11.5</v>
      </c>
      <c r="AG492" s="1906">
        <f>AJ492*6/20</f>
        <v>3.9990000000000001</v>
      </c>
      <c r="AH492" s="683">
        <f>AJ492*6/20</f>
        <v>3.9990000000000001</v>
      </c>
      <c r="AI492" s="683">
        <f>AJ492*8/20</f>
        <v>5.3319999999999999</v>
      </c>
      <c r="AJ492" s="1907">
        <v>13.33</v>
      </c>
      <c r="AK492" s="360">
        <f>AN492*6/20</f>
        <v>5.4</v>
      </c>
      <c r="AL492" s="361">
        <f>AN492*6/20</f>
        <v>5.4</v>
      </c>
      <c r="AM492" s="361">
        <f>AN492*8/20</f>
        <v>7.2</v>
      </c>
      <c r="AN492" s="702">
        <v>18</v>
      </c>
      <c r="AO492" s="2227"/>
      <c r="AP492" s="2227"/>
      <c r="AQ492" s="2227"/>
      <c r="AR492" s="108"/>
      <c r="AS492" s="358">
        <f>AV492*6/20</f>
        <v>4.2</v>
      </c>
      <c r="AT492" s="358">
        <f>AV492*6/20</f>
        <v>4.2</v>
      </c>
      <c r="AU492" s="358">
        <f>AV492*8/20</f>
        <v>5.6</v>
      </c>
      <c r="AV492" s="543">
        <v>14</v>
      </c>
      <c r="AW492" s="1956"/>
      <c r="AX492" s="111"/>
      <c r="AY492" s="112"/>
      <c r="AZ492" s="1957"/>
      <c r="BA492" s="4"/>
      <c r="BB492" s="4"/>
      <c r="BC492" s="4"/>
      <c r="BD492" s="2395"/>
      <c r="BE492" s="2398"/>
      <c r="BF492" s="214"/>
      <c r="BG492" s="2445"/>
      <c r="BH492" s="217"/>
      <c r="BI492" s="221"/>
      <c r="BJ492" s="221"/>
      <c r="BK492" s="221"/>
      <c r="BL492" s="115"/>
      <c r="BM492" s="38"/>
      <c r="BN492" s="38"/>
      <c r="BO492" s="38"/>
      <c r="BP492" s="117"/>
      <c r="BQ492" s="109"/>
      <c r="BR492" s="109"/>
      <c r="BS492" s="109"/>
      <c r="BT492" s="608"/>
      <c r="BU492" s="1939"/>
      <c r="BV492" s="109"/>
      <c r="BW492" s="109"/>
      <c r="BX492" s="1940"/>
      <c r="BY492" s="90"/>
      <c r="BZ492" s="90"/>
      <c r="CA492" s="90"/>
      <c r="CB492" s="120"/>
      <c r="CC492" s="41"/>
      <c r="CD492" s="41"/>
      <c r="CE492" s="41"/>
      <c r="CF492" s="100"/>
      <c r="CG492" s="38"/>
      <c r="CH492" s="38"/>
      <c r="CI492" s="38"/>
      <c r="CJ492" s="117"/>
      <c r="CK492" s="221"/>
      <c r="CL492" s="221"/>
      <c r="CM492" s="221"/>
      <c r="CN492" s="220"/>
      <c r="CO492" s="1858"/>
      <c r="CQ492" s="3"/>
      <c r="CR492" s="2020"/>
      <c r="CV492" s="121"/>
      <c r="CW492" s="2"/>
      <c r="CY492" s="3"/>
      <c r="CZ492" s="3"/>
      <c r="DA492" s="2"/>
      <c r="DC492" s="3"/>
      <c r="DD492" s="3"/>
      <c r="DE492" s="2"/>
      <c r="DG492" s="3"/>
      <c r="DH492" s="3"/>
      <c r="DI492" s="2"/>
      <c r="DK492" s="3"/>
      <c r="DL492" s="3"/>
      <c r="DM492" s="90"/>
      <c r="DN492" s="90"/>
      <c r="DO492" s="90"/>
      <c r="DP492" s="103"/>
      <c r="DQ492" s="2"/>
      <c r="DS492" s="3"/>
      <c r="DT492" s="121"/>
      <c r="DU492" s="2"/>
      <c r="DW492" s="3"/>
      <c r="DX492" s="121"/>
      <c r="DY492" s="2"/>
      <c r="EA492" s="3"/>
      <c r="EB492" s="121"/>
      <c r="EC492" s="2"/>
      <c r="EE492" s="3"/>
      <c r="EF492" s="121"/>
      <c r="EG492" s="2"/>
      <c r="EI492" s="3"/>
      <c r="EJ492" s="121"/>
      <c r="EK492" s="2"/>
      <c r="EM492" s="3"/>
      <c r="EN492" s="121"/>
      <c r="EO492" s="1870">
        <v>2.5</v>
      </c>
      <c r="EP492" s="462">
        <v>2</v>
      </c>
      <c r="EQ492" s="462">
        <v>3</v>
      </c>
      <c r="ER492" s="1871">
        <f>EQ492+EP492+EO492</f>
        <v>7.5</v>
      </c>
      <c r="ES492" s="2"/>
      <c r="EU492" s="3"/>
      <c r="EV492" s="121"/>
      <c r="EW492" s="2"/>
      <c r="EY492" s="3"/>
      <c r="EZ492" s="121"/>
      <c r="FA492" s="2"/>
      <c r="FC492" s="3"/>
      <c r="FD492" s="121"/>
      <c r="FE492" s="1682"/>
      <c r="FF492" s="1683"/>
      <c r="FG492" s="1684"/>
      <c r="FH492" s="1685"/>
      <c r="FL492" s="2252"/>
      <c r="FP492" s="2252"/>
      <c r="FQ492" s="1858"/>
      <c r="FT492" s="2252"/>
      <c r="FX492" s="2252"/>
      <c r="GB492" s="2252"/>
      <c r="GF492" s="2252"/>
      <c r="GG492" s="1858"/>
      <c r="GJ492" s="2252"/>
      <c r="GK492" s="1870">
        <v>5</v>
      </c>
      <c r="GL492" s="462">
        <v>5</v>
      </c>
      <c r="GM492" s="462">
        <v>6</v>
      </c>
      <c r="GN492" s="1871">
        <f>GM492+GL492+GK492</f>
        <v>16</v>
      </c>
      <c r="GR492" s="2252"/>
      <c r="GV492" s="1858"/>
      <c r="GW492" s="1870">
        <v>5</v>
      </c>
      <c r="GX492" s="462">
        <v>4</v>
      </c>
      <c r="GY492" s="462">
        <v>6</v>
      </c>
      <c r="GZ492" s="1871">
        <f>GY492+GX492+GW492</f>
        <v>15</v>
      </c>
      <c r="HA492" s="1870">
        <v>4</v>
      </c>
      <c r="HB492" s="462">
        <v>3</v>
      </c>
      <c r="HC492" s="462">
        <v>5</v>
      </c>
      <c r="HD492" s="1871">
        <f>HC492+HB492+HA492</f>
        <v>12</v>
      </c>
      <c r="HE492" s="1870"/>
      <c r="HF492" s="462"/>
      <c r="HG492" s="462"/>
      <c r="HH492" s="1871"/>
      <c r="HI492" s="1870"/>
      <c r="HJ492" s="462"/>
      <c r="HK492" s="462"/>
      <c r="HL492" s="1871"/>
      <c r="HM492" s="1870"/>
      <c r="HN492" s="462"/>
      <c r="HO492" s="462"/>
      <c r="HP492" s="1871"/>
      <c r="HQ492" s="1870"/>
      <c r="HR492" s="462"/>
      <c r="HS492" s="462"/>
      <c r="HT492" s="1871"/>
      <c r="HU492" s="1870"/>
      <c r="HV492" s="462"/>
      <c r="HW492" s="462"/>
      <c r="HX492" s="1871"/>
      <c r="HY492" s="1870"/>
      <c r="HZ492" s="462"/>
      <c r="IA492" s="462"/>
      <c r="IB492" s="1871"/>
      <c r="IC492" s="1870"/>
      <c r="ID492" s="462"/>
      <c r="IE492" s="462"/>
      <c r="IF492" s="1871"/>
      <c r="IG492" s="1870"/>
      <c r="IH492" s="462"/>
      <c r="II492" s="462"/>
      <c r="IJ492" s="1871"/>
      <c r="IK492" s="1870"/>
      <c r="IL492" s="462"/>
      <c r="IM492" s="462"/>
      <c r="IN492" s="1871"/>
      <c r="IO492" s="1870"/>
      <c r="IP492" s="462"/>
      <c r="IQ492" s="462"/>
      <c r="IR492" s="1871"/>
      <c r="IS492" s="1870"/>
      <c r="IT492" s="462"/>
      <c r="IU492" s="462"/>
      <c r="IV492" s="574"/>
      <c r="IW492" s="1870"/>
      <c r="IX492" s="462"/>
      <c r="IY492" s="462"/>
      <c r="IZ492" s="1871"/>
      <c r="JA492" s="1870"/>
      <c r="JB492" s="462"/>
      <c r="JC492" s="462"/>
      <c r="JD492" s="1871"/>
      <c r="JE492" s="1870"/>
      <c r="JF492" s="462"/>
      <c r="JG492" s="462"/>
      <c r="JH492" s="1871"/>
      <c r="JI492" s="1870"/>
      <c r="JJ492" s="462"/>
      <c r="JK492" s="462"/>
      <c r="JL492" s="1871"/>
      <c r="JM492" s="1870"/>
      <c r="JN492" s="462"/>
      <c r="JO492" s="462"/>
      <c r="JP492" s="1871"/>
      <c r="JQ492" s="1870"/>
      <c r="JR492" s="462"/>
      <c r="JS492" s="462"/>
      <c r="JT492" s="1871"/>
      <c r="JU492" s="1870"/>
      <c r="JV492" s="462"/>
      <c r="JW492" s="462"/>
      <c r="JX492" s="1871"/>
      <c r="JY492" s="1870"/>
      <c r="JZ492" s="462"/>
      <c r="KA492" s="462"/>
      <c r="KB492" s="1871"/>
      <c r="KC492" s="1870"/>
      <c r="KD492" s="462"/>
      <c r="KE492" s="462"/>
      <c r="KF492" s="1871"/>
      <c r="KG492" s="1870"/>
      <c r="KH492" s="462"/>
      <c r="KI492" s="462"/>
      <c r="KJ492" s="1871"/>
      <c r="KK492" s="1870"/>
      <c r="KL492" s="462"/>
      <c r="KM492" s="462"/>
      <c r="KN492" s="1871"/>
      <c r="KO492" s="1870"/>
      <c r="KP492" s="462"/>
      <c r="KQ492" s="462"/>
      <c r="KR492" s="1871"/>
      <c r="KS492" s="1870"/>
      <c r="KT492" s="462"/>
      <c r="KU492" s="462"/>
      <c r="KV492" s="1871"/>
      <c r="KW492" s="1870"/>
      <c r="KX492" s="462"/>
      <c r="KY492" s="462"/>
      <c r="KZ492" s="1871"/>
      <c r="LA492" s="1870"/>
      <c r="LB492" s="462"/>
      <c r="LC492" s="462"/>
      <c r="LD492" s="1871"/>
      <c r="LE492" s="1870"/>
      <c r="LF492" s="462"/>
      <c r="LG492" s="462"/>
      <c r="LH492" s="1871"/>
      <c r="LI492" s="1870"/>
      <c r="LJ492" s="462"/>
      <c r="LK492" s="462"/>
      <c r="LL492" s="1871"/>
      <c r="LM492" s="1870"/>
      <c r="LN492" s="462"/>
      <c r="LO492" s="462"/>
      <c r="LP492" s="1871"/>
      <c r="LQ492" s="1870"/>
      <c r="LR492" s="462"/>
      <c r="LS492" s="462"/>
      <c r="LT492" s="1871"/>
      <c r="LU492" s="1870"/>
      <c r="LV492" s="462"/>
      <c r="LW492" s="462"/>
      <c r="LX492" s="1871"/>
      <c r="LY492" s="1870"/>
      <c r="LZ492" s="462"/>
      <c r="MA492" s="462"/>
      <c r="MB492" s="1871"/>
      <c r="MC492" s="1870"/>
      <c r="MD492" s="462"/>
      <c r="ME492" s="462"/>
      <c r="MF492" s="1871"/>
      <c r="MG492" s="1870"/>
      <c r="MH492" s="462"/>
      <c r="MI492" s="462"/>
      <c r="MJ492" s="1871"/>
      <c r="MK492" s="1870"/>
      <c r="ML492" s="462"/>
      <c r="MM492" s="462"/>
      <c r="MN492" s="1871"/>
      <c r="MO492" s="1870"/>
      <c r="MP492" s="462"/>
      <c r="MQ492" s="462"/>
      <c r="MR492" s="1871"/>
      <c r="MS492" s="1870"/>
      <c r="MT492" s="462"/>
      <c r="MU492" s="462"/>
      <c r="MV492" s="1871"/>
      <c r="MW492" s="1870"/>
      <c r="MX492" s="462"/>
      <c r="MY492" s="462"/>
      <c r="MZ492" s="1871"/>
      <c r="NA492" s="1870"/>
      <c r="NB492" s="462"/>
      <c r="NC492" s="462"/>
      <c r="ND492" s="1871"/>
    </row>
    <row r="493" spans="1:368" s="78" customFormat="1" thickBot="1">
      <c r="A493" s="899"/>
      <c r="B493" s="1754"/>
      <c r="C493" s="1790"/>
      <c r="D493" s="2331"/>
      <c r="E493" s="1790"/>
      <c r="F493" s="2342"/>
      <c r="G493" s="2342" t="s">
        <v>566</v>
      </c>
      <c r="H493" s="2352">
        <f t="shared" si="421"/>
        <v>4.9749999999999996</v>
      </c>
      <c r="I493" s="2352">
        <f t="shared" si="421"/>
        <v>4.4749999999999996</v>
      </c>
      <c r="J493" s="2352">
        <f t="shared" si="421"/>
        <v>5.7374999999999998</v>
      </c>
      <c r="K493" s="2309">
        <f>SUM(H493:J493)</f>
        <v>15.1875</v>
      </c>
      <c r="L493" s="1754"/>
      <c r="M493" s="65"/>
      <c r="N493" s="65"/>
      <c r="O493" s="65"/>
      <c r="P493" s="218"/>
      <c r="Q493" s="2511"/>
      <c r="R493" s="97"/>
      <c r="S493" s="98"/>
      <c r="T493" s="2512"/>
      <c r="U493" s="41"/>
      <c r="V493" s="41"/>
      <c r="W493" s="41"/>
      <c r="X493" s="100"/>
      <c r="Y493" s="101"/>
      <c r="Z493" s="101"/>
      <c r="AA493" s="101"/>
      <c r="AB493" s="102"/>
      <c r="AC493" s="484">
        <v>5.5</v>
      </c>
      <c r="AD493" s="484">
        <v>2.5</v>
      </c>
      <c r="AE493" s="484">
        <v>6</v>
      </c>
      <c r="AF493" s="356">
        <f>AE493+AD493+AC493</f>
        <v>14</v>
      </c>
      <c r="AG493" s="546">
        <v>5</v>
      </c>
      <c r="AH493" s="546">
        <v>3</v>
      </c>
      <c r="AI493" s="546">
        <v>4</v>
      </c>
      <c r="AJ493" s="724">
        <f>AI493+AH493+AG493</f>
        <v>12</v>
      </c>
      <c r="AK493" s="360">
        <f>AN493*6/20</f>
        <v>4.95</v>
      </c>
      <c r="AL493" s="361">
        <f>AN493*6/20</f>
        <v>4.95</v>
      </c>
      <c r="AM493" s="361">
        <f>AN493*8/20</f>
        <v>6.6</v>
      </c>
      <c r="AN493" s="702">
        <v>16.5</v>
      </c>
      <c r="AO493" s="2227"/>
      <c r="AP493" s="2227"/>
      <c r="AQ493" s="2227"/>
      <c r="AR493" s="108"/>
      <c r="AS493" s="358">
        <f>AV493*6/20</f>
        <v>5.0999999999999996</v>
      </c>
      <c r="AT493" s="358">
        <f>AV493*6/20</f>
        <v>5.0999999999999996</v>
      </c>
      <c r="AU493" s="358">
        <f>AV493*8/20</f>
        <v>6.8</v>
      </c>
      <c r="AV493" s="543">
        <v>17</v>
      </c>
      <c r="AW493" s="1956"/>
      <c r="AX493" s="111"/>
      <c r="AY493" s="112"/>
      <c r="AZ493" s="1957"/>
      <c r="BA493" s="4"/>
      <c r="BB493" s="4"/>
      <c r="BC493" s="4"/>
      <c r="BD493" s="2395"/>
      <c r="BE493" s="2398"/>
      <c r="BF493" s="214"/>
      <c r="BG493" s="2445"/>
      <c r="BH493" s="217"/>
      <c r="BI493" s="221"/>
      <c r="BJ493" s="221"/>
      <c r="BK493" s="221"/>
      <c r="BL493" s="115"/>
      <c r="BM493" s="38"/>
      <c r="BN493" s="38"/>
      <c r="BO493" s="38"/>
      <c r="BP493" s="117"/>
      <c r="BQ493" s="109"/>
      <c r="BR493" s="109"/>
      <c r="BS493" s="109"/>
      <c r="BT493" s="608"/>
      <c r="BU493" s="1939"/>
      <c r="BV493" s="109"/>
      <c r="BW493" s="109"/>
      <c r="BX493" s="1940"/>
      <c r="BY493" s="90"/>
      <c r="BZ493" s="90"/>
      <c r="CA493" s="90"/>
      <c r="CB493" s="120"/>
      <c r="CC493" s="41"/>
      <c r="CD493" s="41"/>
      <c r="CE493" s="41"/>
      <c r="CF493" s="100"/>
      <c r="CG493" s="38"/>
      <c r="CH493" s="38"/>
      <c r="CI493" s="38"/>
      <c r="CJ493" s="117"/>
      <c r="CK493" s="221"/>
      <c r="CL493" s="221"/>
      <c r="CM493" s="221"/>
      <c r="CN493" s="220"/>
      <c r="CO493" s="1858"/>
      <c r="CQ493" s="3"/>
      <c r="CR493" s="2020"/>
      <c r="CV493" s="121"/>
      <c r="CW493" s="2"/>
      <c r="CY493" s="3"/>
      <c r="CZ493" s="3"/>
      <c r="DA493" s="2"/>
      <c r="DC493" s="3"/>
      <c r="DD493" s="3"/>
      <c r="DE493" s="2"/>
      <c r="DG493" s="3"/>
      <c r="DH493" s="3"/>
      <c r="DI493" s="2"/>
      <c r="DK493" s="3"/>
      <c r="DL493" s="3"/>
      <c r="DM493" s="90"/>
      <c r="DN493" s="90"/>
      <c r="DO493" s="90"/>
      <c r="DP493" s="103"/>
      <c r="DQ493" s="2"/>
      <c r="DS493" s="3"/>
      <c r="DT493" s="121"/>
      <c r="DU493" s="2"/>
      <c r="DW493" s="3"/>
      <c r="DX493" s="121"/>
      <c r="DY493" s="2"/>
      <c r="EA493" s="3"/>
      <c r="EB493" s="121"/>
      <c r="EC493" s="2"/>
      <c r="EE493" s="3"/>
      <c r="EF493" s="121"/>
      <c r="EG493" s="2"/>
      <c r="EI493" s="3"/>
      <c r="EJ493" s="121"/>
      <c r="EK493" s="2"/>
      <c r="EM493" s="3"/>
      <c r="EN493" s="121"/>
      <c r="EO493" s="1870">
        <v>5</v>
      </c>
      <c r="EP493" s="462">
        <v>5</v>
      </c>
      <c r="EQ493" s="462">
        <v>3.5</v>
      </c>
      <c r="ER493" s="1871">
        <f>EQ493+EP493+EO493</f>
        <v>13.5</v>
      </c>
      <c r="ES493" s="2"/>
      <c r="EU493" s="3"/>
      <c r="EV493" s="121"/>
      <c r="EW493" s="2"/>
      <c r="EY493" s="3"/>
      <c r="EZ493" s="121"/>
      <c r="FA493" s="2"/>
      <c r="FC493" s="3"/>
      <c r="FD493" s="121"/>
      <c r="FE493" s="1682"/>
      <c r="FF493" s="1683"/>
      <c r="FG493" s="1684"/>
      <c r="FH493" s="1685"/>
      <c r="FL493" s="2252"/>
      <c r="FP493" s="2252"/>
      <c r="FQ493" s="1858"/>
      <c r="FT493" s="2252"/>
      <c r="FX493" s="2252"/>
      <c r="GB493" s="2252"/>
      <c r="GF493" s="2252"/>
      <c r="GG493" s="1858"/>
      <c r="GJ493" s="2252"/>
      <c r="GK493" s="1870">
        <v>5.5</v>
      </c>
      <c r="GL493" s="462">
        <v>5.5</v>
      </c>
      <c r="GM493" s="462">
        <v>8</v>
      </c>
      <c r="GN493" s="1871">
        <f>GM493+GL493+GK493</f>
        <v>19</v>
      </c>
      <c r="GR493" s="2252"/>
      <c r="GV493" s="1858"/>
      <c r="GW493" s="1870">
        <v>5</v>
      </c>
      <c r="GX493" s="462">
        <v>6</v>
      </c>
      <c r="GY493" s="462">
        <v>6</v>
      </c>
      <c r="GZ493" s="1871">
        <f>GY493+GX493+GW493</f>
        <v>17</v>
      </c>
      <c r="HA493" s="1906">
        <f>HD493*6/20</f>
        <v>3.75</v>
      </c>
      <c r="HB493" s="683">
        <f>HD493*6/20</f>
        <v>3.75</v>
      </c>
      <c r="HC493" s="683">
        <f>HD493*8/20</f>
        <v>5</v>
      </c>
      <c r="HD493" s="1907">
        <v>12.5</v>
      </c>
      <c r="HE493" s="1906"/>
      <c r="HF493" s="683"/>
      <c r="HG493" s="683"/>
      <c r="HH493" s="1907"/>
      <c r="HI493" s="1906"/>
      <c r="HJ493" s="683"/>
      <c r="HK493" s="683"/>
      <c r="HL493" s="1907"/>
      <c r="HM493" s="1906"/>
      <c r="HN493" s="683"/>
      <c r="HO493" s="683"/>
      <c r="HP493" s="1907"/>
      <c r="HQ493" s="1906"/>
      <c r="HR493" s="683"/>
      <c r="HS493" s="683"/>
      <c r="HT493" s="1907"/>
      <c r="HU493" s="1906"/>
      <c r="HV493" s="683"/>
      <c r="HW493" s="683"/>
      <c r="HX493" s="1907"/>
      <c r="HY493" s="1906"/>
      <c r="HZ493" s="683"/>
      <c r="IA493" s="683"/>
      <c r="IB493" s="1907"/>
      <c r="IC493" s="1906"/>
      <c r="ID493" s="683"/>
      <c r="IE493" s="683"/>
      <c r="IF493" s="1907"/>
      <c r="IG493" s="1906"/>
      <c r="IH493" s="683"/>
      <c r="II493" s="683"/>
      <c r="IJ493" s="1907"/>
      <c r="IK493" s="1906"/>
      <c r="IL493" s="683"/>
      <c r="IM493" s="683"/>
      <c r="IN493" s="1907"/>
      <c r="IO493" s="1906"/>
      <c r="IP493" s="683"/>
      <c r="IQ493" s="683"/>
      <c r="IR493" s="1907"/>
      <c r="IS493" s="1906"/>
      <c r="IT493" s="683"/>
      <c r="IU493" s="683"/>
      <c r="IV493" s="699"/>
      <c r="IW493" s="1906"/>
      <c r="IX493" s="683"/>
      <c r="IY493" s="683"/>
      <c r="IZ493" s="1907"/>
      <c r="JA493" s="1906"/>
      <c r="JB493" s="683"/>
      <c r="JC493" s="683"/>
      <c r="JD493" s="1907"/>
      <c r="JE493" s="1906"/>
      <c r="JF493" s="683"/>
      <c r="JG493" s="683"/>
      <c r="JH493" s="1907"/>
      <c r="JI493" s="1906"/>
      <c r="JJ493" s="683"/>
      <c r="JK493" s="683"/>
      <c r="JL493" s="1907"/>
      <c r="JM493" s="1906"/>
      <c r="JN493" s="683"/>
      <c r="JO493" s="683"/>
      <c r="JP493" s="1907"/>
      <c r="JQ493" s="1906"/>
      <c r="JR493" s="683"/>
      <c r="JS493" s="683"/>
      <c r="JT493" s="1907"/>
      <c r="JU493" s="1906"/>
      <c r="JV493" s="683"/>
      <c r="JW493" s="683"/>
      <c r="JX493" s="1907"/>
      <c r="JY493" s="1906"/>
      <c r="JZ493" s="683"/>
      <c r="KA493" s="683"/>
      <c r="KB493" s="1907"/>
      <c r="KC493" s="1906"/>
      <c r="KD493" s="683"/>
      <c r="KE493" s="683"/>
      <c r="KF493" s="1907"/>
      <c r="KG493" s="1906"/>
      <c r="KH493" s="683"/>
      <c r="KI493" s="683"/>
      <c r="KJ493" s="1907"/>
      <c r="KK493" s="1906"/>
      <c r="KL493" s="683"/>
      <c r="KM493" s="683"/>
      <c r="KN493" s="1907"/>
      <c r="KO493" s="1906"/>
      <c r="KP493" s="683"/>
      <c r="KQ493" s="683"/>
      <c r="KR493" s="1907"/>
      <c r="KS493" s="1906"/>
      <c r="KT493" s="683"/>
      <c r="KU493" s="683"/>
      <c r="KV493" s="1907"/>
      <c r="KW493" s="1906"/>
      <c r="KX493" s="683"/>
      <c r="KY493" s="683"/>
      <c r="KZ493" s="1907"/>
      <c r="LA493" s="1906"/>
      <c r="LB493" s="683"/>
      <c r="LC493" s="683"/>
      <c r="LD493" s="1907"/>
      <c r="LE493" s="1906"/>
      <c r="LF493" s="683"/>
      <c r="LG493" s="683"/>
      <c r="LH493" s="1907"/>
      <c r="LI493" s="1906"/>
      <c r="LJ493" s="683"/>
      <c r="LK493" s="683"/>
      <c r="LL493" s="1907"/>
      <c r="LM493" s="1906"/>
      <c r="LN493" s="683"/>
      <c r="LO493" s="683"/>
      <c r="LP493" s="1907"/>
      <c r="LQ493" s="1906"/>
      <c r="LR493" s="683"/>
      <c r="LS493" s="683"/>
      <c r="LT493" s="1907"/>
      <c r="LU493" s="1906"/>
      <c r="LV493" s="683"/>
      <c r="LW493" s="683"/>
      <c r="LX493" s="1907"/>
      <c r="LY493" s="1906"/>
      <c r="LZ493" s="683"/>
      <c r="MA493" s="683"/>
      <c r="MB493" s="1907"/>
      <c r="MC493" s="1906"/>
      <c r="MD493" s="683"/>
      <c r="ME493" s="683"/>
      <c r="MF493" s="1907"/>
      <c r="MG493" s="1906"/>
      <c r="MH493" s="683"/>
      <c r="MI493" s="683"/>
      <c r="MJ493" s="1907"/>
      <c r="MK493" s="1906"/>
      <c r="ML493" s="683"/>
      <c r="MM493" s="683"/>
      <c r="MN493" s="1907"/>
      <c r="MO493" s="1906"/>
      <c r="MP493" s="683"/>
      <c r="MQ493" s="683"/>
      <c r="MR493" s="1907"/>
      <c r="MS493" s="1906"/>
      <c r="MT493" s="683"/>
      <c r="MU493" s="683"/>
      <c r="MV493" s="1907"/>
      <c r="MW493" s="1906"/>
      <c r="MX493" s="683"/>
      <c r="MY493" s="683"/>
      <c r="MZ493" s="1907"/>
      <c r="NA493" s="1906"/>
      <c r="NB493" s="683"/>
      <c r="NC493" s="683"/>
      <c r="ND493" s="1907"/>
    </row>
    <row r="494" spans="1:368" s="78" customFormat="1" thickBot="1">
      <c r="A494" s="899"/>
      <c r="B494" s="1754"/>
      <c r="C494" s="1790"/>
      <c r="D494" s="2331"/>
      <c r="E494" s="1790"/>
      <c r="F494" s="2342"/>
      <c r="G494" s="2342" t="s">
        <v>567</v>
      </c>
      <c r="H494" s="2343">
        <f t="shared" si="421"/>
        <v>3.7843749999999998</v>
      </c>
      <c r="I494" s="2343">
        <f t="shared" si="421"/>
        <v>3.3468749999999998</v>
      </c>
      <c r="J494" s="2353">
        <f t="shared" si="421"/>
        <v>5.65</v>
      </c>
      <c r="K494" s="2310">
        <f>SUM(H494:J494)</f>
        <v>12.78125</v>
      </c>
      <c r="L494" s="1754"/>
      <c r="M494" s="65"/>
      <c r="N494" s="65"/>
      <c r="O494" s="65"/>
      <c r="P494" s="218"/>
      <c r="Q494" s="2511"/>
      <c r="R494" s="97"/>
      <c r="S494" s="98"/>
      <c r="T494" s="2512"/>
      <c r="U494" s="41"/>
      <c r="V494" s="41"/>
      <c r="W494" s="41"/>
      <c r="X494" s="100"/>
      <c r="Y494" s="101"/>
      <c r="Z494" s="101"/>
      <c r="AA494" s="101"/>
      <c r="AB494" s="102"/>
      <c r="AC494" s="484">
        <v>3.5</v>
      </c>
      <c r="AD494" s="484">
        <v>3</v>
      </c>
      <c r="AE494" s="484">
        <v>5.5</v>
      </c>
      <c r="AF494" s="356">
        <f>AE494+AD494+AC494</f>
        <v>12</v>
      </c>
      <c r="AG494" s="546">
        <v>3</v>
      </c>
      <c r="AH494" s="546">
        <v>4</v>
      </c>
      <c r="AI494" s="546">
        <v>5</v>
      </c>
      <c r="AJ494" s="724">
        <f>AI494+AH494+AG494</f>
        <v>12</v>
      </c>
      <c r="AK494" s="360">
        <f>AN494*6/20</f>
        <v>4.2</v>
      </c>
      <c r="AL494" s="361">
        <f>AN494*6/20</f>
        <v>4.2</v>
      </c>
      <c r="AM494" s="361">
        <f>AN494*8/20</f>
        <v>5.6</v>
      </c>
      <c r="AN494" s="702">
        <v>14</v>
      </c>
      <c r="AO494" s="2227"/>
      <c r="AP494" s="2227"/>
      <c r="AQ494" s="2227"/>
      <c r="AR494" s="108"/>
      <c r="AS494" s="1906">
        <f>AV494*6/20</f>
        <v>4.5750000000000002</v>
      </c>
      <c r="AT494" s="683">
        <f>AV494*6/20</f>
        <v>4.5750000000000002</v>
      </c>
      <c r="AU494" s="683">
        <f>AV494*8/20</f>
        <v>6.1</v>
      </c>
      <c r="AV494" s="1907">
        <v>15.25</v>
      </c>
      <c r="AW494" s="1956"/>
      <c r="AX494" s="111"/>
      <c r="AY494" s="112"/>
      <c r="AZ494" s="1957"/>
      <c r="BA494" s="4"/>
      <c r="BB494" s="4"/>
      <c r="BC494" s="4"/>
      <c r="BD494" s="2395"/>
      <c r="BE494" s="2398"/>
      <c r="BF494" s="214"/>
      <c r="BG494" s="2445"/>
      <c r="BH494" s="217"/>
      <c r="BI494" s="221"/>
      <c r="BJ494" s="221"/>
      <c r="BK494" s="221"/>
      <c r="BL494" s="115"/>
      <c r="BM494" s="38"/>
      <c r="BN494" s="38"/>
      <c r="BO494" s="38"/>
      <c r="BP494" s="117"/>
      <c r="BQ494" s="109"/>
      <c r="BR494" s="109"/>
      <c r="BS494" s="109"/>
      <c r="BT494" s="608"/>
      <c r="BU494" s="1939"/>
      <c r="BV494" s="109"/>
      <c r="BW494" s="109"/>
      <c r="BX494" s="1940"/>
      <c r="BY494" s="90"/>
      <c r="BZ494" s="90"/>
      <c r="CA494" s="90"/>
      <c r="CB494" s="120"/>
      <c r="CC494" s="41"/>
      <c r="CD494" s="41"/>
      <c r="CE494" s="41"/>
      <c r="CF494" s="100"/>
      <c r="CG494" s="38"/>
      <c r="CH494" s="38"/>
      <c r="CI494" s="38"/>
      <c r="CJ494" s="117"/>
      <c r="CK494" s="221"/>
      <c r="CL494" s="221"/>
      <c r="CM494" s="221"/>
      <c r="CN494" s="220"/>
      <c r="CO494" s="1858"/>
      <c r="CQ494" s="3"/>
      <c r="CR494" s="2020"/>
      <c r="CV494" s="121"/>
      <c r="CW494" s="2"/>
      <c r="CY494" s="3"/>
      <c r="CZ494" s="3"/>
      <c r="DA494" s="2"/>
      <c r="DC494" s="3"/>
      <c r="DD494" s="3"/>
      <c r="DE494" s="2"/>
      <c r="DG494" s="3"/>
      <c r="DH494" s="3"/>
      <c r="DI494" s="2"/>
      <c r="DK494" s="3"/>
      <c r="DL494" s="3"/>
      <c r="DM494" s="90"/>
      <c r="DN494" s="90"/>
      <c r="DO494" s="90"/>
      <c r="DP494" s="103"/>
      <c r="DQ494" s="2"/>
      <c r="DS494" s="3"/>
      <c r="DT494" s="121"/>
      <c r="DU494" s="2"/>
      <c r="DW494" s="3"/>
      <c r="DX494" s="121"/>
      <c r="DY494" s="2"/>
      <c r="EA494" s="3"/>
      <c r="EB494" s="121"/>
      <c r="EC494" s="2"/>
      <c r="EE494" s="3"/>
      <c r="EF494" s="121"/>
      <c r="EG494" s="2"/>
      <c r="EI494" s="3"/>
      <c r="EJ494" s="121"/>
      <c r="EK494" s="2"/>
      <c r="EM494" s="3"/>
      <c r="EN494" s="121"/>
      <c r="EO494" s="1870">
        <v>3</v>
      </c>
      <c r="EP494" s="462">
        <v>2.5</v>
      </c>
      <c r="EQ494" s="462">
        <v>6.5</v>
      </c>
      <c r="ER494" s="1871">
        <f>EQ494+EP494+EO494</f>
        <v>12</v>
      </c>
      <c r="ES494" s="2"/>
      <c r="EU494" s="3"/>
      <c r="EV494" s="121"/>
      <c r="EW494" s="2"/>
      <c r="EY494" s="3"/>
      <c r="EZ494" s="121"/>
      <c r="FA494" s="2"/>
      <c r="FC494" s="3"/>
      <c r="FD494" s="121"/>
      <c r="FE494" s="1682"/>
      <c r="FF494" s="1683"/>
      <c r="FG494" s="1684"/>
      <c r="FH494" s="1685"/>
      <c r="FL494" s="2252"/>
      <c r="FP494" s="2252"/>
      <c r="FQ494" s="1858"/>
      <c r="FT494" s="2252"/>
      <c r="FX494" s="2252"/>
      <c r="GB494" s="2252"/>
      <c r="GF494" s="2252"/>
      <c r="GG494" s="1858"/>
      <c r="GJ494" s="2252"/>
      <c r="GK494" s="1870">
        <v>4</v>
      </c>
      <c r="GL494" s="462">
        <v>3.5</v>
      </c>
      <c r="GM494" s="462">
        <v>6.5</v>
      </c>
      <c r="GN494" s="1871">
        <f>GM494+GL494+GK494</f>
        <v>14</v>
      </c>
      <c r="GR494" s="2252"/>
      <c r="GV494" s="1858"/>
      <c r="GW494" s="1870">
        <v>5</v>
      </c>
      <c r="GX494" s="462">
        <v>2</v>
      </c>
      <c r="GY494" s="462">
        <v>5</v>
      </c>
      <c r="GZ494" s="1871">
        <f>GY494+GX494+GW494</f>
        <v>12</v>
      </c>
      <c r="HA494" s="1870">
        <v>3</v>
      </c>
      <c r="HB494" s="462">
        <v>3</v>
      </c>
      <c r="HC494" s="462">
        <v>5</v>
      </c>
      <c r="HD494" s="1871">
        <f>HC494+HB494+HA494</f>
        <v>11</v>
      </c>
      <c r="HE494" s="1870"/>
      <c r="HF494" s="462"/>
      <c r="HG494" s="462"/>
      <c r="HH494" s="1871"/>
      <c r="HI494" s="1870"/>
      <c r="HJ494" s="462"/>
      <c r="HK494" s="462"/>
      <c r="HL494" s="1871"/>
      <c r="HM494" s="1870"/>
      <c r="HN494" s="462"/>
      <c r="HO494" s="462"/>
      <c r="HP494" s="1871"/>
      <c r="HQ494" s="1870"/>
      <c r="HR494" s="462"/>
      <c r="HS494" s="462"/>
      <c r="HT494" s="1871"/>
      <c r="HU494" s="1870"/>
      <c r="HV494" s="462"/>
      <c r="HW494" s="462"/>
      <c r="HX494" s="1871"/>
      <c r="HY494" s="1870"/>
      <c r="HZ494" s="462"/>
      <c r="IA494" s="462"/>
      <c r="IB494" s="1871"/>
      <c r="IC494" s="1870"/>
      <c r="ID494" s="462"/>
      <c r="IE494" s="462"/>
      <c r="IF494" s="1871"/>
      <c r="IG494" s="1870"/>
      <c r="IH494" s="462"/>
      <c r="II494" s="462"/>
      <c r="IJ494" s="1871"/>
      <c r="IK494" s="1870"/>
      <c r="IL494" s="462"/>
      <c r="IM494" s="462"/>
      <c r="IN494" s="1871"/>
      <c r="IO494" s="1870"/>
      <c r="IP494" s="462"/>
      <c r="IQ494" s="462"/>
      <c r="IR494" s="1871"/>
      <c r="IS494" s="1870"/>
      <c r="IT494" s="462"/>
      <c r="IU494" s="462"/>
      <c r="IV494" s="574"/>
      <c r="IW494" s="1870"/>
      <c r="IX494" s="462"/>
      <c r="IY494" s="462"/>
      <c r="IZ494" s="1871"/>
      <c r="JA494" s="1870"/>
      <c r="JB494" s="462"/>
      <c r="JC494" s="462"/>
      <c r="JD494" s="1871"/>
      <c r="JE494" s="1870"/>
      <c r="JF494" s="462"/>
      <c r="JG494" s="462"/>
      <c r="JH494" s="1871"/>
      <c r="JI494" s="1870"/>
      <c r="JJ494" s="462"/>
      <c r="JK494" s="462"/>
      <c r="JL494" s="1871"/>
      <c r="JM494" s="1870"/>
      <c r="JN494" s="462"/>
      <c r="JO494" s="462"/>
      <c r="JP494" s="1871"/>
      <c r="JQ494" s="1870"/>
      <c r="JR494" s="462"/>
      <c r="JS494" s="462"/>
      <c r="JT494" s="1871"/>
      <c r="JU494" s="1870"/>
      <c r="JV494" s="462"/>
      <c r="JW494" s="462"/>
      <c r="JX494" s="1871"/>
      <c r="JY494" s="1870"/>
      <c r="JZ494" s="462"/>
      <c r="KA494" s="462"/>
      <c r="KB494" s="1871"/>
      <c r="KC494" s="1870"/>
      <c r="KD494" s="462"/>
      <c r="KE494" s="462"/>
      <c r="KF494" s="1871"/>
      <c r="KG494" s="1870"/>
      <c r="KH494" s="462"/>
      <c r="KI494" s="462"/>
      <c r="KJ494" s="1871"/>
      <c r="KK494" s="1870"/>
      <c r="KL494" s="462"/>
      <c r="KM494" s="462"/>
      <c r="KN494" s="1871"/>
      <c r="KO494" s="1870"/>
      <c r="KP494" s="462"/>
      <c r="KQ494" s="462"/>
      <c r="KR494" s="1871"/>
      <c r="KS494" s="1870"/>
      <c r="KT494" s="462"/>
      <c r="KU494" s="462"/>
      <c r="KV494" s="1871"/>
      <c r="KW494" s="1870"/>
      <c r="KX494" s="462"/>
      <c r="KY494" s="462"/>
      <c r="KZ494" s="1871"/>
      <c r="LA494" s="1870"/>
      <c r="LB494" s="462"/>
      <c r="LC494" s="462"/>
      <c r="LD494" s="1871"/>
      <c r="LE494" s="1870"/>
      <c r="LF494" s="462"/>
      <c r="LG494" s="462"/>
      <c r="LH494" s="1871"/>
      <c r="LI494" s="1870"/>
      <c r="LJ494" s="462"/>
      <c r="LK494" s="462"/>
      <c r="LL494" s="1871"/>
      <c r="LM494" s="1870"/>
      <c r="LN494" s="462"/>
      <c r="LO494" s="462"/>
      <c r="LP494" s="1871"/>
      <c r="LQ494" s="1870"/>
      <c r="LR494" s="462"/>
      <c r="LS494" s="462"/>
      <c r="LT494" s="1871"/>
      <c r="LU494" s="1870"/>
      <c r="LV494" s="462"/>
      <c r="LW494" s="462"/>
      <c r="LX494" s="1871"/>
      <c r="LY494" s="1870"/>
      <c r="LZ494" s="462"/>
      <c r="MA494" s="462"/>
      <c r="MB494" s="1871"/>
      <c r="MC494" s="1870"/>
      <c r="MD494" s="462"/>
      <c r="ME494" s="462"/>
      <c r="MF494" s="1871"/>
      <c r="MG494" s="1870"/>
      <c r="MH494" s="462"/>
      <c r="MI494" s="462"/>
      <c r="MJ494" s="1871"/>
      <c r="MK494" s="1870"/>
      <c r="ML494" s="462"/>
      <c r="MM494" s="462"/>
      <c r="MN494" s="1871"/>
      <c r="MO494" s="1870"/>
      <c r="MP494" s="462"/>
      <c r="MQ494" s="462"/>
      <c r="MR494" s="1871"/>
      <c r="MS494" s="1870"/>
      <c r="MT494" s="462"/>
      <c r="MU494" s="462"/>
      <c r="MV494" s="1871"/>
      <c r="MW494" s="1870"/>
      <c r="MX494" s="462"/>
      <c r="MY494" s="462"/>
      <c r="MZ494" s="1871"/>
      <c r="NA494" s="1870"/>
      <c r="NB494" s="462"/>
      <c r="NC494" s="462"/>
      <c r="ND494" s="1871"/>
    </row>
    <row r="495" spans="1:368" s="933" customFormat="1" thickBot="1">
      <c r="A495" s="900"/>
      <c r="B495" s="1761"/>
      <c r="C495" s="2340"/>
      <c r="D495" s="2347"/>
      <c r="E495" s="2340"/>
      <c r="F495" s="2270"/>
      <c r="G495" s="2270" t="s">
        <v>570</v>
      </c>
      <c r="H495" s="2343">
        <f t="shared" si="421"/>
        <v>3.8998749999999998</v>
      </c>
      <c r="I495" s="2354">
        <f t="shared" si="421"/>
        <v>3.9623749999999998</v>
      </c>
      <c r="J495" s="2343">
        <f t="shared" si="421"/>
        <v>5.3665000000000003</v>
      </c>
      <c r="K495" s="2214">
        <f>SUM(H495:J495)</f>
        <v>13.22875</v>
      </c>
      <c r="L495" s="1761"/>
      <c r="M495" s="2136"/>
      <c r="N495" s="2136"/>
      <c r="O495" s="2136"/>
      <c r="P495" s="2492"/>
      <c r="Q495" s="2538"/>
      <c r="R495" s="2137"/>
      <c r="S495" s="2138"/>
      <c r="T495" s="2539"/>
      <c r="U495" s="2139"/>
      <c r="V495" s="2139"/>
      <c r="W495" s="2139"/>
      <c r="X495" s="2140"/>
      <c r="Y495" s="2204"/>
      <c r="Z495" s="2204"/>
      <c r="AA495" s="2204"/>
      <c r="AB495" s="2205"/>
      <c r="AC495" s="2245">
        <v>3</v>
      </c>
      <c r="AD495" s="2245">
        <v>3</v>
      </c>
      <c r="AE495" s="2245">
        <v>4</v>
      </c>
      <c r="AF495" s="904">
        <f>AE495+AD495+AC495</f>
        <v>10</v>
      </c>
      <c r="AG495" s="2212">
        <f>AJ495*6/20</f>
        <v>3.9990000000000001</v>
      </c>
      <c r="AH495" s="2213">
        <f>AJ495*6/20</f>
        <v>3.9990000000000001</v>
      </c>
      <c r="AI495" s="2213">
        <f>AJ495*8/20</f>
        <v>5.3319999999999999</v>
      </c>
      <c r="AJ495" s="2357">
        <v>13.33</v>
      </c>
      <c r="AK495" s="2358">
        <f>AN495*6/20</f>
        <v>3.6</v>
      </c>
      <c r="AL495" s="2359">
        <f>AN495*6/20</f>
        <v>3.6</v>
      </c>
      <c r="AM495" s="2359">
        <f>AN495*8/20</f>
        <v>4.8</v>
      </c>
      <c r="AN495" s="2360">
        <v>12</v>
      </c>
      <c r="AO495" s="2229"/>
      <c r="AP495" s="2229"/>
      <c r="AQ495" s="2229"/>
      <c r="AR495" s="2230"/>
      <c r="AS495" s="918">
        <f>AV495*6/20</f>
        <v>5.0999999999999996</v>
      </c>
      <c r="AT495" s="918">
        <f>AV495*6/20</f>
        <v>5.0999999999999996</v>
      </c>
      <c r="AU495" s="918">
        <f>AV495*8/20</f>
        <v>6.8</v>
      </c>
      <c r="AV495" s="2240">
        <v>17</v>
      </c>
      <c r="AW495" s="2152"/>
      <c r="AX495" s="2153"/>
      <c r="AY495" s="2154"/>
      <c r="AZ495" s="2155"/>
      <c r="BA495" s="2156"/>
      <c r="BB495" s="2156"/>
      <c r="BC495" s="2156"/>
      <c r="BD495" s="2396"/>
      <c r="BE495" s="2399"/>
      <c r="BF495" s="2157"/>
      <c r="BG495" s="2446"/>
      <c r="BH495" s="2441"/>
      <c r="BI495" s="2158"/>
      <c r="BJ495" s="2158"/>
      <c r="BK495" s="2158"/>
      <c r="BL495" s="2159"/>
      <c r="BM495" s="2160"/>
      <c r="BN495" s="2160"/>
      <c r="BO495" s="2160"/>
      <c r="BP495" s="2161"/>
      <c r="BQ495" s="2149"/>
      <c r="BR495" s="2149"/>
      <c r="BS495" s="2149"/>
      <c r="BT495" s="2151"/>
      <c r="BU495" s="2162"/>
      <c r="BV495" s="2149"/>
      <c r="BW495" s="2149"/>
      <c r="BX495" s="2163"/>
      <c r="BY495" s="2170"/>
      <c r="BZ495" s="2170"/>
      <c r="CA495" s="2170"/>
      <c r="CB495" s="2231"/>
      <c r="CC495" s="2139"/>
      <c r="CD495" s="2139"/>
      <c r="CE495" s="2139"/>
      <c r="CF495" s="2140"/>
      <c r="CG495" s="2160"/>
      <c r="CH495" s="2160"/>
      <c r="CI495" s="2160"/>
      <c r="CJ495" s="2161"/>
      <c r="CK495" s="2158"/>
      <c r="CL495" s="2158"/>
      <c r="CM495" s="2158"/>
      <c r="CN495" s="2166"/>
      <c r="CO495" s="1868"/>
      <c r="CQ495" s="2167"/>
      <c r="CR495" s="2206"/>
      <c r="CV495" s="2168"/>
      <c r="CW495" s="2169"/>
      <c r="CY495" s="2167"/>
      <c r="CZ495" s="2167"/>
      <c r="DA495" s="2169"/>
      <c r="DC495" s="2167"/>
      <c r="DD495" s="2167"/>
      <c r="DE495" s="2169"/>
      <c r="DG495" s="2167"/>
      <c r="DH495" s="2167"/>
      <c r="DI495" s="2169"/>
      <c r="DK495" s="2167"/>
      <c r="DL495" s="2167"/>
      <c r="DM495" s="2170"/>
      <c r="DN495" s="2170"/>
      <c r="DO495" s="2170"/>
      <c r="DP495" s="2171"/>
      <c r="DQ495" s="2169"/>
      <c r="DS495" s="2167"/>
      <c r="DT495" s="2168"/>
      <c r="DU495" s="2169"/>
      <c r="DW495" s="2167"/>
      <c r="DX495" s="2168"/>
      <c r="DY495" s="2169"/>
      <c r="EA495" s="2167"/>
      <c r="EB495" s="2168"/>
      <c r="EC495" s="2169"/>
      <c r="EE495" s="2167"/>
      <c r="EF495" s="2168"/>
      <c r="EG495" s="2169"/>
      <c r="EI495" s="2167"/>
      <c r="EJ495" s="2168"/>
      <c r="EK495" s="2169"/>
      <c r="EM495" s="2167"/>
      <c r="EN495" s="2168"/>
      <c r="EO495" s="2348">
        <v>4.5</v>
      </c>
      <c r="EP495" s="2233">
        <v>4</v>
      </c>
      <c r="EQ495" s="2233">
        <v>6</v>
      </c>
      <c r="ER495" s="2349">
        <f>EQ495+EP495+EO495</f>
        <v>14.5</v>
      </c>
      <c r="ES495" s="2169"/>
      <c r="EU495" s="2167"/>
      <c r="EV495" s="2168"/>
      <c r="EW495" s="2169"/>
      <c r="EY495" s="2167"/>
      <c r="EZ495" s="2168"/>
      <c r="FA495" s="2169"/>
      <c r="FC495" s="2167"/>
      <c r="FD495" s="2168"/>
      <c r="FE495" s="2192"/>
      <c r="FF495" s="2193"/>
      <c r="FG495" s="2194"/>
      <c r="FH495" s="2195"/>
      <c r="FL495" s="2261"/>
      <c r="FP495" s="2261"/>
      <c r="FQ495" s="1868"/>
      <c r="FT495" s="2261"/>
      <c r="FX495" s="2261"/>
      <c r="GB495" s="2261"/>
      <c r="GF495" s="2261"/>
      <c r="GG495" s="1868"/>
      <c r="GJ495" s="2261"/>
      <c r="GK495" s="2348">
        <v>3</v>
      </c>
      <c r="GL495" s="2233">
        <v>3</v>
      </c>
      <c r="GM495" s="2233">
        <v>5</v>
      </c>
      <c r="GN495" s="2349">
        <f>GM495+GL495+GK495</f>
        <v>11</v>
      </c>
      <c r="GR495" s="2261"/>
      <c r="GV495" s="1868"/>
      <c r="GW495" s="2348">
        <v>4</v>
      </c>
      <c r="GX495" s="2233">
        <v>5</v>
      </c>
      <c r="GY495" s="2233">
        <v>6</v>
      </c>
      <c r="GZ495" s="2349">
        <f>GY495+GX495+GW495</f>
        <v>15</v>
      </c>
      <c r="HA495" s="2348">
        <v>4</v>
      </c>
      <c r="HB495" s="2233">
        <v>4</v>
      </c>
      <c r="HC495" s="2233">
        <v>5</v>
      </c>
      <c r="HD495" s="2349">
        <f>HC495+HB495+HA495</f>
        <v>13</v>
      </c>
      <c r="HE495" s="2348"/>
      <c r="HF495" s="2233"/>
      <c r="HG495" s="2233"/>
      <c r="HH495" s="2349"/>
      <c r="HI495" s="2348"/>
      <c r="HJ495" s="2233"/>
      <c r="HK495" s="2233"/>
      <c r="HL495" s="2349"/>
      <c r="HM495" s="2348"/>
      <c r="HN495" s="2233"/>
      <c r="HO495" s="2233"/>
      <c r="HP495" s="2349"/>
      <c r="HQ495" s="2348"/>
      <c r="HR495" s="2233"/>
      <c r="HS495" s="2233"/>
      <c r="HT495" s="2349"/>
      <c r="HU495" s="2348"/>
      <c r="HV495" s="2233"/>
      <c r="HW495" s="2233"/>
      <c r="HX495" s="2349"/>
      <c r="HY495" s="2348"/>
      <c r="HZ495" s="2233"/>
      <c r="IA495" s="2233"/>
      <c r="IB495" s="2349"/>
      <c r="IC495" s="2348"/>
      <c r="ID495" s="2233"/>
      <c r="IE495" s="2233"/>
      <c r="IF495" s="2349"/>
      <c r="IG495" s="2348"/>
      <c r="IH495" s="2233"/>
      <c r="II495" s="2233"/>
      <c r="IJ495" s="2349"/>
      <c r="IK495" s="2348"/>
      <c r="IL495" s="2233"/>
      <c r="IM495" s="2233"/>
      <c r="IN495" s="2349"/>
      <c r="IO495" s="2348"/>
      <c r="IP495" s="2233"/>
      <c r="IQ495" s="2233"/>
      <c r="IR495" s="2349"/>
      <c r="IS495" s="2348"/>
      <c r="IT495" s="2233"/>
      <c r="IU495" s="2233"/>
      <c r="IV495" s="905"/>
      <c r="IW495" s="2348"/>
      <c r="IX495" s="2233"/>
      <c r="IY495" s="2233"/>
      <c r="IZ495" s="2349"/>
      <c r="JA495" s="2348"/>
      <c r="JB495" s="2233"/>
      <c r="JC495" s="2233"/>
      <c r="JD495" s="2349"/>
      <c r="JE495" s="2348"/>
      <c r="JF495" s="2233"/>
      <c r="JG495" s="2233"/>
      <c r="JH495" s="2349"/>
      <c r="JI495" s="2348"/>
      <c r="JJ495" s="2233"/>
      <c r="JK495" s="2233"/>
      <c r="JL495" s="2349"/>
      <c r="JM495" s="2348"/>
      <c r="JN495" s="2233"/>
      <c r="JO495" s="2233"/>
      <c r="JP495" s="2349"/>
      <c r="JQ495" s="2348"/>
      <c r="JR495" s="2233"/>
      <c r="JS495" s="2233"/>
      <c r="JT495" s="2349"/>
      <c r="JU495" s="2348"/>
      <c r="JV495" s="2233"/>
      <c r="JW495" s="2233"/>
      <c r="JX495" s="2349"/>
      <c r="JY495" s="2348"/>
      <c r="JZ495" s="2233"/>
      <c r="KA495" s="2233"/>
      <c r="KB495" s="2349"/>
      <c r="KC495" s="2348"/>
      <c r="KD495" s="2233"/>
      <c r="KE495" s="2233"/>
      <c r="KF495" s="2349"/>
      <c r="KG495" s="2348"/>
      <c r="KH495" s="2233"/>
      <c r="KI495" s="2233"/>
      <c r="KJ495" s="2349"/>
      <c r="KK495" s="2348"/>
      <c r="KL495" s="2233"/>
      <c r="KM495" s="2233"/>
      <c r="KN495" s="2349"/>
      <c r="KO495" s="2348"/>
      <c r="KP495" s="2233"/>
      <c r="KQ495" s="2233"/>
      <c r="KR495" s="2349"/>
      <c r="KS495" s="2348"/>
      <c r="KT495" s="2233"/>
      <c r="KU495" s="2233"/>
      <c r="KV495" s="2349"/>
      <c r="KW495" s="2348"/>
      <c r="KX495" s="2233"/>
      <c r="KY495" s="2233"/>
      <c r="KZ495" s="2349"/>
      <c r="LA495" s="2348"/>
      <c r="LB495" s="2233"/>
      <c r="LC495" s="2233"/>
      <c r="LD495" s="2349"/>
      <c r="LE495" s="2348"/>
      <c r="LF495" s="2233"/>
      <c r="LG495" s="2233"/>
      <c r="LH495" s="2349"/>
      <c r="LI495" s="2348"/>
      <c r="LJ495" s="2233"/>
      <c r="LK495" s="2233"/>
      <c r="LL495" s="2349"/>
      <c r="LM495" s="2348"/>
      <c r="LN495" s="2233"/>
      <c r="LO495" s="2233"/>
      <c r="LP495" s="2349"/>
      <c r="LQ495" s="2348"/>
      <c r="LR495" s="2233"/>
      <c r="LS495" s="2233"/>
      <c r="LT495" s="2349"/>
      <c r="LU495" s="2348"/>
      <c r="LV495" s="2233"/>
      <c r="LW495" s="2233"/>
      <c r="LX495" s="2349"/>
      <c r="LY495" s="2348"/>
      <c r="LZ495" s="2233"/>
      <c r="MA495" s="2233"/>
      <c r="MB495" s="2349"/>
      <c r="MC495" s="2348"/>
      <c r="MD495" s="2233"/>
      <c r="ME495" s="2233"/>
      <c r="MF495" s="2349"/>
      <c r="MG495" s="2348"/>
      <c r="MH495" s="2233"/>
      <c r="MI495" s="2233"/>
      <c r="MJ495" s="2349"/>
      <c r="MK495" s="2348"/>
      <c r="ML495" s="2233"/>
      <c r="MM495" s="2233"/>
      <c r="MN495" s="2349"/>
      <c r="MO495" s="2348"/>
      <c r="MP495" s="2233"/>
      <c r="MQ495" s="2233"/>
      <c r="MR495" s="2349"/>
      <c r="MS495" s="2348"/>
      <c r="MT495" s="2233"/>
      <c r="MU495" s="2233"/>
      <c r="MV495" s="2349"/>
      <c r="MW495" s="2348"/>
      <c r="MX495" s="2233"/>
      <c r="MY495" s="2233"/>
      <c r="MZ495" s="2349"/>
      <c r="NA495" s="2348"/>
      <c r="NB495" s="2233"/>
      <c r="NC495" s="2233"/>
      <c r="ND495" s="2349"/>
    </row>
    <row r="496" spans="1:368" s="898" customFormat="1" thickBot="1">
      <c r="A496" s="861"/>
      <c r="B496" s="1760"/>
      <c r="C496" s="1790"/>
      <c r="D496" s="2331"/>
      <c r="E496" s="1790"/>
      <c r="F496" s="2345" t="s">
        <v>573</v>
      </c>
      <c r="G496" s="2346"/>
      <c r="H496" s="2274"/>
      <c r="I496" s="2274"/>
      <c r="J496" s="2274"/>
      <c r="K496" s="2275"/>
      <c r="L496" s="1760"/>
      <c r="M496" s="2075"/>
      <c r="N496" s="2075"/>
      <c r="O496" s="2075"/>
      <c r="P496" s="2491"/>
      <c r="Q496" s="2536"/>
      <c r="R496" s="2076"/>
      <c r="S496" s="2077"/>
      <c r="T496" s="2537"/>
      <c r="U496" s="2078"/>
      <c r="V496" s="2078"/>
      <c r="W496" s="2078"/>
      <c r="X496" s="2079"/>
      <c r="Y496" s="2199"/>
      <c r="Z496" s="2199"/>
      <c r="AA496" s="2199"/>
      <c r="AB496" s="2200"/>
      <c r="AC496" s="2570">
        <f>STDEV(AF497:AF500)</f>
        <v>2.6614532371118851</v>
      </c>
      <c r="AD496" s="2570"/>
      <c r="AE496" s="2571">
        <f>AVERAGE(AF497:AF500)</f>
        <v>12.25</v>
      </c>
      <c r="AF496" s="2571"/>
      <c r="AG496" s="2570">
        <f>STDEV(AJ497:AJ500)</f>
        <v>4.4969128299312162</v>
      </c>
      <c r="AH496" s="2570"/>
      <c r="AI496" s="2571">
        <f>AVERAGE(AJ497:AJ500)</f>
        <v>11.6675</v>
      </c>
      <c r="AJ496" s="2571"/>
      <c r="AK496" s="2570">
        <f>STDEV(AN497:AN500)</f>
        <v>1.4337218465704398</v>
      </c>
      <c r="AL496" s="2570"/>
      <c r="AM496" s="2571">
        <f>AVERAGE(AN497:AN500)</f>
        <v>13.3325</v>
      </c>
      <c r="AN496" s="2571"/>
      <c r="AO496" s="2225"/>
      <c r="AP496" s="2225"/>
      <c r="AQ496" s="2225"/>
      <c r="AR496" s="2226"/>
      <c r="AS496" s="2570">
        <f>STDEV(AV497:AV500)</f>
        <v>1.8257418583505538</v>
      </c>
      <c r="AT496" s="2570"/>
      <c r="AU496" s="2571">
        <f>AVERAGE(AV497:AV500)</f>
        <v>12</v>
      </c>
      <c r="AV496" s="2571"/>
      <c r="AW496" s="2091"/>
      <c r="AX496" s="2092"/>
      <c r="AY496" s="2093"/>
      <c r="AZ496" s="2094"/>
      <c r="BA496" s="2095"/>
      <c r="BB496" s="2095"/>
      <c r="BC496" s="2095"/>
      <c r="BD496" s="2394"/>
      <c r="BE496" s="2397"/>
      <c r="BF496" s="2096"/>
      <c r="BG496" s="2444"/>
      <c r="BH496" s="2440"/>
      <c r="BI496" s="2097"/>
      <c r="BJ496" s="2097"/>
      <c r="BK496" s="2097"/>
      <c r="BL496" s="2098"/>
      <c r="BM496" s="2099"/>
      <c r="BN496" s="2099"/>
      <c r="BO496" s="2099"/>
      <c r="BP496" s="2100"/>
      <c r="BQ496" s="2088"/>
      <c r="BR496" s="2088"/>
      <c r="BS496" s="2088"/>
      <c r="BT496" s="2090"/>
      <c r="BU496" s="2101"/>
      <c r="BV496" s="2088"/>
      <c r="BW496" s="2088"/>
      <c r="BX496" s="2102"/>
      <c r="BY496" s="2109"/>
      <c r="BZ496" s="2109"/>
      <c r="CA496" s="2109"/>
      <c r="CB496" s="2232"/>
      <c r="CC496" s="2078"/>
      <c r="CD496" s="2078"/>
      <c r="CE496" s="2078"/>
      <c r="CF496" s="2079"/>
      <c r="CG496" s="2099"/>
      <c r="CH496" s="2099"/>
      <c r="CI496" s="2099"/>
      <c r="CJ496" s="2100"/>
      <c r="CK496" s="2097"/>
      <c r="CL496" s="2097"/>
      <c r="CM496" s="2097"/>
      <c r="CN496" s="2105"/>
      <c r="CO496" s="1867"/>
      <c r="CQ496" s="2106"/>
      <c r="CR496" s="2201"/>
      <c r="CV496" s="2107"/>
      <c r="CW496" s="2108"/>
      <c r="CY496" s="2106"/>
      <c r="CZ496" s="2106"/>
      <c r="DA496" s="2108"/>
      <c r="DC496" s="2106"/>
      <c r="DD496" s="2106"/>
      <c r="DE496" s="2108"/>
      <c r="DG496" s="2106"/>
      <c r="DH496" s="2106"/>
      <c r="DI496" s="2108"/>
      <c r="DK496" s="2106"/>
      <c r="DL496" s="2106"/>
      <c r="DM496" s="2109"/>
      <c r="DN496" s="2109"/>
      <c r="DO496" s="2109"/>
      <c r="DP496" s="2110"/>
      <c r="DQ496" s="2108"/>
      <c r="DS496" s="2106"/>
      <c r="DT496" s="2107"/>
      <c r="DU496" s="2108"/>
      <c r="DW496" s="2106"/>
      <c r="DX496" s="2107"/>
      <c r="DY496" s="2108"/>
      <c r="EA496" s="2106"/>
      <c r="EB496" s="2107"/>
      <c r="EC496" s="2108"/>
      <c r="EE496" s="2106"/>
      <c r="EF496" s="2107"/>
      <c r="EG496" s="2108"/>
      <c r="EI496" s="2106"/>
      <c r="EJ496" s="2107"/>
      <c r="EK496" s="2108"/>
      <c r="EM496" s="2106"/>
      <c r="EN496" s="2107"/>
      <c r="EO496" s="2570">
        <f>STDEV(ER497:ER500)</f>
        <v>4.5529294598825789</v>
      </c>
      <c r="EP496" s="2570"/>
      <c r="EQ496" s="2571">
        <f>AVERAGE(ER497:ER500)</f>
        <v>11.375</v>
      </c>
      <c r="ER496" s="2571"/>
      <c r="ES496" s="2108"/>
      <c r="EU496" s="2106"/>
      <c r="EV496" s="2107"/>
      <c r="EW496" s="2108"/>
      <c r="EY496" s="2106"/>
      <c r="EZ496" s="2107"/>
      <c r="FA496" s="2108"/>
      <c r="FC496" s="2106"/>
      <c r="FD496" s="2107"/>
      <c r="FE496" s="2131"/>
      <c r="FF496" s="2132"/>
      <c r="FG496" s="2133"/>
      <c r="FH496" s="2134"/>
      <c r="FL496" s="2260"/>
      <c r="FP496" s="2260"/>
      <c r="FQ496" s="1867"/>
      <c r="FT496" s="2260"/>
      <c r="FX496" s="2260"/>
      <c r="GB496" s="2260"/>
      <c r="GF496" s="2260"/>
      <c r="GG496" s="1867"/>
      <c r="GJ496" s="2260"/>
      <c r="GK496" s="1867"/>
      <c r="GN496" s="2260"/>
      <c r="GR496" s="2260"/>
      <c r="GV496" s="1867"/>
      <c r="GW496" s="2570">
        <f>STDEV(GZ497:GZ500)</f>
        <v>0.81649658092772603</v>
      </c>
      <c r="GX496" s="2570"/>
      <c r="GY496" s="2571">
        <f>AVERAGE(GZ497:GZ500)</f>
        <v>12.5</v>
      </c>
      <c r="GZ496" s="2571"/>
      <c r="HA496" s="2570">
        <f>STDEV(HD497:HD500)</f>
        <v>1.2909944487358056</v>
      </c>
      <c r="HB496" s="2570"/>
      <c r="HC496" s="2571">
        <f>AVERAGE(HD497:HD500)</f>
        <v>12.5</v>
      </c>
      <c r="HD496" s="2571"/>
      <c r="HE496" s="2570"/>
      <c r="HF496" s="2570"/>
      <c r="HG496" s="2571"/>
      <c r="HH496" s="2571"/>
      <c r="HI496" s="2570"/>
      <c r="HJ496" s="2570"/>
      <c r="HK496" s="2571"/>
      <c r="HL496" s="2571"/>
      <c r="HM496" s="2570"/>
      <c r="HN496" s="2570"/>
      <c r="HO496" s="2571"/>
      <c r="HP496" s="2571"/>
      <c r="HQ496" s="2570"/>
      <c r="HR496" s="2570"/>
      <c r="HS496" s="2571"/>
      <c r="HT496" s="2571"/>
      <c r="HU496" s="2570"/>
      <c r="HV496" s="2570"/>
      <c r="HW496" s="2571"/>
      <c r="HX496" s="2571"/>
      <c r="HY496" s="2570"/>
      <c r="HZ496" s="2570"/>
      <c r="IA496" s="2571"/>
      <c r="IB496" s="2571"/>
      <c r="IC496" s="2570"/>
      <c r="ID496" s="2570"/>
      <c r="IE496" s="2571"/>
      <c r="IF496" s="2571"/>
      <c r="IG496" s="2570"/>
      <c r="IH496" s="2570"/>
      <c r="II496" s="2571"/>
      <c r="IJ496" s="2571"/>
      <c r="IK496" s="2570"/>
      <c r="IL496" s="2570"/>
      <c r="IM496" s="2571"/>
      <c r="IN496" s="2571"/>
      <c r="IO496" s="2570"/>
      <c r="IP496" s="2570"/>
      <c r="IQ496" s="2571"/>
      <c r="IR496" s="2571"/>
      <c r="IS496" s="2570"/>
      <c r="IT496" s="2570"/>
      <c r="IU496" s="2571"/>
      <c r="IV496" s="2571"/>
      <c r="IW496" s="2572"/>
      <c r="IX496" s="2570"/>
      <c r="IY496" s="2571"/>
      <c r="IZ496" s="2573"/>
      <c r="JA496" s="2572"/>
      <c r="JB496" s="2570"/>
      <c r="JC496" s="2571"/>
      <c r="JD496" s="2573"/>
      <c r="JE496" s="2572"/>
      <c r="JF496" s="2570"/>
      <c r="JG496" s="2571"/>
      <c r="JH496" s="2573"/>
      <c r="JI496" s="2572"/>
      <c r="JJ496" s="2570"/>
      <c r="JK496" s="2571"/>
      <c r="JL496" s="2573"/>
      <c r="JM496" s="2572"/>
      <c r="JN496" s="2570"/>
      <c r="JO496" s="2571"/>
      <c r="JP496" s="2573"/>
      <c r="JQ496" s="2572"/>
      <c r="JR496" s="2570"/>
      <c r="JS496" s="2571"/>
      <c r="JT496" s="2573"/>
      <c r="JU496" s="2572"/>
      <c r="JV496" s="2570"/>
      <c r="JW496" s="2571"/>
      <c r="JX496" s="2573"/>
      <c r="JY496" s="2572"/>
      <c r="JZ496" s="2570"/>
      <c r="KA496" s="2571"/>
      <c r="KB496" s="2573"/>
      <c r="KC496" s="2572"/>
      <c r="KD496" s="2570"/>
      <c r="KE496" s="2571"/>
      <c r="KF496" s="2573"/>
      <c r="KG496" s="2572"/>
      <c r="KH496" s="2570"/>
      <c r="KI496" s="2571"/>
      <c r="KJ496" s="2573"/>
      <c r="KK496" s="2572"/>
      <c r="KL496" s="2570"/>
      <c r="KM496" s="2571"/>
      <c r="KN496" s="2573"/>
      <c r="KO496" s="2572"/>
      <c r="KP496" s="2570"/>
      <c r="KQ496" s="2571"/>
      <c r="KR496" s="2573"/>
      <c r="KS496" s="2572"/>
      <c r="KT496" s="2570"/>
      <c r="KU496" s="2571"/>
      <c r="KV496" s="2573"/>
      <c r="KW496" s="2572"/>
      <c r="KX496" s="2570"/>
      <c r="KY496" s="2571"/>
      <c r="KZ496" s="2573"/>
      <c r="LA496" s="2572"/>
      <c r="LB496" s="2570"/>
      <c r="LC496" s="2571"/>
      <c r="LD496" s="2573"/>
      <c r="LE496" s="2572"/>
      <c r="LF496" s="2570"/>
      <c r="LG496" s="2571"/>
      <c r="LH496" s="2573"/>
      <c r="LI496" s="2572"/>
      <c r="LJ496" s="2570"/>
      <c r="LK496" s="2571"/>
      <c r="LL496" s="2573"/>
      <c r="LM496" s="2572"/>
      <c r="LN496" s="2570"/>
      <c r="LO496" s="2571"/>
      <c r="LP496" s="2573"/>
      <c r="LQ496" s="2572"/>
      <c r="LR496" s="2570"/>
      <c r="LS496" s="2571"/>
      <c r="LT496" s="2573"/>
      <c r="LU496" s="2572"/>
      <c r="LV496" s="2570"/>
      <c r="LW496" s="2571"/>
      <c r="LX496" s="2573"/>
      <c r="LY496" s="2572"/>
      <c r="LZ496" s="2570"/>
      <c r="MA496" s="2571"/>
      <c r="MB496" s="2573"/>
      <c r="MC496" s="2572"/>
      <c r="MD496" s="2570"/>
      <c r="ME496" s="2571"/>
      <c r="MF496" s="2573"/>
      <c r="MG496" s="2572"/>
      <c r="MH496" s="2570"/>
      <c r="MI496" s="2571"/>
      <c r="MJ496" s="2573"/>
      <c r="MK496" s="2572"/>
      <c r="ML496" s="2570"/>
      <c r="MM496" s="2571"/>
      <c r="MN496" s="2573"/>
      <c r="MO496" s="2572"/>
      <c r="MP496" s="2570"/>
      <c r="MQ496" s="2571"/>
      <c r="MR496" s="2573"/>
      <c r="MS496" s="2572"/>
      <c r="MT496" s="2570"/>
      <c r="MU496" s="2571"/>
      <c r="MV496" s="2573"/>
      <c r="MW496" s="2572"/>
      <c r="MX496" s="2570"/>
      <c r="MY496" s="2571"/>
      <c r="MZ496" s="2573"/>
      <c r="NA496" s="2572"/>
      <c r="NB496" s="2570"/>
      <c r="NC496" s="2571"/>
      <c r="ND496" s="2573"/>
    </row>
    <row r="497" spans="1:368" s="78" customFormat="1" thickBot="1">
      <c r="A497" s="899"/>
      <c r="B497" s="1754"/>
      <c r="C497" s="1790"/>
      <c r="D497" s="2331"/>
      <c r="E497" s="1790"/>
      <c r="F497" s="2342" t="s">
        <v>574</v>
      </c>
      <c r="G497" s="2342" t="s">
        <v>560</v>
      </c>
      <c r="H497" s="2343">
        <f t="shared" ref="H497:J500" si="422">AVERAGE(AC497,CG497,AS497,CO497,EO497,AK497,AG497,GW497,HA497,BM497,GK497)</f>
        <v>3.9214285714285713</v>
      </c>
      <c r="I497" s="2343">
        <f t="shared" si="422"/>
        <v>3.4214285714285713</v>
      </c>
      <c r="J497" s="2352">
        <f t="shared" si="422"/>
        <v>5.5142857142857142</v>
      </c>
      <c r="K497" s="2214">
        <f>SUM(H497:J497)</f>
        <v>12.857142857142858</v>
      </c>
      <c r="L497" s="1754"/>
      <c r="M497" s="65"/>
      <c r="N497" s="65"/>
      <c r="O497" s="65"/>
      <c r="P497" s="218"/>
      <c r="Q497" s="2511"/>
      <c r="R497" s="97"/>
      <c r="S497" s="98"/>
      <c r="T497" s="2512"/>
      <c r="U497" s="41"/>
      <c r="V497" s="41"/>
      <c r="W497" s="41"/>
      <c r="X497" s="100"/>
      <c r="Y497" s="101"/>
      <c r="Z497" s="101"/>
      <c r="AA497" s="101"/>
      <c r="AB497" s="102"/>
      <c r="AC497" s="484">
        <v>5</v>
      </c>
      <c r="AD497" s="484">
        <v>4.5</v>
      </c>
      <c r="AE497" s="484">
        <v>6</v>
      </c>
      <c r="AF497" s="356">
        <f>AE497+AD497+AC497</f>
        <v>15.5</v>
      </c>
      <c r="AG497" s="546">
        <v>2</v>
      </c>
      <c r="AH497" s="546">
        <v>3</v>
      </c>
      <c r="AI497" s="546">
        <v>4</v>
      </c>
      <c r="AJ497" s="724">
        <f>AI497+AH497+AG497</f>
        <v>9</v>
      </c>
      <c r="AK497" s="485">
        <v>4</v>
      </c>
      <c r="AL497" s="486">
        <v>3.5</v>
      </c>
      <c r="AM497" s="486">
        <v>6</v>
      </c>
      <c r="AN497" s="2361">
        <f>AM497+AL497+AK497</f>
        <v>13.5</v>
      </c>
      <c r="AO497" s="2227"/>
      <c r="AP497" s="2227"/>
      <c r="AQ497" s="2227"/>
      <c r="AR497" s="108"/>
      <c r="AS497" s="358">
        <f>AV497*6/20</f>
        <v>4.2</v>
      </c>
      <c r="AT497" s="358">
        <f>AV497*6/20</f>
        <v>4.2</v>
      </c>
      <c r="AU497" s="358">
        <f>AV497*8/20</f>
        <v>5.6</v>
      </c>
      <c r="AV497" s="543">
        <v>14</v>
      </c>
      <c r="AW497" s="1956"/>
      <c r="AX497" s="111"/>
      <c r="AY497" s="112"/>
      <c r="AZ497" s="1957"/>
      <c r="BA497" s="4"/>
      <c r="BB497" s="4"/>
      <c r="BC497" s="4"/>
      <c r="BD497" s="2395"/>
      <c r="BE497" s="2398"/>
      <c r="BF497" s="214"/>
      <c r="BG497" s="2445"/>
      <c r="BH497" s="217"/>
      <c r="BI497" s="221"/>
      <c r="BJ497" s="221"/>
      <c r="BK497" s="221"/>
      <c r="BL497" s="115"/>
      <c r="BM497" s="38"/>
      <c r="BN497" s="38"/>
      <c r="BO497" s="38"/>
      <c r="BP497" s="117"/>
      <c r="BQ497" s="109"/>
      <c r="BR497" s="109"/>
      <c r="BS497" s="109"/>
      <c r="BT497" s="608"/>
      <c r="BU497" s="1939"/>
      <c r="BV497" s="109"/>
      <c r="BW497" s="109"/>
      <c r="BX497" s="1940"/>
      <c r="BY497" s="90"/>
      <c r="BZ497" s="90"/>
      <c r="CA497" s="90"/>
      <c r="CB497" s="120"/>
      <c r="CC497" s="41"/>
      <c r="CD497" s="41"/>
      <c r="CE497" s="41"/>
      <c r="CF497" s="100"/>
      <c r="CG497" s="38"/>
      <c r="CH497" s="38"/>
      <c r="CI497" s="38"/>
      <c r="CJ497" s="117"/>
      <c r="CK497" s="221"/>
      <c r="CL497" s="221"/>
      <c r="CM497" s="221"/>
      <c r="CN497" s="220"/>
      <c r="CO497" s="1858"/>
      <c r="CQ497" s="3"/>
      <c r="CR497" s="2020"/>
      <c r="CV497" s="121"/>
      <c r="CW497" s="2"/>
      <c r="CY497" s="3"/>
      <c r="CZ497" s="3"/>
      <c r="DA497" s="2"/>
      <c r="DC497" s="3"/>
      <c r="DD497" s="3"/>
      <c r="DE497" s="2"/>
      <c r="DG497" s="3"/>
      <c r="DH497" s="3"/>
      <c r="DI497" s="2"/>
      <c r="DK497" s="3"/>
      <c r="DL497" s="3"/>
      <c r="DM497" s="90"/>
      <c r="DN497" s="90"/>
      <c r="DO497" s="90"/>
      <c r="DP497" s="103"/>
      <c r="DQ497" s="2"/>
      <c r="DS497" s="3"/>
      <c r="DT497" s="121"/>
      <c r="DU497" s="2"/>
      <c r="DW497" s="3"/>
      <c r="DX497" s="121"/>
      <c r="DY497" s="2"/>
      <c r="EA497" s="3"/>
      <c r="EB497" s="121"/>
      <c r="EC497" s="2"/>
      <c r="EE497" s="3"/>
      <c r="EF497" s="121"/>
      <c r="EG497" s="2"/>
      <c r="EI497" s="3"/>
      <c r="EJ497" s="121"/>
      <c r="EK497" s="2"/>
      <c r="EM497" s="3"/>
      <c r="EN497" s="121"/>
      <c r="EO497" s="1870">
        <v>3.5</v>
      </c>
      <c r="EP497" s="462">
        <v>2</v>
      </c>
      <c r="EQ497" s="462">
        <v>6</v>
      </c>
      <c r="ER497" s="1871">
        <f>EQ497+EP497+EO497</f>
        <v>11.5</v>
      </c>
      <c r="ES497" s="2"/>
      <c r="EU497" s="3"/>
      <c r="EV497" s="121"/>
      <c r="EW497" s="2"/>
      <c r="EY497" s="3"/>
      <c r="EZ497" s="121"/>
      <c r="FA497" s="2"/>
      <c r="FC497" s="3"/>
      <c r="FD497" s="121"/>
      <c r="FE497" s="1682"/>
      <c r="FF497" s="1683"/>
      <c r="FG497" s="1684"/>
      <c r="FH497" s="1685"/>
      <c r="FL497" s="2252"/>
      <c r="FP497" s="2252"/>
      <c r="FQ497" s="1858"/>
      <c r="FT497" s="2252"/>
      <c r="FX497" s="2252"/>
      <c r="GB497" s="2252"/>
      <c r="GF497" s="2252"/>
      <c r="GG497" s="1858"/>
      <c r="GJ497" s="2252"/>
      <c r="GK497" s="1858"/>
      <c r="GN497" s="2252"/>
      <c r="GR497" s="2252"/>
      <c r="GV497" s="1858"/>
      <c r="GW497" s="1906">
        <f>GZ497*6/20</f>
        <v>3.75</v>
      </c>
      <c r="GX497" s="683">
        <f>GZ497*6/20</f>
        <v>3.75</v>
      </c>
      <c r="GY497" s="683">
        <f>GZ497*8/20</f>
        <v>5</v>
      </c>
      <c r="GZ497" s="1907">
        <v>12.5</v>
      </c>
      <c r="HA497" s="1870">
        <v>5</v>
      </c>
      <c r="HB497" s="462">
        <v>3</v>
      </c>
      <c r="HC497" s="462">
        <v>6</v>
      </c>
      <c r="HD497" s="1871">
        <f>HC497+HB497+HA497</f>
        <v>14</v>
      </c>
      <c r="HE497" s="1870"/>
      <c r="HF497" s="462"/>
      <c r="HG497" s="462"/>
      <c r="HH497" s="1871"/>
      <c r="HI497" s="1870"/>
      <c r="HJ497" s="462"/>
      <c r="HK497" s="462"/>
      <c r="HL497" s="1871"/>
      <c r="HM497" s="1870"/>
      <c r="HN497" s="462"/>
      <c r="HO497" s="462"/>
      <c r="HP497" s="1871"/>
      <c r="HQ497" s="1870"/>
      <c r="HR497" s="462"/>
      <c r="HS497" s="462"/>
      <c r="HT497" s="1871"/>
      <c r="HU497" s="1870"/>
      <c r="HV497" s="462"/>
      <c r="HW497" s="462"/>
      <c r="HX497" s="1871"/>
      <c r="HY497" s="1870"/>
      <c r="HZ497" s="462"/>
      <c r="IA497" s="462"/>
      <c r="IB497" s="1871"/>
      <c r="IC497" s="1870"/>
      <c r="ID497" s="462"/>
      <c r="IE497" s="462"/>
      <c r="IF497" s="1871"/>
      <c r="IG497" s="1870"/>
      <c r="IH497" s="462"/>
      <c r="II497" s="462"/>
      <c r="IJ497" s="1871"/>
      <c r="IK497" s="1870"/>
      <c r="IL497" s="462"/>
      <c r="IM497" s="462"/>
      <c r="IN497" s="1871"/>
      <c r="IO497" s="1870"/>
      <c r="IP497" s="462"/>
      <c r="IQ497" s="462"/>
      <c r="IR497" s="1871"/>
      <c r="IS497" s="1870"/>
      <c r="IT497" s="462"/>
      <c r="IU497" s="462"/>
      <c r="IV497" s="574"/>
      <c r="IW497" s="1870"/>
      <c r="IX497" s="462"/>
      <c r="IY497" s="462"/>
      <c r="IZ497" s="1871"/>
      <c r="JA497" s="1870"/>
      <c r="JB497" s="462"/>
      <c r="JC497" s="462"/>
      <c r="JD497" s="1871"/>
      <c r="JE497" s="1870"/>
      <c r="JF497" s="462"/>
      <c r="JG497" s="462"/>
      <c r="JH497" s="1871"/>
      <c r="JI497" s="1870"/>
      <c r="JJ497" s="462"/>
      <c r="JK497" s="462"/>
      <c r="JL497" s="1871"/>
      <c r="JM497" s="1870"/>
      <c r="JN497" s="462"/>
      <c r="JO497" s="462"/>
      <c r="JP497" s="1871"/>
      <c r="JQ497" s="1870"/>
      <c r="JR497" s="462"/>
      <c r="JS497" s="462"/>
      <c r="JT497" s="1871"/>
      <c r="JU497" s="1870"/>
      <c r="JV497" s="462"/>
      <c r="JW497" s="462"/>
      <c r="JX497" s="1871"/>
      <c r="JY497" s="1870"/>
      <c r="JZ497" s="462"/>
      <c r="KA497" s="462"/>
      <c r="KB497" s="1871"/>
      <c r="KC497" s="1870"/>
      <c r="KD497" s="462"/>
      <c r="KE497" s="462"/>
      <c r="KF497" s="1871"/>
      <c r="KG497" s="1870"/>
      <c r="KH497" s="462"/>
      <c r="KI497" s="462"/>
      <c r="KJ497" s="1871"/>
      <c r="KK497" s="1870"/>
      <c r="KL497" s="462"/>
      <c r="KM497" s="462"/>
      <c r="KN497" s="1871"/>
      <c r="KO497" s="1870"/>
      <c r="KP497" s="462"/>
      <c r="KQ497" s="462"/>
      <c r="KR497" s="1871"/>
      <c r="KS497" s="1870"/>
      <c r="KT497" s="462"/>
      <c r="KU497" s="462"/>
      <c r="KV497" s="1871"/>
      <c r="KW497" s="1870"/>
      <c r="KX497" s="462"/>
      <c r="KY497" s="462"/>
      <c r="KZ497" s="1871"/>
      <c r="LA497" s="1870"/>
      <c r="LB497" s="462"/>
      <c r="LC497" s="462"/>
      <c r="LD497" s="1871"/>
      <c r="LE497" s="1870"/>
      <c r="LF497" s="462"/>
      <c r="LG497" s="462"/>
      <c r="LH497" s="1871"/>
      <c r="LI497" s="1870"/>
      <c r="LJ497" s="462"/>
      <c r="LK497" s="462"/>
      <c r="LL497" s="1871"/>
      <c r="LM497" s="1870"/>
      <c r="LN497" s="462"/>
      <c r="LO497" s="462"/>
      <c r="LP497" s="1871"/>
      <c r="LQ497" s="1870"/>
      <c r="LR497" s="462"/>
      <c r="LS497" s="462"/>
      <c r="LT497" s="1871"/>
      <c r="LU497" s="1870"/>
      <c r="LV497" s="462"/>
      <c r="LW497" s="462"/>
      <c r="LX497" s="1871"/>
      <c r="LY497" s="1870"/>
      <c r="LZ497" s="462"/>
      <c r="MA497" s="462"/>
      <c r="MB497" s="1871"/>
      <c r="MC497" s="1870"/>
      <c r="MD497" s="462"/>
      <c r="ME497" s="462"/>
      <c r="MF497" s="1871"/>
      <c r="MG497" s="1870"/>
      <c r="MH497" s="462"/>
      <c r="MI497" s="462"/>
      <c r="MJ497" s="1871"/>
      <c r="MK497" s="1870"/>
      <c r="ML497" s="462"/>
      <c r="MM497" s="462"/>
      <c r="MN497" s="1871"/>
      <c r="MO497" s="1870"/>
      <c r="MP497" s="462"/>
      <c r="MQ497" s="462"/>
      <c r="MR497" s="1871"/>
      <c r="MS497" s="1870"/>
      <c r="MT497" s="462"/>
      <c r="MU497" s="462"/>
      <c r="MV497" s="1871"/>
      <c r="MW497" s="1870"/>
      <c r="MX497" s="462"/>
      <c r="MY497" s="462"/>
      <c r="MZ497" s="1871"/>
      <c r="NA497" s="1870"/>
      <c r="NB497" s="462"/>
      <c r="NC497" s="462"/>
      <c r="ND497" s="1871"/>
    </row>
    <row r="498" spans="1:368" s="78" customFormat="1" thickBot="1">
      <c r="A498" s="899"/>
      <c r="B498" s="1754"/>
      <c r="C498" s="1790"/>
      <c r="D498" s="2331"/>
      <c r="E498" s="1790"/>
      <c r="F498" s="2342" t="s">
        <v>575</v>
      </c>
      <c r="G498" s="2342" t="s">
        <v>343</v>
      </c>
      <c r="H498" s="2343">
        <f t="shared" si="422"/>
        <v>4.1429999999999998</v>
      </c>
      <c r="I498" s="2343">
        <f t="shared" si="422"/>
        <v>3.4287142857142858</v>
      </c>
      <c r="J498" s="2343">
        <f t="shared" si="422"/>
        <v>4.8097142857142856</v>
      </c>
      <c r="K498" s="2214">
        <f>SUM(H498:J498)</f>
        <v>12.381428571428572</v>
      </c>
      <c r="L498" s="1754"/>
      <c r="M498" s="65"/>
      <c r="N498" s="65"/>
      <c r="O498" s="65"/>
      <c r="P498" s="218"/>
      <c r="Q498" s="2511"/>
      <c r="R498" s="97"/>
      <c r="S498" s="98"/>
      <c r="T498" s="2512"/>
      <c r="U498" s="41"/>
      <c r="V498" s="41"/>
      <c r="W498" s="41"/>
      <c r="X498" s="100"/>
      <c r="Y498" s="101"/>
      <c r="Z498" s="101"/>
      <c r="AA498" s="101"/>
      <c r="AB498" s="102"/>
      <c r="AC498" s="484">
        <v>3.5</v>
      </c>
      <c r="AD498" s="484">
        <v>2</v>
      </c>
      <c r="AE498" s="484">
        <v>6.5</v>
      </c>
      <c r="AF498" s="356">
        <f>AE498+AD498+AC498</f>
        <v>12</v>
      </c>
      <c r="AG498" s="1906">
        <f>AJ498*6/20</f>
        <v>3.5009999999999999</v>
      </c>
      <c r="AH498" s="683">
        <f>AJ498*6/20</f>
        <v>3.5009999999999999</v>
      </c>
      <c r="AI498" s="683">
        <f>AJ498*8/20</f>
        <v>4.6680000000000001</v>
      </c>
      <c r="AJ498" s="1907">
        <v>11.67</v>
      </c>
      <c r="AK498" s="485">
        <v>4.5</v>
      </c>
      <c r="AL498" s="486">
        <v>4.5</v>
      </c>
      <c r="AM498" s="486">
        <v>6</v>
      </c>
      <c r="AN498" s="2361">
        <f>AM498+AL498+AK498</f>
        <v>15</v>
      </c>
      <c r="AO498" s="2227"/>
      <c r="AP498" s="2227"/>
      <c r="AQ498" s="2227"/>
      <c r="AR498" s="108"/>
      <c r="AS498" s="358">
        <f>AV498*6/20</f>
        <v>3</v>
      </c>
      <c r="AT498" s="358">
        <f>AV498*6/20</f>
        <v>3</v>
      </c>
      <c r="AU498" s="358">
        <f>AV498*8/20</f>
        <v>4</v>
      </c>
      <c r="AV498" s="543">
        <v>10</v>
      </c>
      <c r="AW498" s="1956"/>
      <c r="AX498" s="111"/>
      <c r="AY498" s="112"/>
      <c r="AZ498" s="1957"/>
      <c r="BA498" s="4"/>
      <c r="BB498" s="4"/>
      <c r="BC498" s="4"/>
      <c r="BD498" s="2395"/>
      <c r="BE498" s="2398"/>
      <c r="BF498" s="214"/>
      <c r="BG498" s="2445"/>
      <c r="BH498" s="217"/>
      <c r="BI498" s="221"/>
      <c r="BJ498" s="221"/>
      <c r="BK498" s="221"/>
      <c r="BL498" s="115"/>
      <c r="BM498" s="38"/>
      <c r="BN498" s="38"/>
      <c r="BO498" s="38"/>
      <c r="BP498" s="117"/>
      <c r="BQ498" s="109"/>
      <c r="BR498" s="109"/>
      <c r="BS498" s="109"/>
      <c r="BT498" s="608"/>
      <c r="BU498" s="1939"/>
      <c r="BV498" s="109"/>
      <c r="BW498" s="109"/>
      <c r="BX498" s="1940"/>
      <c r="BY498" s="90"/>
      <c r="BZ498" s="90"/>
      <c r="CA498" s="90"/>
      <c r="CB498" s="120"/>
      <c r="CC498" s="41"/>
      <c r="CD498" s="41"/>
      <c r="CE498" s="41"/>
      <c r="CF498" s="100"/>
      <c r="CG498" s="38"/>
      <c r="CH498" s="38"/>
      <c r="CI498" s="38"/>
      <c r="CJ498" s="117"/>
      <c r="CK498" s="221"/>
      <c r="CL498" s="221"/>
      <c r="CM498" s="221"/>
      <c r="CN498" s="220"/>
      <c r="CO498" s="1858"/>
      <c r="CQ498" s="3"/>
      <c r="CR498" s="2020"/>
      <c r="CV498" s="121"/>
      <c r="CW498" s="2"/>
      <c r="CY498" s="3"/>
      <c r="CZ498" s="3"/>
      <c r="DA498" s="2"/>
      <c r="DC498" s="3"/>
      <c r="DD498" s="3"/>
      <c r="DE498" s="2"/>
      <c r="DG498" s="3"/>
      <c r="DH498" s="3"/>
      <c r="DI498" s="2"/>
      <c r="DK498" s="3"/>
      <c r="DL498" s="3"/>
      <c r="DM498" s="90"/>
      <c r="DN498" s="90"/>
      <c r="DO498" s="90"/>
      <c r="DP498" s="103"/>
      <c r="DQ498" s="2"/>
      <c r="DS498" s="3"/>
      <c r="DT498" s="121"/>
      <c r="DU498" s="2"/>
      <c r="DW498" s="3"/>
      <c r="DX498" s="121"/>
      <c r="DY498" s="2"/>
      <c r="EA498" s="3"/>
      <c r="EB498" s="121"/>
      <c r="EC498" s="2"/>
      <c r="EE498" s="3"/>
      <c r="EF498" s="121"/>
      <c r="EG498" s="2"/>
      <c r="EI498" s="3"/>
      <c r="EJ498" s="121"/>
      <c r="EK498" s="2"/>
      <c r="EM498" s="3"/>
      <c r="EN498" s="121"/>
      <c r="EO498" s="1870">
        <v>4</v>
      </c>
      <c r="EP498" s="462">
        <v>5</v>
      </c>
      <c r="EQ498" s="462">
        <v>4.5</v>
      </c>
      <c r="ER498" s="1871">
        <f>EQ498+EP498+EO498</f>
        <v>13.5</v>
      </c>
      <c r="ES498" s="2"/>
      <c r="EU498" s="3"/>
      <c r="EV498" s="121"/>
      <c r="EW498" s="2"/>
      <c r="EY498" s="3"/>
      <c r="EZ498" s="121"/>
      <c r="FA498" s="2"/>
      <c r="FC498" s="3"/>
      <c r="FD498" s="121"/>
      <c r="FE498" s="1682"/>
      <c r="FF498" s="1683"/>
      <c r="FG498" s="1684"/>
      <c r="FH498" s="1685"/>
      <c r="FL498" s="2252"/>
      <c r="FP498" s="2252"/>
      <c r="FQ498" s="1858"/>
      <c r="FT498" s="2252"/>
      <c r="FX498" s="2252"/>
      <c r="GB498" s="2252"/>
      <c r="GF498" s="2252"/>
      <c r="GG498" s="1858"/>
      <c r="GJ498" s="2252"/>
      <c r="GK498" s="1858"/>
      <c r="GN498" s="2252"/>
      <c r="GR498" s="2252"/>
      <c r="GV498" s="1858"/>
      <c r="GW498" s="1870">
        <v>5.5</v>
      </c>
      <c r="GX498" s="462">
        <v>3</v>
      </c>
      <c r="GY498" s="462">
        <v>4</v>
      </c>
      <c r="GZ498" s="1871">
        <f>GY498+GX498+GW498</f>
        <v>12.5</v>
      </c>
      <c r="HA498" s="1870">
        <v>5</v>
      </c>
      <c r="HB498" s="462">
        <v>3</v>
      </c>
      <c r="HC498" s="462">
        <v>4</v>
      </c>
      <c r="HD498" s="1871">
        <f>HC498+HB498+HA498</f>
        <v>12</v>
      </c>
      <c r="HE498" s="1870"/>
      <c r="HF498" s="462"/>
      <c r="HG498" s="462"/>
      <c r="HH498" s="1871"/>
      <c r="HI498" s="1870"/>
      <c r="HJ498" s="462"/>
      <c r="HK498" s="462"/>
      <c r="HL498" s="1871"/>
      <c r="HM498" s="1870"/>
      <c r="HN498" s="462"/>
      <c r="HO498" s="462"/>
      <c r="HP498" s="1871"/>
      <c r="HQ498" s="1870"/>
      <c r="HR498" s="462"/>
      <c r="HS498" s="462"/>
      <c r="HT498" s="1871"/>
      <c r="HU498" s="1870"/>
      <c r="HV498" s="462"/>
      <c r="HW498" s="462"/>
      <c r="HX498" s="1871"/>
      <c r="HY498" s="1870"/>
      <c r="HZ498" s="462"/>
      <c r="IA498" s="462"/>
      <c r="IB498" s="1871"/>
      <c r="IC498" s="1870"/>
      <c r="ID498" s="462"/>
      <c r="IE498" s="462"/>
      <c r="IF498" s="1871"/>
      <c r="IG498" s="1870"/>
      <c r="IH498" s="462"/>
      <c r="II498" s="462"/>
      <c r="IJ498" s="1871"/>
      <c r="IK498" s="1870"/>
      <c r="IL498" s="462"/>
      <c r="IM498" s="462"/>
      <c r="IN498" s="1871"/>
      <c r="IO498" s="1870"/>
      <c r="IP498" s="462"/>
      <c r="IQ498" s="462"/>
      <c r="IR498" s="1871"/>
      <c r="IS498" s="1870"/>
      <c r="IT498" s="462"/>
      <c r="IU498" s="462"/>
      <c r="IV498" s="574"/>
      <c r="IW498" s="1870"/>
      <c r="IX498" s="462"/>
      <c r="IY498" s="462"/>
      <c r="IZ498" s="1871"/>
      <c r="JA498" s="1870"/>
      <c r="JB498" s="462"/>
      <c r="JC498" s="462"/>
      <c r="JD498" s="1871"/>
      <c r="JE498" s="1870"/>
      <c r="JF498" s="462"/>
      <c r="JG498" s="462"/>
      <c r="JH498" s="1871"/>
      <c r="JI498" s="1870"/>
      <c r="JJ498" s="462"/>
      <c r="JK498" s="462"/>
      <c r="JL498" s="1871"/>
      <c r="JM498" s="1870"/>
      <c r="JN498" s="462"/>
      <c r="JO498" s="462"/>
      <c r="JP498" s="1871"/>
      <c r="JQ498" s="1870"/>
      <c r="JR498" s="462"/>
      <c r="JS498" s="462"/>
      <c r="JT498" s="1871"/>
      <c r="JU498" s="1870"/>
      <c r="JV498" s="462"/>
      <c r="JW498" s="462"/>
      <c r="JX498" s="1871"/>
      <c r="JY498" s="1870"/>
      <c r="JZ498" s="462"/>
      <c r="KA498" s="462"/>
      <c r="KB498" s="1871"/>
      <c r="KC498" s="1870"/>
      <c r="KD498" s="462"/>
      <c r="KE498" s="462"/>
      <c r="KF498" s="1871"/>
      <c r="KG498" s="1870"/>
      <c r="KH498" s="462"/>
      <c r="KI498" s="462"/>
      <c r="KJ498" s="1871"/>
      <c r="KK498" s="1870"/>
      <c r="KL498" s="462"/>
      <c r="KM498" s="462"/>
      <c r="KN498" s="1871"/>
      <c r="KO498" s="1870"/>
      <c r="KP498" s="462"/>
      <c r="KQ498" s="462"/>
      <c r="KR498" s="1871"/>
      <c r="KS498" s="1870"/>
      <c r="KT498" s="462"/>
      <c r="KU498" s="462"/>
      <c r="KV498" s="1871"/>
      <c r="KW498" s="1870"/>
      <c r="KX498" s="462"/>
      <c r="KY498" s="462"/>
      <c r="KZ498" s="1871"/>
      <c r="LA498" s="1870"/>
      <c r="LB498" s="462"/>
      <c r="LC498" s="462"/>
      <c r="LD498" s="1871"/>
      <c r="LE498" s="1870"/>
      <c r="LF498" s="462"/>
      <c r="LG498" s="462"/>
      <c r="LH498" s="1871"/>
      <c r="LI498" s="1870"/>
      <c r="LJ498" s="462"/>
      <c r="LK498" s="462"/>
      <c r="LL498" s="1871"/>
      <c r="LM498" s="1870"/>
      <c r="LN498" s="462"/>
      <c r="LO498" s="462"/>
      <c r="LP498" s="1871"/>
      <c r="LQ498" s="1870"/>
      <c r="LR498" s="462"/>
      <c r="LS498" s="462"/>
      <c r="LT498" s="1871"/>
      <c r="LU498" s="1870"/>
      <c r="LV498" s="462"/>
      <c r="LW498" s="462"/>
      <c r="LX498" s="1871"/>
      <c r="LY498" s="1870"/>
      <c r="LZ498" s="462"/>
      <c r="MA498" s="462"/>
      <c r="MB498" s="1871"/>
      <c r="MC498" s="1870"/>
      <c r="MD498" s="462"/>
      <c r="ME498" s="462"/>
      <c r="MF498" s="1871"/>
      <c r="MG498" s="1870"/>
      <c r="MH498" s="462"/>
      <c r="MI498" s="462"/>
      <c r="MJ498" s="1871"/>
      <c r="MK498" s="1870"/>
      <c r="ML498" s="462"/>
      <c r="MM498" s="462"/>
      <c r="MN498" s="1871"/>
      <c r="MO498" s="1870"/>
      <c r="MP498" s="462"/>
      <c r="MQ498" s="462"/>
      <c r="MR498" s="1871"/>
      <c r="MS498" s="1870"/>
      <c r="MT498" s="462"/>
      <c r="MU498" s="462"/>
      <c r="MV498" s="1871"/>
      <c r="MW498" s="1870"/>
      <c r="MX498" s="462"/>
      <c r="MY498" s="462"/>
      <c r="MZ498" s="1871"/>
      <c r="NA498" s="1870"/>
      <c r="NB498" s="462"/>
      <c r="NC498" s="462"/>
      <c r="ND498" s="1871"/>
    </row>
    <row r="499" spans="1:368" s="78" customFormat="1" thickBot="1">
      <c r="A499" s="899"/>
      <c r="B499" s="1754"/>
      <c r="C499" s="1790"/>
      <c r="D499" s="2331"/>
      <c r="E499" s="1790"/>
      <c r="F499" s="2342"/>
      <c r="G499" s="2342" t="s">
        <v>303</v>
      </c>
      <c r="H499" s="2343">
        <f t="shared" si="422"/>
        <v>3.3428571428571425</v>
      </c>
      <c r="I499" s="2343">
        <f t="shared" si="422"/>
        <v>3.1999999999999997</v>
      </c>
      <c r="J499" s="2343">
        <f t="shared" si="422"/>
        <v>3.6</v>
      </c>
      <c r="K499" s="2214">
        <f>SUM(H499:J499)</f>
        <v>10.142857142857142</v>
      </c>
      <c r="L499" s="1754"/>
      <c r="M499" s="65"/>
      <c r="N499" s="65"/>
      <c r="O499" s="65"/>
      <c r="P499" s="218"/>
      <c r="Q499" s="2511"/>
      <c r="R499" s="97"/>
      <c r="S499" s="98"/>
      <c r="T499" s="2512"/>
      <c r="U499" s="41"/>
      <c r="V499" s="41"/>
      <c r="W499" s="41"/>
      <c r="X499" s="100"/>
      <c r="Y499" s="101"/>
      <c r="Z499" s="101"/>
      <c r="AA499" s="101"/>
      <c r="AB499" s="102"/>
      <c r="AC499" s="484">
        <v>3</v>
      </c>
      <c r="AD499" s="484">
        <v>3</v>
      </c>
      <c r="AE499" s="484">
        <v>3</v>
      </c>
      <c r="AF499" s="356">
        <f>AE499+AD499+AC499</f>
        <v>9</v>
      </c>
      <c r="AG499" s="546">
        <v>3</v>
      </c>
      <c r="AH499" s="546">
        <v>3</v>
      </c>
      <c r="AI499" s="546">
        <v>2</v>
      </c>
      <c r="AJ499" s="724">
        <f>AI499+AH499+AG499</f>
        <v>8</v>
      </c>
      <c r="AK499" s="485">
        <v>3</v>
      </c>
      <c r="AL499" s="486">
        <v>3</v>
      </c>
      <c r="AM499" s="486">
        <v>5.5</v>
      </c>
      <c r="AN499" s="2361">
        <f>AM499+AL499+AK499</f>
        <v>11.5</v>
      </c>
      <c r="AO499" s="2227"/>
      <c r="AP499" s="2227"/>
      <c r="AQ499" s="2227"/>
      <c r="AR499" s="108"/>
      <c r="AS499" s="358">
        <f>AV499*6/20</f>
        <v>3.9</v>
      </c>
      <c r="AT499" s="358">
        <f>AV499*6/20</f>
        <v>3.9</v>
      </c>
      <c r="AU499" s="358">
        <f>AV499*8/20</f>
        <v>5.2</v>
      </c>
      <c r="AV499" s="543">
        <v>13</v>
      </c>
      <c r="AW499" s="1956"/>
      <c r="AX499" s="111"/>
      <c r="AY499" s="112"/>
      <c r="AZ499" s="1957"/>
      <c r="BA499" s="4"/>
      <c r="BB499" s="4"/>
      <c r="BC499" s="4"/>
      <c r="BD499" s="2395"/>
      <c r="BE499" s="2398"/>
      <c r="BF499" s="214"/>
      <c r="BG499" s="2445"/>
      <c r="BH499" s="217"/>
      <c r="BI499" s="221"/>
      <c r="BJ499" s="221"/>
      <c r="BK499" s="221"/>
      <c r="BL499" s="115"/>
      <c r="BM499" s="38"/>
      <c r="BN499" s="38"/>
      <c r="BO499" s="38"/>
      <c r="BP499" s="117"/>
      <c r="BQ499" s="109"/>
      <c r="BR499" s="109"/>
      <c r="BS499" s="109"/>
      <c r="BT499" s="608"/>
      <c r="BU499" s="1939"/>
      <c r="BV499" s="109"/>
      <c r="BW499" s="109"/>
      <c r="BX499" s="1940"/>
      <c r="BY499" s="90"/>
      <c r="BZ499" s="90"/>
      <c r="CA499" s="90"/>
      <c r="CB499" s="120"/>
      <c r="CC499" s="41"/>
      <c r="CD499" s="41"/>
      <c r="CE499" s="41"/>
      <c r="CF499" s="100"/>
      <c r="CG499" s="38"/>
      <c r="CH499" s="38"/>
      <c r="CI499" s="38"/>
      <c r="CJ499" s="117"/>
      <c r="CK499" s="221"/>
      <c r="CL499" s="221"/>
      <c r="CM499" s="221"/>
      <c r="CN499" s="220"/>
      <c r="CO499" s="1858"/>
      <c r="CQ499" s="3"/>
      <c r="CR499" s="2020"/>
      <c r="CV499" s="121"/>
      <c r="CW499" s="2"/>
      <c r="CY499" s="3"/>
      <c r="CZ499" s="3"/>
      <c r="DA499" s="2"/>
      <c r="DC499" s="3"/>
      <c r="DD499" s="3"/>
      <c r="DE499" s="2"/>
      <c r="DG499" s="3"/>
      <c r="DH499" s="3"/>
      <c r="DI499" s="2"/>
      <c r="DK499" s="3"/>
      <c r="DL499" s="3"/>
      <c r="DM499" s="90"/>
      <c r="DN499" s="90"/>
      <c r="DO499" s="90"/>
      <c r="DP499" s="103"/>
      <c r="DQ499" s="2"/>
      <c r="DS499" s="3"/>
      <c r="DT499" s="121"/>
      <c r="DU499" s="2"/>
      <c r="DW499" s="3"/>
      <c r="DX499" s="121"/>
      <c r="DY499" s="2"/>
      <c r="EA499" s="3"/>
      <c r="EB499" s="121"/>
      <c r="EC499" s="2"/>
      <c r="EE499" s="3"/>
      <c r="EF499" s="121"/>
      <c r="EG499" s="2"/>
      <c r="EI499" s="3"/>
      <c r="EJ499" s="121"/>
      <c r="EK499" s="2"/>
      <c r="EM499" s="3"/>
      <c r="EN499" s="121"/>
      <c r="EO499" s="1870">
        <v>2</v>
      </c>
      <c r="EP499" s="462">
        <v>3</v>
      </c>
      <c r="EQ499" s="462">
        <v>0</v>
      </c>
      <c r="ER499" s="1871">
        <f>EQ499+EP499+EO499</f>
        <v>5</v>
      </c>
      <c r="ES499" s="2"/>
      <c r="EU499" s="3"/>
      <c r="EV499" s="121"/>
      <c r="EW499" s="2"/>
      <c r="EY499" s="3"/>
      <c r="EZ499" s="121"/>
      <c r="FA499" s="2"/>
      <c r="FC499" s="3"/>
      <c r="FD499" s="121"/>
      <c r="FE499" s="1682"/>
      <c r="FF499" s="1683"/>
      <c r="FG499" s="1684"/>
      <c r="FH499" s="1685"/>
      <c r="FL499" s="2252"/>
      <c r="FP499" s="2252"/>
      <c r="FQ499" s="1858"/>
      <c r="FT499" s="2252"/>
      <c r="FX499" s="2252"/>
      <c r="GB499" s="2252"/>
      <c r="GF499" s="2252"/>
      <c r="GG499" s="1858"/>
      <c r="GJ499" s="2252"/>
      <c r="GK499" s="1858"/>
      <c r="GN499" s="2252"/>
      <c r="GR499" s="2252"/>
      <c r="GV499" s="1858"/>
      <c r="GW499" s="1870">
        <v>3.5</v>
      </c>
      <c r="GX499" s="462">
        <v>2.5</v>
      </c>
      <c r="GY499" s="462">
        <v>5.5</v>
      </c>
      <c r="GZ499" s="1871">
        <f>GY499+GX499+GW499</f>
        <v>11.5</v>
      </c>
      <c r="HA499" s="1870">
        <v>5</v>
      </c>
      <c r="HB499" s="462">
        <v>4</v>
      </c>
      <c r="HC499" s="462">
        <v>4</v>
      </c>
      <c r="HD499" s="1871">
        <f>HC499+HB499+HA499</f>
        <v>13</v>
      </c>
      <c r="HE499" s="1870"/>
      <c r="HF499" s="462"/>
      <c r="HG499" s="462"/>
      <c r="HH499" s="1871"/>
      <c r="HI499" s="1870"/>
      <c r="HJ499" s="462"/>
      <c r="HK499" s="462"/>
      <c r="HL499" s="1871"/>
      <c r="HM499" s="1870"/>
      <c r="HN499" s="462"/>
      <c r="HO499" s="462"/>
      <c r="HP499" s="1871"/>
      <c r="HQ499" s="1870"/>
      <c r="HR499" s="462"/>
      <c r="HS499" s="462"/>
      <c r="HT499" s="1871"/>
      <c r="HU499" s="1870"/>
      <c r="HV499" s="462"/>
      <c r="HW499" s="462"/>
      <c r="HX499" s="1871"/>
      <c r="HY499" s="1870"/>
      <c r="HZ499" s="462"/>
      <c r="IA499" s="462"/>
      <c r="IB499" s="1871"/>
      <c r="IC499" s="1870"/>
      <c r="ID499" s="462"/>
      <c r="IE499" s="462"/>
      <c r="IF499" s="1871"/>
      <c r="IG499" s="1870"/>
      <c r="IH499" s="462"/>
      <c r="II499" s="462"/>
      <c r="IJ499" s="1871"/>
      <c r="IK499" s="1870"/>
      <c r="IL499" s="462"/>
      <c r="IM499" s="462"/>
      <c r="IN499" s="1871"/>
      <c r="IO499" s="1870"/>
      <c r="IP499" s="462"/>
      <c r="IQ499" s="462"/>
      <c r="IR499" s="1871"/>
      <c r="IS499" s="1870"/>
      <c r="IT499" s="462"/>
      <c r="IU499" s="462"/>
      <c r="IV499" s="574"/>
      <c r="IW499" s="1870"/>
      <c r="IX499" s="462"/>
      <c r="IY499" s="462"/>
      <c r="IZ499" s="1871"/>
      <c r="JA499" s="1870"/>
      <c r="JB499" s="462"/>
      <c r="JC499" s="462"/>
      <c r="JD499" s="1871"/>
      <c r="JE499" s="1870"/>
      <c r="JF499" s="462"/>
      <c r="JG499" s="462"/>
      <c r="JH499" s="1871"/>
      <c r="JI499" s="1870"/>
      <c r="JJ499" s="462"/>
      <c r="JK499" s="462"/>
      <c r="JL499" s="1871"/>
      <c r="JM499" s="1870"/>
      <c r="JN499" s="462"/>
      <c r="JO499" s="462"/>
      <c r="JP499" s="1871"/>
      <c r="JQ499" s="1870"/>
      <c r="JR499" s="462"/>
      <c r="JS499" s="462"/>
      <c r="JT499" s="1871"/>
      <c r="JU499" s="1870"/>
      <c r="JV499" s="462"/>
      <c r="JW499" s="462"/>
      <c r="JX499" s="1871"/>
      <c r="JY499" s="1870"/>
      <c r="JZ499" s="462"/>
      <c r="KA499" s="462"/>
      <c r="KB499" s="1871"/>
      <c r="KC499" s="1870"/>
      <c r="KD499" s="462"/>
      <c r="KE499" s="462"/>
      <c r="KF499" s="1871"/>
      <c r="KG499" s="1870"/>
      <c r="KH499" s="462"/>
      <c r="KI499" s="462"/>
      <c r="KJ499" s="1871"/>
      <c r="KK499" s="1870"/>
      <c r="KL499" s="462"/>
      <c r="KM499" s="462"/>
      <c r="KN499" s="1871"/>
      <c r="KO499" s="1870"/>
      <c r="KP499" s="462"/>
      <c r="KQ499" s="462"/>
      <c r="KR499" s="1871"/>
      <c r="KS499" s="1870"/>
      <c r="KT499" s="462"/>
      <c r="KU499" s="462"/>
      <c r="KV499" s="1871"/>
      <c r="KW499" s="1870"/>
      <c r="KX499" s="462"/>
      <c r="KY499" s="462"/>
      <c r="KZ499" s="1871"/>
      <c r="LA499" s="1870"/>
      <c r="LB499" s="462"/>
      <c r="LC499" s="462"/>
      <c r="LD499" s="1871"/>
      <c r="LE499" s="1870"/>
      <c r="LF499" s="462"/>
      <c r="LG499" s="462"/>
      <c r="LH499" s="1871"/>
      <c r="LI499" s="1870"/>
      <c r="LJ499" s="462"/>
      <c r="LK499" s="462"/>
      <c r="LL499" s="1871"/>
      <c r="LM499" s="1870"/>
      <c r="LN499" s="462"/>
      <c r="LO499" s="462"/>
      <c r="LP499" s="1871"/>
      <c r="LQ499" s="1870"/>
      <c r="LR499" s="462"/>
      <c r="LS499" s="462"/>
      <c r="LT499" s="1871"/>
      <c r="LU499" s="1870"/>
      <c r="LV499" s="462"/>
      <c r="LW499" s="462"/>
      <c r="LX499" s="1871"/>
      <c r="LY499" s="1870"/>
      <c r="LZ499" s="462"/>
      <c r="MA499" s="462"/>
      <c r="MB499" s="1871"/>
      <c r="MC499" s="1870"/>
      <c r="MD499" s="462"/>
      <c r="ME499" s="462"/>
      <c r="MF499" s="1871"/>
      <c r="MG499" s="1870"/>
      <c r="MH499" s="462"/>
      <c r="MI499" s="462"/>
      <c r="MJ499" s="1871"/>
      <c r="MK499" s="1870"/>
      <c r="ML499" s="462"/>
      <c r="MM499" s="462"/>
      <c r="MN499" s="1871"/>
      <c r="MO499" s="1870"/>
      <c r="MP499" s="462"/>
      <c r="MQ499" s="462"/>
      <c r="MR499" s="1871"/>
      <c r="MS499" s="1870"/>
      <c r="MT499" s="462"/>
      <c r="MU499" s="462"/>
      <c r="MV499" s="1871"/>
      <c r="MW499" s="1870"/>
      <c r="MX499" s="462"/>
      <c r="MY499" s="462"/>
      <c r="MZ499" s="1871"/>
      <c r="NA499" s="1870"/>
      <c r="NB499" s="462"/>
      <c r="NC499" s="462"/>
      <c r="ND499" s="1871"/>
    </row>
    <row r="500" spans="1:368" s="933" customFormat="1" thickBot="1">
      <c r="A500" s="900"/>
      <c r="B500" s="1761"/>
      <c r="C500" s="2340"/>
      <c r="D500" s="2347"/>
      <c r="E500" s="2340"/>
      <c r="F500" s="2270"/>
      <c r="G500" s="2270" t="s">
        <v>255</v>
      </c>
      <c r="H500" s="2352">
        <f t="shared" si="422"/>
        <v>4.8998571428571429</v>
      </c>
      <c r="I500" s="2352">
        <f t="shared" si="422"/>
        <v>4.4712857142857141</v>
      </c>
      <c r="J500" s="2343">
        <f t="shared" si="422"/>
        <v>4.1760000000000002</v>
      </c>
      <c r="K500" s="2362">
        <f>SUM(H500:J500)</f>
        <v>13.547142857142857</v>
      </c>
      <c r="L500" s="1761"/>
      <c r="M500" s="2136"/>
      <c r="N500" s="2136"/>
      <c r="O500" s="2136"/>
      <c r="P500" s="2492"/>
      <c r="Q500" s="2538"/>
      <c r="R500" s="2137"/>
      <c r="S500" s="2138"/>
      <c r="T500" s="2539"/>
      <c r="U500" s="2139"/>
      <c r="V500" s="2139"/>
      <c r="W500" s="2139"/>
      <c r="X500" s="2140"/>
      <c r="Y500" s="2204"/>
      <c r="Z500" s="2204"/>
      <c r="AA500" s="2204"/>
      <c r="AB500" s="2205"/>
      <c r="AC500" s="2245">
        <v>4.5</v>
      </c>
      <c r="AD500" s="2245">
        <v>4</v>
      </c>
      <c r="AE500" s="2245">
        <v>4</v>
      </c>
      <c r="AF500" s="904">
        <f>AE500+AD500+AC500</f>
        <v>12.5</v>
      </c>
      <c r="AG500" s="2241">
        <v>6</v>
      </c>
      <c r="AH500" s="2241">
        <v>6</v>
      </c>
      <c r="AI500" s="2241">
        <v>6</v>
      </c>
      <c r="AJ500" s="2363">
        <f>AI500+AH500+AG500</f>
        <v>18</v>
      </c>
      <c r="AK500" s="2212">
        <f>AN500*6/20</f>
        <v>3.9990000000000001</v>
      </c>
      <c r="AL500" s="2213">
        <f>AN500*6/20</f>
        <v>3.9990000000000001</v>
      </c>
      <c r="AM500" s="2213">
        <f>AN500*8/20</f>
        <v>5.3319999999999999</v>
      </c>
      <c r="AN500" s="2357">
        <v>13.33</v>
      </c>
      <c r="AO500" s="2229"/>
      <c r="AP500" s="2229"/>
      <c r="AQ500" s="2229"/>
      <c r="AR500" s="2230"/>
      <c r="AS500" s="918">
        <f>AV500*6/20</f>
        <v>3.3</v>
      </c>
      <c r="AT500" s="918">
        <f>AV500*6/20</f>
        <v>3.3</v>
      </c>
      <c r="AU500" s="918">
        <f>AV500*8/20</f>
        <v>4.4000000000000004</v>
      </c>
      <c r="AV500" s="2240">
        <v>11</v>
      </c>
      <c r="AW500" s="2152"/>
      <c r="AX500" s="2153"/>
      <c r="AY500" s="2154"/>
      <c r="AZ500" s="2155"/>
      <c r="BA500" s="2156"/>
      <c r="BB500" s="2156"/>
      <c r="BC500" s="2156"/>
      <c r="BD500" s="2396"/>
      <c r="BE500" s="2399"/>
      <c r="BF500" s="2157"/>
      <c r="BG500" s="2446"/>
      <c r="BH500" s="2441"/>
      <c r="BI500" s="2158"/>
      <c r="BJ500" s="2158"/>
      <c r="BK500" s="2158"/>
      <c r="BL500" s="2159"/>
      <c r="BM500" s="2160"/>
      <c r="BN500" s="2160"/>
      <c r="BO500" s="2160"/>
      <c r="BP500" s="2161"/>
      <c r="BQ500" s="2149"/>
      <c r="BR500" s="2149"/>
      <c r="BS500" s="2149"/>
      <c r="BT500" s="2151"/>
      <c r="BU500" s="2162"/>
      <c r="BV500" s="2149"/>
      <c r="BW500" s="2149"/>
      <c r="BX500" s="2163"/>
      <c r="BY500" s="2170"/>
      <c r="BZ500" s="2170"/>
      <c r="CA500" s="2170"/>
      <c r="CB500" s="2231"/>
      <c r="CC500" s="2139"/>
      <c r="CD500" s="2139"/>
      <c r="CE500" s="2139"/>
      <c r="CF500" s="2140"/>
      <c r="CG500" s="2160"/>
      <c r="CH500" s="2160"/>
      <c r="CI500" s="2160"/>
      <c r="CJ500" s="2161"/>
      <c r="CK500" s="2158"/>
      <c r="CL500" s="2158"/>
      <c r="CM500" s="2158"/>
      <c r="CN500" s="2166"/>
      <c r="CO500" s="1868"/>
      <c r="CQ500" s="2167"/>
      <c r="CR500" s="2206"/>
      <c r="CV500" s="2168"/>
      <c r="CW500" s="2169"/>
      <c r="CY500" s="2167"/>
      <c r="CZ500" s="2167"/>
      <c r="DA500" s="2169"/>
      <c r="DC500" s="2167"/>
      <c r="DD500" s="2167"/>
      <c r="DE500" s="2169"/>
      <c r="DG500" s="2167"/>
      <c r="DH500" s="2167"/>
      <c r="DI500" s="2169"/>
      <c r="DK500" s="2167"/>
      <c r="DL500" s="2167"/>
      <c r="DM500" s="2170"/>
      <c r="DN500" s="2170"/>
      <c r="DO500" s="2170"/>
      <c r="DP500" s="2171"/>
      <c r="DQ500" s="2169"/>
      <c r="DS500" s="2167"/>
      <c r="DT500" s="2168"/>
      <c r="DU500" s="2169"/>
      <c r="DW500" s="2167"/>
      <c r="DX500" s="2168"/>
      <c r="DY500" s="2169"/>
      <c r="EA500" s="2167"/>
      <c r="EB500" s="2168"/>
      <c r="EC500" s="2169"/>
      <c r="EE500" s="2167"/>
      <c r="EF500" s="2168"/>
      <c r="EG500" s="2169"/>
      <c r="EI500" s="2167"/>
      <c r="EJ500" s="2168"/>
      <c r="EK500" s="2169"/>
      <c r="EM500" s="2167"/>
      <c r="EN500" s="2168"/>
      <c r="EO500" s="2348">
        <v>6</v>
      </c>
      <c r="EP500" s="2233">
        <v>6</v>
      </c>
      <c r="EQ500" s="2233">
        <v>3.5</v>
      </c>
      <c r="ER500" s="2349">
        <f>EQ500+EP500+EO500</f>
        <v>15.5</v>
      </c>
      <c r="ES500" s="2169"/>
      <c r="EU500" s="2167"/>
      <c r="EV500" s="2168"/>
      <c r="EW500" s="2169"/>
      <c r="EY500" s="2167"/>
      <c r="EZ500" s="2168"/>
      <c r="FA500" s="2169"/>
      <c r="FC500" s="2167"/>
      <c r="FD500" s="2168"/>
      <c r="FE500" s="2192"/>
      <c r="FF500" s="2193"/>
      <c r="FG500" s="2194"/>
      <c r="FH500" s="2195"/>
      <c r="FL500" s="2261"/>
      <c r="FP500" s="2261"/>
      <c r="FQ500" s="1868"/>
      <c r="FT500" s="2261"/>
      <c r="FX500" s="2261"/>
      <c r="GB500" s="2261"/>
      <c r="GF500" s="2261"/>
      <c r="GG500" s="1868"/>
      <c r="GJ500" s="2261"/>
      <c r="GK500" s="1868"/>
      <c r="GN500" s="2261"/>
      <c r="GR500" s="2261"/>
      <c r="GV500" s="1868"/>
      <c r="GW500" s="2348">
        <v>4.5</v>
      </c>
      <c r="GX500" s="2233">
        <v>5</v>
      </c>
      <c r="GY500" s="2233">
        <v>4</v>
      </c>
      <c r="GZ500" s="2349">
        <f>GY500+GX500+GW500</f>
        <v>13.5</v>
      </c>
      <c r="HA500" s="2348">
        <v>6</v>
      </c>
      <c r="HB500" s="2233">
        <v>3</v>
      </c>
      <c r="HC500" s="2233">
        <v>2</v>
      </c>
      <c r="HD500" s="2349">
        <f>HC500+HB500+HA500</f>
        <v>11</v>
      </c>
      <c r="HE500" s="2348"/>
      <c r="HF500" s="2233"/>
      <c r="HG500" s="2233"/>
      <c r="HH500" s="2349"/>
      <c r="HI500" s="2348"/>
      <c r="HJ500" s="2233"/>
      <c r="HK500" s="2233"/>
      <c r="HL500" s="2349"/>
      <c r="HM500" s="2348"/>
      <c r="HN500" s="2233"/>
      <c r="HO500" s="2233"/>
      <c r="HP500" s="2349"/>
      <c r="HQ500" s="2348"/>
      <c r="HR500" s="2233"/>
      <c r="HS500" s="2233"/>
      <c r="HT500" s="2349"/>
      <c r="HU500" s="2348"/>
      <c r="HV500" s="2233"/>
      <c r="HW500" s="2233"/>
      <c r="HX500" s="2349"/>
      <c r="HY500" s="2348"/>
      <c r="HZ500" s="2233"/>
      <c r="IA500" s="2233"/>
      <c r="IB500" s="2349"/>
      <c r="IC500" s="2348"/>
      <c r="ID500" s="2233"/>
      <c r="IE500" s="2233"/>
      <c r="IF500" s="2349"/>
      <c r="IG500" s="2348"/>
      <c r="IH500" s="2233"/>
      <c r="II500" s="2233"/>
      <c r="IJ500" s="2349"/>
      <c r="IK500" s="2348"/>
      <c r="IL500" s="2233"/>
      <c r="IM500" s="2233"/>
      <c r="IN500" s="2349"/>
      <c r="IO500" s="2348"/>
      <c r="IP500" s="2233"/>
      <c r="IQ500" s="2233"/>
      <c r="IR500" s="2349"/>
      <c r="IS500" s="2348"/>
      <c r="IT500" s="2233"/>
      <c r="IU500" s="2233"/>
      <c r="IV500" s="905"/>
      <c r="IW500" s="2348"/>
      <c r="IX500" s="2233"/>
      <c r="IY500" s="2233"/>
      <c r="IZ500" s="2349"/>
      <c r="JA500" s="2348"/>
      <c r="JB500" s="2233"/>
      <c r="JC500" s="2233"/>
      <c r="JD500" s="2349"/>
      <c r="JE500" s="2348"/>
      <c r="JF500" s="2233"/>
      <c r="JG500" s="2233"/>
      <c r="JH500" s="2349"/>
      <c r="JI500" s="2348"/>
      <c r="JJ500" s="2233"/>
      <c r="JK500" s="2233"/>
      <c r="JL500" s="2349"/>
      <c r="JM500" s="2348"/>
      <c r="JN500" s="2233"/>
      <c r="JO500" s="2233"/>
      <c r="JP500" s="2349"/>
      <c r="JQ500" s="2348"/>
      <c r="JR500" s="2233"/>
      <c r="JS500" s="2233"/>
      <c r="JT500" s="2349"/>
      <c r="JU500" s="2348"/>
      <c r="JV500" s="2233"/>
      <c r="JW500" s="2233"/>
      <c r="JX500" s="2349"/>
      <c r="JY500" s="2348"/>
      <c r="JZ500" s="2233"/>
      <c r="KA500" s="2233"/>
      <c r="KB500" s="2349"/>
      <c r="KC500" s="2348"/>
      <c r="KD500" s="2233"/>
      <c r="KE500" s="2233"/>
      <c r="KF500" s="2349"/>
      <c r="KG500" s="2348"/>
      <c r="KH500" s="2233"/>
      <c r="KI500" s="2233"/>
      <c r="KJ500" s="2349"/>
      <c r="KK500" s="2348"/>
      <c r="KL500" s="2233"/>
      <c r="KM500" s="2233"/>
      <c r="KN500" s="2349"/>
      <c r="KO500" s="2348"/>
      <c r="KP500" s="2233"/>
      <c r="KQ500" s="2233"/>
      <c r="KR500" s="2349"/>
      <c r="KS500" s="2348"/>
      <c r="KT500" s="2233"/>
      <c r="KU500" s="2233"/>
      <c r="KV500" s="2349"/>
      <c r="KW500" s="2348"/>
      <c r="KX500" s="2233"/>
      <c r="KY500" s="2233"/>
      <c r="KZ500" s="2349"/>
      <c r="LA500" s="2348"/>
      <c r="LB500" s="2233"/>
      <c r="LC500" s="2233"/>
      <c r="LD500" s="2349"/>
      <c r="LE500" s="2348"/>
      <c r="LF500" s="2233"/>
      <c r="LG500" s="2233"/>
      <c r="LH500" s="2349"/>
      <c r="LI500" s="2348"/>
      <c r="LJ500" s="2233"/>
      <c r="LK500" s="2233"/>
      <c r="LL500" s="2349"/>
      <c r="LM500" s="2348"/>
      <c r="LN500" s="2233"/>
      <c r="LO500" s="2233"/>
      <c r="LP500" s="2349"/>
      <c r="LQ500" s="2348"/>
      <c r="LR500" s="2233"/>
      <c r="LS500" s="2233"/>
      <c r="LT500" s="2349"/>
      <c r="LU500" s="2348"/>
      <c r="LV500" s="2233"/>
      <c r="LW500" s="2233"/>
      <c r="LX500" s="2349"/>
      <c r="LY500" s="2348"/>
      <c r="LZ500" s="2233"/>
      <c r="MA500" s="2233"/>
      <c r="MB500" s="2349"/>
      <c r="MC500" s="2348"/>
      <c r="MD500" s="2233"/>
      <c r="ME500" s="2233"/>
      <c r="MF500" s="2349"/>
      <c r="MG500" s="2348"/>
      <c r="MH500" s="2233"/>
      <c r="MI500" s="2233"/>
      <c r="MJ500" s="2349"/>
      <c r="MK500" s="2348"/>
      <c r="ML500" s="2233"/>
      <c r="MM500" s="2233"/>
      <c r="MN500" s="2349"/>
      <c r="MO500" s="2348"/>
      <c r="MP500" s="2233"/>
      <c r="MQ500" s="2233"/>
      <c r="MR500" s="2349"/>
      <c r="MS500" s="2348"/>
      <c r="MT500" s="2233"/>
      <c r="MU500" s="2233"/>
      <c r="MV500" s="2349"/>
      <c r="MW500" s="2348"/>
      <c r="MX500" s="2233"/>
      <c r="MY500" s="2233"/>
      <c r="MZ500" s="2349"/>
      <c r="NA500" s="2348"/>
      <c r="NB500" s="2233"/>
      <c r="NC500" s="2233"/>
      <c r="ND500" s="2349"/>
    </row>
    <row r="501" spans="1:368" s="898" customFormat="1" thickBot="1">
      <c r="A501" s="861"/>
      <c r="B501" s="1760"/>
      <c r="C501" s="1790"/>
      <c r="D501" s="2331"/>
      <c r="E501" s="1790"/>
      <c r="F501" s="2345" t="s">
        <v>576</v>
      </c>
      <c r="G501" s="2346"/>
      <c r="H501" s="2274"/>
      <c r="I501" s="2274"/>
      <c r="J501" s="2274"/>
      <c r="K501" s="2275"/>
      <c r="L501" s="1760"/>
      <c r="M501" s="2075"/>
      <c r="N501" s="2075"/>
      <c r="O501" s="2075"/>
      <c r="P501" s="2491"/>
      <c r="Q501" s="2572">
        <f>STDEV(T502:T508)</f>
        <v>1.4548768561863359</v>
      </c>
      <c r="R501" s="2570"/>
      <c r="S501" s="2571">
        <f>AVERAGE(T502:T508)</f>
        <v>13.1</v>
      </c>
      <c r="T501" s="2573"/>
      <c r="U501" s="2078"/>
      <c r="V501" s="2078"/>
      <c r="W501" s="2078"/>
      <c r="X501" s="2079"/>
      <c r="Y501" s="2199"/>
      <c r="Z501" s="2199"/>
      <c r="AA501" s="2199"/>
      <c r="AB501" s="2200"/>
      <c r="AC501" s="2572"/>
      <c r="AD501" s="2570"/>
      <c r="AE501" s="2571"/>
      <c r="AF501" s="2573"/>
      <c r="AG501" s="2572">
        <f>STDEV(AJ502:AJ508)</f>
        <v>2.2669121015580806</v>
      </c>
      <c r="AH501" s="2570"/>
      <c r="AI501" s="2571">
        <f>AVERAGE(AJ502:AJ508)</f>
        <v>11.832857142857142</v>
      </c>
      <c r="AJ501" s="2573"/>
      <c r="AK501" s="2572">
        <f>STDEV(AN502:AN508)</f>
        <v>0.98601410209174367</v>
      </c>
      <c r="AL501" s="2570"/>
      <c r="AM501" s="2571">
        <f>AVERAGE(AN502:AN508)</f>
        <v>15.667142857142858</v>
      </c>
      <c r="AN501" s="2573"/>
      <c r="AO501" s="2572"/>
      <c r="AP501" s="2570"/>
      <c r="AQ501" s="2571"/>
      <c r="AR501" s="2573"/>
      <c r="AS501" s="2088"/>
      <c r="AT501" s="2088"/>
      <c r="AU501" s="2089"/>
      <c r="AV501" s="2090"/>
      <c r="AW501" s="2572">
        <f>STDEV(AZ502:AZ508)</f>
        <v>3.0237157840738185</v>
      </c>
      <c r="AX501" s="2570"/>
      <c r="AY501" s="2571">
        <f>AVERAGE(AZ502:AZ508)</f>
        <v>13.142857142857142</v>
      </c>
      <c r="AZ501" s="2573"/>
      <c r="BA501" s="2095"/>
      <c r="BB501" s="2095"/>
      <c r="BC501" s="2095"/>
      <c r="BD501" s="2394"/>
      <c r="BE501" s="2572"/>
      <c r="BF501" s="2570"/>
      <c r="BG501" s="2571"/>
      <c r="BH501" s="2573"/>
      <c r="BI501" s="2097"/>
      <c r="BJ501" s="2097"/>
      <c r="BK501" s="2097"/>
      <c r="BL501" s="2098"/>
      <c r="BM501" s="2572"/>
      <c r="BN501" s="2570"/>
      <c r="BO501" s="2571"/>
      <c r="BP501" s="2573"/>
      <c r="BQ501" s="2088"/>
      <c r="BR501" s="2088"/>
      <c r="BS501" s="2088"/>
      <c r="BT501" s="2090"/>
      <c r="BU501" s="2101"/>
      <c r="BV501" s="2088"/>
      <c r="BW501" s="2088"/>
      <c r="BX501" s="2102"/>
      <c r="BY501" s="2109"/>
      <c r="BZ501" s="2109"/>
      <c r="CA501" s="2109"/>
      <c r="CB501" s="2232"/>
      <c r="CC501" s="2078"/>
      <c r="CD501" s="2078"/>
      <c r="CE501" s="2078"/>
      <c r="CF501" s="2079"/>
      <c r="CG501" s="2099"/>
      <c r="CH501" s="2099"/>
      <c r="CI501" s="2099"/>
      <c r="CJ501" s="2100"/>
      <c r="CK501" s="2097"/>
      <c r="CL501" s="2097"/>
      <c r="CM501" s="2097"/>
      <c r="CN501" s="2105"/>
      <c r="CO501" s="1867"/>
      <c r="CQ501" s="2106"/>
      <c r="CR501" s="2201"/>
      <c r="CV501" s="2107"/>
      <c r="CW501" s="2108"/>
      <c r="CY501" s="2106"/>
      <c r="CZ501" s="2106"/>
      <c r="DA501" s="2108"/>
      <c r="DC501" s="2106"/>
      <c r="DD501" s="2106"/>
      <c r="DE501" s="2108"/>
      <c r="DG501" s="2106"/>
      <c r="DH501" s="2106"/>
      <c r="DI501" s="2108"/>
      <c r="DK501" s="2106"/>
      <c r="DL501" s="2106"/>
      <c r="DM501" s="2109"/>
      <c r="DN501" s="2109"/>
      <c r="DO501" s="2109"/>
      <c r="DP501" s="2110"/>
      <c r="DQ501" s="2108"/>
      <c r="DS501" s="2106"/>
      <c r="DT501" s="2107"/>
      <c r="DU501" s="2572">
        <f>STDEV(DX502:DX508)</f>
        <v>3.5472994422987938</v>
      </c>
      <c r="DV501" s="2570"/>
      <c r="DW501" s="2571">
        <f>AVERAGE(DX502:DX508)</f>
        <v>12</v>
      </c>
      <c r="DX501" s="2573"/>
      <c r="DY501" s="2108"/>
      <c r="EA501" s="2106"/>
      <c r="EB501" s="2107"/>
      <c r="EC501" s="2108"/>
      <c r="EE501" s="2106"/>
      <c r="EF501" s="2107"/>
      <c r="EG501" s="2108"/>
      <c r="EI501" s="2106"/>
      <c r="EJ501" s="2107"/>
      <c r="EK501" s="2108"/>
      <c r="EM501" s="2106"/>
      <c r="EN501" s="2108"/>
      <c r="EO501" s="2572">
        <f>STDEV(ER502:ER508)</f>
        <v>3.724117025423292</v>
      </c>
      <c r="EP501" s="2570"/>
      <c r="EQ501" s="2571">
        <f>AVERAGE(ER502:ER508)</f>
        <v>13.071428571428571</v>
      </c>
      <c r="ER501" s="2573"/>
      <c r="EU501" s="2106"/>
      <c r="EV501" s="2107"/>
      <c r="EW501" s="2108"/>
      <c r="EY501" s="2106"/>
      <c r="EZ501" s="2107"/>
      <c r="FA501" s="2108"/>
      <c r="FC501" s="2106"/>
      <c r="FD501" s="2107"/>
      <c r="FE501" s="2131"/>
      <c r="FF501" s="2132"/>
      <c r="FG501" s="2133"/>
      <c r="FH501" s="2134"/>
      <c r="FL501" s="2260"/>
      <c r="FP501" s="2260"/>
      <c r="FQ501" s="1867"/>
      <c r="FT501" s="2260"/>
      <c r="FU501" s="2572">
        <f>STDEV(FX502:FX508)</f>
        <v>3.9308256735946019</v>
      </c>
      <c r="FV501" s="2570"/>
      <c r="FW501" s="2571">
        <f>AVERAGE(FX502:FX508)</f>
        <v>14.082857142857142</v>
      </c>
      <c r="FX501" s="2573"/>
      <c r="GB501" s="2260"/>
      <c r="GF501" s="2260"/>
      <c r="GG501" s="1867"/>
      <c r="GJ501" s="2260"/>
      <c r="GN501" s="2260"/>
      <c r="GR501" s="2260"/>
      <c r="GS501" s="2572">
        <f>STDEV(GV502:GV508)</f>
        <v>1.2133523023111579</v>
      </c>
      <c r="GT501" s="2570"/>
      <c r="GU501" s="2571">
        <f>AVERAGE(GV502:GV508)</f>
        <v>16.167142857142856</v>
      </c>
      <c r="GV501" s="2573"/>
      <c r="GW501" s="2572">
        <f>STDEV(GZ502:GZ508)</f>
        <v>3.1939615646075667</v>
      </c>
      <c r="GX501" s="2570"/>
      <c r="GY501" s="2571">
        <f>AVERAGE(GZ502:GZ508)</f>
        <v>13.417142857142858</v>
      </c>
      <c r="GZ501" s="2573"/>
      <c r="HA501" s="2572">
        <f>STDEV(HD502:HD508)</f>
        <v>2.7938427197781053</v>
      </c>
      <c r="HB501" s="2570"/>
      <c r="HC501" s="2571">
        <f>AVERAGE(HD502:HD508)</f>
        <v>13.167142857142858</v>
      </c>
      <c r="HD501" s="2573"/>
      <c r="HE501" s="2572"/>
      <c r="HF501" s="2570"/>
      <c r="HG501" s="2571"/>
      <c r="HH501" s="2573"/>
      <c r="HI501" s="2572"/>
      <c r="HJ501" s="2570"/>
      <c r="HK501" s="2571"/>
      <c r="HL501" s="2573"/>
      <c r="HM501" s="2572"/>
      <c r="HN501" s="2570"/>
      <c r="HO501" s="2571"/>
      <c r="HP501" s="2573"/>
      <c r="HQ501" s="2572"/>
      <c r="HR501" s="2570"/>
      <c r="HS501" s="2571"/>
      <c r="HT501" s="2573"/>
      <c r="HU501" s="2572"/>
      <c r="HV501" s="2570"/>
      <c r="HW501" s="2571"/>
      <c r="HX501" s="2573"/>
      <c r="HY501" s="2572"/>
      <c r="HZ501" s="2570"/>
      <c r="IA501" s="2571"/>
      <c r="IB501" s="2573"/>
      <c r="IC501" s="2572"/>
      <c r="ID501" s="2570"/>
      <c r="IE501" s="2571"/>
      <c r="IF501" s="2573"/>
      <c r="IG501" s="2572"/>
      <c r="IH501" s="2570"/>
      <c r="II501" s="2571"/>
      <c r="IJ501" s="2573"/>
      <c r="IK501" s="2572"/>
      <c r="IL501" s="2570"/>
      <c r="IM501" s="2571"/>
      <c r="IN501" s="2573"/>
      <c r="IO501" s="2572"/>
      <c r="IP501" s="2570"/>
      <c r="IQ501" s="2571"/>
      <c r="IR501" s="2573"/>
      <c r="IS501" s="2572"/>
      <c r="IT501" s="2570"/>
      <c r="IU501" s="2571"/>
      <c r="IV501" s="2573"/>
      <c r="IW501" s="2572"/>
      <c r="IX501" s="2570"/>
      <c r="IY501" s="2571"/>
      <c r="IZ501" s="2573"/>
      <c r="JA501" s="2572"/>
      <c r="JB501" s="2570"/>
      <c r="JC501" s="2571"/>
      <c r="JD501" s="2573"/>
      <c r="JE501" s="2572"/>
      <c r="JF501" s="2570"/>
      <c r="JG501" s="2571"/>
      <c r="JH501" s="2573"/>
      <c r="JI501" s="2572"/>
      <c r="JJ501" s="2570"/>
      <c r="JK501" s="2571"/>
      <c r="JL501" s="2573"/>
      <c r="JM501" s="2572"/>
      <c r="JN501" s="2570"/>
      <c r="JO501" s="2571"/>
      <c r="JP501" s="2573"/>
      <c r="JQ501" s="2572"/>
      <c r="JR501" s="2570"/>
      <c r="JS501" s="2571"/>
      <c r="JT501" s="2573"/>
      <c r="JU501" s="2572"/>
      <c r="JV501" s="2570"/>
      <c r="JW501" s="2571"/>
      <c r="JX501" s="2573"/>
      <c r="JY501" s="2572"/>
      <c r="JZ501" s="2570"/>
      <c r="KA501" s="2571"/>
      <c r="KB501" s="2573"/>
      <c r="KC501" s="2572"/>
      <c r="KD501" s="2570"/>
      <c r="KE501" s="2571"/>
      <c r="KF501" s="2573"/>
      <c r="KG501" s="2572"/>
      <c r="KH501" s="2570"/>
      <c r="KI501" s="2571"/>
      <c r="KJ501" s="2573"/>
      <c r="KK501" s="2572"/>
      <c r="KL501" s="2570"/>
      <c r="KM501" s="2571"/>
      <c r="KN501" s="2573"/>
      <c r="KO501" s="2572"/>
      <c r="KP501" s="2570"/>
      <c r="KQ501" s="2571"/>
      <c r="KR501" s="2573"/>
      <c r="KS501" s="2572"/>
      <c r="KT501" s="2570"/>
      <c r="KU501" s="2571"/>
      <c r="KV501" s="2573"/>
      <c r="KW501" s="2572"/>
      <c r="KX501" s="2570"/>
      <c r="KY501" s="2571"/>
      <c r="KZ501" s="2573"/>
      <c r="LA501" s="2572"/>
      <c r="LB501" s="2570"/>
      <c r="LC501" s="2571"/>
      <c r="LD501" s="2573"/>
      <c r="LE501" s="2572"/>
      <c r="LF501" s="2570"/>
      <c r="LG501" s="2571"/>
      <c r="LH501" s="2573"/>
      <c r="LI501" s="2572"/>
      <c r="LJ501" s="2570"/>
      <c r="LK501" s="2571"/>
      <c r="LL501" s="2573"/>
      <c r="LM501" s="2572"/>
      <c r="LN501" s="2570"/>
      <c r="LO501" s="2571"/>
      <c r="LP501" s="2573"/>
      <c r="LQ501" s="2572"/>
      <c r="LR501" s="2570"/>
      <c r="LS501" s="2571"/>
      <c r="LT501" s="2573"/>
      <c r="LU501" s="2572"/>
      <c r="LV501" s="2570"/>
      <c r="LW501" s="2571"/>
      <c r="LX501" s="2573"/>
      <c r="LY501" s="2572"/>
      <c r="LZ501" s="2570"/>
      <c r="MA501" s="2571"/>
      <c r="MB501" s="2573"/>
      <c r="MC501" s="2572"/>
      <c r="MD501" s="2570"/>
      <c r="ME501" s="2571"/>
      <c r="MF501" s="2573"/>
      <c r="MG501" s="2572"/>
      <c r="MH501" s="2570"/>
      <c r="MI501" s="2571"/>
      <c r="MJ501" s="2573"/>
      <c r="MK501" s="2572"/>
      <c r="ML501" s="2570"/>
      <c r="MM501" s="2571"/>
      <c r="MN501" s="2573"/>
      <c r="MO501" s="2572"/>
      <c r="MP501" s="2570"/>
      <c r="MQ501" s="2571"/>
      <c r="MR501" s="2573"/>
      <c r="MS501" s="2572"/>
      <c r="MT501" s="2570"/>
      <c r="MU501" s="2571"/>
      <c r="MV501" s="2573"/>
      <c r="MW501" s="2572"/>
      <c r="MX501" s="2570"/>
      <c r="MY501" s="2571"/>
      <c r="MZ501" s="2573"/>
      <c r="NA501" s="2572"/>
      <c r="NB501" s="2570"/>
      <c r="NC501" s="2571"/>
      <c r="ND501" s="2573"/>
    </row>
    <row r="502" spans="1:368" s="78" customFormat="1" thickBot="1">
      <c r="A502" s="899"/>
      <c r="B502" s="1754"/>
      <c r="C502" s="1790"/>
      <c r="D502" s="2331"/>
      <c r="E502" s="1790"/>
      <c r="F502" s="2342" t="s">
        <v>577</v>
      </c>
      <c r="G502" s="2342" t="s">
        <v>579</v>
      </c>
      <c r="H502" s="2343">
        <f t="shared" ref="H502:J508" si="423">AVERAGE(Q502,CG502,AW502,CO502,DU502,AK502,AG502,FU502,GS502,BM502,EO502,GW502,HA502)</f>
        <v>4</v>
      </c>
      <c r="I502" s="2343">
        <f t="shared" si="423"/>
        <v>3.95</v>
      </c>
      <c r="J502" s="2354">
        <f t="shared" si="423"/>
        <v>5.7</v>
      </c>
      <c r="K502" s="2310">
        <f>SUM(H502:J502)</f>
        <v>13.65</v>
      </c>
      <c r="L502" s="1754"/>
      <c r="M502" s="65"/>
      <c r="N502" s="65"/>
      <c r="O502" s="65"/>
      <c r="P502" s="218"/>
      <c r="Q502" s="2529">
        <v>4</v>
      </c>
      <c r="R502" s="1160">
        <v>3</v>
      </c>
      <c r="S502" s="1161">
        <v>5.5</v>
      </c>
      <c r="T502" s="2520">
        <f>S502+R502+Q502</f>
        <v>12.5</v>
      </c>
      <c r="U502" s="41"/>
      <c r="V502" s="41"/>
      <c r="W502" s="41"/>
      <c r="X502" s="100"/>
      <c r="Y502" s="101"/>
      <c r="Z502" s="101"/>
      <c r="AA502" s="101"/>
      <c r="AB502" s="102"/>
      <c r="AC502" s="484"/>
      <c r="AD502" s="484"/>
      <c r="AE502" s="484"/>
      <c r="AF502" s="356"/>
      <c r="AG502" s="358">
        <f>AJ502*6/20</f>
        <v>3.9</v>
      </c>
      <c r="AH502" s="358">
        <f>AJ502*6/20</f>
        <v>3.9</v>
      </c>
      <c r="AI502" s="358">
        <f>AJ502*8/20</f>
        <v>5.2</v>
      </c>
      <c r="AJ502" s="543">
        <v>13</v>
      </c>
      <c r="AK502" s="485">
        <v>4.5</v>
      </c>
      <c r="AL502" s="486">
        <v>5</v>
      </c>
      <c r="AM502" s="486">
        <v>6</v>
      </c>
      <c r="AN502" s="2361">
        <f>AM502+AL502+AK502</f>
        <v>15.5</v>
      </c>
      <c r="AO502" s="1133"/>
      <c r="AP502" s="1133"/>
      <c r="AQ502" s="1133"/>
      <c r="AR502" s="1158"/>
      <c r="AS502" s="109"/>
      <c r="AT502" s="109"/>
      <c r="AU502" s="110"/>
      <c r="AV502" s="608"/>
      <c r="AW502" s="2371">
        <f t="shared" ref="AW502:AW508" si="424">AZ502*6/20</f>
        <v>3</v>
      </c>
      <c r="AX502" s="2372">
        <f t="shared" ref="AX502:AX508" si="425">AZ502*6/20</f>
        <v>3</v>
      </c>
      <c r="AY502" s="2373">
        <f t="shared" ref="AY502:AY508" si="426">AZ502*8/20</f>
        <v>4</v>
      </c>
      <c r="AZ502" s="2369">
        <v>10</v>
      </c>
      <c r="BA502" s="4"/>
      <c r="BB502" s="4"/>
      <c r="BC502" s="4"/>
      <c r="BD502" s="2395"/>
      <c r="BE502" s="2401"/>
      <c r="BF502" s="368"/>
      <c r="BG502" s="2451"/>
      <c r="BH502" s="470"/>
      <c r="BI502" s="221"/>
      <c r="BJ502" s="221"/>
      <c r="BK502" s="221"/>
      <c r="BL502" s="115"/>
      <c r="BM502" s="2011"/>
      <c r="BN502" s="537"/>
      <c r="BO502" s="537"/>
      <c r="BP502" s="2006"/>
      <c r="BQ502" s="109"/>
      <c r="BR502" s="109"/>
      <c r="BS502" s="109"/>
      <c r="BT502" s="608"/>
      <c r="BU502" s="1939"/>
      <c r="BV502" s="109"/>
      <c r="BW502" s="109"/>
      <c r="BX502" s="1940"/>
      <c r="BY502" s="90"/>
      <c r="BZ502" s="90"/>
      <c r="CA502" s="90"/>
      <c r="CB502" s="120"/>
      <c r="CC502" s="41"/>
      <c r="CD502" s="41"/>
      <c r="CE502" s="41"/>
      <c r="CF502" s="100"/>
      <c r="CG502" s="38"/>
      <c r="CH502" s="38"/>
      <c r="CI502" s="38"/>
      <c r="CJ502" s="117"/>
      <c r="CK502" s="221"/>
      <c r="CL502" s="221"/>
      <c r="CM502" s="221"/>
      <c r="CN502" s="220"/>
      <c r="CO502" s="1858"/>
      <c r="CQ502" s="3"/>
      <c r="CR502" s="2020"/>
      <c r="CV502" s="121"/>
      <c r="CW502" s="2"/>
      <c r="CY502" s="3"/>
      <c r="CZ502" s="3"/>
      <c r="DA502" s="2"/>
      <c r="DC502" s="3"/>
      <c r="DD502" s="3"/>
      <c r="DE502" s="2"/>
      <c r="DG502" s="3"/>
      <c r="DH502" s="3"/>
      <c r="DI502" s="2"/>
      <c r="DK502" s="3"/>
      <c r="DL502" s="3"/>
      <c r="DM502" s="90"/>
      <c r="DN502" s="90"/>
      <c r="DO502" s="90"/>
      <c r="DP502" s="103"/>
      <c r="DQ502" s="2"/>
      <c r="DS502" s="3"/>
      <c r="DT502" s="121"/>
      <c r="DU502" s="683">
        <f>DX502*6/20</f>
        <v>3.6</v>
      </c>
      <c r="DV502" s="683">
        <f>DX502*6/20</f>
        <v>3.6</v>
      </c>
      <c r="DW502" s="683">
        <f>DX502*8/20</f>
        <v>4.8</v>
      </c>
      <c r="DX502" s="699">
        <v>12</v>
      </c>
      <c r="DY502" s="2"/>
      <c r="EA502" s="3"/>
      <c r="EB502" s="121"/>
      <c r="EC502" s="2"/>
      <c r="EE502" s="3"/>
      <c r="EF502" s="121"/>
      <c r="EG502" s="2"/>
      <c r="EI502" s="3"/>
      <c r="EJ502" s="121"/>
      <c r="EK502" s="2"/>
      <c r="EM502" s="3"/>
      <c r="EN502" s="2"/>
      <c r="EO502" s="1876">
        <v>4.5</v>
      </c>
      <c r="EP502" s="1872">
        <v>4.5</v>
      </c>
      <c r="EQ502" s="1872">
        <v>5.5</v>
      </c>
      <c r="ER502" s="1877">
        <f t="shared" ref="ER502:ER508" si="427">EQ502+EP502+EO502</f>
        <v>14.5</v>
      </c>
      <c r="EU502" s="3"/>
      <c r="EV502" s="121"/>
      <c r="EW502" s="2"/>
      <c r="EY502" s="3"/>
      <c r="EZ502" s="121"/>
      <c r="FA502" s="2"/>
      <c r="FC502" s="3"/>
      <c r="FD502" s="121"/>
      <c r="FE502" s="1682"/>
      <c r="FF502" s="1683"/>
      <c r="FG502" s="1684"/>
      <c r="FH502" s="1685"/>
      <c r="FL502" s="2252"/>
      <c r="FP502" s="2252"/>
      <c r="FQ502" s="1858"/>
      <c r="FT502" s="2252"/>
      <c r="FU502" s="462">
        <v>5</v>
      </c>
      <c r="FV502" s="462">
        <v>6</v>
      </c>
      <c r="FW502" s="462">
        <v>6</v>
      </c>
      <c r="FX502" s="2267">
        <f t="shared" ref="FX502:FX507" si="428">FW502+FV502+FU502</f>
        <v>17</v>
      </c>
      <c r="GB502" s="2252"/>
      <c r="GF502" s="2252"/>
      <c r="GG502" s="1858"/>
      <c r="GJ502" s="2252"/>
      <c r="GN502" s="2252"/>
      <c r="GR502" s="2252"/>
      <c r="GS502" s="1870">
        <v>4</v>
      </c>
      <c r="GT502" s="462">
        <v>4</v>
      </c>
      <c r="GU502" s="462">
        <v>8</v>
      </c>
      <c r="GV502" s="1871">
        <f>GU502+GT502+GS502</f>
        <v>16</v>
      </c>
      <c r="GW502" s="1870">
        <v>4</v>
      </c>
      <c r="GX502" s="462">
        <v>3</v>
      </c>
      <c r="GY502" s="462">
        <v>6</v>
      </c>
      <c r="GZ502" s="1871">
        <f>GY502+GX502+GW502</f>
        <v>13</v>
      </c>
      <c r="HA502" s="1870">
        <v>3.5</v>
      </c>
      <c r="HB502" s="462">
        <v>3.5</v>
      </c>
      <c r="HC502" s="462">
        <v>6</v>
      </c>
      <c r="HD502" s="1871">
        <f>HC502+HB502+HA502</f>
        <v>13</v>
      </c>
      <c r="HE502" s="1870"/>
      <c r="HF502" s="462"/>
      <c r="HG502" s="462"/>
      <c r="HH502" s="1871"/>
      <c r="HI502" s="1870"/>
      <c r="HJ502" s="462"/>
      <c r="HK502" s="462"/>
      <c r="HL502" s="1871"/>
      <c r="HM502" s="1870"/>
      <c r="HN502" s="462"/>
      <c r="HO502" s="462"/>
      <c r="HP502" s="1871"/>
      <c r="HQ502" s="1870"/>
      <c r="HR502" s="462"/>
      <c r="HS502" s="462"/>
      <c r="HT502" s="1871"/>
      <c r="HU502" s="1870"/>
      <c r="HV502" s="462"/>
      <c r="HW502" s="462"/>
      <c r="HX502" s="1871"/>
      <c r="HY502" s="1870"/>
      <c r="HZ502" s="462"/>
      <c r="IA502" s="462"/>
      <c r="IB502" s="1871"/>
      <c r="IC502" s="1870"/>
      <c r="ID502" s="462"/>
      <c r="IE502" s="462"/>
      <c r="IF502" s="1871"/>
      <c r="IG502" s="1870"/>
      <c r="IH502" s="462"/>
      <c r="II502" s="462"/>
      <c r="IJ502" s="1871"/>
      <c r="IK502" s="1870"/>
      <c r="IL502" s="462"/>
      <c r="IM502" s="462"/>
      <c r="IN502" s="1871"/>
      <c r="IO502" s="1870"/>
      <c r="IP502" s="462"/>
      <c r="IQ502" s="462"/>
      <c r="IR502" s="1871"/>
      <c r="IS502" s="1870"/>
      <c r="IT502" s="462"/>
      <c r="IU502" s="462"/>
      <c r="IV502" s="574"/>
      <c r="IW502" s="1870"/>
      <c r="IX502" s="462"/>
      <c r="IY502" s="462"/>
      <c r="IZ502" s="1871"/>
      <c r="JA502" s="1870"/>
      <c r="JB502" s="462"/>
      <c r="JC502" s="462"/>
      <c r="JD502" s="1871"/>
      <c r="JE502" s="1870"/>
      <c r="JF502" s="462"/>
      <c r="JG502" s="462"/>
      <c r="JH502" s="1871"/>
      <c r="JI502" s="1870"/>
      <c r="JJ502" s="462"/>
      <c r="JK502" s="462"/>
      <c r="JL502" s="1871"/>
      <c r="JM502" s="1870"/>
      <c r="JN502" s="462"/>
      <c r="JO502" s="462"/>
      <c r="JP502" s="1871"/>
      <c r="JQ502" s="1870"/>
      <c r="JR502" s="462"/>
      <c r="JS502" s="462"/>
      <c r="JT502" s="1871"/>
      <c r="JU502" s="1870"/>
      <c r="JV502" s="462"/>
      <c r="JW502" s="462"/>
      <c r="JX502" s="1871"/>
      <c r="JY502" s="1870"/>
      <c r="JZ502" s="462"/>
      <c r="KA502" s="462"/>
      <c r="KB502" s="1871"/>
      <c r="KC502" s="1870"/>
      <c r="KD502" s="462"/>
      <c r="KE502" s="462"/>
      <c r="KF502" s="1871"/>
      <c r="KG502" s="1870"/>
      <c r="KH502" s="462"/>
      <c r="KI502" s="462"/>
      <c r="KJ502" s="1871"/>
      <c r="KK502" s="1870"/>
      <c r="KL502" s="462"/>
      <c r="KM502" s="462"/>
      <c r="KN502" s="1871"/>
      <c r="KO502" s="1870"/>
      <c r="KP502" s="462"/>
      <c r="KQ502" s="462"/>
      <c r="KR502" s="1871"/>
      <c r="KS502" s="1870"/>
      <c r="KT502" s="462"/>
      <c r="KU502" s="462"/>
      <c r="KV502" s="1871"/>
      <c r="KW502" s="1870"/>
      <c r="KX502" s="462"/>
      <c r="KY502" s="462"/>
      <c r="KZ502" s="1871"/>
      <c r="LA502" s="1870"/>
      <c r="LB502" s="462"/>
      <c r="LC502" s="462"/>
      <c r="LD502" s="1871"/>
      <c r="LE502" s="1870"/>
      <c r="LF502" s="462"/>
      <c r="LG502" s="462"/>
      <c r="LH502" s="1871"/>
      <c r="LI502" s="1870"/>
      <c r="LJ502" s="462"/>
      <c r="LK502" s="462"/>
      <c r="LL502" s="1871"/>
      <c r="LM502" s="1870"/>
      <c r="LN502" s="462"/>
      <c r="LO502" s="462"/>
      <c r="LP502" s="1871"/>
      <c r="LQ502" s="1870"/>
      <c r="LR502" s="462"/>
      <c r="LS502" s="462"/>
      <c r="LT502" s="1871"/>
      <c r="LU502" s="1870"/>
      <c r="LV502" s="462"/>
      <c r="LW502" s="462"/>
      <c r="LX502" s="1871"/>
      <c r="LY502" s="1870"/>
      <c r="LZ502" s="462"/>
      <c r="MA502" s="462"/>
      <c r="MB502" s="1871"/>
      <c r="MC502" s="1870"/>
      <c r="MD502" s="462"/>
      <c r="ME502" s="462"/>
      <c r="MF502" s="1871"/>
      <c r="MG502" s="1870"/>
      <c r="MH502" s="462"/>
      <c r="MI502" s="462"/>
      <c r="MJ502" s="1871"/>
      <c r="MK502" s="1870"/>
      <c r="ML502" s="462"/>
      <c r="MM502" s="462"/>
      <c r="MN502" s="1871"/>
      <c r="MO502" s="1870"/>
      <c r="MP502" s="462"/>
      <c r="MQ502" s="462"/>
      <c r="MR502" s="1871"/>
      <c r="MS502" s="1870"/>
      <c r="MT502" s="462"/>
      <c r="MU502" s="462"/>
      <c r="MV502" s="1871"/>
      <c r="MW502" s="1870"/>
      <c r="MX502" s="462"/>
      <c r="MY502" s="462"/>
      <c r="MZ502" s="1871"/>
      <c r="NA502" s="1870"/>
      <c r="NB502" s="462"/>
      <c r="NC502" s="462"/>
      <c r="ND502" s="1871"/>
    </row>
    <row r="503" spans="1:368" s="78" customFormat="1" thickBot="1">
      <c r="A503" s="899"/>
      <c r="B503" s="1754"/>
      <c r="C503" s="1790"/>
      <c r="D503" s="2331"/>
      <c r="E503" s="1790"/>
      <c r="F503" s="2342" t="s">
        <v>578</v>
      </c>
      <c r="G503" s="2342" t="s">
        <v>583</v>
      </c>
      <c r="H503" s="2352">
        <f t="shared" si="423"/>
        <v>4.9829999999999997</v>
      </c>
      <c r="I503" s="2352">
        <f t="shared" si="423"/>
        <v>4.9829999999999997</v>
      </c>
      <c r="J503" s="2352">
        <f t="shared" si="423"/>
        <v>6.0939999999999994</v>
      </c>
      <c r="K503" s="2309">
        <f t="shared" ref="K503:K508" si="429">SUM(H503:J503)</f>
        <v>16.059999999999999</v>
      </c>
      <c r="L503" s="1754"/>
      <c r="M503" s="65"/>
      <c r="N503" s="65"/>
      <c r="O503" s="65"/>
      <c r="P503" s="218"/>
      <c r="Q503" s="1906">
        <f>T503*6/20</f>
        <v>3.9299999999999997</v>
      </c>
      <c r="R503" s="683">
        <f>T503*6/20</f>
        <v>3.9299999999999997</v>
      </c>
      <c r="S503" s="683">
        <f>T503*8/20</f>
        <v>5.24</v>
      </c>
      <c r="T503" s="1907">
        <v>13.1</v>
      </c>
      <c r="U503" s="41"/>
      <c r="V503" s="41"/>
      <c r="W503" s="41"/>
      <c r="X503" s="100"/>
      <c r="Y503" s="101"/>
      <c r="Z503" s="101"/>
      <c r="AA503" s="101"/>
      <c r="AB503" s="102"/>
      <c r="AC503" s="484"/>
      <c r="AD503" s="484"/>
      <c r="AE503" s="484"/>
      <c r="AF503" s="356"/>
      <c r="AG503" s="358">
        <f t="shared" ref="AG503:AG508" si="430">AJ503*6/20</f>
        <v>4.5</v>
      </c>
      <c r="AH503" s="358">
        <f t="shared" ref="AH503:AH508" si="431">AJ503*6/20</f>
        <v>4.5</v>
      </c>
      <c r="AI503" s="358">
        <f t="shared" ref="AI503:AI508" si="432">AJ503*8/20</f>
        <v>6</v>
      </c>
      <c r="AJ503" s="543">
        <v>15</v>
      </c>
      <c r="AK503" s="485">
        <v>5</v>
      </c>
      <c r="AL503" s="486">
        <v>5</v>
      </c>
      <c r="AM503" s="486">
        <v>7</v>
      </c>
      <c r="AN503" s="2361">
        <f t="shared" ref="AN503:AN508" si="433">AM503+AL503+AK503</f>
        <v>17</v>
      </c>
      <c r="AO503" s="1133"/>
      <c r="AP503" s="1133"/>
      <c r="AQ503" s="1133"/>
      <c r="AR503" s="1158"/>
      <c r="AS503" s="109"/>
      <c r="AT503" s="109"/>
      <c r="AU503" s="110"/>
      <c r="AV503" s="608"/>
      <c r="AW503" s="2371">
        <f t="shared" si="424"/>
        <v>3.9</v>
      </c>
      <c r="AX503" s="2372">
        <f t="shared" si="425"/>
        <v>3.9</v>
      </c>
      <c r="AY503" s="2373">
        <f t="shared" si="426"/>
        <v>5.2</v>
      </c>
      <c r="AZ503" s="2369">
        <v>13</v>
      </c>
      <c r="BA503" s="4"/>
      <c r="BB503" s="4"/>
      <c r="BC503" s="4"/>
      <c r="BD503" s="2395"/>
      <c r="BE503" s="2401"/>
      <c r="BF503" s="368"/>
      <c r="BG503" s="2451"/>
      <c r="BH503" s="470"/>
      <c r="BI503" s="221"/>
      <c r="BJ503" s="221"/>
      <c r="BK503" s="221"/>
      <c r="BL503" s="115"/>
      <c r="BM503" s="2011"/>
      <c r="BN503" s="537"/>
      <c r="BO503" s="537"/>
      <c r="BP503" s="2006"/>
      <c r="BQ503" s="109"/>
      <c r="BR503" s="109"/>
      <c r="BS503" s="109"/>
      <c r="BT503" s="608"/>
      <c r="BU503" s="1939"/>
      <c r="BV503" s="109"/>
      <c r="BW503" s="109"/>
      <c r="BX503" s="1940"/>
      <c r="BY503" s="90"/>
      <c r="BZ503" s="90"/>
      <c r="CA503" s="90"/>
      <c r="CB503" s="120"/>
      <c r="CC503" s="41"/>
      <c r="CD503" s="41"/>
      <c r="CE503" s="41"/>
      <c r="CF503" s="100"/>
      <c r="CG503" s="38"/>
      <c r="CH503" s="38"/>
      <c r="CI503" s="38"/>
      <c r="CJ503" s="117"/>
      <c r="CK503" s="221"/>
      <c r="CL503" s="221"/>
      <c r="CM503" s="221"/>
      <c r="CN503" s="220"/>
      <c r="CO503" s="1858"/>
      <c r="CQ503" s="3"/>
      <c r="CR503" s="2020"/>
      <c r="CV503" s="121"/>
      <c r="CW503" s="2"/>
      <c r="CY503" s="3"/>
      <c r="CZ503" s="3"/>
      <c r="DA503" s="2"/>
      <c r="DC503" s="3"/>
      <c r="DD503" s="3"/>
      <c r="DE503" s="2"/>
      <c r="DG503" s="3"/>
      <c r="DH503" s="3"/>
      <c r="DI503" s="2"/>
      <c r="DK503" s="3"/>
      <c r="DL503" s="3"/>
      <c r="DM503" s="90"/>
      <c r="DN503" s="90"/>
      <c r="DO503" s="90"/>
      <c r="DP503" s="103"/>
      <c r="DQ503" s="2"/>
      <c r="DS503" s="3"/>
      <c r="DT503" s="121"/>
      <c r="DU503" s="1195">
        <v>5</v>
      </c>
      <c r="DV503" s="1195">
        <v>5</v>
      </c>
      <c r="DW503" s="1195">
        <v>5</v>
      </c>
      <c r="DX503" s="1196">
        <f t="shared" ref="DX503:DX508" si="434">DW503+DV503+DU503</f>
        <v>15</v>
      </c>
      <c r="DY503" s="2"/>
      <c r="EA503" s="3"/>
      <c r="EB503" s="121"/>
      <c r="EC503" s="2"/>
      <c r="EE503" s="3"/>
      <c r="EF503" s="121"/>
      <c r="EG503" s="2"/>
      <c r="EI503" s="3"/>
      <c r="EJ503" s="121"/>
      <c r="EK503" s="2"/>
      <c r="EM503" s="3"/>
      <c r="EN503" s="2"/>
      <c r="EO503" s="1870">
        <v>6</v>
      </c>
      <c r="EP503" s="462">
        <v>4.5</v>
      </c>
      <c r="EQ503" s="462">
        <v>6</v>
      </c>
      <c r="ER503" s="1871">
        <f t="shared" si="427"/>
        <v>16.5</v>
      </c>
      <c r="EU503" s="3"/>
      <c r="EV503" s="121"/>
      <c r="EW503" s="2"/>
      <c r="EY503" s="3"/>
      <c r="EZ503" s="121"/>
      <c r="FA503" s="2"/>
      <c r="FC503" s="3"/>
      <c r="FD503" s="121"/>
      <c r="FE503" s="1682"/>
      <c r="FF503" s="1683"/>
      <c r="FG503" s="1684"/>
      <c r="FH503" s="1685"/>
      <c r="FL503" s="2252"/>
      <c r="FP503" s="2252"/>
      <c r="FQ503" s="1858"/>
      <c r="FT503" s="2252"/>
      <c r="FU503" s="462">
        <v>6</v>
      </c>
      <c r="FV503" s="462">
        <v>5</v>
      </c>
      <c r="FW503" s="462">
        <v>6</v>
      </c>
      <c r="FX503" s="2267">
        <f t="shared" si="428"/>
        <v>17</v>
      </c>
      <c r="GB503" s="2252"/>
      <c r="GF503" s="2252"/>
      <c r="GG503" s="1858"/>
      <c r="GJ503" s="2252"/>
      <c r="GN503" s="2252"/>
      <c r="GR503" s="2252"/>
      <c r="GS503" s="1870">
        <v>5</v>
      </c>
      <c r="GT503" s="462">
        <v>6</v>
      </c>
      <c r="GU503" s="462">
        <v>7</v>
      </c>
      <c r="GV503" s="1871">
        <f t="shared" ref="GV503:GV508" si="435">GU503+GT503+GS503</f>
        <v>18</v>
      </c>
      <c r="GW503" s="1870">
        <v>5</v>
      </c>
      <c r="GX503" s="462">
        <v>6</v>
      </c>
      <c r="GY503" s="462">
        <v>6</v>
      </c>
      <c r="GZ503" s="1871">
        <f>GY503+GX503+GW503</f>
        <v>17</v>
      </c>
      <c r="HA503" s="1870">
        <v>5.5</v>
      </c>
      <c r="HB503" s="462">
        <v>6</v>
      </c>
      <c r="HC503" s="462">
        <v>7.5</v>
      </c>
      <c r="HD503" s="1871">
        <f t="shared" ref="HD503:HD508" si="436">HC503+HB503+HA503</f>
        <v>19</v>
      </c>
      <c r="HE503" s="1870"/>
      <c r="HF503" s="462"/>
      <c r="HG503" s="462"/>
      <c r="HH503" s="1871"/>
      <c r="HI503" s="1870"/>
      <c r="HJ503" s="462"/>
      <c r="HK503" s="462"/>
      <c r="HL503" s="1871"/>
      <c r="HM503" s="1870"/>
      <c r="HN503" s="462"/>
      <c r="HO503" s="462"/>
      <c r="HP503" s="1871"/>
      <c r="HQ503" s="1870"/>
      <c r="HR503" s="462"/>
      <c r="HS503" s="462"/>
      <c r="HT503" s="1871"/>
      <c r="HU503" s="1870"/>
      <c r="HV503" s="462"/>
      <c r="HW503" s="462"/>
      <c r="HX503" s="1871"/>
      <c r="HY503" s="1870"/>
      <c r="HZ503" s="462"/>
      <c r="IA503" s="462"/>
      <c r="IB503" s="1871"/>
      <c r="IC503" s="1870"/>
      <c r="ID503" s="462"/>
      <c r="IE503" s="462"/>
      <c r="IF503" s="1871"/>
      <c r="IG503" s="1870"/>
      <c r="IH503" s="462"/>
      <c r="II503" s="462"/>
      <c r="IJ503" s="1871"/>
      <c r="IK503" s="1870"/>
      <c r="IL503" s="462"/>
      <c r="IM503" s="462"/>
      <c r="IN503" s="1871"/>
      <c r="IO503" s="1870"/>
      <c r="IP503" s="462"/>
      <c r="IQ503" s="462"/>
      <c r="IR503" s="1871"/>
      <c r="IS503" s="1870"/>
      <c r="IT503" s="462"/>
      <c r="IU503" s="462"/>
      <c r="IV503" s="574"/>
      <c r="IW503" s="1870"/>
      <c r="IX503" s="462"/>
      <c r="IY503" s="462"/>
      <c r="IZ503" s="1871"/>
      <c r="JA503" s="1870"/>
      <c r="JB503" s="462"/>
      <c r="JC503" s="462"/>
      <c r="JD503" s="1871"/>
      <c r="JE503" s="1870"/>
      <c r="JF503" s="462"/>
      <c r="JG503" s="462"/>
      <c r="JH503" s="1871"/>
      <c r="JI503" s="1870"/>
      <c r="JJ503" s="462"/>
      <c r="JK503" s="462"/>
      <c r="JL503" s="1871"/>
      <c r="JM503" s="1870"/>
      <c r="JN503" s="462"/>
      <c r="JO503" s="462"/>
      <c r="JP503" s="1871"/>
      <c r="JQ503" s="1870"/>
      <c r="JR503" s="462"/>
      <c r="JS503" s="462"/>
      <c r="JT503" s="1871"/>
      <c r="JU503" s="1870"/>
      <c r="JV503" s="462"/>
      <c r="JW503" s="462"/>
      <c r="JX503" s="1871"/>
      <c r="JY503" s="1870"/>
      <c r="JZ503" s="462"/>
      <c r="KA503" s="462"/>
      <c r="KB503" s="1871"/>
      <c r="KC503" s="1870"/>
      <c r="KD503" s="462"/>
      <c r="KE503" s="462"/>
      <c r="KF503" s="1871"/>
      <c r="KG503" s="1870"/>
      <c r="KH503" s="462"/>
      <c r="KI503" s="462"/>
      <c r="KJ503" s="1871"/>
      <c r="KK503" s="1870"/>
      <c r="KL503" s="462"/>
      <c r="KM503" s="462"/>
      <c r="KN503" s="1871"/>
      <c r="KO503" s="1870"/>
      <c r="KP503" s="462"/>
      <c r="KQ503" s="462"/>
      <c r="KR503" s="1871"/>
      <c r="KS503" s="1870"/>
      <c r="KT503" s="462"/>
      <c r="KU503" s="462"/>
      <c r="KV503" s="1871"/>
      <c r="KW503" s="1870"/>
      <c r="KX503" s="462"/>
      <c r="KY503" s="462"/>
      <c r="KZ503" s="1871"/>
      <c r="LA503" s="1870"/>
      <c r="LB503" s="462"/>
      <c r="LC503" s="462"/>
      <c r="LD503" s="1871"/>
      <c r="LE503" s="1870"/>
      <c r="LF503" s="462"/>
      <c r="LG503" s="462"/>
      <c r="LH503" s="1871"/>
      <c r="LI503" s="1870"/>
      <c r="LJ503" s="462"/>
      <c r="LK503" s="462"/>
      <c r="LL503" s="1871"/>
      <c r="LM503" s="1870"/>
      <c r="LN503" s="462"/>
      <c r="LO503" s="462"/>
      <c r="LP503" s="1871"/>
      <c r="LQ503" s="1870"/>
      <c r="LR503" s="462"/>
      <c r="LS503" s="462"/>
      <c r="LT503" s="1871"/>
      <c r="LU503" s="1870"/>
      <c r="LV503" s="462"/>
      <c r="LW503" s="462"/>
      <c r="LX503" s="1871"/>
      <c r="LY503" s="1870"/>
      <c r="LZ503" s="462"/>
      <c r="MA503" s="462"/>
      <c r="MB503" s="1871"/>
      <c r="MC503" s="1870"/>
      <c r="MD503" s="462"/>
      <c r="ME503" s="462"/>
      <c r="MF503" s="1871"/>
      <c r="MG503" s="1870"/>
      <c r="MH503" s="462"/>
      <c r="MI503" s="462"/>
      <c r="MJ503" s="1871"/>
      <c r="MK503" s="1870"/>
      <c r="ML503" s="462"/>
      <c r="MM503" s="462"/>
      <c r="MN503" s="1871"/>
      <c r="MO503" s="1870"/>
      <c r="MP503" s="462"/>
      <c r="MQ503" s="462"/>
      <c r="MR503" s="1871"/>
      <c r="MS503" s="1870"/>
      <c r="MT503" s="462"/>
      <c r="MU503" s="462"/>
      <c r="MV503" s="1871"/>
      <c r="MW503" s="1870"/>
      <c r="MX503" s="462"/>
      <c r="MY503" s="462"/>
      <c r="MZ503" s="1871"/>
      <c r="NA503" s="1870"/>
      <c r="NB503" s="462"/>
      <c r="NC503" s="462"/>
      <c r="ND503" s="1871"/>
    </row>
    <row r="504" spans="1:368" s="78" customFormat="1" thickBot="1">
      <c r="A504" s="899"/>
      <c r="B504" s="1754"/>
      <c r="C504" s="1790"/>
      <c r="D504" s="2331"/>
      <c r="E504" s="1790"/>
      <c r="F504" s="2342"/>
      <c r="G504" s="2342" t="s">
        <v>566</v>
      </c>
      <c r="H504" s="2354">
        <f t="shared" si="423"/>
        <v>4.5550999999999995</v>
      </c>
      <c r="I504" s="2377">
        <f t="shared" si="423"/>
        <v>4.6050999999999993</v>
      </c>
      <c r="J504" s="2343">
        <f t="shared" si="423"/>
        <v>5.1067999999999998</v>
      </c>
      <c r="K504" s="2313">
        <f t="shared" si="429"/>
        <v>14.266999999999999</v>
      </c>
      <c r="L504" s="1754"/>
      <c r="M504" s="65"/>
      <c r="N504" s="65"/>
      <c r="O504" s="65"/>
      <c r="P504" s="218"/>
      <c r="Q504" s="2529">
        <v>5</v>
      </c>
      <c r="R504" s="1160">
        <v>5</v>
      </c>
      <c r="S504" s="1161">
        <v>6</v>
      </c>
      <c r="T504" s="2520">
        <f>S504+R504+Q504</f>
        <v>16</v>
      </c>
      <c r="U504" s="41"/>
      <c r="V504" s="41"/>
      <c r="W504" s="41"/>
      <c r="X504" s="100"/>
      <c r="Y504" s="101"/>
      <c r="Z504" s="101"/>
      <c r="AA504" s="101"/>
      <c r="AB504" s="102"/>
      <c r="AC504" s="484"/>
      <c r="AD504" s="484"/>
      <c r="AE504" s="484"/>
      <c r="AF504" s="356"/>
      <c r="AG504" s="358">
        <f t="shared" si="430"/>
        <v>3.9</v>
      </c>
      <c r="AH504" s="358">
        <f t="shared" si="431"/>
        <v>3.9</v>
      </c>
      <c r="AI504" s="358">
        <f t="shared" si="432"/>
        <v>5.2</v>
      </c>
      <c r="AJ504" s="543">
        <v>13</v>
      </c>
      <c r="AK504" s="485">
        <v>5</v>
      </c>
      <c r="AL504" s="486">
        <v>5.5</v>
      </c>
      <c r="AM504" s="486">
        <v>6</v>
      </c>
      <c r="AN504" s="2361">
        <f t="shared" si="433"/>
        <v>16.5</v>
      </c>
      <c r="AO504" s="1133"/>
      <c r="AP504" s="1133"/>
      <c r="AQ504" s="1133"/>
      <c r="AR504" s="1158"/>
      <c r="AS504" s="109"/>
      <c r="AT504" s="109"/>
      <c r="AU504" s="110"/>
      <c r="AV504" s="608"/>
      <c r="AW504" s="2371">
        <f t="shared" si="424"/>
        <v>4.2</v>
      </c>
      <c r="AX504" s="2372">
        <f t="shared" si="425"/>
        <v>4.2</v>
      </c>
      <c r="AY504" s="2373">
        <f t="shared" si="426"/>
        <v>5.6</v>
      </c>
      <c r="AZ504" s="2369">
        <v>14</v>
      </c>
      <c r="BA504" s="4"/>
      <c r="BB504" s="4"/>
      <c r="BC504" s="4"/>
      <c r="BD504" s="2395"/>
      <c r="BE504" s="2401"/>
      <c r="BF504" s="368"/>
      <c r="BG504" s="2451"/>
      <c r="BH504" s="470"/>
      <c r="BI504" s="221"/>
      <c r="BJ504" s="221"/>
      <c r="BK504" s="221"/>
      <c r="BL504" s="115"/>
      <c r="BM504" s="2011"/>
      <c r="BN504" s="537"/>
      <c r="BO504" s="537"/>
      <c r="BP504" s="2006"/>
      <c r="BQ504" s="109"/>
      <c r="BR504" s="109"/>
      <c r="BS504" s="109"/>
      <c r="BT504" s="608"/>
      <c r="BU504" s="1939"/>
      <c r="BV504" s="109"/>
      <c r="BW504" s="109"/>
      <c r="BX504" s="1940"/>
      <c r="BY504" s="90"/>
      <c r="BZ504" s="90"/>
      <c r="CA504" s="90"/>
      <c r="CB504" s="120"/>
      <c r="CC504" s="41"/>
      <c r="CD504" s="41"/>
      <c r="CE504" s="41"/>
      <c r="CF504" s="100"/>
      <c r="CG504" s="38"/>
      <c r="CH504" s="38"/>
      <c r="CI504" s="38"/>
      <c r="CJ504" s="117"/>
      <c r="CK504" s="221"/>
      <c r="CL504" s="221"/>
      <c r="CM504" s="221"/>
      <c r="CN504" s="220"/>
      <c r="CO504" s="1858"/>
      <c r="CQ504" s="3"/>
      <c r="CR504" s="2020"/>
      <c r="CV504" s="121"/>
      <c r="CW504" s="2"/>
      <c r="CY504" s="3"/>
      <c r="CZ504" s="3"/>
      <c r="DA504" s="2"/>
      <c r="DC504" s="3"/>
      <c r="DD504" s="3"/>
      <c r="DE504" s="2"/>
      <c r="DG504" s="3"/>
      <c r="DH504" s="3"/>
      <c r="DI504" s="2"/>
      <c r="DK504" s="3"/>
      <c r="DL504" s="3"/>
      <c r="DM504" s="90"/>
      <c r="DN504" s="90"/>
      <c r="DO504" s="90"/>
      <c r="DP504" s="103"/>
      <c r="DQ504" s="2"/>
      <c r="DS504" s="3"/>
      <c r="DT504" s="121"/>
      <c r="DU504" s="1195">
        <v>4</v>
      </c>
      <c r="DV504" s="1195">
        <v>3.5</v>
      </c>
      <c r="DW504" s="1195">
        <v>4</v>
      </c>
      <c r="DX504" s="1196">
        <f t="shared" si="434"/>
        <v>11.5</v>
      </c>
      <c r="DY504" s="2"/>
      <c r="EA504" s="3"/>
      <c r="EB504" s="121"/>
      <c r="EC504" s="2"/>
      <c r="EE504" s="3"/>
      <c r="EF504" s="121"/>
      <c r="EG504" s="2"/>
      <c r="EI504" s="3"/>
      <c r="EJ504" s="121"/>
      <c r="EK504" s="2"/>
      <c r="EM504" s="3"/>
      <c r="EN504" s="2"/>
      <c r="EO504" s="1870">
        <v>4</v>
      </c>
      <c r="EP504" s="462">
        <v>5</v>
      </c>
      <c r="EQ504" s="462">
        <v>3</v>
      </c>
      <c r="ER504" s="1871">
        <f t="shared" si="427"/>
        <v>12</v>
      </c>
      <c r="EU504" s="3"/>
      <c r="EV504" s="121"/>
      <c r="EW504" s="2"/>
      <c r="EY504" s="3"/>
      <c r="EZ504" s="121"/>
      <c r="FA504" s="2"/>
      <c r="FC504" s="3"/>
      <c r="FD504" s="121"/>
      <c r="FE504" s="1682"/>
      <c r="FF504" s="1683"/>
      <c r="FG504" s="1684"/>
      <c r="FH504" s="1685"/>
      <c r="FL504" s="2252"/>
      <c r="FP504" s="2252"/>
      <c r="FQ504" s="1858"/>
      <c r="FT504" s="2252"/>
      <c r="FU504" s="462">
        <v>5.5</v>
      </c>
      <c r="FV504" s="462">
        <v>6</v>
      </c>
      <c r="FW504" s="462">
        <v>4</v>
      </c>
      <c r="FX504" s="2267">
        <f t="shared" si="428"/>
        <v>15.5</v>
      </c>
      <c r="GB504" s="2252"/>
      <c r="GF504" s="2252"/>
      <c r="GG504" s="1858"/>
      <c r="GJ504" s="2252"/>
      <c r="GN504" s="2252"/>
      <c r="GR504" s="2252"/>
      <c r="GS504" s="1870">
        <v>5</v>
      </c>
      <c r="GT504" s="462">
        <v>5</v>
      </c>
      <c r="GU504" s="462">
        <v>7</v>
      </c>
      <c r="GV504" s="1871">
        <f t="shared" si="435"/>
        <v>17</v>
      </c>
      <c r="GW504" s="1870">
        <v>5</v>
      </c>
      <c r="GX504" s="462">
        <v>4</v>
      </c>
      <c r="GY504" s="462">
        <v>5</v>
      </c>
      <c r="GZ504" s="1871">
        <f>GY504+GX504+GW504</f>
        <v>14</v>
      </c>
      <c r="HA504" s="1906">
        <f>HD504*6/20</f>
        <v>3.9509999999999996</v>
      </c>
      <c r="HB504" s="683">
        <f>HD504*6/20</f>
        <v>3.9509999999999996</v>
      </c>
      <c r="HC504" s="683">
        <f>HD504*8/20</f>
        <v>5.2679999999999998</v>
      </c>
      <c r="HD504" s="1907">
        <v>13.17</v>
      </c>
      <c r="HE504" s="1906"/>
      <c r="HF504" s="683"/>
      <c r="HG504" s="683"/>
      <c r="HH504" s="1907"/>
      <c r="HI504" s="1906"/>
      <c r="HJ504" s="683"/>
      <c r="HK504" s="683"/>
      <c r="HL504" s="1907"/>
      <c r="HM504" s="1906"/>
      <c r="HN504" s="683"/>
      <c r="HO504" s="683"/>
      <c r="HP504" s="1907"/>
      <c r="HQ504" s="1906"/>
      <c r="HR504" s="683"/>
      <c r="HS504" s="683"/>
      <c r="HT504" s="1907"/>
      <c r="HU504" s="1906"/>
      <c r="HV504" s="683"/>
      <c r="HW504" s="683"/>
      <c r="HX504" s="1907"/>
      <c r="HY504" s="1906"/>
      <c r="HZ504" s="683"/>
      <c r="IA504" s="683"/>
      <c r="IB504" s="1907"/>
      <c r="IC504" s="1906"/>
      <c r="ID504" s="683"/>
      <c r="IE504" s="683"/>
      <c r="IF504" s="1907"/>
      <c r="IG504" s="1906"/>
      <c r="IH504" s="683"/>
      <c r="II504" s="683"/>
      <c r="IJ504" s="1907"/>
      <c r="IK504" s="1906"/>
      <c r="IL504" s="683"/>
      <c r="IM504" s="683"/>
      <c r="IN504" s="1907"/>
      <c r="IO504" s="1906"/>
      <c r="IP504" s="683"/>
      <c r="IQ504" s="683"/>
      <c r="IR504" s="1907"/>
      <c r="IS504" s="1906"/>
      <c r="IT504" s="683"/>
      <c r="IU504" s="683"/>
      <c r="IV504" s="699"/>
      <c r="IW504" s="1906"/>
      <c r="IX504" s="683"/>
      <c r="IY504" s="683"/>
      <c r="IZ504" s="1907"/>
      <c r="JA504" s="1906"/>
      <c r="JB504" s="683"/>
      <c r="JC504" s="683"/>
      <c r="JD504" s="1907"/>
      <c r="JE504" s="1906"/>
      <c r="JF504" s="683"/>
      <c r="JG504" s="683"/>
      <c r="JH504" s="1907"/>
      <c r="JI504" s="1906"/>
      <c r="JJ504" s="683"/>
      <c r="JK504" s="683"/>
      <c r="JL504" s="1907"/>
      <c r="JM504" s="1906"/>
      <c r="JN504" s="683"/>
      <c r="JO504" s="683"/>
      <c r="JP504" s="1907"/>
      <c r="JQ504" s="1906"/>
      <c r="JR504" s="683"/>
      <c r="JS504" s="683"/>
      <c r="JT504" s="1907"/>
      <c r="JU504" s="1906"/>
      <c r="JV504" s="683"/>
      <c r="JW504" s="683"/>
      <c r="JX504" s="1907"/>
      <c r="JY504" s="1906"/>
      <c r="JZ504" s="683"/>
      <c r="KA504" s="683"/>
      <c r="KB504" s="1907"/>
      <c r="KC504" s="1906"/>
      <c r="KD504" s="683"/>
      <c r="KE504" s="683"/>
      <c r="KF504" s="1907"/>
      <c r="KG504" s="1906"/>
      <c r="KH504" s="683"/>
      <c r="KI504" s="683"/>
      <c r="KJ504" s="1907"/>
      <c r="KK504" s="1906"/>
      <c r="KL504" s="683"/>
      <c r="KM504" s="683"/>
      <c r="KN504" s="1907"/>
      <c r="KO504" s="1906"/>
      <c r="KP504" s="683"/>
      <c r="KQ504" s="683"/>
      <c r="KR504" s="1907"/>
      <c r="KS504" s="1906"/>
      <c r="KT504" s="683"/>
      <c r="KU504" s="683"/>
      <c r="KV504" s="1907"/>
      <c r="KW504" s="1906"/>
      <c r="KX504" s="683"/>
      <c r="KY504" s="683"/>
      <c r="KZ504" s="1907"/>
      <c r="LA504" s="1906"/>
      <c r="LB504" s="683"/>
      <c r="LC504" s="683"/>
      <c r="LD504" s="1907"/>
      <c r="LE504" s="1906"/>
      <c r="LF504" s="683"/>
      <c r="LG504" s="683"/>
      <c r="LH504" s="1907"/>
      <c r="LI504" s="1906"/>
      <c r="LJ504" s="683"/>
      <c r="LK504" s="683"/>
      <c r="LL504" s="1907"/>
      <c r="LM504" s="1906"/>
      <c r="LN504" s="683"/>
      <c r="LO504" s="683"/>
      <c r="LP504" s="1907"/>
      <c r="LQ504" s="1906"/>
      <c r="LR504" s="683"/>
      <c r="LS504" s="683"/>
      <c r="LT504" s="1907"/>
      <c r="LU504" s="1906"/>
      <c r="LV504" s="683"/>
      <c r="LW504" s="683"/>
      <c r="LX504" s="1907"/>
      <c r="LY504" s="1906"/>
      <c r="LZ504" s="683"/>
      <c r="MA504" s="683"/>
      <c r="MB504" s="1907"/>
      <c r="MC504" s="1906"/>
      <c r="MD504" s="683"/>
      <c r="ME504" s="683"/>
      <c r="MF504" s="1907"/>
      <c r="MG504" s="1906"/>
      <c r="MH504" s="683"/>
      <c r="MI504" s="683"/>
      <c r="MJ504" s="1907"/>
      <c r="MK504" s="1906"/>
      <c r="ML504" s="683"/>
      <c r="MM504" s="683"/>
      <c r="MN504" s="1907"/>
      <c r="MO504" s="1906"/>
      <c r="MP504" s="683"/>
      <c r="MQ504" s="683"/>
      <c r="MR504" s="1907"/>
      <c r="MS504" s="1906"/>
      <c r="MT504" s="683"/>
      <c r="MU504" s="683"/>
      <c r="MV504" s="1907"/>
      <c r="MW504" s="1906"/>
      <c r="MX504" s="683"/>
      <c r="MY504" s="683"/>
      <c r="MZ504" s="1907"/>
      <c r="NA504" s="1906"/>
      <c r="NB504" s="683"/>
      <c r="NC504" s="683"/>
      <c r="ND504" s="1907"/>
    </row>
    <row r="505" spans="1:368" s="78" customFormat="1" thickBot="1">
      <c r="A505" s="899"/>
      <c r="B505" s="1754"/>
      <c r="C505" s="1790"/>
      <c r="D505" s="2331"/>
      <c r="E505" s="1790"/>
      <c r="F505" s="2342"/>
      <c r="G505" s="2342" t="s">
        <v>582</v>
      </c>
      <c r="H505" s="2377">
        <f t="shared" si="423"/>
        <v>4.8649000000000004</v>
      </c>
      <c r="I505" s="2343">
        <f t="shared" si="423"/>
        <v>3.9149000000000003</v>
      </c>
      <c r="J505" s="2377">
        <f t="shared" si="423"/>
        <v>6.0531999999999995</v>
      </c>
      <c r="K505" s="2321">
        <f>SUM(H505:J505)</f>
        <v>14.833000000000002</v>
      </c>
      <c r="L505" s="1754"/>
      <c r="M505" s="65"/>
      <c r="N505" s="65"/>
      <c r="O505" s="65"/>
      <c r="P505" s="218"/>
      <c r="Q505" s="2529">
        <v>5</v>
      </c>
      <c r="R505" s="1160">
        <v>3</v>
      </c>
      <c r="S505" s="1161">
        <v>4</v>
      </c>
      <c r="T505" s="2520">
        <f>S505+R505+Q505</f>
        <v>12</v>
      </c>
      <c r="U505" s="41"/>
      <c r="V505" s="41"/>
      <c r="W505" s="41"/>
      <c r="X505" s="100"/>
      <c r="Y505" s="101"/>
      <c r="Z505" s="101"/>
      <c r="AA505" s="101"/>
      <c r="AB505" s="102"/>
      <c r="AC505" s="484"/>
      <c r="AD505" s="484"/>
      <c r="AE505" s="484"/>
      <c r="AF505" s="356"/>
      <c r="AG505" s="1906">
        <f>AJ505*6/20</f>
        <v>3.5490000000000004</v>
      </c>
      <c r="AH505" s="683">
        <f>AJ505*6/20</f>
        <v>3.5490000000000004</v>
      </c>
      <c r="AI505" s="683">
        <f>AJ505*8/20</f>
        <v>4.7320000000000002</v>
      </c>
      <c r="AJ505" s="1907">
        <v>11.83</v>
      </c>
      <c r="AK505" s="485">
        <v>4.5</v>
      </c>
      <c r="AL505" s="486">
        <v>4.5</v>
      </c>
      <c r="AM505" s="486">
        <v>7</v>
      </c>
      <c r="AN505" s="2361">
        <f t="shared" si="433"/>
        <v>16</v>
      </c>
      <c r="AO505" s="1906"/>
      <c r="AP505" s="683"/>
      <c r="AQ505" s="683"/>
      <c r="AR505" s="1907"/>
      <c r="AS505" s="109"/>
      <c r="AT505" s="109"/>
      <c r="AU505" s="110"/>
      <c r="AV505" s="608"/>
      <c r="AW505" s="2371">
        <f t="shared" si="424"/>
        <v>5.0999999999999996</v>
      </c>
      <c r="AX505" s="2372">
        <f t="shared" si="425"/>
        <v>5.0999999999999996</v>
      </c>
      <c r="AY505" s="2373">
        <f t="shared" si="426"/>
        <v>6.8</v>
      </c>
      <c r="AZ505" s="2369">
        <v>17</v>
      </c>
      <c r="BA505" s="4"/>
      <c r="BB505" s="4"/>
      <c r="BC505" s="4"/>
      <c r="BD505" s="2395"/>
      <c r="BE505" s="2401"/>
      <c r="BF505" s="368"/>
      <c r="BG505" s="2451"/>
      <c r="BH505" s="470"/>
      <c r="BI505" s="221"/>
      <c r="BJ505" s="221"/>
      <c r="BK505" s="221"/>
      <c r="BL505" s="115"/>
      <c r="BM505" s="2011"/>
      <c r="BN505" s="537"/>
      <c r="BO505" s="537"/>
      <c r="BP505" s="2006"/>
      <c r="BQ505" s="109"/>
      <c r="BR505" s="109"/>
      <c r="BS505" s="109"/>
      <c r="BT505" s="608"/>
      <c r="BU505" s="1939"/>
      <c r="BV505" s="109"/>
      <c r="BW505" s="109"/>
      <c r="BX505" s="1940"/>
      <c r="BY505" s="90"/>
      <c r="BZ505" s="90"/>
      <c r="CA505" s="90"/>
      <c r="CB505" s="120"/>
      <c r="CC505" s="41"/>
      <c r="CD505" s="41"/>
      <c r="CE505" s="41"/>
      <c r="CF505" s="100"/>
      <c r="CG505" s="38"/>
      <c r="CH505" s="38"/>
      <c r="CI505" s="38"/>
      <c r="CJ505" s="117"/>
      <c r="CK505" s="221"/>
      <c r="CL505" s="221"/>
      <c r="CM505" s="221"/>
      <c r="CN505" s="220"/>
      <c r="CO505" s="1858"/>
      <c r="CQ505" s="3"/>
      <c r="CR505" s="2020"/>
      <c r="CV505" s="121"/>
      <c r="CW505" s="2"/>
      <c r="CY505" s="3"/>
      <c r="CZ505" s="3"/>
      <c r="DA505" s="2"/>
      <c r="DC505" s="3"/>
      <c r="DD505" s="3"/>
      <c r="DE505" s="2"/>
      <c r="DG505" s="3"/>
      <c r="DH505" s="3"/>
      <c r="DI505" s="2"/>
      <c r="DK505" s="3"/>
      <c r="DL505" s="3"/>
      <c r="DM505" s="90"/>
      <c r="DN505" s="90"/>
      <c r="DO505" s="90"/>
      <c r="DP505" s="103"/>
      <c r="DQ505" s="2"/>
      <c r="DS505" s="3"/>
      <c r="DT505" s="121"/>
      <c r="DU505" s="1195">
        <v>4.5</v>
      </c>
      <c r="DV505" s="1195">
        <v>3.5</v>
      </c>
      <c r="DW505" s="1195">
        <v>6</v>
      </c>
      <c r="DX505" s="1196">
        <f t="shared" si="434"/>
        <v>14</v>
      </c>
      <c r="DY505" s="2"/>
      <c r="EA505" s="3"/>
      <c r="EB505" s="121"/>
      <c r="EC505" s="2"/>
      <c r="EE505" s="3"/>
      <c r="EF505" s="121"/>
      <c r="EG505" s="2"/>
      <c r="EI505" s="3"/>
      <c r="EJ505" s="121"/>
      <c r="EK505" s="2"/>
      <c r="EM505" s="3"/>
      <c r="EN505" s="2"/>
      <c r="EO505" s="1870">
        <v>6</v>
      </c>
      <c r="EP505" s="462">
        <v>5</v>
      </c>
      <c r="EQ505" s="462">
        <v>7</v>
      </c>
      <c r="ER505" s="1871">
        <f t="shared" si="427"/>
        <v>18</v>
      </c>
      <c r="EU505" s="3"/>
      <c r="EV505" s="121"/>
      <c r="EW505" s="2"/>
      <c r="EY505" s="3"/>
      <c r="EZ505" s="121"/>
      <c r="FA505" s="2"/>
      <c r="FC505" s="3"/>
      <c r="FD505" s="121"/>
      <c r="FE505" s="1682"/>
      <c r="FF505" s="1683"/>
      <c r="FG505" s="1684"/>
      <c r="FH505" s="1685"/>
      <c r="FL505" s="2252"/>
      <c r="FP505" s="2252"/>
      <c r="FQ505" s="1858"/>
      <c r="FT505" s="2252"/>
      <c r="FU505" s="462">
        <v>6</v>
      </c>
      <c r="FV505" s="462">
        <v>2.5</v>
      </c>
      <c r="FW505" s="462">
        <v>8</v>
      </c>
      <c r="FX505" s="2267">
        <f t="shared" si="428"/>
        <v>16.5</v>
      </c>
      <c r="GB505" s="2252"/>
      <c r="GF505" s="2252"/>
      <c r="GG505" s="1858"/>
      <c r="GJ505" s="2252"/>
      <c r="GN505" s="2252"/>
      <c r="GR505" s="2252"/>
      <c r="GS505" s="1870">
        <v>4</v>
      </c>
      <c r="GT505" s="462">
        <v>4</v>
      </c>
      <c r="GU505" s="462">
        <v>6</v>
      </c>
      <c r="GV505" s="1871">
        <f t="shared" si="435"/>
        <v>14</v>
      </c>
      <c r="GW505" s="1870">
        <v>5</v>
      </c>
      <c r="GX505" s="462">
        <v>5</v>
      </c>
      <c r="GY505" s="462">
        <v>6</v>
      </c>
      <c r="GZ505" s="1871">
        <f>GY505+GX505+GW505</f>
        <v>16</v>
      </c>
      <c r="HA505" s="1870">
        <v>5</v>
      </c>
      <c r="HB505" s="462">
        <v>3</v>
      </c>
      <c r="HC505" s="462">
        <v>5</v>
      </c>
      <c r="HD505" s="1871">
        <f t="shared" si="436"/>
        <v>13</v>
      </c>
      <c r="HE505" s="1870"/>
      <c r="HF505" s="462"/>
      <c r="HG505" s="462"/>
      <c r="HH505" s="1871"/>
      <c r="HI505" s="1870"/>
      <c r="HJ505" s="462"/>
      <c r="HK505" s="462"/>
      <c r="HL505" s="1871"/>
      <c r="HM505" s="1870"/>
      <c r="HN505" s="462"/>
      <c r="HO505" s="462"/>
      <c r="HP505" s="1871"/>
      <c r="HQ505" s="1870"/>
      <c r="HR505" s="462"/>
      <c r="HS505" s="462"/>
      <c r="HT505" s="1871"/>
      <c r="HU505" s="1870"/>
      <c r="HV505" s="462"/>
      <c r="HW505" s="462"/>
      <c r="HX505" s="1871"/>
      <c r="HY505" s="1870"/>
      <c r="HZ505" s="462"/>
      <c r="IA505" s="462"/>
      <c r="IB505" s="1871"/>
      <c r="IC505" s="1870"/>
      <c r="ID505" s="462"/>
      <c r="IE505" s="462"/>
      <c r="IF505" s="1871"/>
      <c r="IG505" s="1870"/>
      <c r="IH505" s="462"/>
      <c r="II505" s="462"/>
      <c r="IJ505" s="1871"/>
      <c r="IK505" s="1870"/>
      <c r="IL505" s="462"/>
      <c r="IM505" s="462"/>
      <c r="IN505" s="1871"/>
      <c r="IO505" s="1870"/>
      <c r="IP505" s="462"/>
      <c r="IQ505" s="462"/>
      <c r="IR505" s="1871"/>
      <c r="IS505" s="1870"/>
      <c r="IT505" s="462"/>
      <c r="IU505" s="462"/>
      <c r="IV505" s="574"/>
      <c r="IW505" s="1870"/>
      <c r="IX505" s="462"/>
      <c r="IY505" s="462"/>
      <c r="IZ505" s="1871"/>
      <c r="JA505" s="1870"/>
      <c r="JB505" s="462"/>
      <c r="JC505" s="462"/>
      <c r="JD505" s="1871"/>
      <c r="JE505" s="1870"/>
      <c r="JF505" s="462"/>
      <c r="JG505" s="462"/>
      <c r="JH505" s="1871"/>
      <c r="JI505" s="1870"/>
      <c r="JJ505" s="462"/>
      <c r="JK505" s="462"/>
      <c r="JL505" s="1871"/>
      <c r="JM505" s="1870"/>
      <c r="JN505" s="462"/>
      <c r="JO505" s="462"/>
      <c r="JP505" s="1871"/>
      <c r="JQ505" s="1870"/>
      <c r="JR505" s="462"/>
      <c r="JS505" s="462"/>
      <c r="JT505" s="1871"/>
      <c r="JU505" s="1870"/>
      <c r="JV505" s="462"/>
      <c r="JW505" s="462"/>
      <c r="JX505" s="1871"/>
      <c r="JY505" s="1870"/>
      <c r="JZ505" s="462"/>
      <c r="KA505" s="462"/>
      <c r="KB505" s="1871"/>
      <c r="KC505" s="1870"/>
      <c r="KD505" s="462"/>
      <c r="KE505" s="462"/>
      <c r="KF505" s="1871"/>
      <c r="KG505" s="1870"/>
      <c r="KH505" s="462"/>
      <c r="KI505" s="462"/>
      <c r="KJ505" s="1871"/>
      <c r="KK505" s="1870"/>
      <c r="KL505" s="462"/>
      <c r="KM505" s="462"/>
      <c r="KN505" s="1871"/>
      <c r="KO505" s="1870"/>
      <c r="KP505" s="462"/>
      <c r="KQ505" s="462"/>
      <c r="KR505" s="1871"/>
      <c r="KS505" s="1870"/>
      <c r="KT505" s="462"/>
      <c r="KU505" s="462"/>
      <c r="KV505" s="1871"/>
      <c r="KW505" s="1870"/>
      <c r="KX505" s="462"/>
      <c r="KY505" s="462"/>
      <c r="KZ505" s="1871"/>
      <c r="LA505" s="1870"/>
      <c r="LB505" s="462"/>
      <c r="LC505" s="462"/>
      <c r="LD505" s="1871"/>
      <c r="LE505" s="1870"/>
      <c r="LF505" s="462"/>
      <c r="LG505" s="462"/>
      <c r="LH505" s="1871"/>
      <c r="LI505" s="1870"/>
      <c r="LJ505" s="462"/>
      <c r="LK505" s="462"/>
      <c r="LL505" s="1871"/>
      <c r="LM505" s="1870"/>
      <c r="LN505" s="462"/>
      <c r="LO505" s="462"/>
      <c r="LP505" s="1871"/>
      <c r="LQ505" s="1870"/>
      <c r="LR505" s="462"/>
      <c r="LS505" s="462"/>
      <c r="LT505" s="1871"/>
      <c r="LU505" s="1870"/>
      <c r="LV505" s="462"/>
      <c r="LW505" s="462"/>
      <c r="LX505" s="1871"/>
      <c r="LY505" s="1870"/>
      <c r="LZ505" s="462"/>
      <c r="MA505" s="462"/>
      <c r="MB505" s="1871"/>
      <c r="MC505" s="1870"/>
      <c r="MD505" s="462"/>
      <c r="ME505" s="462"/>
      <c r="MF505" s="1871"/>
      <c r="MG505" s="1870"/>
      <c r="MH505" s="462"/>
      <c r="MI505" s="462"/>
      <c r="MJ505" s="1871"/>
      <c r="MK505" s="1870"/>
      <c r="ML505" s="462"/>
      <c r="MM505" s="462"/>
      <c r="MN505" s="1871"/>
      <c r="MO505" s="1870"/>
      <c r="MP505" s="462"/>
      <c r="MQ505" s="462"/>
      <c r="MR505" s="1871"/>
      <c r="MS505" s="1870"/>
      <c r="MT505" s="462"/>
      <c r="MU505" s="462"/>
      <c r="MV505" s="1871"/>
      <c r="MW505" s="1870"/>
      <c r="MX505" s="462"/>
      <c r="MY505" s="462"/>
      <c r="MZ505" s="1871"/>
      <c r="NA505" s="1870"/>
      <c r="NB505" s="462"/>
      <c r="NC505" s="462"/>
      <c r="ND505" s="1871"/>
    </row>
    <row r="506" spans="1:368" s="78" customFormat="1" thickBot="1">
      <c r="A506" s="899"/>
      <c r="B506" s="1754"/>
      <c r="C506" s="1790"/>
      <c r="D506" s="2331"/>
      <c r="E506" s="1790"/>
      <c r="F506" s="2342"/>
      <c r="G506" s="2342" t="s">
        <v>584</v>
      </c>
      <c r="H506" s="2343">
        <f t="shared" si="423"/>
        <v>3.4981999999999998</v>
      </c>
      <c r="I506" s="2343">
        <f t="shared" si="423"/>
        <v>2.3982000000000001</v>
      </c>
      <c r="J506" s="2343">
        <f t="shared" si="423"/>
        <v>4.6475999999999997</v>
      </c>
      <c r="K506" s="2310">
        <f t="shared" si="429"/>
        <v>10.544</v>
      </c>
      <c r="L506" s="1754"/>
      <c r="M506" s="65"/>
      <c r="N506" s="65"/>
      <c r="O506" s="65"/>
      <c r="P506" s="218"/>
      <c r="Q506" s="1906">
        <f>T506*6/20</f>
        <v>3.9299999999999997</v>
      </c>
      <c r="R506" s="683">
        <f>T506*6/20</f>
        <v>3.9299999999999997</v>
      </c>
      <c r="S506" s="683">
        <f>T506*8/20</f>
        <v>5.24</v>
      </c>
      <c r="T506" s="1907">
        <v>13.1</v>
      </c>
      <c r="U506" s="41"/>
      <c r="V506" s="41"/>
      <c r="W506" s="41"/>
      <c r="X506" s="100"/>
      <c r="Y506" s="101"/>
      <c r="Z506" s="101"/>
      <c r="AA506" s="101"/>
      <c r="AB506" s="102"/>
      <c r="AC506" s="484"/>
      <c r="AD506" s="484"/>
      <c r="AE506" s="484"/>
      <c r="AF506" s="356"/>
      <c r="AG506" s="358">
        <f t="shared" si="430"/>
        <v>2.4</v>
      </c>
      <c r="AH506" s="358">
        <f t="shared" si="431"/>
        <v>2.4</v>
      </c>
      <c r="AI506" s="358">
        <f t="shared" si="432"/>
        <v>3.2</v>
      </c>
      <c r="AJ506" s="543">
        <v>8</v>
      </c>
      <c r="AK506" s="1906">
        <f>AN506*6/20</f>
        <v>4.7009999999999996</v>
      </c>
      <c r="AL506" s="683">
        <f>AN506*6/20</f>
        <v>4.7009999999999996</v>
      </c>
      <c r="AM506" s="683">
        <f>AN506*8/20</f>
        <v>6.2679999999999998</v>
      </c>
      <c r="AN506" s="1907">
        <v>15.67</v>
      </c>
      <c r="AO506" s="1133"/>
      <c r="AP506" s="1133"/>
      <c r="AQ506" s="1133"/>
      <c r="AR506" s="1158"/>
      <c r="AS506" s="109"/>
      <c r="AT506" s="109"/>
      <c r="AU506" s="110"/>
      <c r="AV506" s="608"/>
      <c r="AW506" s="2371">
        <f t="shared" si="424"/>
        <v>5.0999999999999996</v>
      </c>
      <c r="AX506" s="2372">
        <f t="shared" si="425"/>
        <v>5.0999999999999996</v>
      </c>
      <c r="AY506" s="2373">
        <f t="shared" si="426"/>
        <v>6.8</v>
      </c>
      <c r="AZ506" s="2369">
        <v>17</v>
      </c>
      <c r="BA506" s="4"/>
      <c r="BB506" s="4"/>
      <c r="BC506" s="4"/>
      <c r="BD506" s="2395"/>
      <c r="BE506" s="2401"/>
      <c r="BF506" s="368"/>
      <c r="BG506" s="2451"/>
      <c r="BH506" s="470"/>
      <c r="BI506" s="221"/>
      <c r="BJ506" s="221"/>
      <c r="BK506" s="221"/>
      <c r="BL506" s="115"/>
      <c r="BM506" s="2011"/>
      <c r="BN506" s="537"/>
      <c r="BO506" s="537"/>
      <c r="BP506" s="2006"/>
      <c r="BQ506" s="109"/>
      <c r="BR506" s="109"/>
      <c r="BS506" s="109"/>
      <c r="BT506" s="608"/>
      <c r="BU506" s="1939"/>
      <c r="BV506" s="109"/>
      <c r="BW506" s="109"/>
      <c r="BX506" s="1940"/>
      <c r="BY506" s="90"/>
      <c r="BZ506" s="90"/>
      <c r="CA506" s="90"/>
      <c r="CB506" s="120"/>
      <c r="CC506" s="41"/>
      <c r="CD506" s="41"/>
      <c r="CE506" s="41"/>
      <c r="CF506" s="100"/>
      <c r="CG506" s="38"/>
      <c r="CH506" s="38"/>
      <c r="CI506" s="38"/>
      <c r="CJ506" s="117"/>
      <c r="CK506" s="221"/>
      <c r="CL506" s="221"/>
      <c r="CM506" s="221"/>
      <c r="CN506" s="220"/>
      <c r="CO506" s="1858"/>
      <c r="CQ506" s="3"/>
      <c r="CR506" s="2020"/>
      <c r="CV506" s="121"/>
      <c r="CW506" s="2"/>
      <c r="CY506" s="3"/>
      <c r="CZ506" s="3"/>
      <c r="DA506" s="2"/>
      <c r="DC506" s="3"/>
      <c r="DD506" s="3"/>
      <c r="DE506" s="2"/>
      <c r="DG506" s="3"/>
      <c r="DH506" s="3"/>
      <c r="DI506" s="2"/>
      <c r="DK506" s="3"/>
      <c r="DL506" s="3"/>
      <c r="DM506" s="90"/>
      <c r="DN506" s="90"/>
      <c r="DO506" s="90"/>
      <c r="DP506" s="103"/>
      <c r="DQ506" s="2"/>
      <c r="DS506" s="3"/>
      <c r="DT506" s="121"/>
      <c r="DU506" s="1195">
        <v>2</v>
      </c>
      <c r="DV506" s="1195">
        <v>0</v>
      </c>
      <c r="DW506" s="1195">
        <v>3</v>
      </c>
      <c r="DX506" s="1196">
        <f t="shared" si="434"/>
        <v>5</v>
      </c>
      <c r="DY506" s="2"/>
      <c r="EA506" s="3"/>
      <c r="EB506" s="121"/>
      <c r="EC506" s="2"/>
      <c r="EE506" s="3"/>
      <c r="EF506" s="121"/>
      <c r="EG506" s="2"/>
      <c r="EI506" s="3"/>
      <c r="EJ506" s="121"/>
      <c r="EK506" s="2"/>
      <c r="EM506" s="3"/>
      <c r="EN506" s="2"/>
      <c r="EO506" s="1870">
        <v>3.5</v>
      </c>
      <c r="EP506" s="462">
        <v>0</v>
      </c>
      <c r="EQ506" s="462">
        <v>4</v>
      </c>
      <c r="ER506" s="1871">
        <f t="shared" si="427"/>
        <v>7.5</v>
      </c>
      <c r="EU506" s="3"/>
      <c r="EV506" s="121"/>
      <c r="EW506" s="2"/>
      <c r="EY506" s="3"/>
      <c r="EZ506" s="121"/>
      <c r="FA506" s="2"/>
      <c r="FC506" s="3"/>
      <c r="FD506" s="121"/>
      <c r="FE506" s="1682"/>
      <c r="FF506" s="1683"/>
      <c r="FG506" s="1684"/>
      <c r="FH506" s="1685"/>
      <c r="FL506" s="2252"/>
      <c r="FP506" s="2252"/>
      <c r="FQ506" s="1858"/>
      <c r="FT506" s="2252"/>
      <c r="FU506" s="462">
        <v>2.5</v>
      </c>
      <c r="FV506" s="462">
        <v>0</v>
      </c>
      <c r="FW506" s="462">
        <v>3.5</v>
      </c>
      <c r="FX506" s="2267">
        <f t="shared" si="428"/>
        <v>6</v>
      </c>
      <c r="GB506" s="2252"/>
      <c r="GF506" s="2252"/>
      <c r="GG506" s="1858"/>
      <c r="GJ506" s="2252"/>
      <c r="GN506" s="2252"/>
      <c r="GR506" s="2252"/>
      <c r="GS506" s="1906">
        <f>GV506*6/20</f>
        <v>4.8510000000000009</v>
      </c>
      <c r="GT506" s="683">
        <f>GV506*6/20</f>
        <v>4.8510000000000009</v>
      </c>
      <c r="GU506" s="683">
        <f>GV506*8/20</f>
        <v>6.4680000000000009</v>
      </c>
      <c r="GV506" s="1907">
        <v>16.170000000000002</v>
      </c>
      <c r="GW506" s="1870">
        <v>3</v>
      </c>
      <c r="GX506" s="462">
        <v>1</v>
      </c>
      <c r="GY506" s="462">
        <v>3</v>
      </c>
      <c r="GZ506" s="1871">
        <f>GY506+GX506+GW506</f>
        <v>7</v>
      </c>
      <c r="HA506" s="1870">
        <v>3</v>
      </c>
      <c r="HB506" s="462">
        <v>2</v>
      </c>
      <c r="HC506" s="462">
        <v>5</v>
      </c>
      <c r="HD506" s="1871">
        <f t="shared" si="436"/>
        <v>10</v>
      </c>
      <c r="HE506" s="1870"/>
      <c r="HF506" s="462"/>
      <c r="HG506" s="462"/>
      <c r="HH506" s="1871"/>
      <c r="HI506" s="1870"/>
      <c r="HJ506" s="462"/>
      <c r="HK506" s="462"/>
      <c r="HL506" s="1871"/>
      <c r="HM506" s="1870"/>
      <c r="HN506" s="462"/>
      <c r="HO506" s="462"/>
      <c r="HP506" s="1871"/>
      <c r="HQ506" s="1870"/>
      <c r="HR506" s="462"/>
      <c r="HS506" s="462"/>
      <c r="HT506" s="1871"/>
      <c r="HU506" s="1870"/>
      <c r="HV506" s="462"/>
      <c r="HW506" s="462"/>
      <c r="HX506" s="1871"/>
      <c r="HY506" s="1870"/>
      <c r="HZ506" s="462"/>
      <c r="IA506" s="462"/>
      <c r="IB506" s="1871"/>
      <c r="IC506" s="1870"/>
      <c r="ID506" s="462"/>
      <c r="IE506" s="462"/>
      <c r="IF506" s="1871"/>
      <c r="IG506" s="1870"/>
      <c r="IH506" s="462"/>
      <c r="II506" s="462"/>
      <c r="IJ506" s="1871"/>
      <c r="IK506" s="1870"/>
      <c r="IL506" s="462"/>
      <c r="IM506" s="462"/>
      <c r="IN506" s="1871"/>
      <c r="IO506" s="1870"/>
      <c r="IP506" s="462"/>
      <c r="IQ506" s="462"/>
      <c r="IR506" s="1871"/>
      <c r="IS506" s="1870"/>
      <c r="IT506" s="462"/>
      <c r="IU506" s="462"/>
      <c r="IV506" s="574"/>
      <c r="IW506" s="1870"/>
      <c r="IX506" s="462"/>
      <c r="IY506" s="462"/>
      <c r="IZ506" s="1871"/>
      <c r="JA506" s="1870"/>
      <c r="JB506" s="462"/>
      <c r="JC506" s="462"/>
      <c r="JD506" s="1871"/>
      <c r="JE506" s="1870"/>
      <c r="JF506" s="462"/>
      <c r="JG506" s="462"/>
      <c r="JH506" s="1871"/>
      <c r="JI506" s="1870"/>
      <c r="JJ506" s="462"/>
      <c r="JK506" s="462"/>
      <c r="JL506" s="1871"/>
      <c r="JM506" s="1870"/>
      <c r="JN506" s="462"/>
      <c r="JO506" s="462"/>
      <c r="JP506" s="1871"/>
      <c r="JQ506" s="1870"/>
      <c r="JR506" s="462"/>
      <c r="JS506" s="462"/>
      <c r="JT506" s="1871"/>
      <c r="JU506" s="1870"/>
      <c r="JV506" s="462"/>
      <c r="JW506" s="462"/>
      <c r="JX506" s="1871"/>
      <c r="JY506" s="1870"/>
      <c r="JZ506" s="462"/>
      <c r="KA506" s="462"/>
      <c r="KB506" s="1871"/>
      <c r="KC506" s="1870"/>
      <c r="KD506" s="462"/>
      <c r="KE506" s="462"/>
      <c r="KF506" s="1871"/>
      <c r="KG506" s="1870"/>
      <c r="KH506" s="462"/>
      <c r="KI506" s="462"/>
      <c r="KJ506" s="1871"/>
      <c r="KK506" s="1870"/>
      <c r="KL506" s="462"/>
      <c r="KM506" s="462"/>
      <c r="KN506" s="1871"/>
      <c r="KO506" s="1870"/>
      <c r="KP506" s="462"/>
      <c r="KQ506" s="462"/>
      <c r="KR506" s="1871"/>
      <c r="KS506" s="1870"/>
      <c r="KT506" s="462"/>
      <c r="KU506" s="462"/>
      <c r="KV506" s="1871"/>
      <c r="KW506" s="1870"/>
      <c r="KX506" s="462"/>
      <c r="KY506" s="462"/>
      <c r="KZ506" s="1871"/>
      <c r="LA506" s="1870"/>
      <c r="LB506" s="462"/>
      <c r="LC506" s="462"/>
      <c r="LD506" s="1871"/>
      <c r="LE506" s="1870"/>
      <c r="LF506" s="462"/>
      <c r="LG506" s="462"/>
      <c r="LH506" s="1871"/>
      <c r="LI506" s="1870"/>
      <c r="LJ506" s="462"/>
      <c r="LK506" s="462"/>
      <c r="LL506" s="1871"/>
      <c r="LM506" s="1870"/>
      <c r="LN506" s="462"/>
      <c r="LO506" s="462"/>
      <c r="LP506" s="1871"/>
      <c r="LQ506" s="1870"/>
      <c r="LR506" s="462"/>
      <c r="LS506" s="462"/>
      <c r="LT506" s="1871"/>
      <c r="LU506" s="1870"/>
      <c r="LV506" s="462"/>
      <c r="LW506" s="462"/>
      <c r="LX506" s="1871"/>
      <c r="LY506" s="1870"/>
      <c r="LZ506" s="462"/>
      <c r="MA506" s="462"/>
      <c r="MB506" s="1871"/>
      <c r="MC506" s="1870"/>
      <c r="MD506" s="462"/>
      <c r="ME506" s="462"/>
      <c r="MF506" s="1871"/>
      <c r="MG506" s="1870"/>
      <c r="MH506" s="462"/>
      <c r="MI506" s="462"/>
      <c r="MJ506" s="1871"/>
      <c r="MK506" s="1870"/>
      <c r="ML506" s="462"/>
      <c r="MM506" s="462"/>
      <c r="MN506" s="1871"/>
      <c r="MO506" s="1870"/>
      <c r="MP506" s="462"/>
      <c r="MQ506" s="462"/>
      <c r="MR506" s="1871"/>
      <c r="MS506" s="1870"/>
      <c r="MT506" s="462"/>
      <c r="MU506" s="462"/>
      <c r="MV506" s="1871"/>
      <c r="MW506" s="1870"/>
      <c r="MX506" s="462"/>
      <c r="MY506" s="462"/>
      <c r="MZ506" s="1871"/>
      <c r="NA506" s="1870"/>
      <c r="NB506" s="462"/>
      <c r="NC506" s="462"/>
      <c r="ND506" s="1871"/>
    </row>
    <row r="507" spans="1:368" s="78" customFormat="1" thickBot="1">
      <c r="A507" s="899"/>
      <c r="B507" s="1754"/>
      <c r="C507" s="1790"/>
      <c r="D507" s="2331"/>
      <c r="E507" s="1790"/>
      <c r="F507" s="2342"/>
      <c r="G507" s="2342" t="s">
        <v>580</v>
      </c>
      <c r="H507" s="2343">
        <f t="shared" si="423"/>
        <v>4.1926000000000005</v>
      </c>
      <c r="I507" s="2343">
        <f t="shared" si="423"/>
        <v>3.9426000000000001</v>
      </c>
      <c r="J507" s="2343">
        <f t="shared" si="423"/>
        <v>5.3068000000000008</v>
      </c>
      <c r="K507" s="2310">
        <f t="shared" si="429"/>
        <v>13.442000000000002</v>
      </c>
      <c r="L507" s="1754"/>
      <c r="M507" s="65"/>
      <c r="N507" s="65"/>
      <c r="O507" s="65"/>
      <c r="P507" s="218"/>
      <c r="Q507" s="2529">
        <v>5</v>
      </c>
      <c r="R507" s="1160">
        <v>4</v>
      </c>
      <c r="S507" s="1161">
        <v>4.5</v>
      </c>
      <c r="T507" s="2520">
        <f>S507+R507+Q507</f>
        <v>13.5</v>
      </c>
      <c r="U507" s="41"/>
      <c r="V507" s="41"/>
      <c r="W507" s="41"/>
      <c r="X507" s="100"/>
      <c r="Y507" s="101"/>
      <c r="Z507" s="101"/>
      <c r="AA507" s="101"/>
      <c r="AB507" s="102"/>
      <c r="AC507" s="484"/>
      <c r="AD507" s="484"/>
      <c r="AE507" s="484"/>
      <c r="AF507" s="356"/>
      <c r="AG507" s="358">
        <f t="shared" si="430"/>
        <v>3.6</v>
      </c>
      <c r="AH507" s="358">
        <f t="shared" si="431"/>
        <v>3.6</v>
      </c>
      <c r="AI507" s="358">
        <f t="shared" si="432"/>
        <v>4.8</v>
      </c>
      <c r="AJ507" s="543">
        <v>12</v>
      </c>
      <c r="AK507" s="485">
        <v>4.5</v>
      </c>
      <c r="AL507" s="486">
        <v>4.5</v>
      </c>
      <c r="AM507" s="486">
        <v>6</v>
      </c>
      <c r="AN507" s="2361">
        <f t="shared" si="433"/>
        <v>15</v>
      </c>
      <c r="AO507" s="1133"/>
      <c r="AP507" s="1133"/>
      <c r="AQ507" s="1133"/>
      <c r="AR507" s="1158"/>
      <c r="AS507" s="109"/>
      <c r="AT507" s="109"/>
      <c r="AU507" s="110"/>
      <c r="AV507" s="608"/>
      <c r="AW507" s="2371">
        <f t="shared" si="424"/>
        <v>3.3</v>
      </c>
      <c r="AX507" s="2372">
        <f t="shared" si="425"/>
        <v>3.3</v>
      </c>
      <c r="AY507" s="2373">
        <f t="shared" si="426"/>
        <v>4.4000000000000004</v>
      </c>
      <c r="AZ507" s="2369">
        <v>11</v>
      </c>
      <c r="BA507" s="4"/>
      <c r="BB507" s="4"/>
      <c r="BC507" s="4"/>
      <c r="BD507" s="2395"/>
      <c r="BE507" s="2401"/>
      <c r="BF507" s="368"/>
      <c r="BG507" s="2451"/>
      <c r="BH507" s="470"/>
      <c r="BI507" s="221"/>
      <c r="BJ507" s="221"/>
      <c r="BK507" s="221"/>
      <c r="BL507" s="115"/>
      <c r="BM507" s="2011"/>
      <c r="BN507" s="537"/>
      <c r="BO507" s="537"/>
      <c r="BP507" s="2006"/>
      <c r="BQ507" s="109"/>
      <c r="BR507" s="109"/>
      <c r="BS507" s="109"/>
      <c r="BT507" s="608"/>
      <c r="BU507" s="1939"/>
      <c r="BV507" s="109"/>
      <c r="BW507" s="109"/>
      <c r="BX507" s="1940"/>
      <c r="BY507" s="90"/>
      <c r="BZ507" s="90"/>
      <c r="CA507" s="90"/>
      <c r="CB507" s="120"/>
      <c r="CC507" s="41"/>
      <c r="CD507" s="41"/>
      <c r="CE507" s="41"/>
      <c r="CF507" s="100"/>
      <c r="CG507" s="38"/>
      <c r="CH507" s="38"/>
      <c r="CI507" s="38"/>
      <c r="CJ507" s="117"/>
      <c r="CK507" s="221"/>
      <c r="CL507" s="221"/>
      <c r="CM507" s="221"/>
      <c r="CN507" s="220"/>
      <c r="CO507" s="1858"/>
      <c r="CQ507" s="3"/>
      <c r="CR507" s="2020"/>
      <c r="CV507" s="121"/>
      <c r="CW507" s="2"/>
      <c r="CY507" s="3"/>
      <c r="CZ507" s="3"/>
      <c r="DA507" s="2"/>
      <c r="DC507" s="3"/>
      <c r="DD507" s="3"/>
      <c r="DE507" s="2"/>
      <c r="DG507" s="3"/>
      <c r="DH507" s="3"/>
      <c r="DI507" s="2"/>
      <c r="DK507" s="3"/>
      <c r="DL507" s="3"/>
      <c r="DM507" s="90"/>
      <c r="DN507" s="90"/>
      <c r="DO507" s="90"/>
      <c r="DP507" s="103"/>
      <c r="DQ507" s="2"/>
      <c r="DS507" s="3"/>
      <c r="DT507" s="121"/>
      <c r="DU507" s="1195">
        <v>5</v>
      </c>
      <c r="DV507" s="1195">
        <v>5.5</v>
      </c>
      <c r="DW507" s="1195">
        <v>5</v>
      </c>
      <c r="DX507" s="1196">
        <f t="shared" si="434"/>
        <v>15.5</v>
      </c>
      <c r="DY507" s="2"/>
      <c r="EA507" s="3"/>
      <c r="EB507" s="121"/>
      <c r="EC507" s="2"/>
      <c r="EE507" s="3"/>
      <c r="EF507" s="121"/>
      <c r="EG507" s="2"/>
      <c r="EI507" s="3"/>
      <c r="EJ507" s="121"/>
      <c r="EK507" s="2"/>
      <c r="EM507" s="3"/>
      <c r="EN507" s="2"/>
      <c r="EO507" s="1870">
        <v>4</v>
      </c>
      <c r="EP507" s="462">
        <v>3.5</v>
      </c>
      <c r="EQ507" s="462">
        <v>6</v>
      </c>
      <c r="ER507" s="1871">
        <f t="shared" si="427"/>
        <v>13.5</v>
      </c>
      <c r="EU507" s="3"/>
      <c r="EV507" s="121"/>
      <c r="EW507" s="2"/>
      <c r="EY507" s="3"/>
      <c r="EZ507" s="121"/>
      <c r="FA507" s="2"/>
      <c r="FC507" s="3"/>
      <c r="FD507" s="121"/>
      <c r="FE507" s="1682"/>
      <c r="FF507" s="1683"/>
      <c r="FG507" s="1684"/>
      <c r="FH507" s="1685"/>
      <c r="FL507" s="2252"/>
      <c r="FP507" s="2252"/>
      <c r="FQ507" s="1858"/>
      <c r="FT507" s="2252"/>
      <c r="FU507" s="462">
        <v>3.5</v>
      </c>
      <c r="FV507" s="462">
        <v>4</v>
      </c>
      <c r="FW507" s="462">
        <v>5</v>
      </c>
      <c r="FX507" s="2267">
        <f t="shared" si="428"/>
        <v>12.5</v>
      </c>
      <c r="GB507" s="2252"/>
      <c r="GF507" s="2252"/>
      <c r="GG507" s="1858"/>
      <c r="GJ507" s="2252"/>
      <c r="GN507" s="2252"/>
      <c r="GR507" s="2252"/>
      <c r="GS507" s="1870">
        <v>5</v>
      </c>
      <c r="GT507" s="462">
        <v>4</v>
      </c>
      <c r="GU507" s="462">
        <v>7</v>
      </c>
      <c r="GV507" s="1871">
        <f t="shared" si="435"/>
        <v>16</v>
      </c>
      <c r="GW507" s="1906">
        <f>GZ507*6/20</f>
        <v>4.0259999999999998</v>
      </c>
      <c r="GX507" s="683">
        <f>GZ507*6/20</f>
        <v>4.0259999999999998</v>
      </c>
      <c r="GY507" s="683">
        <f>GZ507*8/20</f>
        <v>5.3680000000000003</v>
      </c>
      <c r="GZ507" s="1907">
        <v>13.42</v>
      </c>
      <c r="HA507" s="1870">
        <v>4</v>
      </c>
      <c r="HB507" s="462">
        <v>3</v>
      </c>
      <c r="HC507" s="462">
        <v>5</v>
      </c>
      <c r="HD507" s="1871">
        <f t="shared" si="436"/>
        <v>12</v>
      </c>
      <c r="HE507" s="1870"/>
      <c r="HF507" s="462"/>
      <c r="HG507" s="462"/>
      <c r="HH507" s="1871"/>
      <c r="HI507" s="1870"/>
      <c r="HJ507" s="462"/>
      <c r="HK507" s="462"/>
      <c r="HL507" s="1871"/>
      <c r="HM507" s="1870"/>
      <c r="HN507" s="462"/>
      <c r="HO507" s="462"/>
      <c r="HP507" s="1871"/>
      <c r="HQ507" s="1870"/>
      <c r="HR507" s="462"/>
      <c r="HS507" s="462"/>
      <c r="HT507" s="1871"/>
      <c r="HU507" s="1870"/>
      <c r="HV507" s="462"/>
      <c r="HW507" s="462"/>
      <c r="HX507" s="1871"/>
      <c r="HY507" s="1870"/>
      <c r="HZ507" s="462"/>
      <c r="IA507" s="462"/>
      <c r="IB507" s="1871"/>
      <c r="IC507" s="1870"/>
      <c r="ID507" s="462"/>
      <c r="IE507" s="462"/>
      <c r="IF507" s="1871"/>
      <c r="IG507" s="1870"/>
      <c r="IH507" s="462"/>
      <c r="II507" s="462"/>
      <c r="IJ507" s="1871"/>
      <c r="IK507" s="1870"/>
      <c r="IL507" s="462"/>
      <c r="IM507" s="462"/>
      <c r="IN507" s="1871"/>
      <c r="IO507" s="1870"/>
      <c r="IP507" s="462"/>
      <c r="IQ507" s="462"/>
      <c r="IR507" s="1871"/>
      <c r="IS507" s="1870"/>
      <c r="IT507" s="462"/>
      <c r="IU507" s="462"/>
      <c r="IV507" s="574"/>
      <c r="IW507" s="1870"/>
      <c r="IX507" s="462"/>
      <c r="IY507" s="462"/>
      <c r="IZ507" s="1871"/>
      <c r="JA507" s="1870"/>
      <c r="JB507" s="462"/>
      <c r="JC507" s="462"/>
      <c r="JD507" s="1871"/>
      <c r="JE507" s="1870"/>
      <c r="JF507" s="462"/>
      <c r="JG507" s="462"/>
      <c r="JH507" s="1871"/>
      <c r="JI507" s="1870"/>
      <c r="JJ507" s="462"/>
      <c r="JK507" s="462"/>
      <c r="JL507" s="1871"/>
      <c r="JM507" s="1870"/>
      <c r="JN507" s="462"/>
      <c r="JO507" s="462"/>
      <c r="JP507" s="1871"/>
      <c r="JQ507" s="1870"/>
      <c r="JR507" s="462"/>
      <c r="JS507" s="462"/>
      <c r="JT507" s="1871"/>
      <c r="JU507" s="1870"/>
      <c r="JV507" s="462"/>
      <c r="JW507" s="462"/>
      <c r="JX507" s="1871"/>
      <c r="JY507" s="1870"/>
      <c r="JZ507" s="462"/>
      <c r="KA507" s="462"/>
      <c r="KB507" s="1871"/>
      <c r="KC507" s="1870"/>
      <c r="KD507" s="462"/>
      <c r="KE507" s="462"/>
      <c r="KF507" s="1871"/>
      <c r="KG507" s="1870"/>
      <c r="KH507" s="462"/>
      <c r="KI507" s="462"/>
      <c r="KJ507" s="1871"/>
      <c r="KK507" s="1870"/>
      <c r="KL507" s="462"/>
      <c r="KM507" s="462"/>
      <c r="KN507" s="1871"/>
      <c r="KO507" s="1870"/>
      <c r="KP507" s="462"/>
      <c r="KQ507" s="462"/>
      <c r="KR507" s="1871"/>
      <c r="KS507" s="1870"/>
      <c r="KT507" s="462"/>
      <c r="KU507" s="462"/>
      <c r="KV507" s="1871"/>
      <c r="KW507" s="1870"/>
      <c r="KX507" s="462"/>
      <c r="KY507" s="462"/>
      <c r="KZ507" s="1871"/>
      <c r="LA507" s="1870"/>
      <c r="LB507" s="462"/>
      <c r="LC507" s="462"/>
      <c r="LD507" s="1871"/>
      <c r="LE507" s="1870"/>
      <c r="LF507" s="462"/>
      <c r="LG507" s="462"/>
      <c r="LH507" s="1871"/>
      <c r="LI507" s="1870"/>
      <c r="LJ507" s="462"/>
      <c r="LK507" s="462"/>
      <c r="LL507" s="1871"/>
      <c r="LM507" s="1870"/>
      <c r="LN507" s="462"/>
      <c r="LO507" s="462"/>
      <c r="LP507" s="1871"/>
      <c r="LQ507" s="1870"/>
      <c r="LR507" s="462"/>
      <c r="LS507" s="462"/>
      <c r="LT507" s="1871"/>
      <c r="LU507" s="1870"/>
      <c r="LV507" s="462"/>
      <c r="LW507" s="462"/>
      <c r="LX507" s="1871"/>
      <c r="LY507" s="1870"/>
      <c r="LZ507" s="462"/>
      <c r="MA507" s="462"/>
      <c r="MB507" s="1871"/>
      <c r="MC507" s="1870"/>
      <c r="MD507" s="462"/>
      <c r="ME507" s="462"/>
      <c r="MF507" s="1871"/>
      <c r="MG507" s="1870"/>
      <c r="MH507" s="462"/>
      <c r="MI507" s="462"/>
      <c r="MJ507" s="1871"/>
      <c r="MK507" s="1870"/>
      <c r="ML507" s="462"/>
      <c r="MM507" s="462"/>
      <c r="MN507" s="1871"/>
      <c r="MO507" s="1870"/>
      <c r="MP507" s="462"/>
      <c r="MQ507" s="462"/>
      <c r="MR507" s="1871"/>
      <c r="MS507" s="1870"/>
      <c r="MT507" s="462"/>
      <c r="MU507" s="462"/>
      <c r="MV507" s="1871"/>
      <c r="MW507" s="1870"/>
      <c r="MX507" s="462"/>
      <c r="MY507" s="462"/>
      <c r="MZ507" s="1871"/>
      <c r="NA507" s="1870"/>
      <c r="NB507" s="462"/>
      <c r="NC507" s="462"/>
      <c r="ND507" s="1871"/>
    </row>
    <row r="508" spans="1:368" s="933" customFormat="1" thickBot="1">
      <c r="A508" s="900"/>
      <c r="B508" s="1761"/>
      <c r="C508" s="2340"/>
      <c r="D508" s="2347"/>
      <c r="E508" s="2340"/>
      <c r="F508" s="2270"/>
      <c r="G508" s="2270" t="s">
        <v>581</v>
      </c>
      <c r="H508" s="2343">
        <f t="shared" si="423"/>
        <v>3.8224000000000005</v>
      </c>
      <c r="I508" s="2354">
        <f t="shared" si="423"/>
        <v>4.2224000000000004</v>
      </c>
      <c r="J508" s="2343">
        <f t="shared" si="423"/>
        <v>4.1132</v>
      </c>
      <c r="K508" s="2310">
        <f t="shared" si="429"/>
        <v>12.158000000000001</v>
      </c>
      <c r="L508" s="1761"/>
      <c r="M508" s="2136"/>
      <c r="N508" s="2136"/>
      <c r="O508" s="2136"/>
      <c r="P508" s="2492"/>
      <c r="Q508" s="2540">
        <v>4</v>
      </c>
      <c r="R508" s="2365">
        <v>4</v>
      </c>
      <c r="S508" s="2366">
        <v>3.5</v>
      </c>
      <c r="T508" s="2535">
        <f>S508+R508+Q508</f>
        <v>11.5</v>
      </c>
      <c r="U508" s="2139"/>
      <c r="V508" s="2139"/>
      <c r="W508" s="2139"/>
      <c r="X508" s="2140"/>
      <c r="Y508" s="2204"/>
      <c r="Z508" s="2204"/>
      <c r="AA508" s="2204"/>
      <c r="AB508" s="2205"/>
      <c r="AC508" s="2245"/>
      <c r="AD508" s="2245"/>
      <c r="AE508" s="2245"/>
      <c r="AF508" s="904"/>
      <c r="AG508" s="358">
        <f t="shared" si="430"/>
        <v>3</v>
      </c>
      <c r="AH508" s="358">
        <f t="shared" si="431"/>
        <v>3</v>
      </c>
      <c r="AI508" s="358">
        <f t="shared" si="432"/>
        <v>4</v>
      </c>
      <c r="AJ508" s="543">
        <v>10</v>
      </c>
      <c r="AK508" s="485">
        <v>4.5</v>
      </c>
      <c r="AL508" s="486">
        <v>4.5</v>
      </c>
      <c r="AM508" s="486">
        <v>5</v>
      </c>
      <c r="AN508" s="2361">
        <f t="shared" si="433"/>
        <v>14</v>
      </c>
      <c r="AO508" s="2364"/>
      <c r="AP508" s="2364"/>
      <c r="AQ508" s="2364"/>
      <c r="AR508" s="1159"/>
      <c r="AS508" s="2149"/>
      <c r="AT508" s="2149"/>
      <c r="AU508" s="2150"/>
      <c r="AV508" s="2151"/>
      <c r="AW508" s="2374">
        <f t="shared" si="424"/>
        <v>3</v>
      </c>
      <c r="AX508" s="2375">
        <f t="shared" si="425"/>
        <v>3</v>
      </c>
      <c r="AY508" s="2376">
        <f t="shared" si="426"/>
        <v>4</v>
      </c>
      <c r="AZ508" s="2370">
        <v>10</v>
      </c>
      <c r="BA508" s="2156"/>
      <c r="BB508" s="2156"/>
      <c r="BC508" s="2156"/>
      <c r="BD508" s="2396"/>
      <c r="BE508" s="2402"/>
      <c r="BF508" s="2273"/>
      <c r="BG508" s="2452"/>
      <c r="BH508" s="926"/>
      <c r="BI508" s="2158"/>
      <c r="BJ508" s="2158"/>
      <c r="BK508" s="2158"/>
      <c r="BL508" s="2159"/>
      <c r="BM508" s="2212"/>
      <c r="BN508" s="2213"/>
      <c r="BO508" s="2213"/>
      <c r="BP508" s="2357"/>
      <c r="BQ508" s="2149"/>
      <c r="BR508" s="2149"/>
      <c r="BS508" s="2149"/>
      <c r="BT508" s="2151"/>
      <c r="BU508" s="2162"/>
      <c r="BV508" s="2149"/>
      <c r="BW508" s="2149"/>
      <c r="BX508" s="2163"/>
      <c r="BY508" s="2170"/>
      <c r="BZ508" s="2170"/>
      <c r="CA508" s="2170"/>
      <c r="CB508" s="2231"/>
      <c r="CC508" s="2139"/>
      <c r="CD508" s="2139"/>
      <c r="CE508" s="2139"/>
      <c r="CF508" s="2140"/>
      <c r="CG508" s="2160"/>
      <c r="CH508" s="2160"/>
      <c r="CI508" s="2160"/>
      <c r="CJ508" s="2161"/>
      <c r="CK508" s="2158"/>
      <c r="CL508" s="2158"/>
      <c r="CM508" s="2158"/>
      <c r="CN508" s="2166"/>
      <c r="CO508" s="1868"/>
      <c r="CQ508" s="2167"/>
      <c r="CR508" s="2206"/>
      <c r="CV508" s="2168"/>
      <c r="CW508" s="2169"/>
      <c r="CY508" s="2167"/>
      <c r="CZ508" s="2167"/>
      <c r="DA508" s="2169"/>
      <c r="DC508" s="2167"/>
      <c r="DD508" s="2167"/>
      <c r="DE508" s="2169"/>
      <c r="DG508" s="2167"/>
      <c r="DH508" s="2167"/>
      <c r="DI508" s="2169"/>
      <c r="DK508" s="2167"/>
      <c r="DL508" s="2167"/>
      <c r="DM508" s="2170"/>
      <c r="DN508" s="2170"/>
      <c r="DO508" s="2170"/>
      <c r="DP508" s="2171"/>
      <c r="DQ508" s="2169"/>
      <c r="DS508" s="2167"/>
      <c r="DT508" s="2168"/>
      <c r="DU508" s="2367">
        <v>3</v>
      </c>
      <c r="DV508" s="2367">
        <v>5</v>
      </c>
      <c r="DW508" s="2367">
        <v>3</v>
      </c>
      <c r="DX508" s="2368">
        <f t="shared" si="434"/>
        <v>11</v>
      </c>
      <c r="DY508" s="2169"/>
      <c r="EA508" s="2167"/>
      <c r="EB508" s="2168"/>
      <c r="EC508" s="2169"/>
      <c r="EE508" s="2167"/>
      <c r="EF508" s="2168"/>
      <c r="EG508" s="2169"/>
      <c r="EI508" s="2167"/>
      <c r="EJ508" s="2168"/>
      <c r="EK508" s="2169"/>
      <c r="EM508" s="2167"/>
      <c r="EN508" s="2169"/>
      <c r="EO508" s="2348">
        <v>3.5</v>
      </c>
      <c r="EP508" s="2233">
        <v>5</v>
      </c>
      <c r="EQ508" s="2233">
        <v>1</v>
      </c>
      <c r="ER508" s="2349">
        <f t="shared" si="427"/>
        <v>9.5</v>
      </c>
      <c r="EU508" s="2167"/>
      <c r="EV508" s="2168"/>
      <c r="EW508" s="2169"/>
      <c r="EY508" s="2167"/>
      <c r="EZ508" s="2168"/>
      <c r="FA508" s="2169"/>
      <c r="FC508" s="2167"/>
      <c r="FD508" s="2168"/>
      <c r="FE508" s="2192"/>
      <c r="FF508" s="2193"/>
      <c r="FG508" s="2194"/>
      <c r="FH508" s="2195"/>
      <c r="FL508" s="2261"/>
      <c r="FP508" s="2261"/>
      <c r="FQ508" s="1868"/>
      <c r="FT508" s="2261"/>
      <c r="FU508" s="1906">
        <f>FX508*6/20</f>
        <v>4.2240000000000002</v>
      </c>
      <c r="FV508" s="683">
        <f>FX508*6/20</f>
        <v>4.2240000000000002</v>
      </c>
      <c r="FW508" s="683">
        <f>FX508*8/20</f>
        <v>5.6319999999999997</v>
      </c>
      <c r="FX508" s="1907">
        <v>14.08</v>
      </c>
      <c r="GB508" s="2261"/>
      <c r="GF508" s="2261"/>
      <c r="GG508" s="1868"/>
      <c r="GJ508" s="2261"/>
      <c r="GN508" s="2261"/>
      <c r="GR508" s="2261"/>
      <c r="GS508" s="2348">
        <v>4</v>
      </c>
      <c r="GT508" s="2233">
        <v>5</v>
      </c>
      <c r="GU508" s="2233">
        <v>7</v>
      </c>
      <c r="GV508" s="2349">
        <f t="shared" si="435"/>
        <v>16</v>
      </c>
      <c r="GW508" s="2348">
        <v>5</v>
      </c>
      <c r="GX508" s="2233">
        <v>4.5</v>
      </c>
      <c r="GY508" s="2233">
        <v>4</v>
      </c>
      <c r="GZ508" s="2349">
        <f>GY508+GX508+GW508</f>
        <v>13.5</v>
      </c>
      <c r="HA508" s="2348">
        <v>4</v>
      </c>
      <c r="HB508" s="2233">
        <v>4</v>
      </c>
      <c r="HC508" s="2233">
        <v>4</v>
      </c>
      <c r="HD508" s="2349">
        <f t="shared" si="436"/>
        <v>12</v>
      </c>
      <c r="HE508" s="2348"/>
      <c r="HF508" s="2233"/>
      <c r="HG508" s="2233"/>
      <c r="HH508" s="2349"/>
      <c r="HI508" s="2348"/>
      <c r="HJ508" s="2233"/>
      <c r="HK508" s="2233"/>
      <c r="HL508" s="2349"/>
      <c r="HM508" s="2348"/>
      <c r="HN508" s="2233"/>
      <c r="HO508" s="2233"/>
      <c r="HP508" s="2349"/>
      <c r="HQ508" s="2348"/>
      <c r="HR508" s="2233"/>
      <c r="HS508" s="2233"/>
      <c r="HT508" s="2349"/>
      <c r="HU508" s="2348"/>
      <c r="HV508" s="2233"/>
      <c r="HW508" s="2233"/>
      <c r="HX508" s="2349"/>
      <c r="HY508" s="2348"/>
      <c r="HZ508" s="2233"/>
      <c r="IA508" s="2233"/>
      <c r="IB508" s="2349"/>
      <c r="IC508" s="2348"/>
      <c r="ID508" s="2233"/>
      <c r="IE508" s="2233"/>
      <c r="IF508" s="2349"/>
      <c r="IG508" s="2348"/>
      <c r="IH508" s="2233"/>
      <c r="II508" s="2233"/>
      <c r="IJ508" s="2349"/>
      <c r="IK508" s="2348"/>
      <c r="IL508" s="2233"/>
      <c r="IM508" s="2233"/>
      <c r="IN508" s="2349"/>
      <c r="IO508" s="2348"/>
      <c r="IP508" s="2233"/>
      <c r="IQ508" s="2233"/>
      <c r="IR508" s="2349"/>
      <c r="IS508" s="2348"/>
      <c r="IT508" s="2233"/>
      <c r="IU508" s="2233"/>
      <c r="IV508" s="905"/>
      <c r="IW508" s="2348"/>
      <c r="IX508" s="2233"/>
      <c r="IY508" s="2233"/>
      <c r="IZ508" s="2349"/>
      <c r="JA508" s="2348"/>
      <c r="JB508" s="2233"/>
      <c r="JC508" s="2233"/>
      <c r="JD508" s="2349"/>
      <c r="JE508" s="2348"/>
      <c r="JF508" s="2233"/>
      <c r="JG508" s="2233"/>
      <c r="JH508" s="2349"/>
      <c r="JI508" s="2348"/>
      <c r="JJ508" s="2233"/>
      <c r="JK508" s="2233"/>
      <c r="JL508" s="2349"/>
      <c r="JM508" s="2348"/>
      <c r="JN508" s="2233"/>
      <c r="JO508" s="2233"/>
      <c r="JP508" s="2349"/>
      <c r="JQ508" s="2348"/>
      <c r="JR508" s="2233"/>
      <c r="JS508" s="2233"/>
      <c r="JT508" s="2349"/>
      <c r="JU508" s="2348"/>
      <c r="JV508" s="2233"/>
      <c r="JW508" s="2233"/>
      <c r="JX508" s="2349"/>
      <c r="JY508" s="2348"/>
      <c r="JZ508" s="2233"/>
      <c r="KA508" s="2233"/>
      <c r="KB508" s="2349"/>
      <c r="KC508" s="2348"/>
      <c r="KD508" s="2233"/>
      <c r="KE508" s="2233"/>
      <c r="KF508" s="2349"/>
      <c r="KG508" s="2348"/>
      <c r="KH508" s="2233"/>
      <c r="KI508" s="2233"/>
      <c r="KJ508" s="2349"/>
      <c r="KK508" s="2348"/>
      <c r="KL508" s="2233"/>
      <c r="KM508" s="2233"/>
      <c r="KN508" s="2349"/>
      <c r="KO508" s="2348"/>
      <c r="KP508" s="2233"/>
      <c r="KQ508" s="2233"/>
      <c r="KR508" s="2349"/>
      <c r="KS508" s="2348"/>
      <c r="KT508" s="2233"/>
      <c r="KU508" s="2233"/>
      <c r="KV508" s="2349"/>
      <c r="KW508" s="2348"/>
      <c r="KX508" s="2233"/>
      <c r="KY508" s="2233"/>
      <c r="KZ508" s="2349"/>
      <c r="LA508" s="2348"/>
      <c r="LB508" s="2233"/>
      <c r="LC508" s="2233"/>
      <c r="LD508" s="2349"/>
      <c r="LE508" s="2348"/>
      <c r="LF508" s="2233"/>
      <c r="LG508" s="2233"/>
      <c r="LH508" s="2349"/>
      <c r="LI508" s="2348"/>
      <c r="LJ508" s="2233"/>
      <c r="LK508" s="2233"/>
      <c r="LL508" s="2349"/>
      <c r="LM508" s="2348"/>
      <c r="LN508" s="2233"/>
      <c r="LO508" s="2233"/>
      <c r="LP508" s="2349"/>
      <c r="LQ508" s="2348"/>
      <c r="LR508" s="2233"/>
      <c r="LS508" s="2233"/>
      <c r="LT508" s="2349"/>
      <c r="LU508" s="2348"/>
      <c r="LV508" s="2233"/>
      <c r="LW508" s="2233"/>
      <c r="LX508" s="2349"/>
      <c r="LY508" s="2348"/>
      <c r="LZ508" s="2233"/>
      <c r="MA508" s="2233"/>
      <c r="MB508" s="2349"/>
      <c r="MC508" s="2348"/>
      <c r="MD508" s="2233"/>
      <c r="ME508" s="2233"/>
      <c r="MF508" s="2349"/>
      <c r="MG508" s="2348"/>
      <c r="MH508" s="2233"/>
      <c r="MI508" s="2233"/>
      <c r="MJ508" s="2349"/>
      <c r="MK508" s="2348"/>
      <c r="ML508" s="2233"/>
      <c r="MM508" s="2233"/>
      <c r="MN508" s="2349"/>
      <c r="MO508" s="2348"/>
      <c r="MP508" s="2233"/>
      <c r="MQ508" s="2233"/>
      <c r="MR508" s="2349"/>
      <c r="MS508" s="2348"/>
      <c r="MT508" s="2233"/>
      <c r="MU508" s="2233"/>
      <c r="MV508" s="2349"/>
      <c r="MW508" s="2348"/>
      <c r="MX508" s="2233"/>
      <c r="MY508" s="2233"/>
      <c r="MZ508" s="2349"/>
      <c r="NA508" s="2348"/>
      <c r="NB508" s="2233"/>
      <c r="NC508" s="2233"/>
      <c r="ND508" s="2349"/>
    </row>
    <row r="509" spans="1:368" s="898" customFormat="1" thickBot="1">
      <c r="A509" s="861"/>
      <c r="B509" s="1760"/>
      <c r="C509" s="1790"/>
      <c r="D509" s="2331"/>
      <c r="E509" s="1790"/>
      <c r="F509" s="2345" t="s">
        <v>585</v>
      </c>
      <c r="G509" s="2346"/>
      <c r="H509" s="2274"/>
      <c r="I509" s="2274"/>
      <c r="J509" s="2274"/>
      <c r="K509" s="2275"/>
      <c r="L509" s="1760"/>
      <c r="M509" s="2075"/>
      <c r="N509" s="2075"/>
      <c r="O509" s="2075"/>
      <c r="P509" s="2491"/>
      <c r="Q509" s="2536"/>
      <c r="R509" s="2076"/>
      <c r="S509" s="2077"/>
      <c r="T509" s="2537"/>
      <c r="U509" s="2078"/>
      <c r="V509" s="2078"/>
      <c r="W509" s="2078"/>
      <c r="X509" s="2079"/>
      <c r="Y509" s="2199"/>
      <c r="Z509" s="2199"/>
      <c r="AA509" s="2199"/>
      <c r="AB509" s="2200"/>
      <c r="AC509" s="2570"/>
      <c r="AD509" s="2570"/>
      <c r="AE509" s="2571"/>
      <c r="AF509" s="2571"/>
      <c r="AG509" s="2570">
        <f>STDEV(AJ510:AJ513)</f>
        <v>4.2031734043061642</v>
      </c>
      <c r="AH509" s="2570"/>
      <c r="AI509" s="2571">
        <f>AVERAGE(AJ510:AJ513)</f>
        <v>14.5</v>
      </c>
      <c r="AJ509" s="2571"/>
      <c r="AK509" s="2570"/>
      <c r="AL509" s="2570"/>
      <c r="AM509" s="2571"/>
      <c r="AN509" s="2571"/>
      <c r="AO509" s="2225"/>
      <c r="AP509" s="2225"/>
      <c r="AQ509" s="2225"/>
      <c r="AR509" s="2226"/>
      <c r="AS509" s="2570">
        <f>STDEV(AV510:AV513)</f>
        <v>2.5166114784235831</v>
      </c>
      <c r="AT509" s="2570"/>
      <c r="AU509" s="2571">
        <f>AVERAGE(AV510:AV513)</f>
        <v>15.5</v>
      </c>
      <c r="AV509" s="2571"/>
      <c r="AW509" s="2091"/>
      <c r="AX509" s="2092"/>
      <c r="AY509" s="2093"/>
      <c r="AZ509" s="2094"/>
      <c r="BA509" s="2095"/>
      <c r="BB509" s="2095"/>
      <c r="BC509" s="2095"/>
      <c r="BD509" s="2394"/>
      <c r="BE509" s="2572">
        <f>STDEV(BH510:BH513)</f>
        <v>1.4337218465704267</v>
      </c>
      <c r="BF509" s="2570"/>
      <c r="BG509" s="2571">
        <f>AVERAGE(BH510:BH513)</f>
        <v>14.1675</v>
      </c>
      <c r="BH509" s="2571"/>
      <c r="BI509" s="2097"/>
      <c r="BJ509" s="2097"/>
      <c r="BK509" s="2097"/>
      <c r="BL509" s="2098"/>
      <c r="BM509" s="2570">
        <f>STDEV(BP510:BP513)</f>
        <v>1.24722024251265</v>
      </c>
      <c r="BN509" s="2570"/>
      <c r="BO509" s="2571">
        <f>AVERAGE(BP510:BP513)</f>
        <v>16.3325</v>
      </c>
      <c r="BP509" s="2571"/>
      <c r="BQ509" s="2088"/>
      <c r="BR509" s="2088"/>
      <c r="BS509" s="2088"/>
      <c r="BT509" s="2090"/>
      <c r="BU509" s="2101"/>
      <c r="BV509" s="2088"/>
      <c r="BW509" s="2088"/>
      <c r="BX509" s="2102"/>
      <c r="BY509" s="2109"/>
      <c r="BZ509" s="2109"/>
      <c r="CA509" s="2109"/>
      <c r="CB509" s="2232"/>
      <c r="CC509" s="2078"/>
      <c r="CD509" s="2078"/>
      <c r="CE509" s="2078"/>
      <c r="CF509" s="2079"/>
      <c r="CG509" s="2099"/>
      <c r="CH509" s="2099"/>
      <c r="CI509" s="2099"/>
      <c r="CJ509" s="2100"/>
      <c r="CK509" s="2097"/>
      <c r="CL509" s="2097"/>
      <c r="CM509" s="2097"/>
      <c r="CN509" s="2105"/>
      <c r="CO509" s="1867"/>
      <c r="CQ509" s="2106"/>
      <c r="CR509" s="2201"/>
      <c r="CV509" s="2107"/>
      <c r="CW509" s="2108"/>
      <c r="CY509" s="2106"/>
      <c r="CZ509" s="2106"/>
      <c r="DA509" s="2108"/>
      <c r="DC509" s="2106"/>
      <c r="DD509" s="2106"/>
      <c r="DE509" s="2108"/>
      <c r="DG509" s="2106"/>
      <c r="DH509" s="2106"/>
      <c r="DI509" s="2108"/>
      <c r="DK509" s="2106"/>
      <c r="DL509" s="2106"/>
      <c r="DM509" s="2109"/>
      <c r="DN509" s="2109"/>
      <c r="DO509" s="2109"/>
      <c r="DP509" s="2110"/>
      <c r="DQ509" s="2108"/>
      <c r="DS509" s="2106"/>
      <c r="DT509" s="2107"/>
      <c r="DU509" s="2108"/>
      <c r="DW509" s="2106"/>
      <c r="DX509" s="2107"/>
      <c r="DY509" s="2108"/>
      <c r="EA509" s="2106"/>
      <c r="EB509" s="2107"/>
      <c r="EC509" s="2108"/>
      <c r="EE509" s="2106"/>
      <c r="EF509" s="2107"/>
      <c r="EG509" s="2108"/>
      <c r="EI509" s="2106"/>
      <c r="EJ509" s="2107"/>
      <c r="EK509" s="2108"/>
      <c r="EM509" s="2106"/>
      <c r="EN509" s="2107"/>
      <c r="EO509" s="2570">
        <f>STDEV(ER510:ER513)</f>
        <v>2.4494897427831779</v>
      </c>
      <c r="EP509" s="2570"/>
      <c r="EQ509" s="2571">
        <f>AVERAGE(ER510:ER513)</f>
        <v>11.5</v>
      </c>
      <c r="ER509" s="2571"/>
      <c r="ES509" s="2108"/>
      <c r="EU509" s="2106"/>
      <c r="EV509" s="2107"/>
      <c r="EW509" s="2108"/>
      <c r="EY509" s="2106"/>
      <c r="EZ509" s="2107"/>
      <c r="FA509" s="2108"/>
      <c r="FC509" s="2106"/>
      <c r="FD509" s="2107"/>
      <c r="FE509" s="2131"/>
      <c r="FF509" s="2132"/>
      <c r="FG509" s="2133"/>
      <c r="FH509" s="2134"/>
      <c r="FL509" s="2260"/>
      <c r="FP509" s="2260"/>
      <c r="FQ509" s="1867"/>
      <c r="FT509" s="2260"/>
      <c r="FX509" s="2260"/>
      <c r="GB509" s="2260"/>
      <c r="GF509" s="2260"/>
      <c r="GG509" s="1867"/>
      <c r="GJ509" s="2260"/>
      <c r="GK509" s="1867"/>
      <c r="GN509" s="2260"/>
      <c r="GR509" s="2260"/>
      <c r="GV509" s="1867"/>
      <c r="GW509" s="2570">
        <f>STDEV(GZ510:GZ513)</f>
        <v>1.699673988347967</v>
      </c>
      <c r="GX509" s="2570"/>
      <c r="GY509" s="2571">
        <f>AVERAGE(GZ510:GZ513)</f>
        <v>13.3325</v>
      </c>
      <c r="GZ509" s="2571"/>
      <c r="HA509" s="2570">
        <f>STDEV(HD510:HD513)</f>
        <v>1.6329931618554521</v>
      </c>
      <c r="HB509" s="2570"/>
      <c r="HC509" s="2571">
        <f>AVERAGE(HD510:HD513)</f>
        <v>12</v>
      </c>
      <c r="HD509" s="2571"/>
      <c r="HE509" s="2570"/>
      <c r="HF509" s="2570"/>
      <c r="HG509" s="2571"/>
      <c r="HH509" s="2571"/>
      <c r="HI509" s="2570"/>
      <c r="HJ509" s="2570"/>
      <c r="HK509" s="2571"/>
      <c r="HL509" s="2571"/>
      <c r="HM509" s="2570"/>
      <c r="HN509" s="2570"/>
      <c r="HO509" s="2571"/>
      <c r="HP509" s="2571"/>
      <c r="HQ509" s="2570"/>
      <c r="HR509" s="2570"/>
      <c r="HS509" s="2571"/>
      <c r="HT509" s="2571"/>
      <c r="HU509" s="2570"/>
      <c r="HV509" s="2570"/>
      <c r="HW509" s="2571"/>
      <c r="HX509" s="2571"/>
      <c r="HY509" s="2570"/>
      <c r="HZ509" s="2570"/>
      <c r="IA509" s="2571"/>
      <c r="IB509" s="2571"/>
      <c r="IC509" s="2570"/>
      <c r="ID509" s="2570"/>
      <c r="IE509" s="2571"/>
      <c r="IF509" s="2571"/>
      <c r="IG509" s="2570"/>
      <c r="IH509" s="2570"/>
      <c r="II509" s="2571"/>
      <c r="IJ509" s="2571"/>
      <c r="IK509" s="2570"/>
      <c r="IL509" s="2570"/>
      <c r="IM509" s="2571"/>
      <c r="IN509" s="2571"/>
      <c r="IO509" s="2570"/>
      <c r="IP509" s="2570"/>
      <c r="IQ509" s="2571"/>
      <c r="IR509" s="2571"/>
      <c r="IS509" s="2570"/>
      <c r="IT509" s="2570"/>
      <c r="IU509" s="2571"/>
      <c r="IV509" s="2571"/>
      <c r="IW509" s="2572"/>
      <c r="IX509" s="2570"/>
      <c r="IY509" s="2571"/>
      <c r="IZ509" s="2573"/>
      <c r="JA509" s="2572"/>
      <c r="JB509" s="2570"/>
      <c r="JC509" s="2571"/>
      <c r="JD509" s="2573"/>
      <c r="JE509" s="2572"/>
      <c r="JF509" s="2570"/>
      <c r="JG509" s="2571"/>
      <c r="JH509" s="2573"/>
      <c r="JI509" s="2572"/>
      <c r="JJ509" s="2570"/>
      <c r="JK509" s="2571"/>
      <c r="JL509" s="2573"/>
      <c r="JM509" s="2572"/>
      <c r="JN509" s="2570"/>
      <c r="JO509" s="2571"/>
      <c r="JP509" s="2573"/>
      <c r="JQ509" s="2572"/>
      <c r="JR509" s="2570"/>
      <c r="JS509" s="2571"/>
      <c r="JT509" s="2573"/>
      <c r="JU509" s="2572"/>
      <c r="JV509" s="2570"/>
      <c r="JW509" s="2571"/>
      <c r="JX509" s="2573"/>
      <c r="JY509" s="2572"/>
      <c r="JZ509" s="2570"/>
      <c r="KA509" s="2571"/>
      <c r="KB509" s="2573"/>
      <c r="KC509" s="2572"/>
      <c r="KD509" s="2570"/>
      <c r="KE509" s="2571"/>
      <c r="KF509" s="2573"/>
      <c r="KG509" s="2572"/>
      <c r="KH509" s="2570"/>
      <c r="KI509" s="2571"/>
      <c r="KJ509" s="2573"/>
      <c r="KK509" s="2572"/>
      <c r="KL509" s="2570"/>
      <c r="KM509" s="2571"/>
      <c r="KN509" s="2573"/>
      <c r="KO509" s="2572"/>
      <c r="KP509" s="2570"/>
      <c r="KQ509" s="2571"/>
      <c r="KR509" s="2573"/>
      <c r="KS509" s="2572"/>
      <c r="KT509" s="2570"/>
      <c r="KU509" s="2571"/>
      <c r="KV509" s="2573"/>
      <c r="KW509" s="2572"/>
      <c r="KX509" s="2570"/>
      <c r="KY509" s="2571"/>
      <c r="KZ509" s="2573"/>
      <c r="LA509" s="2572"/>
      <c r="LB509" s="2570"/>
      <c r="LC509" s="2571"/>
      <c r="LD509" s="2573"/>
      <c r="LE509" s="2572"/>
      <c r="LF509" s="2570"/>
      <c r="LG509" s="2571"/>
      <c r="LH509" s="2573"/>
      <c r="LI509" s="2572"/>
      <c r="LJ509" s="2570"/>
      <c r="LK509" s="2571"/>
      <c r="LL509" s="2573"/>
      <c r="LM509" s="2572"/>
      <c r="LN509" s="2570"/>
      <c r="LO509" s="2571"/>
      <c r="LP509" s="2573"/>
      <c r="LQ509" s="2572"/>
      <c r="LR509" s="2570"/>
      <c r="LS509" s="2571"/>
      <c r="LT509" s="2573"/>
      <c r="LU509" s="2572"/>
      <c r="LV509" s="2570"/>
      <c r="LW509" s="2571"/>
      <c r="LX509" s="2573"/>
      <c r="LY509" s="2572"/>
      <c r="LZ509" s="2570"/>
      <c r="MA509" s="2571"/>
      <c r="MB509" s="2573"/>
      <c r="MC509" s="2572"/>
      <c r="MD509" s="2570"/>
      <c r="ME509" s="2571"/>
      <c r="MF509" s="2573"/>
      <c r="MG509" s="2572"/>
      <c r="MH509" s="2570"/>
      <c r="MI509" s="2571"/>
      <c r="MJ509" s="2573"/>
      <c r="MK509" s="2572"/>
      <c r="ML509" s="2570"/>
      <c r="MM509" s="2571"/>
      <c r="MN509" s="2573"/>
      <c r="MO509" s="2572"/>
      <c r="MP509" s="2570"/>
      <c r="MQ509" s="2571"/>
      <c r="MR509" s="2573"/>
      <c r="MS509" s="2572"/>
      <c r="MT509" s="2570"/>
      <c r="MU509" s="2571"/>
      <c r="MV509" s="2573"/>
      <c r="MW509" s="2572"/>
      <c r="MX509" s="2570"/>
      <c r="MY509" s="2571"/>
      <c r="MZ509" s="2573"/>
      <c r="NA509" s="2572"/>
      <c r="NB509" s="2570"/>
      <c r="NC509" s="2571"/>
      <c r="ND509" s="2573"/>
    </row>
    <row r="510" spans="1:368" s="78" customFormat="1" thickBot="1">
      <c r="A510" s="899"/>
      <c r="B510" s="1754"/>
      <c r="C510" s="1790"/>
      <c r="D510" s="2331"/>
      <c r="E510" s="1790"/>
      <c r="F510" s="2342" t="s">
        <v>586</v>
      </c>
      <c r="G510" s="2342" t="s">
        <v>173</v>
      </c>
      <c r="H510" s="2343">
        <f t="shared" ref="H510:J513" si="437">AVERAGE(AC510,CG510,BE510,CO510,EO510,AS510,AG510,GW510,HA510,BM510,GK510)</f>
        <v>4.4215714285714283</v>
      </c>
      <c r="I510" s="2343">
        <f t="shared" si="437"/>
        <v>4.0644285714285706</v>
      </c>
      <c r="J510" s="2343">
        <f t="shared" si="437"/>
        <v>5.3239999999999998</v>
      </c>
      <c r="K510" s="2214">
        <f>SUM(H510:J510)</f>
        <v>13.809999999999999</v>
      </c>
      <c r="L510" s="1754"/>
      <c r="M510" s="65"/>
      <c r="N510" s="65"/>
      <c r="O510" s="65"/>
      <c r="P510" s="218"/>
      <c r="Q510" s="2511"/>
      <c r="R510" s="97"/>
      <c r="S510" s="98"/>
      <c r="T510" s="2512"/>
      <c r="U510" s="41"/>
      <c r="V510" s="41"/>
      <c r="W510" s="41"/>
      <c r="X510" s="100"/>
      <c r="Y510" s="101"/>
      <c r="Z510" s="101"/>
      <c r="AA510" s="101"/>
      <c r="AB510" s="102"/>
      <c r="AC510" s="484"/>
      <c r="AD510" s="484"/>
      <c r="AE510" s="484"/>
      <c r="AF510" s="356"/>
      <c r="AG510" s="358">
        <f>AJ510*6/20</f>
        <v>3.9</v>
      </c>
      <c r="AH510" s="358">
        <f>AJ510*6/20</f>
        <v>3.9</v>
      </c>
      <c r="AI510" s="358">
        <f>AJ510*8/20</f>
        <v>5.2</v>
      </c>
      <c r="AJ510" s="543">
        <v>13</v>
      </c>
      <c r="AK510" s="485"/>
      <c r="AL510" s="486"/>
      <c r="AM510" s="486"/>
      <c r="AN510" s="2361"/>
      <c r="AO510" s="2227"/>
      <c r="AP510" s="2227"/>
      <c r="AQ510" s="2227"/>
      <c r="AR510" s="108"/>
      <c r="AS510" s="358">
        <f>AV510*6/20</f>
        <v>4.8</v>
      </c>
      <c r="AT510" s="358">
        <f>AV510*6/20</f>
        <v>4.8</v>
      </c>
      <c r="AU510" s="358">
        <f>AV510*8/20</f>
        <v>6.4</v>
      </c>
      <c r="AV510" s="543">
        <v>16</v>
      </c>
      <c r="AW510" s="1956"/>
      <c r="AX510" s="111"/>
      <c r="AY510" s="112"/>
      <c r="AZ510" s="1957"/>
      <c r="BA510" s="4"/>
      <c r="BB510" s="4"/>
      <c r="BC510" s="4"/>
      <c r="BD510" s="2395"/>
      <c r="BE510" s="1906">
        <f>BH510*6/20</f>
        <v>4.2509999999999994</v>
      </c>
      <c r="BF510" s="683">
        <f>BH510*6/20</f>
        <v>4.2509999999999994</v>
      </c>
      <c r="BG510" s="2466">
        <f>BH510*8/20</f>
        <v>5.6680000000000001</v>
      </c>
      <c r="BH510" s="2409">
        <v>14.17</v>
      </c>
      <c r="BI510" s="221"/>
      <c r="BJ510" s="221"/>
      <c r="BK510" s="221"/>
      <c r="BL510" s="220"/>
      <c r="BM510" s="2235">
        <f>BP510*6/20</f>
        <v>4.5</v>
      </c>
      <c r="BN510" s="879">
        <f>BP510*6/20</f>
        <v>4.5</v>
      </c>
      <c r="BO510" s="879">
        <f>BP510*8/20</f>
        <v>6</v>
      </c>
      <c r="BP510" s="2236">
        <v>15</v>
      </c>
      <c r="BQ510" s="109"/>
      <c r="BR510" s="109"/>
      <c r="BS510" s="109"/>
      <c r="BT510" s="608"/>
      <c r="BU510" s="1939"/>
      <c r="BV510" s="109"/>
      <c r="BW510" s="109"/>
      <c r="BX510" s="1940"/>
      <c r="BY510" s="90"/>
      <c r="BZ510" s="90"/>
      <c r="CA510" s="90"/>
      <c r="CB510" s="120"/>
      <c r="CC510" s="41"/>
      <c r="CD510" s="41"/>
      <c r="CE510" s="41"/>
      <c r="CF510" s="100"/>
      <c r="CG510" s="38"/>
      <c r="CH510" s="38"/>
      <c r="CI510" s="38"/>
      <c r="CJ510" s="117"/>
      <c r="CK510" s="221"/>
      <c r="CL510" s="221"/>
      <c r="CM510" s="221"/>
      <c r="CN510" s="220"/>
      <c r="CO510" s="1858"/>
      <c r="CQ510" s="3"/>
      <c r="CR510" s="2020"/>
      <c r="CV510" s="121"/>
      <c r="CW510" s="2"/>
      <c r="CY510" s="3"/>
      <c r="CZ510" s="3"/>
      <c r="DA510" s="2"/>
      <c r="DC510" s="3"/>
      <c r="DD510" s="3"/>
      <c r="DE510" s="2"/>
      <c r="DG510" s="3"/>
      <c r="DH510" s="3"/>
      <c r="DI510" s="2"/>
      <c r="DK510" s="3"/>
      <c r="DL510" s="3"/>
      <c r="DM510" s="90"/>
      <c r="DN510" s="90"/>
      <c r="DO510" s="90"/>
      <c r="DP510" s="103"/>
      <c r="DQ510" s="2"/>
      <c r="DS510" s="3"/>
      <c r="DT510" s="121"/>
      <c r="DU510" s="2"/>
      <c r="DW510" s="3"/>
      <c r="DX510" s="121"/>
      <c r="DY510" s="2"/>
      <c r="EA510" s="3"/>
      <c r="EB510" s="121"/>
      <c r="EC510" s="2"/>
      <c r="EE510" s="3"/>
      <c r="EF510" s="121"/>
      <c r="EG510" s="2"/>
      <c r="EI510" s="3"/>
      <c r="EJ510" s="121"/>
      <c r="EK510" s="2"/>
      <c r="EM510" s="3"/>
      <c r="EN510" s="121"/>
      <c r="EO510" s="1870">
        <v>3.5</v>
      </c>
      <c r="EP510" s="462">
        <v>4</v>
      </c>
      <c r="EQ510" s="462">
        <v>5</v>
      </c>
      <c r="ER510" s="1871">
        <f>EQ510+EP510+EO510</f>
        <v>12.5</v>
      </c>
      <c r="ES510" s="2"/>
      <c r="EU510" s="3"/>
      <c r="EV510" s="121"/>
      <c r="EW510" s="2"/>
      <c r="EY510" s="3"/>
      <c r="EZ510" s="121"/>
      <c r="FA510" s="2"/>
      <c r="FC510" s="3"/>
      <c r="FD510" s="121"/>
      <c r="FE510" s="1682"/>
      <c r="FF510" s="1683"/>
      <c r="FG510" s="1684"/>
      <c r="FH510" s="1685"/>
      <c r="FL510" s="2252"/>
      <c r="FP510" s="2252"/>
      <c r="FQ510" s="1858"/>
      <c r="FT510" s="2252"/>
      <c r="FX510" s="2252"/>
      <c r="GB510" s="2252"/>
      <c r="GF510" s="2252"/>
      <c r="GG510" s="1858"/>
      <c r="GJ510" s="2252"/>
      <c r="GK510" s="1858"/>
      <c r="GN510" s="2252"/>
      <c r="GR510" s="2252"/>
      <c r="GV510" s="1858"/>
      <c r="GW510" s="1870">
        <v>5</v>
      </c>
      <c r="GX510" s="462">
        <v>4</v>
      </c>
      <c r="GY510" s="462">
        <v>5</v>
      </c>
      <c r="GZ510" s="1871">
        <f>GY510+GX510+GW510</f>
        <v>14</v>
      </c>
      <c r="HA510" s="1870">
        <v>5</v>
      </c>
      <c r="HB510" s="462">
        <v>3</v>
      </c>
      <c r="HC510" s="462">
        <v>4</v>
      </c>
      <c r="HD510" s="1871">
        <f>HC510+HB510+HA510</f>
        <v>12</v>
      </c>
      <c r="HE510" s="1870"/>
      <c r="HF510" s="462"/>
      <c r="HG510" s="462"/>
      <c r="HH510" s="1871"/>
      <c r="HI510" s="1870"/>
      <c r="HJ510" s="462"/>
      <c r="HK510" s="462"/>
      <c r="HL510" s="1871"/>
      <c r="HM510" s="1870"/>
      <c r="HN510" s="462"/>
      <c r="HO510" s="462"/>
      <c r="HP510" s="1871"/>
      <c r="HQ510" s="1870"/>
      <c r="HR510" s="462"/>
      <c r="HS510" s="462"/>
      <c r="HT510" s="1871"/>
      <c r="HU510" s="1870"/>
      <c r="HV510" s="462"/>
      <c r="HW510" s="462"/>
      <c r="HX510" s="1871"/>
      <c r="HY510" s="1870"/>
      <c r="HZ510" s="462"/>
      <c r="IA510" s="462"/>
      <c r="IB510" s="1871"/>
      <c r="IC510" s="1870"/>
      <c r="ID510" s="462"/>
      <c r="IE510" s="462"/>
      <c r="IF510" s="1871"/>
      <c r="IG510" s="1870"/>
      <c r="IH510" s="462"/>
      <c r="II510" s="462"/>
      <c r="IJ510" s="1871"/>
      <c r="IK510" s="1870"/>
      <c r="IL510" s="462"/>
      <c r="IM510" s="462"/>
      <c r="IN510" s="1871"/>
      <c r="IO510" s="1870"/>
      <c r="IP510" s="462"/>
      <c r="IQ510" s="462"/>
      <c r="IR510" s="1871"/>
      <c r="IS510" s="1870"/>
      <c r="IT510" s="462"/>
      <c r="IU510" s="462"/>
      <c r="IV510" s="574"/>
      <c r="IW510" s="1870"/>
      <c r="IX510" s="462"/>
      <c r="IY510" s="462"/>
      <c r="IZ510" s="1871"/>
      <c r="JA510" s="1870"/>
      <c r="JB510" s="462"/>
      <c r="JC510" s="462"/>
      <c r="JD510" s="1871"/>
      <c r="JE510" s="1870"/>
      <c r="JF510" s="462"/>
      <c r="JG510" s="462"/>
      <c r="JH510" s="1871"/>
      <c r="JI510" s="1870"/>
      <c r="JJ510" s="462"/>
      <c r="JK510" s="462"/>
      <c r="JL510" s="1871"/>
      <c r="JM510" s="1870"/>
      <c r="JN510" s="462"/>
      <c r="JO510" s="462"/>
      <c r="JP510" s="1871"/>
      <c r="JQ510" s="1870"/>
      <c r="JR510" s="462"/>
      <c r="JS510" s="462"/>
      <c r="JT510" s="1871"/>
      <c r="JU510" s="1870"/>
      <c r="JV510" s="462"/>
      <c r="JW510" s="462"/>
      <c r="JX510" s="1871"/>
      <c r="JY510" s="1870"/>
      <c r="JZ510" s="462"/>
      <c r="KA510" s="462"/>
      <c r="KB510" s="1871"/>
      <c r="KC510" s="1870"/>
      <c r="KD510" s="462"/>
      <c r="KE510" s="462"/>
      <c r="KF510" s="1871"/>
      <c r="KG510" s="1870"/>
      <c r="KH510" s="462"/>
      <c r="KI510" s="462"/>
      <c r="KJ510" s="1871"/>
      <c r="KK510" s="1870"/>
      <c r="KL510" s="462"/>
      <c r="KM510" s="462"/>
      <c r="KN510" s="1871"/>
      <c r="KO510" s="1870"/>
      <c r="KP510" s="462"/>
      <c r="KQ510" s="462"/>
      <c r="KR510" s="1871"/>
      <c r="KS510" s="1870"/>
      <c r="KT510" s="462"/>
      <c r="KU510" s="462"/>
      <c r="KV510" s="1871"/>
      <c r="KW510" s="1870"/>
      <c r="KX510" s="462"/>
      <c r="KY510" s="462"/>
      <c r="KZ510" s="1871"/>
      <c r="LA510" s="1870"/>
      <c r="LB510" s="462"/>
      <c r="LC510" s="462"/>
      <c r="LD510" s="1871"/>
      <c r="LE510" s="1870"/>
      <c r="LF510" s="462"/>
      <c r="LG510" s="462"/>
      <c r="LH510" s="1871"/>
      <c r="LI510" s="1870"/>
      <c r="LJ510" s="462"/>
      <c r="LK510" s="462"/>
      <c r="LL510" s="1871"/>
      <c r="LM510" s="1870"/>
      <c r="LN510" s="462"/>
      <c r="LO510" s="462"/>
      <c r="LP510" s="1871"/>
      <c r="LQ510" s="1870"/>
      <c r="LR510" s="462"/>
      <c r="LS510" s="462"/>
      <c r="LT510" s="1871"/>
      <c r="LU510" s="1870"/>
      <c r="LV510" s="462"/>
      <c r="LW510" s="462"/>
      <c r="LX510" s="1871"/>
      <c r="LY510" s="1870"/>
      <c r="LZ510" s="462"/>
      <c r="MA510" s="462"/>
      <c r="MB510" s="1871"/>
      <c r="MC510" s="1870"/>
      <c r="MD510" s="462"/>
      <c r="ME510" s="462"/>
      <c r="MF510" s="1871"/>
      <c r="MG510" s="1870"/>
      <c r="MH510" s="462"/>
      <c r="MI510" s="462"/>
      <c r="MJ510" s="1871"/>
      <c r="MK510" s="1870"/>
      <c r="ML510" s="462"/>
      <c r="MM510" s="462"/>
      <c r="MN510" s="1871"/>
      <c r="MO510" s="1870"/>
      <c r="MP510" s="462"/>
      <c r="MQ510" s="462"/>
      <c r="MR510" s="1871"/>
      <c r="MS510" s="1870"/>
      <c r="MT510" s="462"/>
      <c r="MU510" s="462"/>
      <c r="MV510" s="1871"/>
      <c r="MW510" s="1870"/>
      <c r="MX510" s="462"/>
      <c r="MY510" s="462"/>
      <c r="MZ510" s="1871"/>
      <c r="NA510" s="1870"/>
      <c r="NB510" s="462"/>
      <c r="NC510" s="462"/>
      <c r="ND510" s="1871"/>
    </row>
    <row r="511" spans="1:368" s="78" customFormat="1" thickBot="1">
      <c r="A511" s="899"/>
      <c r="B511" s="1754"/>
      <c r="C511" s="1790"/>
      <c r="D511" s="2331"/>
      <c r="E511" s="1790"/>
      <c r="F511" s="2342" t="s">
        <v>587</v>
      </c>
      <c r="G511" s="2342" t="s">
        <v>411</v>
      </c>
      <c r="H511" s="2343">
        <f t="shared" si="437"/>
        <v>4.0712857142857146</v>
      </c>
      <c r="I511" s="2343">
        <f t="shared" si="437"/>
        <v>2.999857142857143</v>
      </c>
      <c r="J511" s="2343">
        <f t="shared" si="437"/>
        <v>4.5474285714285712</v>
      </c>
      <c r="K511" s="2214">
        <f>SUM(H511:J511)</f>
        <v>11.618571428571428</v>
      </c>
      <c r="L511" s="1754"/>
      <c r="M511" s="65"/>
      <c r="N511" s="65"/>
      <c r="O511" s="65"/>
      <c r="P511" s="218"/>
      <c r="Q511" s="2511"/>
      <c r="R511" s="97"/>
      <c r="S511" s="98"/>
      <c r="T511" s="2512"/>
      <c r="U511" s="41"/>
      <c r="V511" s="41"/>
      <c r="W511" s="41"/>
      <c r="X511" s="100"/>
      <c r="Y511" s="101"/>
      <c r="Z511" s="101"/>
      <c r="AA511" s="101"/>
      <c r="AB511" s="102"/>
      <c r="AC511" s="484"/>
      <c r="AD511" s="484"/>
      <c r="AE511" s="484"/>
      <c r="AF511" s="356"/>
      <c r="AG511" s="358">
        <f>AJ511*6/20</f>
        <v>3</v>
      </c>
      <c r="AH511" s="358">
        <f>AJ511*6/20</f>
        <v>3</v>
      </c>
      <c r="AI511" s="358">
        <f>AJ511*8/20</f>
        <v>4</v>
      </c>
      <c r="AJ511" s="543">
        <v>10</v>
      </c>
      <c r="AK511" s="485"/>
      <c r="AL511" s="486"/>
      <c r="AM511" s="486"/>
      <c r="AN511" s="2361"/>
      <c r="AO511" s="2227"/>
      <c r="AP511" s="2227"/>
      <c r="AQ511" s="2227"/>
      <c r="AR511" s="108"/>
      <c r="AS511" s="358">
        <f>AV511*6/20</f>
        <v>3.6</v>
      </c>
      <c r="AT511" s="358">
        <f>AV511*6/20</f>
        <v>3.6</v>
      </c>
      <c r="AU511" s="358">
        <f>AV511*8/20</f>
        <v>4.8</v>
      </c>
      <c r="AV511" s="543">
        <v>12</v>
      </c>
      <c r="AW511" s="1956"/>
      <c r="AX511" s="111"/>
      <c r="AY511" s="112"/>
      <c r="AZ511" s="1957"/>
      <c r="BA511" s="4"/>
      <c r="BB511" s="4"/>
      <c r="BC511" s="4"/>
      <c r="BD511" s="2395"/>
      <c r="BE511" s="2401">
        <v>5</v>
      </c>
      <c r="BF511" s="368">
        <v>2.5</v>
      </c>
      <c r="BG511" s="2451">
        <v>5</v>
      </c>
      <c r="BH511" s="470">
        <f>BG511+BF511+BE511</f>
        <v>12.5</v>
      </c>
      <c r="BI511" s="221"/>
      <c r="BJ511" s="221"/>
      <c r="BK511" s="221"/>
      <c r="BL511" s="220"/>
      <c r="BM511" s="1906">
        <f>BP511*6/20</f>
        <v>4.8989999999999991</v>
      </c>
      <c r="BN511" s="683">
        <f>BP511*6/20</f>
        <v>4.8989999999999991</v>
      </c>
      <c r="BO511" s="683">
        <f>BP511*8/20</f>
        <v>6.5319999999999991</v>
      </c>
      <c r="BP511" s="1907">
        <v>16.329999999999998</v>
      </c>
      <c r="BQ511" s="109"/>
      <c r="BR511" s="109"/>
      <c r="BS511" s="109"/>
      <c r="BT511" s="608"/>
      <c r="BU511" s="1939"/>
      <c r="BV511" s="109"/>
      <c r="BW511" s="109"/>
      <c r="BX511" s="1940"/>
      <c r="BY511" s="90"/>
      <c r="BZ511" s="90"/>
      <c r="CA511" s="90"/>
      <c r="CB511" s="120"/>
      <c r="CC511" s="41"/>
      <c r="CD511" s="41"/>
      <c r="CE511" s="41"/>
      <c r="CF511" s="100"/>
      <c r="CG511" s="38"/>
      <c r="CH511" s="38"/>
      <c r="CI511" s="38"/>
      <c r="CJ511" s="117"/>
      <c r="CK511" s="221"/>
      <c r="CL511" s="221"/>
      <c r="CM511" s="221"/>
      <c r="CN511" s="220"/>
      <c r="CO511" s="1858"/>
      <c r="CQ511" s="3"/>
      <c r="CR511" s="2020"/>
      <c r="CV511" s="121"/>
      <c r="CW511" s="2"/>
      <c r="CY511" s="3"/>
      <c r="CZ511" s="3"/>
      <c r="DA511" s="2"/>
      <c r="DC511" s="3"/>
      <c r="DD511" s="3"/>
      <c r="DE511" s="2"/>
      <c r="DG511" s="3"/>
      <c r="DH511" s="3"/>
      <c r="DI511" s="2"/>
      <c r="DK511" s="3"/>
      <c r="DL511" s="3"/>
      <c r="DM511" s="90"/>
      <c r="DN511" s="90"/>
      <c r="DO511" s="90"/>
      <c r="DP511" s="103"/>
      <c r="DQ511" s="2"/>
      <c r="DS511" s="3"/>
      <c r="DT511" s="121"/>
      <c r="DU511" s="2"/>
      <c r="DW511" s="3"/>
      <c r="DX511" s="121"/>
      <c r="DY511" s="2"/>
      <c r="EA511" s="3"/>
      <c r="EB511" s="121"/>
      <c r="EC511" s="2"/>
      <c r="EE511" s="3"/>
      <c r="EF511" s="121"/>
      <c r="EG511" s="2"/>
      <c r="EI511" s="3"/>
      <c r="EJ511" s="121"/>
      <c r="EK511" s="2"/>
      <c r="EM511" s="3"/>
      <c r="EN511" s="121"/>
      <c r="EO511" s="1870">
        <v>3</v>
      </c>
      <c r="EP511" s="462">
        <v>2</v>
      </c>
      <c r="EQ511" s="462">
        <v>4.5</v>
      </c>
      <c r="ER511" s="1871">
        <f>EQ511+EP511+EO511</f>
        <v>9.5</v>
      </c>
      <c r="ES511" s="2"/>
      <c r="EU511" s="3"/>
      <c r="EV511" s="121"/>
      <c r="EW511" s="2"/>
      <c r="EY511" s="3"/>
      <c r="EZ511" s="121"/>
      <c r="FA511" s="2"/>
      <c r="FC511" s="3"/>
      <c r="FD511" s="121"/>
      <c r="FE511" s="1682"/>
      <c r="FF511" s="1683"/>
      <c r="FG511" s="1684"/>
      <c r="FH511" s="1685"/>
      <c r="FL511" s="2252"/>
      <c r="FP511" s="2252"/>
      <c r="FQ511" s="1858"/>
      <c r="FT511" s="2252"/>
      <c r="FX511" s="2252"/>
      <c r="GB511" s="2252"/>
      <c r="GF511" s="2252"/>
      <c r="GG511" s="1858"/>
      <c r="GJ511" s="2252"/>
      <c r="GK511" s="1858"/>
      <c r="GN511" s="2252"/>
      <c r="GR511" s="2252"/>
      <c r="GV511" s="1858"/>
      <c r="GW511" s="1870">
        <v>4</v>
      </c>
      <c r="GX511" s="462">
        <v>3</v>
      </c>
      <c r="GY511" s="462">
        <v>4</v>
      </c>
      <c r="GZ511" s="1871">
        <f>GY511+GX511+GW511</f>
        <v>11</v>
      </c>
      <c r="HA511" s="1870">
        <v>5</v>
      </c>
      <c r="HB511" s="462">
        <v>2</v>
      </c>
      <c r="HC511" s="462">
        <v>3</v>
      </c>
      <c r="HD511" s="1871">
        <f>HC511+HB511+HA511</f>
        <v>10</v>
      </c>
      <c r="HE511" s="1870"/>
      <c r="HF511" s="462"/>
      <c r="HG511" s="462"/>
      <c r="HH511" s="1871"/>
      <c r="HI511" s="1870"/>
      <c r="HJ511" s="462"/>
      <c r="HK511" s="462"/>
      <c r="HL511" s="1871"/>
      <c r="HM511" s="1870"/>
      <c r="HN511" s="462"/>
      <c r="HO511" s="462"/>
      <c r="HP511" s="1871"/>
      <c r="HQ511" s="1870"/>
      <c r="HR511" s="462"/>
      <c r="HS511" s="462"/>
      <c r="HT511" s="1871"/>
      <c r="HU511" s="1870"/>
      <c r="HV511" s="462"/>
      <c r="HW511" s="462"/>
      <c r="HX511" s="1871"/>
      <c r="HY511" s="1870"/>
      <c r="HZ511" s="462"/>
      <c r="IA511" s="462"/>
      <c r="IB511" s="1871"/>
      <c r="IC511" s="1870"/>
      <c r="ID511" s="462"/>
      <c r="IE511" s="462"/>
      <c r="IF511" s="1871"/>
      <c r="IG511" s="1870"/>
      <c r="IH511" s="462"/>
      <c r="II511" s="462"/>
      <c r="IJ511" s="1871"/>
      <c r="IK511" s="1870"/>
      <c r="IL511" s="462"/>
      <c r="IM511" s="462"/>
      <c r="IN511" s="1871"/>
      <c r="IO511" s="1870"/>
      <c r="IP511" s="462"/>
      <c r="IQ511" s="462"/>
      <c r="IR511" s="1871"/>
      <c r="IS511" s="1870"/>
      <c r="IT511" s="462"/>
      <c r="IU511" s="462"/>
      <c r="IV511" s="574"/>
      <c r="IW511" s="1870"/>
      <c r="IX511" s="462"/>
      <c r="IY511" s="462"/>
      <c r="IZ511" s="1871"/>
      <c r="JA511" s="1870"/>
      <c r="JB511" s="462"/>
      <c r="JC511" s="462"/>
      <c r="JD511" s="1871"/>
      <c r="JE511" s="1870"/>
      <c r="JF511" s="462"/>
      <c r="JG511" s="462"/>
      <c r="JH511" s="1871"/>
      <c r="JI511" s="1870"/>
      <c r="JJ511" s="462"/>
      <c r="JK511" s="462"/>
      <c r="JL511" s="1871"/>
      <c r="JM511" s="1870"/>
      <c r="JN511" s="462"/>
      <c r="JO511" s="462"/>
      <c r="JP511" s="1871"/>
      <c r="JQ511" s="1870"/>
      <c r="JR511" s="462"/>
      <c r="JS511" s="462"/>
      <c r="JT511" s="1871"/>
      <c r="JU511" s="1870"/>
      <c r="JV511" s="462"/>
      <c r="JW511" s="462"/>
      <c r="JX511" s="1871"/>
      <c r="JY511" s="1870"/>
      <c r="JZ511" s="462"/>
      <c r="KA511" s="462"/>
      <c r="KB511" s="1871"/>
      <c r="KC511" s="1870"/>
      <c r="KD511" s="462"/>
      <c r="KE511" s="462"/>
      <c r="KF511" s="1871"/>
      <c r="KG511" s="1870"/>
      <c r="KH511" s="462"/>
      <c r="KI511" s="462"/>
      <c r="KJ511" s="1871"/>
      <c r="KK511" s="1870"/>
      <c r="KL511" s="462"/>
      <c r="KM511" s="462"/>
      <c r="KN511" s="1871"/>
      <c r="KO511" s="1870"/>
      <c r="KP511" s="462"/>
      <c r="KQ511" s="462"/>
      <c r="KR511" s="1871"/>
      <c r="KS511" s="1870"/>
      <c r="KT511" s="462"/>
      <c r="KU511" s="462"/>
      <c r="KV511" s="1871"/>
      <c r="KW511" s="1870"/>
      <c r="KX511" s="462"/>
      <c r="KY511" s="462"/>
      <c r="KZ511" s="1871"/>
      <c r="LA511" s="1870"/>
      <c r="LB511" s="462"/>
      <c r="LC511" s="462"/>
      <c r="LD511" s="1871"/>
      <c r="LE511" s="1870"/>
      <c r="LF511" s="462"/>
      <c r="LG511" s="462"/>
      <c r="LH511" s="1871"/>
      <c r="LI511" s="1870"/>
      <c r="LJ511" s="462"/>
      <c r="LK511" s="462"/>
      <c r="LL511" s="1871"/>
      <c r="LM511" s="1870"/>
      <c r="LN511" s="462"/>
      <c r="LO511" s="462"/>
      <c r="LP511" s="1871"/>
      <c r="LQ511" s="1870"/>
      <c r="LR511" s="462"/>
      <c r="LS511" s="462"/>
      <c r="LT511" s="1871"/>
      <c r="LU511" s="1870"/>
      <c r="LV511" s="462"/>
      <c r="LW511" s="462"/>
      <c r="LX511" s="1871"/>
      <c r="LY511" s="1870"/>
      <c r="LZ511" s="462"/>
      <c r="MA511" s="462"/>
      <c r="MB511" s="1871"/>
      <c r="MC511" s="1870"/>
      <c r="MD511" s="462"/>
      <c r="ME511" s="462"/>
      <c r="MF511" s="1871"/>
      <c r="MG511" s="1870"/>
      <c r="MH511" s="462"/>
      <c r="MI511" s="462"/>
      <c r="MJ511" s="1871"/>
      <c r="MK511" s="1870"/>
      <c r="ML511" s="462"/>
      <c r="MM511" s="462"/>
      <c r="MN511" s="1871"/>
      <c r="MO511" s="1870"/>
      <c r="MP511" s="462"/>
      <c r="MQ511" s="462"/>
      <c r="MR511" s="1871"/>
      <c r="MS511" s="1870"/>
      <c r="MT511" s="462"/>
      <c r="MU511" s="462"/>
      <c r="MV511" s="1871"/>
      <c r="MW511" s="1870"/>
      <c r="MX511" s="462"/>
      <c r="MY511" s="462"/>
      <c r="MZ511" s="1871"/>
      <c r="NA511" s="1870"/>
      <c r="NB511" s="462"/>
      <c r="NC511" s="462"/>
      <c r="ND511" s="1871"/>
    </row>
    <row r="512" spans="1:368" s="78" customFormat="1" thickBot="1">
      <c r="A512" s="899"/>
      <c r="B512" s="1754"/>
      <c r="C512" s="1790"/>
      <c r="D512" s="2331"/>
      <c r="E512" s="1790"/>
      <c r="F512" s="2342"/>
      <c r="G512" s="2342" t="s">
        <v>566</v>
      </c>
      <c r="H512" s="2352">
        <f t="shared" si="437"/>
        <v>5.0571428571428569</v>
      </c>
      <c r="I512" s="2352">
        <f t="shared" si="437"/>
        <v>4.9142857142857137</v>
      </c>
      <c r="J512" s="2352">
        <f t="shared" si="437"/>
        <v>6.2428571428571429</v>
      </c>
      <c r="K512" s="2362">
        <f>SUM(H512:J512)</f>
        <v>16.214285714285715</v>
      </c>
      <c r="L512" s="1754"/>
      <c r="M512" s="65"/>
      <c r="N512" s="65"/>
      <c r="O512" s="65"/>
      <c r="P512" s="218"/>
      <c r="Q512" s="2511"/>
      <c r="R512" s="97"/>
      <c r="S512" s="98"/>
      <c r="T512" s="2512"/>
      <c r="U512" s="41"/>
      <c r="V512" s="41"/>
      <c r="W512" s="41"/>
      <c r="X512" s="100"/>
      <c r="Y512" s="101"/>
      <c r="Z512" s="101"/>
      <c r="AA512" s="101"/>
      <c r="AB512" s="102"/>
      <c r="AC512" s="484"/>
      <c r="AD512" s="484"/>
      <c r="AE512" s="484"/>
      <c r="AF512" s="356"/>
      <c r="AG512" s="358">
        <f>AJ512*6/20</f>
        <v>6</v>
      </c>
      <c r="AH512" s="358">
        <f>AJ512*6/20</f>
        <v>6</v>
      </c>
      <c r="AI512" s="358">
        <f>AJ512*8/20</f>
        <v>8</v>
      </c>
      <c r="AJ512" s="543">
        <v>20</v>
      </c>
      <c r="AK512" s="485"/>
      <c r="AL512" s="486"/>
      <c r="AM512" s="486"/>
      <c r="AN512" s="2361"/>
      <c r="AO512" s="2227"/>
      <c r="AP512" s="2227"/>
      <c r="AQ512" s="2227"/>
      <c r="AR512" s="108"/>
      <c r="AS512" s="358">
        <f>AV512*6/20</f>
        <v>5.4</v>
      </c>
      <c r="AT512" s="358">
        <f>AV512*6/20</f>
        <v>5.4</v>
      </c>
      <c r="AU512" s="358">
        <f>AV512*8/20</f>
        <v>7.2</v>
      </c>
      <c r="AV512" s="543">
        <v>18</v>
      </c>
      <c r="AW512" s="1956"/>
      <c r="AX512" s="111"/>
      <c r="AY512" s="112"/>
      <c r="AZ512" s="1957"/>
      <c r="BA512" s="4"/>
      <c r="BB512" s="4"/>
      <c r="BC512" s="4"/>
      <c r="BD512" s="2395"/>
      <c r="BE512" s="2401">
        <v>6</v>
      </c>
      <c r="BF512" s="368">
        <v>4</v>
      </c>
      <c r="BG512" s="2451">
        <v>6</v>
      </c>
      <c r="BH512" s="470">
        <f>BG512+BF512+BE512</f>
        <v>16</v>
      </c>
      <c r="BI512" s="221"/>
      <c r="BJ512" s="221"/>
      <c r="BK512" s="221"/>
      <c r="BL512" s="220"/>
      <c r="BM512" s="1982">
        <f>BP512*6/20</f>
        <v>5.4</v>
      </c>
      <c r="BN512" s="358">
        <f>BP512*6/20</f>
        <v>5.4</v>
      </c>
      <c r="BO512" s="358">
        <f>BP512*8/20</f>
        <v>7.2</v>
      </c>
      <c r="BP512" s="1983">
        <v>18</v>
      </c>
      <c r="BQ512" s="109"/>
      <c r="BR512" s="109"/>
      <c r="BS512" s="109"/>
      <c r="BT512" s="608"/>
      <c r="BU512" s="1939"/>
      <c r="BV512" s="109"/>
      <c r="BW512" s="109"/>
      <c r="BX512" s="1940"/>
      <c r="BY512" s="90"/>
      <c r="BZ512" s="90"/>
      <c r="CA512" s="90"/>
      <c r="CB512" s="120"/>
      <c r="CC512" s="41"/>
      <c r="CD512" s="41"/>
      <c r="CE512" s="41"/>
      <c r="CF512" s="100"/>
      <c r="CG512" s="38"/>
      <c r="CH512" s="38"/>
      <c r="CI512" s="38"/>
      <c r="CJ512" s="117"/>
      <c r="CK512" s="221"/>
      <c r="CL512" s="221"/>
      <c r="CM512" s="221"/>
      <c r="CN512" s="220"/>
      <c r="CO512" s="1858"/>
      <c r="CQ512" s="3"/>
      <c r="CR512" s="2020"/>
      <c r="CV512" s="121"/>
      <c r="CW512" s="2"/>
      <c r="CY512" s="3"/>
      <c r="CZ512" s="3"/>
      <c r="DA512" s="2"/>
      <c r="DC512" s="3"/>
      <c r="DD512" s="3"/>
      <c r="DE512" s="2"/>
      <c r="DG512" s="3"/>
      <c r="DH512" s="3"/>
      <c r="DI512" s="2"/>
      <c r="DK512" s="3"/>
      <c r="DL512" s="3"/>
      <c r="DM512" s="90"/>
      <c r="DN512" s="90"/>
      <c r="DO512" s="90"/>
      <c r="DP512" s="103"/>
      <c r="DQ512" s="2"/>
      <c r="DS512" s="3"/>
      <c r="DT512" s="121"/>
      <c r="DU512" s="2"/>
      <c r="DW512" s="3"/>
      <c r="DX512" s="121"/>
      <c r="DY512" s="2"/>
      <c r="EA512" s="3"/>
      <c r="EB512" s="121"/>
      <c r="EC512" s="2"/>
      <c r="EE512" s="3"/>
      <c r="EF512" s="121"/>
      <c r="EG512" s="2"/>
      <c r="EI512" s="3"/>
      <c r="EJ512" s="121"/>
      <c r="EK512" s="2"/>
      <c r="EM512" s="3"/>
      <c r="EN512" s="121"/>
      <c r="EO512" s="1870">
        <v>5</v>
      </c>
      <c r="EP512" s="462">
        <v>5</v>
      </c>
      <c r="EQ512" s="462">
        <v>4.5</v>
      </c>
      <c r="ER512" s="1871">
        <f>EQ512+EP512+EO512</f>
        <v>14.5</v>
      </c>
      <c r="ES512" s="2"/>
      <c r="EU512" s="3"/>
      <c r="EV512" s="121"/>
      <c r="EW512" s="2"/>
      <c r="EY512" s="3"/>
      <c r="EZ512" s="121"/>
      <c r="FA512" s="2"/>
      <c r="FC512" s="3"/>
      <c r="FD512" s="121"/>
      <c r="FE512" s="1682"/>
      <c r="FF512" s="1683"/>
      <c r="FG512" s="1684"/>
      <c r="FH512" s="1685"/>
      <c r="FL512" s="2252"/>
      <c r="FP512" s="2252"/>
      <c r="FQ512" s="1858"/>
      <c r="FT512" s="2252"/>
      <c r="FX512" s="2252"/>
      <c r="GB512" s="2252"/>
      <c r="GF512" s="2252"/>
      <c r="GG512" s="1858"/>
      <c r="GJ512" s="2252"/>
      <c r="GK512" s="1858"/>
      <c r="GN512" s="2252"/>
      <c r="GR512" s="2252"/>
      <c r="GV512" s="1858"/>
      <c r="GW512" s="1870">
        <v>4</v>
      </c>
      <c r="GX512" s="462">
        <v>5</v>
      </c>
      <c r="GY512" s="462">
        <v>6</v>
      </c>
      <c r="GZ512" s="1871">
        <f>GY512+GX512+GW512</f>
        <v>15</v>
      </c>
      <c r="HA512" s="1906">
        <f>HD512*6/20</f>
        <v>3.6</v>
      </c>
      <c r="HB512" s="683">
        <f>HD512*6/20</f>
        <v>3.6</v>
      </c>
      <c r="HC512" s="683">
        <f>HD512*8/20</f>
        <v>4.8</v>
      </c>
      <c r="HD512" s="1907">
        <v>12</v>
      </c>
      <c r="HE512" s="1906"/>
      <c r="HF512" s="683"/>
      <c r="HG512" s="683"/>
      <c r="HH512" s="1907"/>
      <c r="HI512" s="1906"/>
      <c r="HJ512" s="683"/>
      <c r="HK512" s="683"/>
      <c r="HL512" s="1907"/>
      <c r="HM512" s="1906"/>
      <c r="HN512" s="683"/>
      <c r="HO512" s="683"/>
      <c r="HP512" s="1907"/>
      <c r="HQ512" s="1906"/>
      <c r="HR512" s="683"/>
      <c r="HS512" s="683"/>
      <c r="HT512" s="1907"/>
      <c r="HU512" s="1906"/>
      <c r="HV512" s="683"/>
      <c r="HW512" s="683"/>
      <c r="HX512" s="1907"/>
      <c r="HY512" s="1906"/>
      <c r="HZ512" s="683"/>
      <c r="IA512" s="683"/>
      <c r="IB512" s="1907"/>
      <c r="IC512" s="1906"/>
      <c r="ID512" s="683"/>
      <c r="IE512" s="683"/>
      <c r="IF512" s="1907"/>
      <c r="IG512" s="1906"/>
      <c r="IH512" s="683"/>
      <c r="II512" s="683"/>
      <c r="IJ512" s="1907"/>
      <c r="IK512" s="1906"/>
      <c r="IL512" s="683"/>
      <c r="IM512" s="683"/>
      <c r="IN512" s="1907"/>
      <c r="IO512" s="1906"/>
      <c r="IP512" s="683"/>
      <c r="IQ512" s="683"/>
      <c r="IR512" s="1907"/>
      <c r="IS512" s="1906"/>
      <c r="IT512" s="683"/>
      <c r="IU512" s="683"/>
      <c r="IV512" s="699"/>
      <c r="IW512" s="1906"/>
      <c r="IX512" s="683"/>
      <c r="IY512" s="683"/>
      <c r="IZ512" s="1907"/>
      <c r="JA512" s="1906"/>
      <c r="JB512" s="683"/>
      <c r="JC512" s="683"/>
      <c r="JD512" s="1907"/>
      <c r="JE512" s="1906"/>
      <c r="JF512" s="683"/>
      <c r="JG512" s="683"/>
      <c r="JH512" s="1907"/>
      <c r="JI512" s="1906"/>
      <c r="JJ512" s="683"/>
      <c r="JK512" s="683"/>
      <c r="JL512" s="1907"/>
      <c r="JM512" s="1906"/>
      <c r="JN512" s="683"/>
      <c r="JO512" s="683"/>
      <c r="JP512" s="1907"/>
      <c r="JQ512" s="1906"/>
      <c r="JR512" s="683"/>
      <c r="JS512" s="683"/>
      <c r="JT512" s="1907"/>
      <c r="JU512" s="1906"/>
      <c r="JV512" s="683"/>
      <c r="JW512" s="683"/>
      <c r="JX512" s="1907"/>
      <c r="JY512" s="1906"/>
      <c r="JZ512" s="683"/>
      <c r="KA512" s="683"/>
      <c r="KB512" s="1907"/>
      <c r="KC512" s="1906"/>
      <c r="KD512" s="683"/>
      <c r="KE512" s="683"/>
      <c r="KF512" s="1907"/>
      <c r="KG512" s="1906"/>
      <c r="KH512" s="683"/>
      <c r="KI512" s="683"/>
      <c r="KJ512" s="1907"/>
      <c r="KK512" s="1906"/>
      <c r="KL512" s="683"/>
      <c r="KM512" s="683"/>
      <c r="KN512" s="1907"/>
      <c r="KO512" s="1906"/>
      <c r="KP512" s="683"/>
      <c r="KQ512" s="683"/>
      <c r="KR512" s="1907"/>
      <c r="KS512" s="1906"/>
      <c r="KT512" s="683"/>
      <c r="KU512" s="683"/>
      <c r="KV512" s="1907"/>
      <c r="KW512" s="1906"/>
      <c r="KX512" s="683"/>
      <c r="KY512" s="683"/>
      <c r="KZ512" s="1907"/>
      <c r="LA512" s="1906"/>
      <c r="LB512" s="683"/>
      <c r="LC512" s="683"/>
      <c r="LD512" s="1907"/>
      <c r="LE512" s="1906"/>
      <c r="LF512" s="683"/>
      <c r="LG512" s="683"/>
      <c r="LH512" s="1907"/>
      <c r="LI512" s="1906"/>
      <c r="LJ512" s="683"/>
      <c r="LK512" s="683"/>
      <c r="LL512" s="1907"/>
      <c r="LM512" s="1906"/>
      <c r="LN512" s="683"/>
      <c r="LO512" s="683"/>
      <c r="LP512" s="1907"/>
      <c r="LQ512" s="1906"/>
      <c r="LR512" s="683"/>
      <c r="LS512" s="683"/>
      <c r="LT512" s="1907"/>
      <c r="LU512" s="1906"/>
      <c r="LV512" s="683"/>
      <c r="LW512" s="683"/>
      <c r="LX512" s="1907"/>
      <c r="LY512" s="1906"/>
      <c r="LZ512" s="683"/>
      <c r="MA512" s="683"/>
      <c r="MB512" s="1907"/>
      <c r="MC512" s="1906"/>
      <c r="MD512" s="683"/>
      <c r="ME512" s="683"/>
      <c r="MF512" s="1907"/>
      <c r="MG512" s="1906"/>
      <c r="MH512" s="683"/>
      <c r="MI512" s="683"/>
      <c r="MJ512" s="1907"/>
      <c r="MK512" s="1906"/>
      <c r="ML512" s="683"/>
      <c r="MM512" s="683"/>
      <c r="MN512" s="1907"/>
      <c r="MO512" s="1906"/>
      <c r="MP512" s="683"/>
      <c r="MQ512" s="683"/>
      <c r="MR512" s="1907"/>
      <c r="MS512" s="1906"/>
      <c r="MT512" s="683"/>
      <c r="MU512" s="683"/>
      <c r="MV512" s="1907"/>
      <c r="MW512" s="1906"/>
      <c r="MX512" s="683"/>
      <c r="MY512" s="683"/>
      <c r="MZ512" s="1907"/>
      <c r="NA512" s="1906"/>
      <c r="NB512" s="683"/>
      <c r="NC512" s="683"/>
      <c r="ND512" s="1907"/>
    </row>
    <row r="513" spans="1:368" s="78" customFormat="1" thickBot="1">
      <c r="A513" s="899"/>
      <c r="B513" s="1754"/>
      <c r="C513" s="1790"/>
      <c r="D513" s="2331"/>
      <c r="E513" s="1790"/>
      <c r="F513" s="2342"/>
      <c r="G513" s="2342" t="s">
        <v>588</v>
      </c>
      <c r="H513" s="2355">
        <f t="shared" si="437"/>
        <v>4.3712857142857144</v>
      </c>
      <c r="I513" s="2355">
        <f t="shared" si="437"/>
        <v>4.0855714285714289</v>
      </c>
      <c r="J513" s="2355">
        <f t="shared" si="437"/>
        <v>5.5188571428571427</v>
      </c>
      <c r="K513" s="2378">
        <f>SUM(H513:J513)</f>
        <v>13.975714285714286</v>
      </c>
      <c r="L513" s="1754"/>
      <c r="M513" s="65"/>
      <c r="N513" s="65"/>
      <c r="O513" s="65"/>
      <c r="P513" s="218"/>
      <c r="Q513" s="2511"/>
      <c r="R513" s="97"/>
      <c r="S513" s="98"/>
      <c r="T513" s="2512"/>
      <c r="U513" s="41"/>
      <c r="V513" s="41"/>
      <c r="W513" s="41"/>
      <c r="X513" s="100"/>
      <c r="Y513" s="101"/>
      <c r="Z513" s="101"/>
      <c r="AA513" s="101"/>
      <c r="AB513" s="102"/>
      <c r="AC513" s="484"/>
      <c r="AD513" s="484"/>
      <c r="AE513" s="484"/>
      <c r="AF513" s="356"/>
      <c r="AG513" s="358">
        <f>AJ513*6/20</f>
        <v>4.5</v>
      </c>
      <c r="AH513" s="358">
        <f>AJ513*6/20</f>
        <v>4.5</v>
      </c>
      <c r="AI513" s="358">
        <f>AJ513*8/20</f>
        <v>6</v>
      </c>
      <c r="AJ513" s="543">
        <v>15</v>
      </c>
      <c r="AK513" s="1906"/>
      <c r="AL513" s="683"/>
      <c r="AM513" s="683"/>
      <c r="AN513" s="1907"/>
      <c r="AO513" s="2227"/>
      <c r="AP513" s="2227"/>
      <c r="AQ513" s="2227"/>
      <c r="AR513" s="108"/>
      <c r="AS513" s="358">
        <f>AV513*6/20</f>
        <v>4.8</v>
      </c>
      <c r="AT513" s="358">
        <f>AV513*6/20</f>
        <v>4.8</v>
      </c>
      <c r="AU513" s="358">
        <f>AV513*8/20</f>
        <v>6.4</v>
      </c>
      <c r="AV513" s="543">
        <v>16</v>
      </c>
      <c r="AW513" s="1956"/>
      <c r="AX513" s="111"/>
      <c r="AY513" s="112"/>
      <c r="AZ513" s="1957"/>
      <c r="BA513" s="4"/>
      <c r="BB513" s="4"/>
      <c r="BC513" s="4"/>
      <c r="BD513" s="2395"/>
      <c r="BE513" s="2401">
        <v>5</v>
      </c>
      <c r="BF513" s="368">
        <v>4</v>
      </c>
      <c r="BG513" s="2451">
        <v>5</v>
      </c>
      <c r="BH513" s="470">
        <f>BG513+BF513+BE513</f>
        <v>14</v>
      </c>
      <c r="BI513" s="221"/>
      <c r="BJ513" s="221"/>
      <c r="BK513" s="221"/>
      <c r="BL513" s="220"/>
      <c r="BM513" s="1982">
        <f>BP513*6/20</f>
        <v>4.8</v>
      </c>
      <c r="BN513" s="358">
        <f>BP513*6/20</f>
        <v>4.8</v>
      </c>
      <c r="BO513" s="358">
        <f>BP513*8/20</f>
        <v>6.4</v>
      </c>
      <c r="BP513" s="1983">
        <v>16</v>
      </c>
      <c r="BQ513" s="109"/>
      <c r="BR513" s="109"/>
      <c r="BS513" s="109"/>
      <c r="BT513" s="608"/>
      <c r="BU513" s="1939"/>
      <c r="BV513" s="109"/>
      <c r="BW513" s="109"/>
      <c r="BX513" s="1940"/>
      <c r="BY513" s="90"/>
      <c r="BZ513" s="90"/>
      <c r="CA513" s="90"/>
      <c r="CB513" s="120"/>
      <c r="CC513" s="41"/>
      <c r="CD513" s="41"/>
      <c r="CE513" s="41"/>
      <c r="CF513" s="100"/>
      <c r="CG513" s="38"/>
      <c r="CH513" s="38"/>
      <c r="CI513" s="38"/>
      <c r="CJ513" s="117"/>
      <c r="CK513" s="221"/>
      <c r="CL513" s="221"/>
      <c r="CM513" s="221"/>
      <c r="CN513" s="220"/>
      <c r="CO513" s="1858"/>
      <c r="CQ513" s="3"/>
      <c r="CR513" s="2020"/>
      <c r="CV513" s="121"/>
      <c r="CW513" s="2"/>
      <c r="CY513" s="3"/>
      <c r="CZ513" s="3"/>
      <c r="DA513" s="2"/>
      <c r="DC513" s="3"/>
      <c r="DD513" s="3"/>
      <c r="DE513" s="2"/>
      <c r="DG513" s="3"/>
      <c r="DH513" s="3"/>
      <c r="DI513" s="2"/>
      <c r="DK513" s="3"/>
      <c r="DL513" s="3"/>
      <c r="DM513" s="90"/>
      <c r="DN513" s="90"/>
      <c r="DO513" s="90"/>
      <c r="DP513" s="103"/>
      <c r="DQ513" s="2"/>
      <c r="DS513" s="3"/>
      <c r="DT513" s="121"/>
      <c r="DU513" s="2"/>
      <c r="DW513" s="3"/>
      <c r="DX513" s="121"/>
      <c r="DY513" s="2"/>
      <c r="EA513" s="3"/>
      <c r="EB513" s="121"/>
      <c r="EC513" s="2"/>
      <c r="EE513" s="3"/>
      <c r="EF513" s="121"/>
      <c r="EG513" s="2"/>
      <c r="EI513" s="3"/>
      <c r="EJ513" s="121"/>
      <c r="EK513" s="2"/>
      <c r="EM513" s="3"/>
      <c r="EN513" s="121"/>
      <c r="EO513" s="1870">
        <v>2.5</v>
      </c>
      <c r="EP513" s="462">
        <v>2.5</v>
      </c>
      <c r="EQ513" s="462">
        <v>4.5</v>
      </c>
      <c r="ER513" s="1871">
        <f>EQ513+EP513+EO513</f>
        <v>9.5</v>
      </c>
      <c r="ES513" s="2"/>
      <c r="EU513" s="3"/>
      <c r="EV513" s="121"/>
      <c r="EW513" s="2"/>
      <c r="EY513" s="3"/>
      <c r="EZ513" s="121"/>
      <c r="FA513" s="2"/>
      <c r="FC513" s="3"/>
      <c r="FD513" s="121"/>
      <c r="FE513" s="1682"/>
      <c r="FF513" s="1683"/>
      <c r="FG513" s="1684"/>
      <c r="FH513" s="1685"/>
      <c r="FL513" s="2252"/>
      <c r="FP513" s="2252"/>
      <c r="FQ513" s="1858"/>
      <c r="FT513" s="2252"/>
      <c r="FX513" s="2252"/>
      <c r="GB513" s="2252"/>
      <c r="GF513" s="2252"/>
      <c r="GG513" s="1858"/>
      <c r="GJ513" s="2252"/>
      <c r="GK513" s="1858"/>
      <c r="GN513" s="2252"/>
      <c r="GR513" s="2252"/>
      <c r="GV513" s="1858"/>
      <c r="GW513" s="1906">
        <f>GZ513*6/20</f>
        <v>3.9990000000000001</v>
      </c>
      <c r="GX513" s="683">
        <f>GZ513*6/20</f>
        <v>3.9990000000000001</v>
      </c>
      <c r="GY513" s="683">
        <f>GZ513*8/20</f>
        <v>5.3319999999999999</v>
      </c>
      <c r="GZ513" s="1907">
        <v>13.33</v>
      </c>
      <c r="HA513" s="1870">
        <v>5</v>
      </c>
      <c r="HB513" s="462">
        <v>4</v>
      </c>
      <c r="HC513" s="462">
        <v>5</v>
      </c>
      <c r="HD513" s="1871">
        <f>HC513+HB513+HA513</f>
        <v>14</v>
      </c>
      <c r="HE513" s="1870"/>
      <c r="HF513" s="462"/>
      <c r="HG513" s="462"/>
      <c r="HH513" s="1871"/>
      <c r="HI513" s="1870"/>
      <c r="HJ513" s="462"/>
      <c r="HK513" s="462"/>
      <c r="HL513" s="1871"/>
      <c r="HM513" s="1870"/>
      <c r="HN513" s="462"/>
      <c r="HO513" s="462"/>
      <c r="HP513" s="1871"/>
      <c r="HQ513" s="1870"/>
      <c r="HR513" s="462"/>
      <c r="HS513" s="462"/>
      <c r="HT513" s="1871"/>
      <c r="HU513" s="1870"/>
      <c r="HV513" s="462"/>
      <c r="HW513" s="462"/>
      <c r="HX513" s="1871"/>
      <c r="HY513" s="1870"/>
      <c r="HZ513" s="462"/>
      <c r="IA513" s="462"/>
      <c r="IB513" s="1871"/>
      <c r="IC513" s="1870"/>
      <c r="ID513" s="462"/>
      <c r="IE513" s="462"/>
      <c r="IF513" s="1871"/>
      <c r="IG513" s="1870"/>
      <c r="IH513" s="462"/>
      <c r="II513" s="462"/>
      <c r="IJ513" s="1871"/>
      <c r="IK513" s="1870"/>
      <c r="IL513" s="462"/>
      <c r="IM513" s="462"/>
      <c r="IN513" s="1871"/>
      <c r="IO513" s="1870"/>
      <c r="IP513" s="462"/>
      <c r="IQ513" s="462"/>
      <c r="IR513" s="1871"/>
      <c r="IS513" s="1870"/>
      <c r="IT513" s="462"/>
      <c r="IU513" s="462"/>
      <c r="IV513" s="574"/>
      <c r="IW513" s="1870"/>
      <c r="IX513" s="462"/>
      <c r="IY513" s="462"/>
      <c r="IZ513" s="1871"/>
      <c r="JA513" s="1870"/>
      <c r="JB513" s="462"/>
      <c r="JC513" s="462"/>
      <c r="JD513" s="1871"/>
      <c r="JE513" s="1870"/>
      <c r="JF513" s="462"/>
      <c r="JG513" s="462"/>
      <c r="JH513" s="1871"/>
      <c r="JI513" s="1870"/>
      <c r="JJ513" s="462"/>
      <c r="JK513" s="462"/>
      <c r="JL513" s="1871"/>
      <c r="JM513" s="1870"/>
      <c r="JN513" s="462"/>
      <c r="JO513" s="462"/>
      <c r="JP513" s="1871"/>
      <c r="JQ513" s="1870"/>
      <c r="JR513" s="462"/>
      <c r="JS513" s="462"/>
      <c r="JT513" s="1871"/>
      <c r="JU513" s="1870"/>
      <c r="JV513" s="462"/>
      <c r="JW513" s="462"/>
      <c r="JX513" s="1871"/>
      <c r="JY513" s="1870"/>
      <c r="JZ513" s="462"/>
      <c r="KA513" s="462"/>
      <c r="KB513" s="1871"/>
      <c r="KC513" s="1870"/>
      <c r="KD513" s="462"/>
      <c r="KE513" s="462"/>
      <c r="KF513" s="1871"/>
      <c r="KG513" s="1870"/>
      <c r="KH513" s="462"/>
      <c r="KI513" s="462"/>
      <c r="KJ513" s="1871"/>
      <c r="KK513" s="1870"/>
      <c r="KL513" s="462"/>
      <c r="KM513" s="462"/>
      <c r="KN513" s="1871"/>
      <c r="KO513" s="1870"/>
      <c r="KP513" s="462"/>
      <c r="KQ513" s="462"/>
      <c r="KR513" s="1871"/>
      <c r="KS513" s="1870"/>
      <c r="KT513" s="462"/>
      <c r="KU513" s="462"/>
      <c r="KV513" s="1871"/>
      <c r="KW513" s="1870"/>
      <c r="KX513" s="462"/>
      <c r="KY513" s="462"/>
      <c r="KZ513" s="1871"/>
      <c r="LA513" s="1870"/>
      <c r="LB513" s="462"/>
      <c r="LC513" s="462"/>
      <c r="LD513" s="1871"/>
      <c r="LE513" s="1870"/>
      <c r="LF513" s="462"/>
      <c r="LG513" s="462"/>
      <c r="LH513" s="1871"/>
      <c r="LI513" s="1870"/>
      <c r="LJ513" s="462"/>
      <c r="LK513" s="462"/>
      <c r="LL513" s="1871"/>
      <c r="LM513" s="1870"/>
      <c r="LN513" s="462"/>
      <c r="LO513" s="462"/>
      <c r="LP513" s="1871"/>
      <c r="LQ513" s="1870"/>
      <c r="LR513" s="462"/>
      <c r="LS513" s="462"/>
      <c r="LT513" s="1871"/>
      <c r="LU513" s="1870"/>
      <c r="LV513" s="462"/>
      <c r="LW513" s="462"/>
      <c r="LX513" s="1871"/>
      <c r="LY513" s="1870"/>
      <c r="LZ513" s="462"/>
      <c r="MA513" s="462"/>
      <c r="MB513" s="1871"/>
      <c r="MC513" s="1870"/>
      <c r="MD513" s="462"/>
      <c r="ME513" s="462"/>
      <c r="MF513" s="1871"/>
      <c r="MG513" s="1870"/>
      <c r="MH513" s="462"/>
      <c r="MI513" s="462"/>
      <c r="MJ513" s="1871"/>
      <c r="MK513" s="1870"/>
      <c r="ML513" s="462"/>
      <c r="MM513" s="462"/>
      <c r="MN513" s="1871"/>
      <c r="MO513" s="1870"/>
      <c r="MP513" s="462"/>
      <c r="MQ513" s="462"/>
      <c r="MR513" s="1871"/>
      <c r="MS513" s="1870"/>
      <c r="MT513" s="462"/>
      <c r="MU513" s="462"/>
      <c r="MV513" s="1871"/>
      <c r="MW513" s="1870"/>
      <c r="MX513" s="462"/>
      <c r="MY513" s="462"/>
      <c r="MZ513" s="1871"/>
      <c r="NA513" s="1870"/>
      <c r="NB513" s="462"/>
      <c r="NC513" s="462"/>
      <c r="ND513" s="1871"/>
    </row>
    <row r="514" spans="1:368" s="898" customFormat="1" thickBot="1">
      <c r="A514" s="861"/>
      <c r="B514" s="1760"/>
      <c r="C514" s="1790">
        <v>2009</v>
      </c>
      <c r="D514" s="2335" t="s">
        <v>503</v>
      </c>
      <c r="E514" s="1790">
        <v>29</v>
      </c>
      <c r="F514" s="2345" t="s">
        <v>590</v>
      </c>
      <c r="G514" s="2346"/>
      <c r="H514" s="2329"/>
      <c r="I514" s="2329"/>
      <c r="J514" s="2329"/>
      <c r="K514" s="2330"/>
      <c r="L514" s="1760"/>
      <c r="M514" s="2075"/>
      <c r="N514" s="2075"/>
      <c r="O514" s="2075"/>
      <c r="P514" s="2491"/>
      <c r="Q514" s="2536"/>
      <c r="R514" s="2076"/>
      <c r="S514" s="2077"/>
      <c r="T514" s="2537"/>
      <c r="U514" s="2078"/>
      <c r="V514" s="2078"/>
      <c r="W514" s="2078"/>
      <c r="X514" s="2079"/>
      <c r="Y514" s="2199"/>
      <c r="Z514" s="2199"/>
      <c r="AA514" s="2199"/>
      <c r="AB514" s="2379"/>
      <c r="AC514" s="2570">
        <f>STDEV(AF515:AF516)</f>
        <v>1.7677669529663689</v>
      </c>
      <c r="AD514" s="2570"/>
      <c r="AE514" s="2571">
        <f>AVERAGE(AF515:AF516)</f>
        <v>14.25</v>
      </c>
      <c r="AF514" s="2571"/>
      <c r="AG514" s="2081"/>
      <c r="AH514" s="2081"/>
      <c r="AI514" s="2082"/>
      <c r="AJ514" s="2081"/>
      <c r="AK514" s="1555"/>
      <c r="AL514" s="1556"/>
      <c r="AM514" s="1556"/>
      <c r="AN514" s="2386"/>
      <c r="AO514" s="2086"/>
      <c r="AP514" s="2086"/>
      <c r="AQ514" s="2086"/>
      <c r="AR514" s="2087"/>
      <c r="AS514" s="2088"/>
      <c r="AT514" s="2088"/>
      <c r="AU514" s="2089"/>
      <c r="AV514" s="2090"/>
      <c r="AW514" s="2091"/>
      <c r="AX514" s="2092"/>
      <c r="AY514" s="2093"/>
      <c r="AZ514" s="2094"/>
      <c r="BA514" s="2095"/>
      <c r="BB514" s="2095"/>
      <c r="BC514" s="2095"/>
      <c r="BD514" s="2394"/>
      <c r="BE514" s="2400"/>
      <c r="BF514" s="1526"/>
      <c r="BG514" s="2450"/>
      <c r="BH514" s="888"/>
      <c r="BI514" s="2097"/>
      <c r="BJ514" s="2097"/>
      <c r="BK514" s="2097"/>
      <c r="BL514" s="2098"/>
      <c r="BM514" s="2099"/>
      <c r="BN514" s="2099"/>
      <c r="BO514" s="2099"/>
      <c r="BP514" s="2100"/>
      <c r="BQ514" s="2088"/>
      <c r="BR514" s="2088"/>
      <c r="BS514" s="2088"/>
      <c r="BT514" s="2090"/>
      <c r="BU514" s="2101"/>
      <c r="BV514" s="2088"/>
      <c r="BW514" s="2088"/>
      <c r="BX514" s="2102"/>
      <c r="BY514" s="2103"/>
      <c r="BZ514" s="2103"/>
      <c r="CA514" s="2103"/>
      <c r="CB514" s="2104"/>
      <c r="CC514" s="2078"/>
      <c r="CD514" s="2078"/>
      <c r="CE514" s="2078"/>
      <c r="CF514" s="2079"/>
      <c r="CG514" s="2099"/>
      <c r="CH514" s="2099"/>
      <c r="CI514" s="2099"/>
      <c r="CJ514" s="2100"/>
      <c r="CK514" s="2097"/>
      <c r="CL514" s="2097"/>
      <c r="CM514" s="2097"/>
      <c r="CN514" s="2105"/>
      <c r="CO514" s="1867"/>
      <c r="CQ514" s="2106"/>
      <c r="CR514" s="2201"/>
      <c r="CV514" s="2107"/>
      <c r="CW514" s="2108"/>
      <c r="CY514" s="2106"/>
      <c r="CZ514" s="2106"/>
      <c r="DA514" s="2108"/>
      <c r="DC514" s="2106"/>
      <c r="DD514" s="2106"/>
      <c r="DE514" s="2108"/>
      <c r="DG514" s="2106"/>
      <c r="DH514" s="2106"/>
      <c r="DI514" s="2108"/>
      <c r="DK514" s="2106"/>
      <c r="DL514" s="2106"/>
      <c r="DM514" s="2109"/>
      <c r="DN514" s="2109"/>
      <c r="DO514" s="2109"/>
      <c r="DP514" s="2110"/>
      <c r="DQ514" s="2108"/>
      <c r="DS514" s="2106"/>
      <c r="DT514" s="2107"/>
      <c r="DU514" s="2108"/>
      <c r="DW514" s="2106"/>
      <c r="DX514" s="2107"/>
      <c r="DY514" s="2108"/>
      <c r="EA514" s="2106"/>
      <c r="EB514" s="2107"/>
      <c r="EC514" s="2108"/>
      <c r="EE514" s="2106"/>
      <c r="EF514" s="2107"/>
      <c r="EG514" s="2108"/>
      <c r="EI514" s="2106"/>
      <c r="EJ514" s="2107"/>
      <c r="EK514" s="2111"/>
      <c r="EL514" s="2112"/>
      <c r="EM514" s="2113"/>
      <c r="EN514" s="2114"/>
      <c r="EO514" s="2578">
        <f>STDEV(ER515:ER516)</f>
        <v>5.3033008588991066</v>
      </c>
      <c r="EP514" s="2574"/>
      <c r="EQ514" s="2575">
        <f>AVERAGE(ER515:ER516)</f>
        <v>13.25</v>
      </c>
      <c r="ER514" s="2579"/>
      <c r="ES514" s="2119"/>
      <c r="ET514" s="2120"/>
      <c r="EU514" s="2121"/>
      <c r="EV514" s="2122"/>
      <c r="EW514" s="2123"/>
      <c r="EX514" s="2124"/>
      <c r="EY514" s="2125"/>
      <c r="EZ514" s="2126"/>
      <c r="FA514" s="2127"/>
      <c r="FB514" s="2128"/>
      <c r="FC514" s="2129"/>
      <c r="FD514" s="2130"/>
      <c r="FE514" s="2131"/>
      <c r="FF514" s="2132"/>
      <c r="FG514" s="2133"/>
      <c r="FH514" s="2134"/>
      <c r="FL514" s="2260"/>
      <c r="FP514" s="2260"/>
      <c r="FQ514" s="1867"/>
      <c r="FT514" s="2260"/>
      <c r="FX514" s="2260"/>
      <c r="GB514" s="2260"/>
      <c r="GF514" s="2260"/>
      <c r="GJ514" s="2260"/>
      <c r="GN514" s="2260"/>
      <c r="GR514" s="2260"/>
      <c r="GV514" s="2260"/>
      <c r="GW514" s="2578">
        <f>STDEV(GZ515:GZ516)</f>
        <v>0</v>
      </c>
      <c r="GX514" s="2574"/>
      <c r="GY514" s="2575">
        <f>AVERAGE(GZ515:GZ516)</f>
        <v>14</v>
      </c>
      <c r="GZ514" s="2579"/>
      <c r="HA514" s="1867"/>
      <c r="HD514" s="2260"/>
      <c r="HE514" s="1867"/>
      <c r="HH514" s="2260"/>
      <c r="HI514" s="1867"/>
      <c r="HL514" s="2260"/>
      <c r="HM514" s="1867"/>
      <c r="HP514" s="2260"/>
      <c r="HQ514" s="1867"/>
      <c r="HT514" s="2260"/>
      <c r="HU514" s="1867"/>
      <c r="HX514" s="2260"/>
      <c r="HY514" s="1867"/>
      <c r="IB514" s="2260"/>
      <c r="IC514" s="1867"/>
      <c r="IF514" s="2260"/>
      <c r="IG514" s="1867"/>
      <c r="IJ514" s="2260"/>
      <c r="IK514" s="1867"/>
      <c r="IN514" s="2260"/>
      <c r="IO514" s="1867"/>
      <c r="IR514" s="2260"/>
      <c r="IS514" s="1867"/>
      <c r="IV514" s="1867"/>
      <c r="IW514" s="1867"/>
      <c r="IZ514" s="2260"/>
      <c r="JA514" s="1867"/>
      <c r="JD514" s="2260"/>
      <c r="JE514" s="1867"/>
      <c r="JH514" s="2260"/>
      <c r="JI514" s="1867"/>
      <c r="JL514" s="2260"/>
      <c r="JM514" s="1867"/>
      <c r="JP514" s="2260"/>
      <c r="JQ514" s="1867"/>
      <c r="JT514" s="2260"/>
      <c r="JU514" s="1867"/>
      <c r="JX514" s="2260"/>
      <c r="JY514" s="1867"/>
      <c r="KB514" s="2260"/>
      <c r="KC514" s="1867"/>
      <c r="KF514" s="2260"/>
      <c r="KG514" s="1867"/>
      <c r="KJ514" s="2260"/>
      <c r="KK514" s="1867"/>
      <c r="KN514" s="2260"/>
      <c r="KO514" s="1867"/>
      <c r="KR514" s="2260"/>
      <c r="KS514" s="1867"/>
      <c r="KV514" s="2260"/>
      <c r="KW514" s="1867"/>
      <c r="KZ514" s="2260"/>
      <c r="LA514" s="1867"/>
      <c r="LD514" s="2260"/>
      <c r="LE514" s="1867"/>
      <c r="LH514" s="2260"/>
      <c r="LI514" s="1867"/>
      <c r="LL514" s="2260"/>
      <c r="LM514" s="1867"/>
      <c r="LP514" s="2260"/>
      <c r="LQ514" s="1867"/>
      <c r="LT514" s="2260"/>
      <c r="LU514" s="1867"/>
      <c r="LX514" s="2260"/>
      <c r="LY514" s="1867"/>
      <c r="MB514" s="2260"/>
      <c r="MC514" s="1867"/>
      <c r="MF514" s="2260"/>
      <c r="MG514" s="1867"/>
      <c r="MJ514" s="2260"/>
      <c r="MK514" s="1867"/>
      <c r="MN514" s="2260"/>
      <c r="MO514" s="1867"/>
      <c r="MR514" s="2260"/>
      <c r="MS514" s="1867"/>
      <c r="MV514" s="2260"/>
      <c r="MW514" s="1867"/>
      <c r="MZ514" s="2260"/>
      <c r="NA514" s="1867"/>
      <c r="ND514" s="2260"/>
    </row>
    <row r="515" spans="1:368" s="78" customFormat="1" thickBot="1">
      <c r="A515" s="899"/>
      <c r="B515" s="1754"/>
      <c r="C515" s="2336"/>
      <c r="D515" s="2337"/>
      <c r="E515" s="2336"/>
      <c r="F515" s="1837" t="s">
        <v>591</v>
      </c>
      <c r="G515" s="1743" t="s">
        <v>560</v>
      </c>
      <c r="H515" s="2343">
        <f t="shared" ref="H515:J516" si="438">AVERAGE(AC515,CG515,BE515,CO515,EO515,AS515,AG515,GW515,HA515,BM515,GK515)</f>
        <v>3.5666666666666664</v>
      </c>
      <c r="I515" s="2343">
        <f t="shared" si="438"/>
        <v>4.2333333333333334</v>
      </c>
      <c r="J515" s="2343">
        <f t="shared" si="438"/>
        <v>5.2</v>
      </c>
      <c r="K515" s="2214">
        <f>SUM(H515:J515)</f>
        <v>13</v>
      </c>
      <c r="L515" s="1754"/>
      <c r="M515" s="65"/>
      <c r="N515" s="65"/>
      <c r="O515" s="65"/>
      <c r="P515" s="218"/>
      <c r="Q515" s="2511"/>
      <c r="R515" s="97"/>
      <c r="S515" s="98"/>
      <c r="T515" s="2512"/>
      <c r="U515" s="41"/>
      <c r="V515" s="41"/>
      <c r="W515" s="41"/>
      <c r="X515" s="100"/>
      <c r="Y515" s="101"/>
      <c r="Z515" s="101"/>
      <c r="AA515" s="101"/>
      <c r="AB515" s="2344"/>
      <c r="AC515" s="2382">
        <v>4.5</v>
      </c>
      <c r="AD515" s="1199">
        <v>5</v>
      </c>
      <c r="AE515" s="1199">
        <v>6</v>
      </c>
      <c r="AF515" s="2383">
        <f>AE515+AD515+AC515</f>
        <v>15.5</v>
      </c>
      <c r="AG515" s="1183"/>
      <c r="AH515" s="1183"/>
      <c r="AI515" s="1184"/>
      <c r="AJ515" s="1183"/>
      <c r="AK515" s="1558"/>
      <c r="AL515" s="486"/>
      <c r="AM515" s="486"/>
      <c r="AN515" s="2387"/>
      <c r="AO515" s="1135"/>
      <c r="AP515" s="1135"/>
      <c r="AQ515" s="1135"/>
      <c r="AR515" s="1124"/>
      <c r="AS515" s="109"/>
      <c r="AT515" s="109"/>
      <c r="AU515" s="110"/>
      <c r="AV515" s="608"/>
      <c r="AW515" s="1956"/>
      <c r="AX515" s="111"/>
      <c r="AY515" s="112"/>
      <c r="AZ515" s="1957"/>
      <c r="BA515" s="4"/>
      <c r="BB515" s="4"/>
      <c r="BC515" s="4"/>
      <c r="BD515" s="2395"/>
      <c r="BE515" s="2401"/>
      <c r="BF515" s="368"/>
      <c r="BG515" s="2451"/>
      <c r="BH515" s="470"/>
      <c r="BI515" s="221"/>
      <c r="BJ515" s="221"/>
      <c r="BK515" s="221"/>
      <c r="BL515" s="115"/>
      <c r="BM515" s="38"/>
      <c r="BN515" s="38"/>
      <c r="BO515" s="38"/>
      <c r="BP515" s="117"/>
      <c r="BQ515" s="109"/>
      <c r="BR515" s="109"/>
      <c r="BS515" s="109"/>
      <c r="BT515" s="608"/>
      <c r="BU515" s="1939"/>
      <c r="BV515" s="109"/>
      <c r="BW515" s="109"/>
      <c r="BX515" s="1940"/>
      <c r="BY515" s="2135"/>
      <c r="BZ515" s="2135"/>
      <c r="CA515" s="2135"/>
      <c r="CB515" s="1431"/>
      <c r="CC515" s="41"/>
      <c r="CD515" s="41"/>
      <c r="CE515" s="41"/>
      <c r="CF515" s="100"/>
      <c r="CG515" s="38"/>
      <c r="CH515" s="38"/>
      <c r="CI515" s="38"/>
      <c r="CJ515" s="117"/>
      <c r="CK515" s="221"/>
      <c r="CL515" s="221"/>
      <c r="CM515" s="221"/>
      <c r="CN515" s="220"/>
      <c r="CO515" s="1858"/>
      <c r="CQ515" s="3"/>
      <c r="CR515" s="2020"/>
      <c r="CV515" s="121"/>
      <c r="CW515" s="2"/>
      <c r="CY515" s="3"/>
      <c r="CZ515" s="3"/>
      <c r="DA515" s="2"/>
      <c r="DC515" s="3"/>
      <c r="DD515" s="3"/>
      <c r="DE515" s="2"/>
      <c r="DG515" s="3"/>
      <c r="DH515" s="3"/>
      <c r="DI515" s="2"/>
      <c r="DK515" s="3"/>
      <c r="DL515" s="3"/>
      <c r="DM515" s="90"/>
      <c r="DN515" s="90"/>
      <c r="DO515" s="90"/>
      <c r="DP515" s="103"/>
      <c r="DQ515" s="2"/>
      <c r="DS515" s="3"/>
      <c r="DT515" s="121"/>
      <c r="DU515" s="2"/>
      <c r="DW515" s="3"/>
      <c r="DX515" s="121"/>
      <c r="DY515" s="2"/>
      <c r="EA515" s="3"/>
      <c r="EB515" s="121"/>
      <c r="EC515" s="2"/>
      <c r="EE515" s="3"/>
      <c r="EF515" s="121"/>
      <c r="EG515" s="2"/>
      <c r="EI515" s="3"/>
      <c r="EJ515" s="121"/>
      <c r="EK515" s="994"/>
      <c r="EL515" s="995"/>
      <c r="EM515" s="996"/>
      <c r="EN515" s="994"/>
      <c r="EO515" s="1876">
        <v>2</v>
      </c>
      <c r="EP515" s="1872">
        <v>3.5</v>
      </c>
      <c r="EQ515" s="1872">
        <v>4</v>
      </c>
      <c r="ER515" s="1877">
        <f>EQ515+EP515+EO515</f>
        <v>9.5</v>
      </c>
      <c r="ES515" s="1118"/>
      <c r="ET515" s="1118"/>
      <c r="EU515" s="1119"/>
      <c r="EV515" s="1120"/>
      <c r="EW515" s="1400"/>
      <c r="EX515" s="1401"/>
      <c r="EY515" s="1402"/>
      <c r="EZ515" s="1403"/>
      <c r="FA515" s="1469"/>
      <c r="FB515" s="1470"/>
      <c r="FC515" s="1471"/>
      <c r="FD515" s="1472"/>
      <c r="FE515" s="1682"/>
      <c r="FF515" s="1683"/>
      <c r="FG515" s="1684"/>
      <c r="FH515" s="1685"/>
      <c r="FL515" s="2252"/>
      <c r="FP515" s="2252"/>
      <c r="FQ515" s="1858"/>
      <c r="FT515" s="2252"/>
      <c r="FX515" s="2252"/>
      <c r="GB515" s="2252"/>
      <c r="GF515" s="2252"/>
      <c r="GJ515" s="2252"/>
      <c r="GN515" s="2252"/>
      <c r="GR515" s="2252"/>
      <c r="GV515" s="2252"/>
      <c r="GW515" s="1933">
        <f>GZ515*6/20</f>
        <v>4.2</v>
      </c>
      <c r="GX515" s="1197">
        <f>GZ515*6/20</f>
        <v>4.2</v>
      </c>
      <c r="GY515" s="1197">
        <f>GZ515*8/20</f>
        <v>5.6</v>
      </c>
      <c r="GZ515" s="1934">
        <v>14</v>
      </c>
      <c r="HA515" s="1858"/>
      <c r="HD515" s="2252"/>
      <c r="HE515" s="1858"/>
      <c r="HH515" s="2252"/>
      <c r="HI515" s="1858"/>
      <c r="HL515" s="2252"/>
      <c r="HM515" s="1858"/>
      <c r="HP515" s="2252"/>
      <c r="HQ515" s="1858"/>
      <c r="HT515" s="2252"/>
      <c r="HU515" s="1858"/>
      <c r="HX515" s="2252"/>
      <c r="HY515" s="1858"/>
      <c r="IB515" s="2252"/>
      <c r="IC515" s="1858"/>
      <c r="IF515" s="2252"/>
      <c r="IG515" s="1858"/>
      <c r="IJ515" s="2252"/>
      <c r="IK515" s="1858"/>
      <c r="IN515" s="2252"/>
      <c r="IO515" s="1858"/>
      <c r="IR515" s="2252"/>
      <c r="IS515" s="1858"/>
      <c r="IV515" s="1858"/>
      <c r="IW515" s="1858"/>
      <c r="IZ515" s="2252"/>
      <c r="JA515" s="1858"/>
      <c r="JD515" s="2252"/>
      <c r="JE515" s="1858"/>
      <c r="JH515" s="2252"/>
      <c r="JI515" s="1858"/>
      <c r="JL515" s="2252"/>
      <c r="JM515" s="1858"/>
      <c r="JP515" s="2252"/>
      <c r="JQ515" s="1858"/>
      <c r="JT515" s="2252"/>
      <c r="JU515" s="1858"/>
      <c r="JX515" s="2252"/>
      <c r="JY515" s="1858"/>
      <c r="KB515" s="2252"/>
      <c r="KC515" s="1858"/>
      <c r="KF515" s="2252"/>
      <c r="KG515" s="1858"/>
      <c r="KJ515" s="2252"/>
      <c r="KK515" s="1858"/>
      <c r="KN515" s="2252"/>
      <c r="KO515" s="1858"/>
      <c r="KR515" s="2252"/>
      <c r="KS515" s="1858"/>
      <c r="KV515" s="2252"/>
      <c r="KW515" s="1858"/>
      <c r="KZ515" s="2252"/>
      <c r="LA515" s="1858"/>
      <c r="LD515" s="2252"/>
      <c r="LE515" s="1858"/>
      <c r="LH515" s="2252"/>
      <c r="LI515" s="1858"/>
      <c r="LL515" s="2252"/>
      <c r="LM515" s="1858"/>
      <c r="LP515" s="2252"/>
      <c r="LQ515" s="1858"/>
      <c r="LT515" s="2252"/>
      <c r="LU515" s="1858"/>
      <c r="LX515" s="2252"/>
      <c r="LY515" s="1858"/>
      <c r="MB515" s="2252"/>
      <c r="MC515" s="1858"/>
      <c r="MF515" s="2252"/>
      <c r="MG515" s="1858"/>
      <c r="MJ515" s="2252"/>
      <c r="MK515" s="1858"/>
      <c r="MN515" s="2252"/>
      <c r="MO515" s="1858"/>
      <c r="MR515" s="2252"/>
      <c r="MS515" s="1858"/>
      <c r="MV515" s="2252"/>
      <c r="MW515" s="1858"/>
      <c r="MZ515" s="2252"/>
      <c r="NA515" s="1858"/>
      <c r="ND515" s="2252"/>
    </row>
    <row r="516" spans="1:368" s="933" customFormat="1" thickBot="1">
      <c r="A516" s="900"/>
      <c r="B516" s="1761"/>
      <c r="C516" s="2340"/>
      <c r="D516" s="2347"/>
      <c r="E516" s="2340"/>
      <c r="F516" s="2380" t="s">
        <v>592</v>
      </c>
      <c r="G516" s="1744" t="s">
        <v>589</v>
      </c>
      <c r="H516" s="2352">
        <f t="shared" si="438"/>
        <v>4.833333333333333</v>
      </c>
      <c r="I516" s="2352">
        <f t="shared" si="438"/>
        <v>4.5</v>
      </c>
      <c r="J516" s="2352">
        <f t="shared" si="438"/>
        <v>5.333333333333333</v>
      </c>
      <c r="K516" s="2362">
        <f>SUM(H516:J516)</f>
        <v>14.666666666666664</v>
      </c>
      <c r="L516" s="1761"/>
      <c r="M516" s="2136"/>
      <c r="N516" s="2136"/>
      <c r="O516" s="2136"/>
      <c r="P516" s="2492"/>
      <c r="Q516" s="2538"/>
      <c r="R516" s="2137"/>
      <c r="S516" s="2138"/>
      <c r="T516" s="2539"/>
      <c r="U516" s="2139"/>
      <c r="V516" s="2139"/>
      <c r="W516" s="2139"/>
      <c r="X516" s="2140"/>
      <c r="Y516" s="2204"/>
      <c r="Z516" s="2204"/>
      <c r="AA516" s="2204"/>
      <c r="AB516" s="2381"/>
      <c r="AC516" s="2384">
        <v>4</v>
      </c>
      <c r="AD516" s="2245">
        <v>4</v>
      </c>
      <c r="AE516" s="2245">
        <v>5</v>
      </c>
      <c r="AF516" s="2385">
        <f>AE516+AD516+AC516</f>
        <v>13</v>
      </c>
      <c r="AG516" s="2142"/>
      <c r="AH516" s="2142"/>
      <c r="AI516" s="2143"/>
      <c r="AJ516" s="2142"/>
      <c r="AK516" s="2237"/>
      <c r="AL516" s="2238"/>
      <c r="AM516" s="2238"/>
      <c r="AN516" s="2388"/>
      <c r="AO516" s="2147"/>
      <c r="AP516" s="2147"/>
      <c r="AQ516" s="2147"/>
      <c r="AR516" s="2148"/>
      <c r="AS516" s="2149"/>
      <c r="AT516" s="2149"/>
      <c r="AU516" s="2150"/>
      <c r="AV516" s="2151"/>
      <c r="AW516" s="2152"/>
      <c r="AX516" s="2153"/>
      <c r="AY516" s="2154"/>
      <c r="AZ516" s="2155"/>
      <c r="BA516" s="2156"/>
      <c r="BB516" s="2156"/>
      <c r="BC516" s="2156"/>
      <c r="BD516" s="2396"/>
      <c r="BE516" s="2402"/>
      <c r="BF516" s="2273"/>
      <c r="BG516" s="2452"/>
      <c r="BH516" s="926"/>
      <c r="BI516" s="2158"/>
      <c r="BJ516" s="2158"/>
      <c r="BK516" s="2158"/>
      <c r="BL516" s="2159"/>
      <c r="BM516" s="2160"/>
      <c r="BN516" s="2160"/>
      <c r="BO516" s="2160"/>
      <c r="BP516" s="2161"/>
      <c r="BQ516" s="2149"/>
      <c r="BR516" s="2149"/>
      <c r="BS516" s="2149"/>
      <c r="BT516" s="2151"/>
      <c r="BU516" s="2162"/>
      <c r="BV516" s="2149"/>
      <c r="BW516" s="2149"/>
      <c r="BX516" s="2163"/>
      <c r="BY516" s="2164"/>
      <c r="BZ516" s="2164"/>
      <c r="CA516" s="2164"/>
      <c r="CB516" s="2165"/>
      <c r="CC516" s="2139"/>
      <c r="CD516" s="2139"/>
      <c r="CE516" s="2139"/>
      <c r="CF516" s="2140"/>
      <c r="CG516" s="38"/>
      <c r="CH516" s="38"/>
      <c r="CI516" s="38"/>
      <c r="CJ516" s="117"/>
      <c r="CK516" s="2158"/>
      <c r="CL516" s="2158"/>
      <c r="CM516" s="2158"/>
      <c r="CN516" s="2166"/>
      <c r="CO516" s="1858"/>
      <c r="CP516" s="78"/>
      <c r="CQ516" s="3"/>
      <c r="CR516" s="2020"/>
      <c r="CV516" s="2168"/>
      <c r="CW516" s="2169"/>
      <c r="CY516" s="2167"/>
      <c r="CZ516" s="2167"/>
      <c r="DA516" s="2169"/>
      <c r="DC516" s="2167"/>
      <c r="DD516" s="2167"/>
      <c r="DE516" s="2169"/>
      <c r="DG516" s="2167"/>
      <c r="DH516" s="2167"/>
      <c r="DI516" s="2169"/>
      <c r="DK516" s="2167"/>
      <c r="DL516" s="2167"/>
      <c r="DM516" s="2170"/>
      <c r="DN516" s="2170"/>
      <c r="DO516" s="2170"/>
      <c r="DP516" s="2171"/>
      <c r="DQ516" s="2169"/>
      <c r="DS516" s="2167"/>
      <c r="DT516" s="2168"/>
      <c r="DU516" s="2169"/>
      <c r="DW516" s="2167"/>
      <c r="DX516" s="2168"/>
      <c r="DY516" s="2169"/>
      <c r="EA516" s="2167"/>
      <c r="EB516" s="2168"/>
      <c r="EC516" s="2169"/>
      <c r="EE516" s="2167"/>
      <c r="EF516" s="2168"/>
      <c r="EG516" s="2169"/>
      <c r="EI516" s="2167"/>
      <c r="EJ516" s="2168"/>
      <c r="EK516" s="2172"/>
      <c r="EL516" s="2173"/>
      <c r="EM516" s="2174"/>
      <c r="EN516" s="2172"/>
      <c r="EO516" s="2348">
        <v>5.5</v>
      </c>
      <c r="EP516" s="2233">
        <v>5.5</v>
      </c>
      <c r="EQ516" s="2233">
        <v>6</v>
      </c>
      <c r="ER516" s="2349">
        <f>EQ516+EP516+EO516</f>
        <v>17</v>
      </c>
      <c r="ES516" s="2181"/>
      <c r="ET516" s="2181"/>
      <c r="EU516" s="2182"/>
      <c r="EV516" s="2183"/>
      <c r="EW516" s="2184"/>
      <c r="EX516" s="2185"/>
      <c r="EY516" s="2186"/>
      <c r="EZ516" s="2187"/>
      <c r="FA516" s="2188"/>
      <c r="FB516" s="2189"/>
      <c r="FC516" s="2190"/>
      <c r="FD516" s="2191"/>
      <c r="FE516" s="2192"/>
      <c r="FF516" s="2193"/>
      <c r="FG516" s="2194"/>
      <c r="FH516" s="2195"/>
      <c r="FL516" s="2261"/>
      <c r="FP516" s="2261"/>
      <c r="FQ516" s="1868"/>
      <c r="FT516" s="2261"/>
      <c r="FX516" s="2261"/>
      <c r="GB516" s="2261"/>
      <c r="GF516" s="2261"/>
      <c r="GJ516" s="2261"/>
      <c r="GN516" s="2261"/>
      <c r="GR516" s="2261"/>
      <c r="GV516" s="2261"/>
      <c r="GW516" s="2348">
        <v>5</v>
      </c>
      <c r="GX516" s="2233">
        <v>4</v>
      </c>
      <c r="GY516" s="2233">
        <v>5</v>
      </c>
      <c r="GZ516" s="2269">
        <f>GY516+GX516+GW516</f>
        <v>14</v>
      </c>
      <c r="HA516" s="1868"/>
      <c r="HD516" s="2261"/>
      <c r="HE516" s="1868"/>
      <c r="HH516" s="2261"/>
      <c r="HI516" s="1868"/>
      <c r="HL516" s="2261"/>
      <c r="HM516" s="1868"/>
      <c r="HP516" s="2261"/>
      <c r="HQ516" s="1868"/>
      <c r="HT516" s="2261"/>
      <c r="HU516" s="1868"/>
      <c r="HX516" s="2261"/>
      <c r="HY516" s="1868"/>
      <c r="IB516" s="2261"/>
      <c r="IC516" s="1868"/>
      <c r="IF516" s="2261"/>
      <c r="IG516" s="1868"/>
      <c r="IJ516" s="2261"/>
      <c r="IK516" s="1868"/>
      <c r="IN516" s="2261"/>
      <c r="IO516" s="1868"/>
      <c r="IR516" s="2261"/>
      <c r="IS516" s="1868"/>
      <c r="IV516" s="1868"/>
      <c r="IW516" s="1868"/>
      <c r="IZ516" s="2261"/>
      <c r="JA516" s="1868"/>
      <c r="JD516" s="2261"/>
      <c r="JE516" s="1868"/>
      <c r="JH516" s="2261"/>
      <c r="JI516" s="1868"/>
      <c r="JL516" s="2261"/>
      <c r="JM516" s="1868"/>
      <c r="JP516" s="2261"/>
      <c r="JQ516" s="1868"/>
      <c r="JT516" s="2261"/>
      <c r="JU516" s="1868"/>
      <c r="JX516" s="2261"/>
      <c r="JY516" s="1868"/>
      <c r="KB516" s="2261"/>
      <c r="KC516" s="1868"/>
      <c r="KF516" s="2261"/>
      <c r="KG516" s="1868"/>
      <c r="KJ516" s="2261"/>
      <c r="KK516" s="1868"/>
      <c r="KN516" s="2261"/>
      <c r="KO516" s="1868"/>
      <c r="KR516" s="2261"/>
      <c r="KS516" s="1868"/>
      <c r="KV516" s="2261"/>
      <c r="KW516" s="1868"/>
      <c r="KZ516" s="2261"/>
      <c r="LA516" s="1868"/>
      <c r="LD516" s="2261"/>
      <c r="LE516" s="1868"/>
      <c r="LH516" s="2261"/>
      <c r="LI516" s="1868"/>
      <c r="LL516" s="2261"/>
      <c r="LM516" s="1868"/>
      <c r="LP516" s="2261"/>
      <c r="LQ516" s="1868"/>
      <c r="LT516" s="2261"/>
      <c r="LU516" s="1868"/>
      <c r="LX516" s="2261"/>
      <c r="LY516" s="1868"/>
      <c r="MB516" s="2261"/>
      <c r="MC516" s="1868"/>
      <c r="MF516" s="2261"/>
      <c r="MG516" s="1868"/>
      <c r="MJ516" s="2261"/>
      <c r="MK516" s="1868"/>
      <c r="MN516" s="2261"/>
      <c r="MO516" s="1868"/>
      <c r="MR516" s="2261"/>
      <c r="MS516" s="1868"/>
      <c r="MV516" s="2261"/>
      <c r="MW516" s="1868"/>
      <c r="MZ516" s="2261"/>
      <c r="NA516" s="1868"/>
      <c r="ND516" s="2261"/>
    </row>
    <row r="517" spans="1:368" s="898" customFormat="1" thickBot="1">
      <c r="A517" s="861"/>
      <c r="B517" s="1760"/>
      <c r="C517" s="1790"/>
      <c r="D517" s="2331"/>
      <c r="E517" s="1790"/>
      <c r="F517" s="2345" t="s">
        <v>594</v>
      </c>
      <c r="G517" s="2346"/>
      <c r="H517" s="2274"/>
      <c r="I517" s="2274"/>
      <c r="J517" s="2274"/>
      <c r="K517" s="2275"/>
      <c r="L517" s="1760"/>
      <c r="M517" s="2075"/>
      <c r="N517" s="2075"/>
      <c r="O517" s="2075"/>
      <c r="P517" s="2491"/>
      <c r="Q517" s="2536"/>
      <c r="R517" s="2076"/>
      <c r="S517" s="2077"/>
      <c r="T517" s="2537"/>
      <c r="U517" s="2078"/>
      <c r="V517" s="2078"/>
      <c r="W517" s="2078"/>
      <c r="X517" s="2079"/>
      <c r="Y517" s="2199"/>
      <c r="Z517" s="2199"/>
      <c r="AA517" s="2199"/>
      <c r="AB517" s="2200"/>
      <c r="AC517" s="2570">
        <f>STDEV(AF518:AF521)</f>
        <v>1.1902380714238083</v>
      </c>
      <c r="AD517" s="2570"/>
      <c r="AE517" s="2571">
        <f>AVERAGE(AF518:AF521)</f>
        <v>14.25</v>
      </c>
      <c r="AF517" s="2571"/>
      <c r="AG517" s="2570"/>
      <c r="AH517" s="2570"/>
      <c r="AI517" s="2571"/>
      <c r="AJ517" s="2571"/>
      <c r="AK517" s="2570">
        <f>STDEV(AN518:AN521)</f>
        <v>1.1086778913041726</v>
      </c>
      <c r="AL517" s="2570"/>
      <c r="AM517" s="2571">
        <f>AVERAGE(AN518:AN521)</f>
        <v>12.625</v>
      </c>
      <c r="AN517" s="2571"/>
      <c r="AO517" s="2225"/>
      <c r="AP517" s="2225"/>
      <c r="AQ517" s="2225"/>
      <c r="AR517" s="2226"/>
      <c r="AS517" s="2570"/>
      <c r="AT517" s="2570"/>
      <c r="AU517" s="2571"/>
      <c r="AV517" s="2571"/>
      <c r="AW517" s="2091"/>
      <c r="AX517" s="2092"/>
      <c r="AY517" s="2093"/>
      <c r="AZ517" s="2094"/>
      <c r="BA517" s="2095"/>
      <c r="BB517" s="2095"/>
      <c r="BC517" s="2095"/>
      <c r="BD517" s="2394"/>
      <c r="BE517" s="2572">
        <f>STDEV(BH518:BH521)</f>
        <v>1.2247448713915889</v>
      </c>
      <c r="BF517" s="2570"/>
      <c r="BG517" s="2571">
        <f>AVERAGE(BH518:BH521)</f>
        <v>13.5</v>
      </c>
      <c r="BH517" s="2571"/>
      <c r="BI517" s="2097"/>
      <c r="BJ517" s="2097"/>
      <c r="BK517" s="2097"/>
      <c r="BL517" s="2098"/>
      <c r="BM517" s="2570"/>
      <c r="BN517" s="2570"/>
      <c r="BO517" s="2571"/>
      <c r="BP517" s="2571"/>
      <c r="BQ517" s="2088"/>
      <c r="BR517" s="2088"/>
      <c r="BS517" s="2088"/>
      <c r="BT517" s="2090"/>
      <c r="BU517" s="2101"/>
      <c r="BV517" s="2088"/>
      <c r="BW517" s="2088"/>
      <c r="BX517" s="2102"/>
      <c r="BY517" s="2109"/>
      <c r="BZ517" s="2109"/>
      <c r="CA517" s="2109"/>
      <c r="CB517" s="2232"/>
      <c r="CC517" s="2078"/>
      <c r="CD517" s="2078"/>
      <c r="CE517" s="2078"/>
      <c r="CF517" s="2079"/>
      <c r="CG517" s="2099"/>
      <c r="CH517" s="2099"/>
      <c r="CI517" s="2099"/>
      <c r="CJ517" s="2100"/>
      <c r="CK517" s="2097"/>
      <c r="CL517" s="2097"/>
      <c r="CM517" s="2097"/>
      <c r="CN517" s="2105"/>
      <c r="CO517" s="1867"/>
      <c r="CQ517" s="2106"/>
      <c r="CR517" s="2201"/>
      <c r="CV517" s="2107"/>
      <c r="CW517" s="2108"/>
      <c r="CY517" s="2106"/>
      <c r="CZ517" s="2106"/>
      <c r="DA517" s="2108"/>
      <c r="DC517" s="2106"/>
      <c r="DD517" s="2106"/>
      <c r="DE517" s="2108"/>
      <c r="DG517" s="2106"/>
      <c r="DH517" s="2106"/>
      <c r="DI517" s="2108"/>
      <c r="DK517" s="2106"/>
      <c r="DL517" s="2106"/>
      <c r="DM517" s="2109"/>
      <c r="DN517" s="2109"/>
      <c r="DO517" s="2109"/>
      <c r="DP517" s="2110"/>
      <c r="DQ517" s="2108"/>
      <c r="DS517" s="2106"/>
      <c r="DT517" s="2107"/>
      <c r="DU517" s="2108"/>
      <c r="DW517" s="2106"/>
      <c r="DX517" s="2107"/>
      <c r="DY517" s="2108"/>
      <c r="EA517" s="2106"/>
      <c r="EB517" s="2107"/>
      <c r="EC517" s="2108"/>
      <c r="EE517" s="2106"/>
      <c r="EF517" s="2107"/>
      <c r="EG517" s="2108"/>
      <c r="EI517" s="2106"/>
      <c r="EJ517" s="2107"/>
      <c r="EK517" s="2108"/>
      <c r="EM517" s="2106"/>
      <c r="EN517" s="2107"/>
      <c r="EO517" s="2570"/>
      <c r="EP517" s="2570"/>
      <c r="EQ517" s="2571"/>
      <c r="ER517" s="2571"/>
      <c r="ES517" s="2108"/>
      <c r="EU517" s="2106"/>
      <c r="EV517" s="2107"/>
      <c r="EW517" s="2108"/>
      <c r="EY517" s="2106"/>
      <c r="EZ517" s="2107"/>
      <c r="FA517" s="2108"/>
      <c r="FC517" s="2106"/>
      <c r="FD517" s="2107"/>
      <c r="FE517" s="2131"/>
      <c r="FF517" s="2132"/>
      <c r="FG517" s="2133"/>
      <c r="FH517" s="2134"/>
      <c r="FL517" s="2260"/>
      <c r="FP517" s="2260"/>
      <c r="FQ517" s="1867"/>
      <c r="FT517" s="2260"/>
      <c r="FX517" s="2260"/>
      <c r="FY517" s="2570">
        <f>STDEV(GB518:GB521)</f>
        <v>0.81649658092772603</v>
      </c>
      <c r="FZ517" s="2570"/>
      <c r="GA517" s="2571">
        <f>AVERAGE(GB518:GB521)</f>
        <v>14</v>
      </c>
      <c r="GB517" s="2571"/>
      <c r="GF517" s="2260"/>
      <c r="GG517" s="1867"/>
      <c r="GJ517" s="2260"/>
      <c r="GK517" s="1867"/>
      <c r="GN517" s="2260"/>
      <c r="GR517" s="2260"/>
      <c r="GV517" s="1867"/>
      <c r="GW517" s="2570">
        <f>STDEV(GZ518:GZ521)</f>
        <v>0.23570815287832894</v>
      </c>
      <c r="GX517" s="2570"/>
      <c r="GY517" s="2571">
        <f>AVERAGE(GZ518:GZ521)</f>
        <v>13.6675</v>
      </c>
      <c r="GZ517" s="2571"/>
      <c r="HA517" s="2570">
        <f>STDEV(HD518:HD521)</f>
        <v>3.6742346141747673</v>
      </c>
      <c r="HB517" s="2570"/>
      <c r="HC517" s="2571">
        <f>AVERAGE(HD518:HD521)</f>
        <v>12.5</v>
      </c>
      <c r="HD517" s="2571"/>
      <c r="HE517" s="2570"/>
      <c r="HF517" s="2570"/>
      <c r="HG517" s="2571"/>
      <c r="HH517" s="2571"/>
      <c r="HI517" s="2570"/>
      <c r="HJ517" s="2570"/>
      <c r="HK517" s="2571"/>
      <c r="HL517" s="2571"/>
      <c r="HM517" s="2570"/>
      <c r="HN517" s="2570"/>
      <c r="HO517" s="2571"/>
      <c r="HP517" s="2571"/>
      <c r="HQ517" s="2570"/>
      <c r="HR517" s="2570"/>
      <c r="HS517" s="2571"/>
      <c r="HT517" s="2571"/>
      <c r="HU517" s="2570"/>
      <c r="HV517" s="2570"/>
      <c r="HW517" s="2571"/>
      <c r="HX517" s="2571"/>
      <c r="HY517" s="2570"/>
      <c r="HZ517" s="2570"/>
      <c r="IA517" s="2571"/>
      <c r="IB517" s="2571"/>
      <c r="IC517" s="2570"/>
      <c r="ID517" s="2570"/>
      <c r="IE517" s="2571"/>
      <c r="IF517" s="2571"/>
      <c r="IG517" s="2570"/>
      <c r="IH517" s="2570"/>
      <c r="II517" s="2571"/>
      <c r="IJ517" s="2571"/>
      <c r="IK517" s="2570"/>
      <c r="IL517" s="2570"/>
      <c r="IM517" s="2571"/>
      <c r="IN517" s="2571"/>
      <c r="IO517" s="2570"/>
      <c r="IP517" s="2570"/>
      <c r="IQ517" s="2571"/>
      <c r="IR517" s="2571"/>
      <c r="IS517" s="2570"/>
      <c r="IT517" s="2570"/>
      <c r="IU517" s="2571"/>
      <c r="IV517" s="2571"/>
      <c r="IW517" s="2572"/>
      <c r="IX517" s="2570"/>
      <c r="IY517" s="2571"/>
      <c r="IZ517" s="2573"/>
      <c r="JA517" s="2572"/>
      <c r="JB517" s="2570"/>
      <c r="JC517" s="2571"/>
      <c r="JD517" s="2573"/>
      <c r="JE517" s="2572"/>
      <c r="JF517" s="2570"/>
      <c r="JG517" s="2571"/>
      <c r="JH517" s="2573"/>
      <c r="JI517" s="2572"/>
      <c r="JJ517" s="2570"/>
      <c r="JK517" s="2571"/>
      <c r="JL517" s="2573"/>
      <c r="JM517" s="2572"/>
      <c r="JN517" s="2570"/>
      <c r="JO517" s="2571"/>
      <c r="JP517" s="2573"/>
      <c r="JQ517" s="2572"/>
      <c r="JR517" s="2570"/>
      <c r="JS517" s="2571"/>
      <c r="JT517" s="2573"/>
      <c r="JU517" s="2572"/>
      <c r="JV517" s="2570"/>
      <c r="JW517" s="2571"/>
      <c r="JX517" s="2573"/>
      <c r="JY517" s="2572"/>
      <c r="JZ517" s="2570"/>
      <c r="KA517" s="2571"/>
      <c r="KB517" s="2573"/>
      <c r="KC517" s="2572"/>
      <c r="KD517" s="2570"/>
      <c r="KE517" s="2571"/>
      <c r="KF517" s="2573"/>
      <c r="KG517" s="2572"/>
      <c r="KH517" s="2570"/>
      <c r="KI517" s="2571"/>
      <c r="KJ517" s="2573"/>
      <c r="KK517" s="2572"/>
      <c r="KL517" s="2570"/>
      <c r="KM517" s="2571"/>
      <c r="KN517" s="2573"/>
      <c r="KO517" s="2572"/>
      <c r="KP517" s="2570"/>
      <c r="KQ517" s="2571"/>
      <c r="KR517" s="2573"/>
      <c r="KS517" s="2572"/>
      <c r="KT517" s="2570"/>
      <c r="KU517" s="2571"/>
      <c r="KV517" s="2573"/>
      <c r="KW517" s="2572"/>
      <c r="KX517" s="2570"/>
      <c r="KY517" s="2571"/>
      <c r="KZ517" s="2573"/>
      <c r="LA517" s="2572"/>
      <c r="LB517" s="2570"/>
      <c r="LC517" s="2571"/>
      <c r="LD517" s="2573"/>
      <c r="LE517" s="2572"/>
      <c r="LF517" s="2570"/>
      <c r="LG517" s="2571"/>
      <c r="LH517" s="2573"/>
      <c r="LI517" s="2572"/>
      <c r="LJ517" s="2570"/>
      <c r="LK517" s="2571"/>
      <c r="LL517" s="2573"/>
      <c r="LM517" s="2572"/>
      <c r="LN517" s="2570"/>
      <c r="LO517" s="2571"/>
      <c r="LP517" s="2573"/>
      <c r="LQ517" s="2572"/>
      <c r="LR517" s="2570"/>
      <c r="LS517" s="2571"/>
      <c r="LT517" s="2573"/>
      <c r="LU517" s="2572"/>
      <c r="LV517" s="2570"/>
      <c r="LW517" s="2571"/>
      <c r="LX517" s="2573"/>
      <c r="LY517" s="2572"/>
      <c r="LZ517" s="2570"/>
      <c r="MA517" s="2571"/>
      <c r="MB517" s="2573"/>
      <c r="MC517" s="2572"/>
      <c r="MD517" s="2570"/>
      <c r="ME517" s="2571"/>
      <c r="MF517" s="2573"/>
      <c r="MG517" s="2572"/>
      <c r="MH517" s="2570"/>
      <c r="MI517" s="2571"/>
      <c r="MJ517" s="2573"/>
      <c r="MK517" s="2572"/>
      <c r="ML517" s="2570"/>
      <c r="MM517" s="2571"/>
      <c r="MN517" s="2573"/>
      <c r="MO517" s="2572"/>
      <c r="MP517" s="2570"/>
      <c r="MQ517" s="2571"/>
      <c r="MR517" s="2573"/>
      <c r="MS517" s="2572"/>
      <c r="MT517" s="2570"/>
      <c r="MU517" s="2571"/>
      <c r="MV517" s="2573"/>
      <c r="MW517" s="2572"/>
      <c r="MX517" s="2570"/>
      <c r="MY517" s="2571"/>
      <c r="MZ517" s="2573"/>
      <c r="NA517" s="2572"/>
      <c r="NB517" s="2570"/>
      <c r="NC517" s="2571"/>
      <c r="ND517" s="2573"/>
    </row>
    <row r="518" spans="1:368" s="78" customFormat="1" thickBot="1">
      <c r="A518" s="899"/>
      <c r="B518" s="1754"/>
      <c r="C518" s="1790"/>
      <c r="D518" s="2331"/>
      <c r="E518" s="1790"/>
      <c r="F518" s="2342" t="s">
        <v>593</v>
      </c>
      <c r="G518" s="2342" t="s">
        <v>367</v>
      </c>
      <c r="H518" s="2343">
        <f t="shared" ref="H518:J521" si="439">AVERAGE(AC518,CG518,BE518,CO518,EO518,AS518,AK518,GW518,HA518,BM518,FY518)</f>
        <v>4.45</v>
      </c>
      <c r="I518" s="2343">
        <f t="shared" si="439"/>
        <v>3.6999999999999997</v>
      </c>
      <c r="J518" s="2343">
        <f t="shared" si="439"/>
        <v>5.2666666666666666</v>
      </c>
      <c r="K518" s="2214">
        <f>SUM(H518:J518)</f>
        <v>13.416666666666668</v>
      </c>
      <c r="L518" s="1754"/>
      <c r="M518" s="65"/>
      <c r="N518" s="65"/>
      <c r="O518" s="65"/>
      <c r="P518" s="218"/>
      <c r="Q518" s="2511"/>
      <c r="R518" s="97"/>
      <c r="S518" s="98"/>
      <c r="T518" s="2512"/>
      <c r="U518" s="41"/>
      <c r="V518" s="41"/>
      <c r="W518" s="41"/>
      <c r="X518" s="100"/>
      <c r="Y518" s="101"/>
      <c r="Z518" s="101"/>
      <c r="AA518" s="101"/>
      <c r="AB518" s="102"/>
      <c r="AC518" s="484">
        <v>5</v>
      </c>
      <c r="AD518" s="484">
        <v>4.5</v>
      </c>
      <c r="AE518" s="484">
        <v>4</v>
      </c>
      <c r="AF518" s="356">
        <f>AE518+AD518+AC518</f>
        <v>13.5</v>
      </c>
      <c r="AG518" s="358"/>
      <c r="AH518" s="358"/>
      <c r="AI518" s="358"/>
      <c r="AJ518" s="543"/>
      <c r="AK518" s="485">
        <v>4</v>
      </c>
      <c r="AL518" s="486">
        <v>4</v>
      </c>
      <c r="AM518" s="486">
        <v>5</v>
      </c>
      <c r="AN518" s="2361">
        <f>AM518+AL518+AK518</f>
        <v>13</v>
      </c>
      <c r="AO518" s="2227"/>
      <c r="AP518" s="2227"/>
      <c r="AQ518" s="2227"/>
      <c r="AR518" s="108"/>
      <c r="AS518" s="358"/>
      <c r="AT518" s="358"/>
      <c r="AU518" s="358"/>
      <c r="AV518" s="543"/>
      <c r="AW518" s="1956"/>
      <c r="AX518" s="111"/>
      <c r="AY518" s="112"/>
      <c r="AZ518" s="1957"/>
      <c r="BA518" s="4"/>
      <c r="BB518" s="4"/>
      <c r="BC518" s="4"/>
      <c r="BD518" s="2395"/>
      <c r="BE518" s="2401">
        <v>4</v>
      </c>
      <c r="BF518" s="368">
        <v>3</v>
      </c>
      <c r="BG518" s="2451">
        <v>5</v>
      </c>
      <c r="BH518" s="470">
        <f>BG518+BF518+BE518</f>
        <v>12</v>
      </c>
      <c r="BI518" s="221"/>
      <c r="BJ518" s="221"/>
      <c r="BK518" s="221"/>
      <c r="BL518" s="220"/>
      <c r="BM518" s="2235"/>
      <c r="BN518" s="879"/>
      <c r="BO518" s="879"/>
      <c r="BP518" s="2236"/>
      <c r="BQ518" s="109"/>
      <c r="BR518" s="109"/>
      <c r="BS518" s="109"/>
      <c r="BT518" s="608"/>
      <c r="BU518" s="1939"/>
      <c r="BV518" s="109"/>
      <c r="BW518" s="109"/>
      <c r="BX518" s="1940"/>
      <c r="BY518" s="90"/>
      <c r="BZ518" s="90"/>
      <c r="CA518" s="90"/>
      <c r="CB518" s="120"/>
      <c r="CC518" s="41"/>
      <c r="CD518" s="41"/>
      <c r="CE518" s="41"/>
      <c r="CF518" s="100"/>
      <c r="CG518" s="38"/>
      <c r="CH518" s="38"/>
      <c r="CI518" s="38"/>
      <c r="CJ518" s="117"/>
      <c r="CK518" s="221"/>
      <c r="CL518" s="221"/>
      <c r="CM518" s="221"/>
      <c r="CN518" s="220"/>
      <c r="CO518" s="1858"/>
      <c r="CQ518" s="3"/>
      <c r="CR518" s="2020"/>
      <c r="CV518" s="121"/>
      <c r="CW518" s="2"/>
      <c r="CY518" s="3"/>
      <c r="CZ518" s="3"/>
      <c r="DA518" s="2"/>
      <c r="DC518" s="3"/>
      <c r="DD518" s="3"/>
      <c r="DE518" s="2"/>
      <c r="DG518" s="3"/>
      <c r="DH518" s="3"/>
      <c r="DI518" s="2"/>
      <c r="DK518" s="3"/>
      <c r="DL518" s="3"/>
      <c r="DM518" s="90"/>
      <c r="DN518" s="90"/>
      <c r="DO518" s="90"/>
      <c r="DP518" s="103"/>
      <c r="DQ518" s="2"/>
      <c r="DS518" s="3"/>
      <c r="DT518" s="121"/>
      <c r="DU518" s="2"/>
      <c r="DW518" s="3"/>
      <c r="DX518" s="121"/>
      <c r="DY518" s="2"/>
      <c r="EA518" s="3"/>
      <c r="EB518" s="121"/>
      <c r="EC518" s="2"/>
      <c r="EE518" s="3"/>
      <c r="EF518" s="121"/>
      <c r="EG518" s="2"/>
      <c r="EI518" s="3"/>
      <c r="EJ518" s="121"/>
      <c r="EK518" s="2"/>
      <c r="EM518" s="3"/>
      <c r="EN518" s="121"/>
      <c r="EO518" s="1870"/>
      <c r="EP518" s="462"/>
      <c r="EQ518" s="462"/>
      <c r="ER518" s="1871"/>
      <c r="ES518" s="2"/>
      <c r="EU518" s="3"/>
      <c r="EV518" s="121"/>
      <c r="EW518" s="2"/>
      <c r="EY518" s="3"/>
      <c r="EZ518" s="121"/>
      <c r="FA518" s="2"/>
      <c r="FC518" s="3"/>
      <c r="FD518" s="121"/>
      <c r="FE518" s="1682"/>
      <c r="FF518" s="1683"/>
      <c r="FG518" s="1684"/>
      <c r="FH518" s="1685"/>
      <c r="FL518" s="2252"/>
      <c r="FP518" s="2252"/>
      <c r="FQ518" s="1858"/>
      <c r="FT518" s="2252"/>
      <c r="FX518" s="2252"/>
      <c r="FY518" s="374">
        <f>GB518*6/20</f>
        <v>4.2</v>
      </c>
      <c r="FZ518" s="374">
        <f>GB518*6/20</f>
        <v>4.2</v>
      </c>
      <c r="GA518" s="374">
        <f>GB518*8/20</f>
        <v>5.6</v>
      </c>
      <c r="GB518" s="2263">
        <v>14</v>
      </c>
      <c r="GF518" s="2252"/>
      <c r="GG518" s="1858"/>
      <c r="GJ518" s="2252"/>
      <c r="GK518" s="1858"/>
      <c r="GN518" s="2252"/>
      <c r="GR518" s="2252"/>
      <c r="GV518" s="1858"/>
      <c r="GW518" s="1870">
        <v>5</v>
      </c>
      <c r="GX518" s="462">
        <v>3.5</v>
      </c>
      <c r="GY518" s="462">
        <v>5</v>
      </c>
      <c r="GZ518" s="1871">
        <f>GY518+GX518+GW518</f>
        <v>13.5</v>
      </c>
      <c r="HA518" s="1870">
        <v>4.5</v>
      </c>
      <c r="HB518" s="462">
        <v>3</v>
      </c>
      <c r="HC518" s="462">
        <v>7</v>
      </c>
      <c r="HD518" s="1871">
        <f>HC518+HB518+HA518</f>
        <v>14.5</v>
      </c>
      <c r="HE518" s="1870"/>
      <c r="HF518" s="462"/>
      <c r="HG518" s="462"/>
      <c r="HH518" s="1871"/>
      <c r="HI518" s="1870"/>
      <c r="HJ518" s="462"/>
      <c r="HK518" s="462"/>
      <c r="HL518" s="1871"/>
      <c r="HM518" s="1870"/>
      <c r="HN518" s="462"/>
      <c r="HO518" s="462"/>
      <c r="HP518" s="1871"/>
      <c r="HQ518" s="1870"/>
      <c r="HR518" s="462"/>
      <c r="HS518" s="462"/>
      <c r="HT518" s="1871"/>
      <c r="HU518" s="1870"/>
      <c r="HV518" s="462"/>
      <c r="HW518" s="462"/>
      <c r="HX518" s="1871"/>
      <c r="HY518" s="1870"/>
      <c r="HZ518" s="462"/>
      <c r="IA518" s="462"/>
      <c r="IB518" s="1871"/>
      <c r="IC518" s="1870"/>
      <c r="ID518" s="462"/>
      <c r="IE518" s="462"/>
      <c r="IF518" s="1871"/>
      <c r="IG518" s="1870"/>
      <c r="IH518" s="462"/>
      <c r="II518" s="462"/>
      <c r="IJ518" s="1871"/>
      <c r="IK518" s="1870"/>
      <c r="IL518" s="462"/>
      <c r="IM518" s="462"/>
      <c r="IN518" s="1871"/>
      <c r="IO518" s="1870"/>
      <c r="IP518" s="462"/>
      <c r="IQ518" s="462"/>
      <c r="IR518" s="1871"/>
      <c r="IS518" s="1870"/>
      <c r="IT518" s="462"/>
      <c r="IU518" s="462"/>
      <c r="IV518" s="574"/>
      <c r="IW518" s="1870"/>
      <c r="IX518" s="462"/>
      <c r="IY518" s="462"/>
      <c r="IZ518" s="1871"/>
      <c r="JA518" s="1870"/>
      <c r="JB518" s="462"/>
      <c r="JC518" s="462"/>
      <c r="JD518" s="1871"/>
      <c r="JE518" s="1870"/>
      <c r="JF518" s="462"/>
      <c r="JG518" s="462"/>
      <c r="JH518" s="1871"/>
      <c r="JI518" s="1870"/>
      <c r="JJ518" s="462"/>
      <c r="JK518" s="462"/>
      <c r="JL518" s="1871"/>
      <c r="JM518" s="1870"/>
      <c r="JN518" s="462"/>
      <c r="JO518" s="462"/>
      <c r="JP518" s="1871"/>
      <c r="JQ518" s="1870"/>
      <c r="JR518" s="462"/>
      <c r="JS518" s="462"/>
      <c r="JT518" s="1871"/>
      <c r="JU518" s="1870"/>
      <c r="JV518" s="462"/>
      <c r="JW518" s="462"/>
      <c r="JX518" s="1871"/>
      <c r="JY518" s="1870"/>
      <c r="JZ518" s="462"/>
      <c r="KA518" s="462"/>
      <c r="KB518" s="1871"/>
      <c r="KC518" s="1870"/>
      <c r="KD518" s="462"/>
      <c r="KE518" s="462"/>
      <c r="KF518" s="1871"/>
      <c r="KG518" s="1870"/>
      <c r="KH518" s="462"/>
      <c r="KI518" s="462"/>
      <c r="KJ518" s="1871"/>
      <c r="KK518" s="1870"/>
      <c r="KL518" s="462"/>
      <c r="KM518" s="462"/>
      <c r="KN518" s="1871"/>
      <c r="KO518" s="1870"/>
      <c r="KP518" s="462"/>
      <c r="KQ518" s="462"/>
      <c r="KR518" s="1871"/>
      <c r="KS518" s="1870"/>
      <c r="KT518" s="462"/>
      <c r="KU518" s="462"/>
      <c r="KV518" s="1871"/>
      <c r="KW518" s="1870"/>
      <c r="KX518" s="462"/>
      <c r="KY518" s="462"/>
      <c r="KZ518" s="1871"/>
      <c r="LA518" s="1870"/>
      <c r="LB518" s="462"/>
      <c r="LC518" s="462"/>
      <c r="LD518" s="1871"/>
      <c r="LE518" s="1870"/>
      <c r="LF518" s="462"/>
      <c r="LG518" s="462"/>
      <c r="LH518" s="1871"/>
      <c r="LI518" s="1870"/>
      <c r="LJ518" s="462"/>
      <c r="LK518" s="462"/>
      <c r="LL518" s="1871"/>
      <c r="LM518" s="1870"/>
      <c r="LN518" s="462"/>
      <c r="LO518" s="462"/>
      <c r="LP518" s="1871"/>
      <c r="LQ518" s="1870"/>
      <c r="LR518" s="462"/>
      <c r="LS518" s="462"/>
      <c r="LT518" s="1871"/>
      <c r="LU518" s="1870"/>
      <c r="LV518" s="462"/>
      <c r="LW518" s="462"/>
      <c r="LX518" s="1871"/>
      <c r="LY518" s="1870"/>
      <c r="LZ518" s="462"/>
      <c r="MA518" s="462"/>
      <c r="MB518" s="1871"/>
      <c r="MC518" s="1870"/>
      <c r="MD518" s="462"/>
      <c r="ME518" s="462"/>
      <c r="MF518" s="1871"/>
      <c r="MG518" s="1870"/>
      <c r="MH518" s="462"/>
      <c r="MI518" s="462"/>
      <c r="MJ518" s="1871"/>
      <c r="MK518" s="1870"/>
      <c r="ML518" s="462"/>
      <c r="MM518" s="462"/>
      <c r="MN518" s="1871"/>
      <c r="MO518" s="1870"/>
      <c r="MP518" s="462"/>
      <c r="MQ518" s="462"/>
      <c r="MR518" s="1871"/>
      <c r="MS518" s="1870"/>
      <c r="MT518" s="462"/>
      <c r="MU518" s="462"/>
      <c r="MV518" s="1871"/>
      <c r="MW518" s="1870"/>
      <c r="MX518" s="462"/>
      <c r="MY518" s="462"/>
      <c r="MZ518" s="1871"/>
      <c r="NA518" s="1870"/>
      <c r="NB518" s="462"/>
      <c r="NC518" s="462"/>
      <c r="ND518" s="1871"/>
    </row>
    <row r="519" spans="1:368" s="78" customFormat="1" thickBot="1">
      <c r="A519" s="899"/>
      <c r="B519" s="1754"/>
      <c r="C519" s="1790"/>
      <c r="D519" s="2331"/>
      <c r="E519" s="1790"/>
      <c r="F519" s="2342"/>
      <c r="G519" s="2342" t="s">
        <v>189</v>
      </c>
      <c r="H519" s="2343">
        <f t="shared" si="439"/>
        <v>4.2416666666666663</v>
      </c>
      <c r="I519" s="2343">
        <f t="shared" si="439"/>
        <v>3.7416666666666667</v>
      </c>
      <c r="J519" s="2343">
        <f t="shared" si="439"/>
        <v>4.0166666666666666</v>
      </c>
      <c r="K519" s="2214">
        <f>SUM(H519:J519)</f>
        <v>12</v>
      </c>
      <c r="L519" s="1754"/>
      <c r="M519" s="65"/>
      <c r="N519" s="65"/>
      <c r="O519" s="65"/>
      <c r="P519" s="218"/>
      <c r="Q519" s="2511"/>
      <c r="R519" s="97"/>
      <c r="S519" s="98"/>
      <c r="T519" s="2512"/>
      <c r="U519" s="41"/>
      <c r="V519" s="41"/>
      <c r="W519" s="41"/>
      <c r="X519" s="100"/>
      <c r="Y519" s="101"/>
      <c r="Z519" s="101"/>
      <c r="AA519" s="101"/>
      <c r="AB519" s="102"/>
      <c r="AC519" s="484">
        <v>6</v>
      </c>
      <c r="AD519" s="484">
        <v>6</v>
      </c>
      <c r="AE519" s="484">
        <v>1</v>
      </c>
      <c r="AF519" s="356">
        <f>AE519+AD519+AC519</f>
        <v>13</v>
      </c>
      <c r="AG519" s="358"/>
      <c r="AH519" s="358"/>
      <c r="AI519" s="358"/>
      <c r="AJ519" s="543"/>
      <c r="AK519" s="485">
        <v>3.5</v>
      </c>
      <c r="AL519" s="486">
        <v>3.5</v>
      </c>
      <c r="AM519" s="486">
        <v>5</v>
      </c>
      <c r="AN519" s="2361">
        <f>AM519+AL519+AK519</f>
        <v>12</v>
      </c>
      <c r="AO519" s="2227"/>
      <c r="AP519" s="2227"/>
      <c r="AQ519" s="2227"/>
      <c r="AR519" s="108"/>
      <c r="AS519" s="358"/>
      <c r="AT519" s="358"/>
      <c r="AU519" s="358"/>
      <c r="AV519" s="543"/>
      <c r="AW519" s="1956"/>
      <c r="AX519" s="111"/>
      <c r="AY519" s="112"/>
      <c r="AZ519" s="1957"/>
      <c r="BA519" s="4"/>
      <c r="BB519" s="4"/>
      <c r="BC519" s="4"/>
      <c r="BD519" s="2395"/>
      <c r="BE519" s="1906">
        <f>BH519*6/20</f>
        <v>4.05</v>
      </c>
      <c r="BF519" s="683">
        <f>BH519*6/20</f>
        <v>4.05</v>
      </c>
      <c r="BG519" s="2466">
        <f>BH519*8/20</f>
        <v>5.4</v>
      </c>
      <c r="BH519" s="2409">
        <v>13.5</v>
      </c>
      <c r="BI519" s="221"/>
      <c r="BJ519" s="221"/>
      <c r="BK519" s="221"/>
      <c r="BL519" s="220"/>
      <c r="BM519" s="1982"/>
      <c r="BN519" s="358"/>
      <c r="BO519" s="358"/>
      <c r="BP519" s="1983"/>
      <c r="BQ519" s="109"/>
      <c r="BR519" s="109"/>
      <c r="BS519" s="109"/>
      <c r="BT519" s="608"/>
      <c r="BU519" s="1939"/>
      <c r="BV519" s="109"/>
      <c r="BW519" s="109"/>
      <c r="BX519" s="1940"/>
      <c r="BY519" s="90"/>
      <c r="BZ519" s="90"/>
      <c r="CA519" s="90"/>
      <c r="CB519" s="120"/>
      <c r="CC519" s="41"/>
      <c r="CD519" s="41"/>
      <c r="CE519" s="41"/>
      <c r="CF519" s="100"/>
      <c r="CG519" s="38"/>
      <c r="CH519" s="38"/>
      <c r="CI519" s="38"/>
      <c r="CJ519" s="117"/>
      <c r="CK519" s="221"/>
      <c r="CL519" s="221"/>
      <c r="CM519" s="221"/>
      <c r="CN519" s="220"/>
      <c r="CO519" s="1858"/>
      <c r="CQ519" s="3"/>
      <c r="CR519" s="2020"/>
      <c r="CV519" s="121"/>
      <c r="CW519" s="2"/>
      <c r="CY519" s="3"/>
      <c r="CZ519" s="3"/>
      <c r="DA519" s="2"/>
      <c r="DC519" s="3"/>
      <c r="DD519" s="3"/>
      <c r="DE519" s="2"/>
      <c r="DG519" s="3"/>
      <c r="DH519" s="3"/>
      <c r="DI519" s="2"/>
      <c r="DK519" s="3"/>
      <c r="DL519" s="3"/>
      <c r="DM519" s="90"/>
      <c r="DN519" s="90"/>
      <c r="DO519" s="90"/>
      <c r="DP519" s="103"/>
      <c r="DQ519" s="2"/>
      <c r="DS519" s="3"/>
      <c r="DT519" s="121"/>
      <c r="DU519" s="2"/>
      <c r="DW519" s="3"/>
      <c r="DX519" s="121"/>
      <c r="DY519" s="2"/>
      <c r="EA519" s="3"/>
      <c r="EB519" s="121"/>
      <c r="EC519" s="2"/>
      <c r="EE519" s="3"/>
      <c r="EF519" s="121"/>
      <c r="EG519" s="2"/>
      <c r="EI519" s="3"/>
      <c r="EJ519" s="121"/>
      <c r="EK519" s="2"/>
      <c r="EM519" s="3"/>
      <c r="EN519" s="121"/>
      <c r="EO519" s="1870"/>
      <c r="EP519" s="462"/>
      <c r="EQ519" s="462"/>
      <c r="ER519" s="1871"/>
      <c r="ES519" s="2"/>
      <c r="EU519" s="3"/>
      <c r="EV519" s="121"/>
      <c r="EW519" s="2"/>
      <c r="EY519" s="3"/>
      <c r="EZ519" s="121"/>
      <c r="FA519" s="2"/>
      <c r="FC519" s="3"/>
      <c r="FD519" s="121"/>
      <c r="FE519" s="1682"/>
      <c r="FF519" s="1683"/>
      <c r="FG519" s="1684"/>
      <c r="FH519" s="1685"/>
      <c r="FL519" s="2252"/>
      <c r="FP519" s="2252"/>
      <c r="FQ519" s="1858"/>
      <c r="FT519" s="2252"/>
      <c r="FX519" s="2252"/>
      <c r="FY519" s="374">
        <f>GB519*6/20</f>
        <v>3.9</v>
      </c>
      <c r="FZ519" s="374">
        <f>GB519*6/20</f>
        <v>3.9</v>
      </c>
      <c r="GA519" s="374">
        <f>GB519*8/20</f>
        <v>5.2</v>
      </c>
      <c r="GB519" s="2263">
        <v>13</v>
      </c>
      <c r="GF519" s="2252"/>
      <c r="GG519" s="1858"/>
      <c r="GJ519" s="2252"/>
      <c r="GK519" s="1858"/>
      <c r="GN519" s="2252"/>
      <c r="GR519" s="2252"/>
      <c r="GV519" s="1858"/>
      <c r="GW519" s="1870">
        <v>5</v>
      </c>
      <c r="GX519" s="462">
        <v>3</v>
      </c>
      <c r="GY519" s="462">
        <v>5.5</v>
      </c>
      <c r="GZ519" s="1871">
        <f>GY519+GX519+GW519</f>
        <v>13.5</v>
      </c>
      <c r="HA519" s="1870">
        <v>3</v>
      </c>
      <c r="HB519" s="462">
        <v>2</v>
      </c>
      <c r="HC519" s="462">
        <v>2</v>
      </c>
      <c r="HD519" s="1871">
        <f>HC519+HB519+HA519</f>
        <v>7</v>
      </c>
      <c r="HE519" s="1870"/>
      <c r="HF519" s="462"/>
      <c r="HG519" s="462"/>
      <c r="HH519" s="1871"/>
      <c r="HI519" s="1870"/>
      <c r="HJ519" s="462"/>
      <c r="HK519" s="462"/>
      <c r="HL519" s="1871"/>
      <c r="HM519" s="1870"/>
      <c r="HN519" s="462"/>
      <c r="HO519" s="462"/>
      <c r="HP519" s="1871"/>
      <c r="HQ519" s="1870"/>
      <c r="HR519" s="462"/>
      <c r="HS519" s="462"/>
      <c r="HT519" s="1871"/>
      <c r="HU519" s="1870"/>
      <c r="HV519" s="462"/>
      <c r="HW519" s="462"/>
      <c r="HX519" s="1871"/>
      <c r="HY519" s="1870"/>
      <c r="HZ519" s="462"/>
      <c r="IA519" s="462"/>
      <c r="IB519" s="1871"/>
      <c r="IC519" s="1870"/>
      <c r="ID519" s="462"/>
      <c r="IE519" s="462"/>
      <c r="IF519" s="1871"/>
      <c r="IG519" s="1870"/>
      <c r="IH519" s="462"/>
      <c r="II519" s="462"/>
      <c r="IJ519" s="1871"/>
      <c r="IK519" s="1870"/>
      <c r="IL519" s="462"/>
      <c r="IM519" s="462"/>
      <c r="IN519" s="1871"/>
      <c r="IO519" s="1870"/>
      <c r="IP519" s="462"/>
      <c r="IQ519" s="462"/>
      <c r="IR519" s="1871"/>
      <c r="IS519" s="1870"/>
      <c r="IT519" s="462"/>
      <c r="IU519" s="462"/>
      <c r="IV519" s="574"/>
      <c r="IW519" s="1870"/>
      <c r="IX519" s="462"/>
      <c r="IY519" s="462"/>
      <c r="IZ519" s="1871"/>
      <c r="JA519" s="1870"/>
      <c r="JB519" s="462"/>
      <c r="JC519" s="462"/>
      <c r="JD519" s="1871"/>
      <c r="JE519" s="1870"/>
      <c r="JF519" s="462"/>
      <c r="JG519" s="462"/>
      <c r="JH519" s="1871"/>
      <c r="JI519" s="1870"/>
      <c r="JJ519" s="462"/>
      <c r="JK519" s="462"/>
      <c r="JL519" s="1871"/>
      <c r="JM519" s="1870"/>
      <c r="JN519" s="462"/>
      <c r="JO519" s="462"/>
      <c r="JP519" s="1871"/>
      <c r="JQ519" s="1870"/>
      <c r="JR519" s="462"/>
      <c r="JS519" s="462"/>
      <c r="JT519" s="1871"/>
      <c r="JU519" s="1870"/>
      <c r="JV519" s="462"/>
      <c r="JW519" s="462"/>
      <c r="JX519" s="1871"/>
      <c r="JY519" s="1870"/>
      <c r="JZ519" s="462"/>
      <c r="KA519" s="462"/>
      <c r="KB519" s="1871"/>
      <c r="KC519" s="1870"/>
      <c r="KD519" s="462"/>
      <c r="KE519" s="462"/>
      <c r="KF519" s="1871"/>
      <c r="KG519" s="1870"/>
      <c r="KH519" s="462"/>
      <c r="KI519" s="462"/>
      <c r="KJ519" s="1871"/>
      <c r="KK519" s="1870"/>
      <c r="KL519" s="462"/>
      <c r="KM519" s="462"/>
      <c r="KN519" s="1871"/>
      <c r="KO519" s="1870"/>
      <c r="KP519" s="462"/>
      <c r="KQ519" s="462"/>
      <c r="KR519" s="1871"/>
      <c r="KS519" s="1870"/>
      <c r="KT519" s="462"/>
      <c r="KU519" s="462"/>
      <c r="KV519" s="1871"/>
      <c r="KW519" s="1870"/>
      <c r="KX519" s="462"/>
      <c r="KY519" s="462"/>
      <c r="KZ519" s="1871"/>
      <c r="LA519" s="1870"/>
      <c r="LB519" s="462"/>
      <c r="LC519" s="462"/>
      <c r="LD519" s="1871"/>
      <c r="LE519" s="1870"/>
      <c r="LF519" s="462"/>
      <c r="LG519" s="462"/>
      <c r="LH519" s="1871"/>
      <c r="LI519" s="1870"/>
      <c r="LJ519" s="462"/>
      <c r="LK519" s="462"/>
      <c r="LL519" s="1871"/>
      <c r="LM519" s="1870"/>
      <c r="LN519" s="462"/>
      <c r="LO519" s="462"/>
      <c r="LP519" s="1871"/>
      <c r="LQ519" s="1870"/>
      <c r="LR519" s="462"/>
      <c r="LS519" s="462"/>
      <c r="LT519" s="1871"/>
      <c r="LU519" s="1870"/>
      <c r="LV519" s="462"/>
      <c r="LW519" s="462"/>
      <c r="LX519" s="1871"/>
      <c r="LY519" s="1870"/>
      <c r="LZ519" s="462"/>
      <c r="MA519" s="462"/>
      <c r="MB519" s="1871"/>
      <c r="MC519" s="1870"/>
      <c r="MD519" s="462"/>
      <c r="ME519" s="462"/>
      <c r="MF519" s="1871"/>
      <c r="MG519" s="1870"/>
      <c r="MH519" s="462"/>
      <c r="MI519" s="462"/>
      <c r="MJ519" s="1871"/>
      <c r="MK519" s="1870"/>
      <c r="ML519" s="462"/>
      <c r="MM519" s="462"/>
      <c r="MN519" s="1871"/>
      <c r="MO519" s="1870"/>
      <c r="MP519" s="462"/>
      <c r="MQ519" s="462"/>
      <c r="MR519" s="1871"/>
      <c r="MS519" s="1870"/>
      <c r="MT519" s="462"/>
      <c r="MU519" s="462"/>
      <c r="MV519" s="1871"/>
      <c r="MW519" s="1870"/>
      <c r="MX519" s="462"/>
      <c r="MY519" s="462"/>
      <c r="MZ519" s="1871"/>
      <c r="NA519" s="1870"/>
      <c r="NB519" s="462"/>
      <c r="NC519" s="462"/>
      <c r="ND519" s="1871"/>
    </row>
    <row r="520" spans="1:368" s="78" customFormat="1" thickBot="1">
      <c r="A520" s="899"/>
      <c r="B520" s="1754"/>
      <c r="C520" s="1790"/>
      <c r="D520" s="2331"/>
      <c r="E520" s="1790"/>
      <c r="F520" s="2342"/>
      <c r="G520" s="2342" t="s">
        <v>595</v>
      </c>
      <c r="H520" s="2343">
        <f t="shared" si="439"/>
        <v>4.2168333333333328</v>
      </c>
      <c r="I520" s="2343">
        <f t="shared" si="439"/>
        <v>3.8834999999999997</v>
      </c>
      <c r="J520" s="2352">
        <f t="shared" si="439"/>
        <v>5.844666666666666</v>
      </c>
      <c r="K520" s="2214">
        <f>SUM(H520:J520)</f>
        <v>13.944999999999997</v>
      </c>
      <c r="L520" s="1754"/>
      <c r="M520" s="65"/>
      <c r="N520" s="65"/>
      <c r="O520" s="65"/>
      <c r="P520" s="218"/>
      <c r="Q520" s="2511"/>
      <c r="R520" s="97"/>
      <c r="S520" s="98"/>
      <c r="T520" s="2512"/>
      <c r="U520" s="41"/>
      <c r="V520" s="41"/>
      <c r="W520" s="41"/>
      <c r="X520" s="100"/>
      <c r="Y520" s="101"/>
      <c r="Z520" s="101"/>
      <c r="AA520" s="101"/>
      <c r="AB520" s="102"/>
      <c r="AC520" s="484">
        <v>4.5</v>
      </c>
      <c r="AD520" s="484">
        <v>4</v>
      </c>
      <c r="AE520" s="484">
        <v>6.5</v>
      </c>
      <c r="AF520" s="356">
        <f>AE520+AD520+AC520</f>
        <v>15</v>
      </c>
      <c r="AG520" s="358"/>
      <c r="AH520" s="358"/>
      <c r="AI520" s="358"/>
      <c r="AJ520" s="543"/>
      <c r="AK520" s="485">
        <v>3.5</v>
      </c>
      <c r="AL520" s="486">
        <v>3</v>
      </c>
      <c r="AM520" s="486">
        <v>5</v>
      </c>
      <c r="AN520" s="2361">
        <f>AM520+AL520+AK520</f>
        <v>11.5</v>
      </c>
      <c r="AO520" s="2227"/>
      <c r="AP520" s="2227"/>
      <c r="AQ520" s="2227"/>
      <c r="AR520" s="108"/>
      <c r="AS520" s="358"/>
      <c r="AT520" s="358"/>
      <c r="AU520" s="358"/>
      <c r="AV520" s="543"/>
      <c r="AW520" s="1956"/>
      <c r="AX520" s="111"/>
      <c r="AY520" s="112"/>
      <c r="AZ520" s="1957"/>
      <c r="BA520" s="4"/>
      <c r="BB520" s="4"/>
      <c r="BC520" s="4"/>
      <c r="BD520" s="2395"/>
      <c r="BE520" s="2401">
        <v>5</v>
      </c>
      <c r="BF520" s="368">
        <v>4</v>
      </c>
      <c r="BG520" s="2451">
        <v>6</v>
      </c>
      <c r="BH520" s="470">
        <f>BG520+BF520+BE520</f>
        <v>15</v>
      </c>
      <c r="BI520" s="221"/>
      <c r="BJ520" s="221"/>
      <c r="BK520" s="221"/>
      <c r="BL520" s="220"/>
      <c r="BM520" s="1982"/>
      <c r="BN520" s="358"/>
      <c r="BO520" s="358"/>
      <c r="BP520" s="1983"/>
      <c r="BQ520" s="109"/>
      <c r="BR520" s="109"/>
      <c r="BS520" s="109"/>
      <c r="BT520" s="608"/>
      <c r="BU520" s="1939"/>
      <c r="BV520" s="109"/>
      <c r="BW520" s="109"/>
      <c r="BX520" s="1940"/>
      <c r="BY520" s="90"/>
      <c r="BZ520" s="90"/>
      <c r="CA520" s="90"/>
      <c r="CB520" s="120"/>
      <c r="CC520" s="41"/>
      <c r="CD520" s="41"/>
      <c r="CE520" s="41"/>
      <c r="CF520" s="100"/>
      <c r="CG520" s="38"/>
      <c r="CH520" s="38"/>
      <c r="CI520" s="38"/>
      <c r="CJ520" s="117"/>
      <c r="CK520" s="221"/>
      <c r="CL520" s="221"/>
      <c r="CM520" s="221"/>
      <c r="CN520" s="220"/>
      <c r="CO520" s="1858"/>
      <c r="CQ520" s="3"/>
      <c r="CR520" s="2020"/>
      <c r="CV520" s="121"/>
      <c r="CW520" s="2"/>
      <c r="CY520" s="3"/>
      <c r="CZ520" s="3"/>
      <c r="DA520" s="2"/>
      <c r="DC520" s="3"/>
      <c r="DD520" s="3"/>
      <c r="DE520" s="2"/>
      <c r="DG520" s="3"/>
      <c r="DH520" s="3"/>
      <c r="DI520" s="2"/>
      <c r="DK520" s="3"/>
      <c r="DL520" s="3"/>
      <c r="DM520" s="90"/>
      <c r="DN520" s="90"/>
      <c r="DO520" s="90"/>
      <c r="DP520" s="103"/>
      <c r="DQ520" s="2"/>
      <c r="DS520" s="3"/>
      <c r="DT520" s="121"/>
      <c r="DU520" s="2"/>
      <c r="DW520" s="3"/>
      <c r="DX520" s="121"/>
      <c r="DY520" s="2"/>
      <c r="EA520" s="3"/>
      <c r="EB520" s="121"/>
      <c r="EC520" s="2"/>
      <c r="EE520" s="3"/>
      <c r="EF520" s="121"/>
      <c r="EG520" s="2"/>
      <c r="EI520" s="3"/>
      <c r="EJ520" s="121"/>
      <c r="EK520" s="2"/>
      <c r="EM520" s="3"/>
      <c r="EN520" s="121"/>
      <c r="EO520" s="1870"/>
      <c r="EP520" s="462"/>
      <c r="EQ520" s="462"/>
      <c r="ER520" s="1871"/>
      <c r="ES520" s="2"/>
      <c r="EU520" s="3"/>
      <c r="EV520" s="121"/>
      <c r="EW520" s="2"/>
      <c r="EY520" s="3"/>
      <c r="EZ520" s="121"/>
      <c r="FA520" s="2"/>
      <c r="FC520" s="3"/>
      <c r="FD520" s="121"/>
      <c r="FE520" s="1682"/>
      <c r="FF520" s="1683"/>
      <c r="FG520" s="1684"/>
      <c r="FH520" s="1685"/>
      <c r="FL520" s="2252"/>
      <c r="FP520" s="2252"/>
      <c r="FQ520" s="1858"/>
      <c r="FT520" s="2252"/>
      <c r="FX520" s="2252"/>
      <c r="FY520" s="374">
        <f>GB520*6/20</f>
        <v>4.2</v>
      </c>
      <c r="FZ520" s="374">
        <f>GB520*6/20</f>
        <v>4.2</v>
      </c>
      <c r="GA520" s="374">
        <f>GB520*8/20</f>
        <v>5.6</v>
      </c>
      <c r="GB520" s="2263">
        <v>14</v>
      </c>
      <c r="GF520" s="2252"/>
      <c r="GG520" s="1858"/>
      <c r="GJ520" s="2252"/>
      <c r="GK520" s="1858"/>
      <c r="GN520" s="2252"/>
      <c r="GR520" s="2252"/>
      <c r="GV520" s="1858"/>
      <c r="GW520" s="1906">
        <f>GZ520*6/20</f>
        <v>4.101</v>
      </c>
      <c r="GX520" s="683">
        <f>GZ520*6/20</f>
        <v>4.101</v>
      </c>
      <c r="GY520" s="683">
        <f>GZ520*8/20</f>
        <v>5.468</v>
      </c>
      <c r="GZ520" s="1907">
        <v>13.67</v>
      </c>
      <c r="HA520" s="1870">
        <v>4</v>
      </c>
      <c r="HB520" s="462">
        <v>4</v>
      </c>
      <c r="HC520" s="462">
        <v>6.5</v>
      </c>
      <c r="HD520" s="1871">
        <f>HC520+HB520+HA520</f>
        <v>14.5</v>
      </c>
      <c r="HE520" s="1870"/>
      <c r="HF520" s="462"/>
      <c r="HG520" s="462"/>
      <c r="HH520" s="1871"/>
      <c r="HI520" s="1870"/>
      <c r="HJ520" s="462"/>
      <c r="HK520" s="462"/>
      <c r="HL520" s="1871"/>
      <c r="HM520" s="1870"/>
      <c r="HN520" s="462"/>
      <c r="HO520" s="462"/>
      <c r="HP520" s="1871"/>
      <c r="HQ520" s="1870"/>
      <c r="HR520" s="462"/>
      <c r="HS520" s="462"/>
      <c r="HT520" s="1871"/>
      <c r="HU520" s="1870"/>
      <c r="HV520" s="462"/>
      <c r="HW520" s="462"/>
      <c r="HX520" s="1871"/>
      <c r="HY520" s="1870"/>
      <c r="HZ520" s="462"/>
      <c r="IA520" s="462"/>
      <c r="IB520" s="1871"/>
      <c r="IC520" s="1870"/>
      <c r="ID520" s="462"/>
      <c r="IE520" s="462"/>
      <c r="IF520" s="1871"/>
      <c r="IG520" s="1870"/>
      <c r="IH520" s="462"/>
      <c r="II520" s="462"/>
      <c r="IJ520" s="1871"/>
      <c r="IK520" s="1870"/>
      <c r="IL520" s="462"/>
      <c r="IM520" s="462"/>
      <c r="IN520" s="1871"/>
      <c r="IO520" s="1870"/>
      <c r="IP520" s="462"/>
      <c r="IQ520" s="462"/>
      <c r="IR520" s="1871"/>
      <c r="IS520" s="1870"/>
      <c r="IT520" s="462"/>
      <c r="IU520" s="462"/>
      <c r="IV520" s="574"/>
      <c r="IW520" s="1870"/>
      <c r="IX520" s="462"/>
      <c r="IY520" s="462"/>
      <c r="IZ520" s="1871"/>
      <c r="JA520" s="1870"/>
      <c r="JB520" s="462"/>
      <c r="JC520" s="462"/>
      <c r="JD520" s="1871"/>
      <c r="JE520" s="1870"/>
      <c r="JF520" s="462"/>
      <c r="JG520" s="462"/>
      <c r="JH520" s="1871"/>
      <c r="JI520" s="1870"/>
      <c r="JJ520" s="462"/>
      <c r="JK520" s="462"/>
      <c r="JL520" s="1871"/>
      <c r="JM520" s="1870"/>
      <c r="JN520" s="462"/>
      <c r="JO520" s="462"/>
      <c r="JP520" s="1871"/>
      <c r="JQ520" s="1870"/>
      <c r="JR520" s="462"/>
      <c r="JS520" s="462"/>
      <c r="JT520" s="1871"/>
      <c r="JU520" s="1870"/>
      <c r="JV520" s="462"/>
      <c r="JW520" s="462"/>
      <c r="JX520" s="1871"/>
      <c r="JY520" s="1870"/>
      <c r="JZ520" s="462"/>
      <c r="KA520" s="462"/>
      <c r="KB520" s="1871"/>
      <c r="KC520" s="1870"/>
      <c r="KD520" s="462"/>
      <c r="KE520" s="462"/>
      <c r="KF520" s="1871"/>
      <c r="KG520" s="1870"/>
      <c r="KH520" s="462"/>
      <c r="KI520" s="462"/>
      <c r="KJ520" s="1871"/>
      <c r="KK520" s="1870"/>
      <c r="KL520" s="462"/>
      <c r="KM520" s="462"/>
      <c r="KN520" s="1871"/>
      <c r="KO520" s="1870"/>
      <c r="KP520" s="462"/>
      <c r="KQ520" s="462"/>
      <c r="KR520" s="1871"/>
      <c r="KS520" s="1870"/>
      <c r="KT520" s="462"/>
      <c r="KU520" s="462"/>
      <c r="KV520" s="1871"/>
      <c r="KW520" s="1870"/>
      <c r="KX520" s="462"/>
      <c r="KY520" s="462"/>
      <c r="KZ520" s="1871"/>
      <c r="LA520" s="1870"/>
      <c r="LB520" s="462"/>
      <c r="LC520" s="462"/>
      <c r="LD520" s="1871"/>
      <c r="LE520" s="1870"/>
      <c r="LF520" s="462"/>
      <c r="LG520" s="462"/>
      <c r="LH520" s="1871"/>
      <c r="LI520" s="1870"/>
      <c r="LJ520" s="462"/>
      <c r="LK520" s="462"/>
      <c r="LL520" s="1871"/>
      <c r="LM520" s="1870"/>
      <c r="LN520" s="462"/>
      <c r="LO520" s="462"/>
      <c r="LP520" s="1871"/>
      <c r="LQ520" s="1870"/>
      <c r="LR520" s="462"/>
      <c r="LS520" s="462"/>
      <c r="LT520" s="1871"/>
      <c r="LU520" s="1870"/>
      <c r="LV520" s="462"/>
      <c r="LW520" s="462"/>
      <c r="LX520" s="1871"/>
      <c r="LY520" s="1870"/>
      <c r="LZ520" s="462"/>
      <c r="MA520" s="462"/>
      <c r="MB520" s="1871"/>
      <c r="MC520" s="1870"/>
      <c r="MD520" s="462"/>
      <c r="ME520" s="462"/>
      <c r="MF520" s="1871"/>
      <c r="MG520" s="1870"/>
      <c r="MH520" s="462"/>
      <c r="MI520" s="462"/>
      <c r="MJ520" s="1871"/>
      <c r="MK520" s="1870"/>
      <c r="ML520" s="462"/>
      <c r="MM520" s="462"/>
      <c r="MN520" s="1871"/>
      <c r="MO520" s="1870"/>
      <c r="MP520" s="462"/>
      <c r="MQ520" s="462"/>
      <c r="MR520" s="1871"/>
      <c r="MS520" s="1870"/>
      <c r="MT520" s="462"/>
      <c r="MU520" s="462"/>
      <c r="MV520" s="1871"/>
      <c r="MW520" s="1870"/>
      <c r="MX520" s="462"/>
      <c r="MY520" s="462"/>
      <c r="MZ520" s="1871"/>
      <c r="NA520" s="1870"/>
      <c r="NB520" s="462"/>
      <c r="NC520" s="462"/>
      <c r="ND520" s="1871"/>
    </row>
    <row r="521" spans="1:368" s="933" customFormat="1" thickBot="1">
      <c r="A521" s="900"/>
      <c r="B521" s="1761"/>
      <c r="C521" s="2340"/>
      <c r="D521" s="2347"/>
      <c r="E521" s="2340"/>
      <c r="F521" s="2270"/>
      <c r="G521" s="2270" t="s">
        <v>375</v>
      </c>
      <c r="H521" s="2352">
        <f t="shared" si="439"/>
        <v>4.6749999999999998</v>
      </c>
      <c r="I521" s="2352">
        <f t="shared" si="439"/>
        <v>4.5083333333333337</v>
      </c>
      <c r="J521" s="2343">
        <f t="shared" si="439"/>
        <v>5.1499999999999995</v>
      </c>
      <c r="K521" s="2362">
        <f>SUM(H521:J521)</f>
        <v>14.333333333333332</v>
      </c>
      <c r="L521" s="1761"/>
      <c r="M521" s="2136"/>
      <c r="N521" s="2136"/>
      <c r="O521" s="2136"/>
      <c r="P521" s="2492"/>
      <c r="Q521" s="2538"/>
      <c r="R521" s="2137"/>
      <c r="S521" s="2138"/>
      <c r="T521" s="2539"/>
      <c r="U521" s="2139"/>
      <c r="V521" s="2139"/>
      <c r="W521" s="2139"/>
      <c r="X521" s="2140"/>
      <c r="Y521" s="2204"/>
      <c r="Z521" s="2204"/>
      <c r="AA521" s="2204"/>
      <c r="AB521" s="2205"/>
      <c r="AC521" s="2245">
        <v>5.5</v>
      </c>
      <c r="AD521" s="2245">
        <v>5</v>
      </c>
      <c r="AE521" s="2245">
        <v>5</v>
      </c>
      <c r="AF521" s="904">
        <f>AE521+AD521+AC521</f>
        <v>15.5</v>
      </c>
      <c r="AG521" s="918"/>
      <c r="AH521" s="918"/>
      <c r="AI521" s="918"/>
      <c r="AJ521" s="2240"/>
      <c r="AK521" s="2391">
        <v>4.5</v>
      </c>
      <c r="AL521" s="2238">
        <v>4.5</v>
      </c>
      <c r="AM521" s="2238">
        <v>5</v>
      </c>
      <c r="AN521" s="2392">
        <f>AM521+AL521+AK521</f>
        <v>14</v>
      </c>
      <c r="AO521" s="2229"/>
      <c r="AP521" s="2229"/>
      <c r="AQ521" s="2229"/>
      <c r="AR521" s="2230"/>
      <c r="AS521" s="918"/>
      <c r="AT521" s="918"/>
      <c r="AU521" s="918"/>
      <c r="AV521" s="2240"/>
      <c r="AW521" s="2152"/>
      <c r="AX521" s="2153"/>
      <c r="AY521" s="2154"/>
      <c r="AZ521" s="2155"/>
      <c r="BA521" s="2156"/>
      <c r="BB521" s="2156"/>
      <c r="BC521" s="2156"/>
      <c r="BD521" s="2396"/>
      <c r="BE521" s="2212">
        <f>BH521*6/20</f>
        <v>4.05</v>
      </c>
      <c r="BF521" s="2213">
        <f>BH521*6/20</f>
        <v>4.05</v>
      </c>
      <c r="BG521" s="2470">
        <f>BH521*8/20</f>
        <v>5.4</v>
      </c>
      <c r="BH521" s="2443">
        <f>BH519</f>
        <v>13.5</v>
      </c>
      <c r="BI521" s="2158"/>
      <c r="BJ521" s="2158"/>
      <c r="BK521" s="2158"/>
      <c r="BL521" s="2166"/>
      <c r="BM521" s="2389"/>
      <c r="BN521" s="918"/>
      <c r="BO521" s="918"/>
      <c r="BP521" s="2390"/>
      <c r="BQ521" s="2149"/>
      <c r="BR521" s="2149"/>
      <c r="BS521" s="2149"/>
      <c r="BT521" s="2151"/>
      <c r="BU521" s="2162"/>
      <c r="BV521" s="2149"/>
      <c r="BW521" s="2149"/>
      <c r="BX521" s="2163"/>
      <c r="BY521" s="2170"/>
      <c r="BZ521" s="2170"/>
      <c r="CA521" s="2170"/>
      <c r="CB521" s="2231"/>
      <c r="CC521" s="2139"/>
      <c r="CD521" s="2139"/>
      <c r="CE521" s="2139"/>
      <c r="CF521" s="2140"/>
      <c r="CG521" s="2160"/>
      <c r="CH521" s="2160"/>
      <c r="CI521" s="2160"/>
      <c r="CJ521" s="2161"/>
      <c r="CK521" s="2158"/>
      <c r="CL521" s="2158"/>
      <c r="CM521" s="2158"/>
      <c r="CN521" s="2166"/>
      <c r="CO521" s="1868"/>
      <c r="CQ521" s="2167"/>
      <c r="CR521" s="2206"/>
      <c r="CV521" s="2168"/>
      <c r="CW521" s="2169"/>
      <c r="CY521" s="2167"/>
      <c r="CZ521" s="2167"/>
      <c r="DA521" s="2169"/>
      <c r="DC521" s="2167"/>
      <c r="DD521" s="2167"/>
      <c r="DE521" s="2169"/>
      <c r="DG521" s="2167"/>
      <c r="DH521" s="2167"/>
      <c r="DI521" s="2169"/>
      <c r="DK521" s="2167"/>
      <c r="DL521" s="2167"/>
      <c r="DM521" s="2170"/>
      <c r="DN521" s="2170"/>
      <c r="DO521" s="2170"/>
      <c r="DP521" s="2171"/>
      <c r="DQ521" s="2169"/>
      <c r="DS521" s="2167"/>
      <c r="DT521" s="2168"/>
      <c r="DU521" s="2169"/>
      <c r="DW521" s="2167"/>
      <c r="DX521" s="2168"/>
      <c r="DY521" s="2169"/>
      <c r="EA521" s="2167"/>
      <c r="EB521" s="2168"/>
      <c r="EC521" s="2169"/>
      <c r="EE521" s="2167"/>
      <c r="EF521" s="2168"/>
      <c r="EG521" s="2169"/>
      <c r="EI521" s="2167"/>
      <c r="EJ521" s="2168"/>
      <c r="EK521" s="2169"/>
      <c r="EM521" s="2167"/>
      <c r="EN521" s="2168"/>
      <c r="EO521" s="2348"/>
      <c r="EP521" s="2233"/>
      <c r="EQ521" s="2233"/>
      <c r="ER521" s="2349"/>
      <c r="ES521" s="2169"/>
      <c r="EU521" s="2167"/>
      <c r="EV521" s="2168"/>
      <c r="EW521" s="2169"/>
      <c r="EY521" s="2167"/>
      <c r="EZ521" s="2168"/>
      <c r="FA521" s="2169"/>
      <c r="FC521" s="2167"/>
      <c r="FD521" s="2168"/>
      <c r="FE521" s="2192"/>
      <c r="FF521" s="2193"/>
      <c r="FG521" s="2194"/>
      <c r="FH521" s="2195"/>
      <c r="FL521" s="2261"/>
      <c r="FP521" s="2261"/>
      <c r="FQ521" s="1868"/>
      <c r="FT521" s="2261"/>
      <c r="FX521" s="2261"/>
      <c r="FY521" s="906">
        <f>GB521*6/20</f>
        <v>4.5</v>
      </c>
      <c r="FZ521" s="906">
        <f>GB521*6/20</f>
        <v>4.5</v>
      </c>
      <c r="GA521" s="906">
        <f>GB521*8/20</f>
        <v>6</v>
      </c>
      <c r="GB521" s="2393">
        <v>15</v>
      </c>
      <c r="GF521" s="2261"/>
      <c r="GG521" s="1868"/>
      <c r="GJ521" s="2261"/>
      <c r="GK521" s="1868"/>
      <c r="GN521" s="2261"/>
      <c r="GR521" s="2261"/>
      <c r="GV521" s="1868"/>
      <c r="GW521" s="2348">
        <v>4.5</v>
      </c>
      <c r="GX521" s="2233">
        <v>4</v>
      </c>
      <c r="GY521" s="2233">
        <v>5.5</v>
      </c>
      <c r="GZ521" s="2349">
        <f>GY521+GX521+GW521</f>
        <v>14</v>
      </c>
      <c r="HA521" s="2348">
        <v>5</v>
      </c>
      <c r="HB521" s="2233">
        <v>5</v>
      </c>
      <c r="HC521" s="2233">
        <v>4</v>
      </c>
      <c r="HD521" s="2349">
        <f>HC521+HB521+HA521</f>
        <v>14</v>
      </c>
      <c r="HE521" s="2348"/>
      <c r="HF521" s="2233"/>
      <c r="HG521" s="2233"/>
      <c r="HH521" s="2349"/>
      <c r="HI521" s="2348"/>
      <c r="HJ521" s="2233"/>
      <c r="HK521" s="2233"/>
      <c r="HL521" s="2349"/>
      <c r="HM521" s="2348"/>
      <c r="HN521" s="2233"/>
      <c r="HO521" s="2233"/>
      <c r="HP521" s="2349"/>
      <c r="HQ521" s="2348"/>
      <c r="HR521" s="2233"/>
      <c r="HS521" s="2233"/>
      <c r="HT521" s="2349"/>
      <c r="HU521" s="2348"/>
      <c r="HV521" s="2233"/>
      <c r="HW521" s="2233"/>
      <c r="HX521" s="2349"/>
      <c r="HY521" s="2348"/>
      <c r="HZ521" s="2233"/>
      <c r="IA521" s="2233"/>
      <c r="IB521" s="2349"/>
      <c r="IC521" s="2348"/>
      <c r="ID521" s="2233"/>
      <c r="IE521" s="2233"/>
      <c r="IF521" s="2349"/>
      <c r="IG521" s="2348"/>
      <c r="IH521" s="2233"/>
      <c r="II521" s="2233"/>
      <c r="IJ521" s="2349"/>
      <c r="IK521" s="2348"/>
      <c r="IL521" s="2233"/>
      <c r="IM521" s="2233"/>
      <c r="IN521" s="2349"/>
      <c r="IO521" s="2348"/>
      <c r="IP521" s="2233"/>
      <c r="IQ521" s="2233"/>
      <c r="IR521" s="2349"/>
      <c r="IS521" s="2348"/>
      <c r="IT521" s="2233"/>
      <c r="IU521" s="2233"/>
      <c r="IV521" s="905"/>
      <c r="IW521" s="2348"/>
      <c r="IX521" s="2233"/>
      <c r="IY521" s="2233"/>
      <c r="IZ521" s="2349"/>
      <c r="JA521" s="2348"/>
      <c r="JB521" s="2233"/>
      <c r="JC521" s="2233"/>
      <c r="JD521" s="2349"/>
      <c r="JE521" s="2348"/>
      <c r="JF521" s="2233"/>
      <c r="JG521" s="2233"/>
      <c r="JH521" s="2349"/>
      <c r="JI521" s="2348"/>
      <c r="JJ521" s="2233"/>
      <c r="JK521" s="2233"/>
      <c r="JL521" s="2349"/>
      <c r="JM521" s="2348"/>
      <c r="JN521" s="2233"/>
      <c r="JO521" s="2233"/>
      <c r="JP521" s="2349"/>
      <c r="JQ521" s="2348"/>
      <c r="JR521" s="2233"/>
      <c r="JS521" s="2233"/>
      <c r="JT521" s="2349"/>
      <c r="JU521" s="2348"/>
      <c r="JV521" s="2233"/>
      <c r="JW521" s="2233"/>
      <c r="JX521" s="2349"/>
      <c r="JY521" s="2348"/>
      <c r="JZ521" s="2233"/>
      <c r="KA521" s="2233"/>
      <c r="KB521" s="2349"/>
      <c r="KC521" s="2348"/>
      <c r="KD521" s="2233"/>
      <c r="KE521" s="2233"/>
      <c r="KF521" s="2349"/>
      <c r="KG521" s="2348"/>
      <c r="KH521" s="2233"/>
      <c r="KI521" s="2233"/>
      <c r="KJ521" s="2349"/>
      <c r="KK521" s="2348"/>
      <c r="KL521" s="2233"/>
      <c r="KM521" s="2233"/>
      <c r="KN521" s="2349"/>
      <c r="KO521" s="2348"/>
      <c r="KP521" s="2233"/>
      <c r="KQ521" s="2233"/>
      <c r="KR521" s="2349"/>
      <c r="KS521" s="2348"/>
      <c r="KT521" s="2233"/>
      <c r="KU521" s="2233"/>
      <c r="KV521" s="2349"/>
      <c r="KW521" s="2348"/>
      <c r="KX521" s="2233"/>
      <c r="KY521" s="2233"/>
      <c r="KZ521" s="2349"/>
      <c r="LA521" s="2348"/>
      <c r="LB521" s="2233"/>
      <c r="LC521" s="2233"/>
      <c r="LD521" s="2349"/>
      <c r="LE521" s="2348"/>
      <c r="LF521" s="2233"/>
      <c r="LG521" s="2233"/>
      <c r="LH521" s="2349"/>
      <c r="LI521" s="2348"/>
      <c r="LJ521" s="2233"/>
      <c r="LK521" s="2233"/>
      <c r="LL521" s="2349"/>
      <c r="LM521" s="2348"/>
      <c r="LN521" s="2233"/>
      <c r="LO521" s="2233"/>
      <c r="LP521" s="2349"/>
      <c r="LQ521" s="2348"/>
      <c r="LR521" s="2233"/>
      <c r="LS521" s="2233"/>
      <c r="LT521" s="2349"/>
      <c r="LU521" s="2348"/>
      <c r="LV521" s="2233"/>
      <c r="LW521" s="2233"/>
      <c r="LX521" s="2349"/>
      <c r="LY521" s="2348"/>
      <c r="LZ521" s="2233"/>
      <c r="MA521" s="2233"/>
      <c r="MB521" s="2349"/>
      <c r="MC521" s="2348"/>
      <c r="MD521" s="2233"/>
      <c r="ME521" s="2233"/>
      <c r="MF521" s="2349"/>
      <c r="MG521" s="2348"/>
      <c r="MH521" s="2233"/>
      <c r="MI521" s="2233"/>
      <c r="MJ521" s="2349"/>
      <c r="MK521" s="2348"/>
      <c r="ML521" s="2233"/>
      <c r="MM521" s="2233"/>
      <c r="MN521" s="2349"/>
      <c r="MO521" s="2348"/>
      <c r="MP521" s="2233"/>
      <c r="MQ521" s="2233"/>
      <c r="MR521" s="2349"/>
      <c r="MS521" s="2348"/>
      <c r="MT521" s="2233"/>
      <c r="MU521" s="2233"/>
      <c r="MV521" s="2349"/>
      <c r="MW521" s="2348"/>
      <c r="MX521" s="2233"/>
      <c r="MY521" s="2233"/>
      <c r="MZ521" s="2349"/>
      <c r="NA521" s="2348"/>
      <c r="NB521" s="2233"/>
      <c r="NC521" s="2233"/>
      <c r="ND521" s="2349"/>
    </row>
    <row r="522" spans="1:368" s="898" customFormat="1" thickBot="1">
      <c r="A522" s="861"/>
      <c r="B522" s="1760"/>
      <c r="C522" s="1790"/>
      <c r="D522" s="2331"/>
      <c r="E522" s="1790"/>
      <c r="F522" s="2345" t="s">
        <v>599</v>
      </c>
      <c r="G522" s="2346"/>
      <c r="H522" s="2274"/>
      <c r="I522" s="2274"/>
      <c r="J522" s="2274"/>
      <c r="K522" s="2275"/>
      <c r="L522" s="1760"/>
      <c r="M522" s="2075"/>
      <c r="N522" s="2075"/>
      <c r="O522" s="2075"/>
      <c r="P522" s="2491"/>
      <c r="Q522" s="2536"/>
      <c r="R522" s="2076"/>
      <c r="S522" s="2077"/>
      <c r="T522" s="2537"/>
      <c r="U522" s="2078"/>
      <c r="V522" s="2078"/>
      <c r="W522" s="2078"/>
      <c r="X522" s="2079"/>
      <c r="Y522" s="2199"/>
      <c r="Z522" s="2199"/>
      <c r="AA522" s="2199"/>
      <c r="AB522" s="2200"/>
      <c r="AC522" s="2570"/>
      <c r="AD522" s="2570"/>
      <c r="AE522" s="2571"/>
      <c r="AF522" s="2571"/>
      <c r="AG522" s="2570" t="e">
        <f>STDEV(AJ523:AJ527)</f>
        <v>#DIV/0!</v>
      </c>
      <c r="AH522" s="2570"/>
      <c r="AI522" s="2571" t="e">
        <f>AVERAGE(AJ523:AJ527)</f>
        <v>#DIV/0!</v>
      </c>
      <c r="AJ522" s="2571"/>
      <c r="AK522" s="2570" t="e">
        <f>STDEV(AN523:AN527)</f>
        <v>#DIV/0!</v>
      </c>
      <c r="AL522" s="2570"/>
      <c r="AM522" s="2571" t="e">
        <f>AVERAGE(AN523:AN527)</f>
        <v>#DIV/0!</v>
      </c>
      <c r="AN522" s="2571"/>
      <c r="AO522" s="2225"/>
      <c r="AP522" s="2225"/>
      <c r="AQ522" s="2225"/>
      <c r="AR522" s="2226"/>
      <c r="AS522" s="2570" t="e">
        <f>STDEV(AV523:AV527)</f>
        <v>#DIV/0!</v>
      </c>
      <c r="AT522" s="2570"/>
      <c r="AU522" s="2571" t="e">
        <f>AVERAGE(AV523:AV527)</f>
        <v>#DIV/0!</v>
      </c>
      <c r="AV522" s="2571"/>
      <c r="AW522" s="2091"/>
      <c r="AX522" s="2092"/>
      <c r="AY522" s="2093"/>
      <c r="AZ522" s="2094"/>
      <c r="BA522" s="2095"/>
      <c r="BB522" s="2095"/>
      <c r="BC522" s="2095"/>
      <c r="BD522" s="2394"/>
      <c r="BE522" s="2397"/>
      <c r="BF522" s="2096"/>
      <c r="BG522" s="2444"/>
      <c r="BH522" s="2440"/>
      <c r="BI522" s="2097"/>
      <c r="BJ522" s="2097"/>
      <c r="BK522" s="2097"/>
      <c r="BL522" s="2098"/>
      <c r="BM522" s="2099"/>
      <c r="BN522" s="2099"/>
      <c r="BO522" s="2099"/>
      <c r="BP522" s="2100"/>
      <c r="BQ522" s="2088"/>
      <c r="BR522" s="2088"/>
      <c r="BS522" s="2088"/>
      <c r="BT522" s="2090"/>
      <c r="BU522" s="2101"/>
      <c r="BV522" s="2088"/>
      <c r="BW522" s="2088"/>
      <c r="BX522" s="2102"/>
      <c r="BY522" s="2109"/>
      <c r="BZ522" s="2109"/>
      <c r="CA522" s="2109"/>
      <c r="CB522" s="2232"/>
      <c r="CC522" s="2570">
        <f>STDEV(CF523:CF527)</f>
        <v>2.2748626332154678</v>
      </c>
      <c r="CD522" s="2570"/>
      <c r="CE522" s="2571">
        <f>AVERAGE(CF523:CF527)</f>
        <v>14.6</v>
      </c>
      <c r="CF522" s="2571"/>
      <c r="CG522" s="2099"/>
      <c r="CH522" s="2099"/>
      <c r="CI522" s="2099"/>
      <c r="CJ522" s="2100"/>
      <c r="CK522" s="2097"/>
      <c r="CL522" s="2097"/>
      <c r="CM522" s="2097"/>
      <c r="CN522" s="2105"/>
      <c r="CO522" s="1867"/>
      <c r="CQ522" s="2106"/>
      <c r="CR522" s="2201"/>
      <c r="CV522" s="2107"/>
      <c r="CW522" s="2108"/>
      <c r="CY522" s="2106"/>
      <c r="CZ522" s="2106"/>
      <c r="DA522" s="2108"/>
      <c r="DC522" s="2106"/>
      <c r="DD522" s="2106"/>
      <c r="DE522" s="2108"/>
      <c r="DG522" s="2106"/>
      <c r="DH522" s="2106"/>
      <c r="DI522" s="2108"/>
      <c r="DK522" s="2106"/>
      <c r="DL522" s="2106"/>
      <c r="DM522" s="2109"/>
      <c r="DN522" s="2109"/>
      <c r="DO522" s="2109"/>
      <c r="DP522" s="2110"/>
      <c r="DQ522" s="2108"/>
      <c r="DS522" s="2106"/>
      <c r="DT522" s="2107"/>
      <c r="DU522" s="2108"/>
      <c r="DW522" s="2106"/>
      <c r="DX522" s="2107"/>
      <c r="DY522" s="2108"/>
      <c r="EA522" s="2106"/>
      <c r="EB522" s="2107"/>
      <c r="EC522" s="2108"/>
      <c r="EE522" s="2106"/>
      <c r="EF522" s="2107"/>
      <c r="EG522" s="2108"/>
      <c r="EI522" s="2106"/>
      <c r="EJ522" s="2107"/>
      <c r="EK522" s="2108"/>
      <c r="EM522" s="2106"/>
      <c r="EN522" s="2107"/>
      <c r="EO522" s="2570" t="e">
        <f>STDEV(ER523:ER527)</f>
        <v>#DIV/0!</v>
      </c>
      <c r="EP522" s="2570"/>
      <c r="EQ522" s="2571" t="e">
        <f>AVERAGE(ER523:ER527)</f>
        <v>#DIV/0!</v>
      </c>
      <c r="ER522" s="2571"/>
      <c r="ES522" s="2108"/>
      <c r="EU522" s="2106"/>
      <c r="EV522" s="2107"/>
      <c r="EW522" s="2108"/>
      <c r="EY522" s="2106"/>
      <c r="EZ522" s="2107"/>
      <c r="FA522" s="2108"/>
      <c r="FC522" s="2106"/>
      <c r="FD522" s="2107"/>
      <c r="FE522" s="2131"/>
      <c r="FF522" s="2132"/>
      <c r="FG522" s="2133"/>
      <c r="FH522" s="2134"/>
      <c r="FL522" s="2260"/>
      <c r="FP522" s="2260"/>
      <c r="FQ522" s="1867"/>
      <c r="FT522" s="2260"/>
      <c r="FU522" s="2570">
        <f>STDEV(FX523:FX527)</f>
        <v>5.3665631459994954</v>
      </c>
      <c r="FV522" s="2570"/>
      <c r="FW522" s="2571">
        <f>AVERAGE(FX523:FX527)</f>
        <v>2.4</v>
      </c>
      <c r="FX522" s="2571"/>
      <c r="GB522" s="2260"/>
      <c r="GF522" s="2260"/>
      <c r="GG522" s="1867"/>
      <c r="GJ522" s="2260"/>
      <c r="GK522" s="2570" t="e">
        <f>STDEV(GN523:GN527)</f>
        <v>#DIV/0!</v>
      </c>
      <c r="GL522" s="2570"/>
      <c r="GM522" s="2571" t="e">
        <f>AVERAGE(GN523:GN527)</f>
        <v>#DIV/0!</v>
      </c>
      <c r="GN522" s="2571"/>
      <c r="GR522" s="2260"/>
      <c r="GV522" s="1867"/>
      <c r="GW522" s="2570">
        <f>STDEV(GZ523:GZ527)</f>
        <v>1.0839741694339453</v>
      </c>
      <c r="GX522" s="2570"/>
      <c r="GY522" s="2571">
        <f>AVERAGE(GZ523:GZ527)</f>
        <v>14.1</v>
      </c>
      <c r="GZ522" s="2571"/>
      <c r="HA522" s="2570" t="e">
        <f>STDEV(HD523:HD527)</f>
        <v>#DIV/0!</v>
      </c>
      <c r="HB522" s="2570"/>
      <c r="HC522" s="2571" t="e">
        <f>AVERAGE(HD523:HD527)</f>
        <v>#DIV/0!</v>
      </c>
      <c r="HD522" s="2571"/>
      <c r="HE522" s="2570"/>
      <c r="HF522" s="2570"/>
      <c r="HG522" s="2571"/>
      <c r="HH522" s="2571"/>
      <c r="HI522" s="2570"/>
      <c r="HJ522" s="2570"/>
      <c r="HK522" s="2571"/>
      <c r="HL522" s="2571"/>
      <c r="HM522" s="2570"/>
      <c r="HN522" s="2570"/>
      <c r="HO522" s="2571"/>
      <c r="HP522" s="2571"/>
      <c r="HQ522" s="2570"/>
      <c r="HR522" s="2570"/>
      <c r="HS522" s="2571"/>
      <c r="HT522" s="2571"/>
      <c r="HU522" s="2570"/>
      <c r="HV522" s="2570"/>
      <c r="HW522" s="2571"/>
      <c r="HX522" s="2571"/>
      <c r="HY522" s="2570"/>
      <c r="HZ522" s="2570"/>
      <c r="IA522" s="2571"/>
      <c r="IB522" s="2571"/>
      <c r="IC522" s="2570"/>
      <c r="ID522" s="2570"/>
      <c r="IE522" s="2571"/>
      <c r="IF522" s="2571"/>
      <c r="IG522" s="2570"/>
      <c r="IH522" s="2570"/>
      <c r="II522" s="2571"/>
      <c r="IJ522" s="2571"/>
      <c r="IK522" s="2570"/>
      <c r="IL522" s="2570"/>
      <c r="IM522" s="2571"/>
      <c r="IN522" s="2571"/>
      <c r="IO522" s="2570"/>
      <c r="IP522" s="2570"/>
      <c r="IQ522" s="2571"/>
      <c r="IR522" s="2571"/>
      <c r="IS522" s="2570"/>
      <c r="IT522" s="2570"/>
      <c r="IU522" s="2571"/>
      <c r="IV522" s="2571"/>
      <c r="IW522" s="2572"/>
      <c r="IX522" s="2570"/>
      <c r="IY522" s="2571"/>
      <c r="IZ522" s="2573"/>
      <c r="JA522" s="2572"/>
      <c r="JB522" s="2570"/>
      <c r="JC522" s="2571"/>
      <c r="JD522" s="2573"/>
      <c r="JE522" s="2572"/>
      <c r="JF522" s="2570"/>
      <c r="JG522" s="2571"/>
      <c r="JH522" s="2573"/>
      <c r="JI522" s="2572"/>
      <c r="JJ522" s="2570"/>
      <c r="JK522" s="2571"/>
      <c r="JL522" s="2573"/>
      <c r="JM522" s="2572"/>
      <c r="JN522" s="2570"/>
      <c r="JO522" s="2571"/>
      <c r="JP522" s="2573"/>
      <c r="JQ522" s="2572"/>
      <c r="JR522" s="2570"/>
      <c r="JS522" s="2571"/>
      <c r="JT522" s="2573"/>
      <c r="JU522" s="2572"/>
      <c r="JV522" s="2570"/>
      <c r="JW522" s="2571"/>
      <c r="JX522" s="2573"/>
      <c r="JY522" s="2572"/>
      <c r="JZ522" s="2570"/>
      <c r="KA522" s="2571"/>
      <c r="KB522" s="2573"/>
      <c r="KC522" s="2572"/>
      <c r="KD522" s="2570"/>
      <c r="KE522" s="2571"/>
      <c r="KF522" s="2573"/>
      <c r="KG522" s="2572"/>
      <c r="KH522" s="2570"/>
      <c r="KI522" s="2571"/>
      <c r="KJ522" s="2573"/>
      <c r="KK522" s="2572"/>
      <c r="KL522" s="2570"/>
      <c r="KM522" s="2571"/>
      <c r="KN522" s="2573"/>
      <c r="KO522" s="2572"/>
      <c r="KP522" s="2570"/>
      <c r="KQ522" s="2571"/>
      <c r="KR522" s="2573"/>
      <c r="KS522" s="2572"/>
      <c r="KT522" s="2570"/>
      <c r="KU522" s="2571"/>
      <c r="KV522" s="2573"/>
      <c r="KW522" s="2572"/>
      <c r="KX522" s="2570"/>
      <c r="KY522" s="2571"/>
      <c r="KZ522" s="2573"/>
      <c r="LA522" s="2572"/>
      <c r="LB522" s="2570"/>
      <c r="LC522" s="2571"/>
      <c r="LD522" s="2573"/>
      <c r="LE522" s="2572"/>
      <c r="LF522" s="2570"/>
      <c r="LG522" s="2571"/>
      <c r="LH522" s="2573"/>
      <c r="LI522" s="2572"/>
      <c r="LJ522" s="2570"/>
      <c r="LK522" s="2571"/>
      <c r="LL522" s="2573"/>
      <c r="LM522" s="2572"/>
      <c r="LN522" s="2570"/>
      <c r="LO522" s="2571"/>
      <c r="LP522" s="2573"/>
      <c r="LQ522" s="2572"/>
      <c r="LR522" s="2570"/>
      <c r="LS522" s="2571"/>
      <c r="LT522" s="2573"/>
      <c r="LU522" s="2572"/>
      <c r="LV522" s="2570"/>
      <c r="LW522" s="2571"/>
      <c r="LX522" s="2573"/>
      <c r="LY522" s="2572"/>
      <c r="LZ522" s="2570"/>
      <c r="MA522" s="2571"/>
      <c r="MB522" s="2573"/>
      <c r="MC522" s="2572"/>
      <c r="MD522" s="2570"/>
      <c r="ME522" s="2571"/>
      <c r="MF522" s="2573"/>
      <c r="MG522" s="2572"/>
      <c r="MH522" s="2570"/>
      <c r="MI522" s="2571"/>
      <c r="MJ522" s="2573"/>
      <c r="MK522" s="2572"/>
      <c r="ML522" s="2570"/>
      <c r="MM522" s="2571"/>
      <c r="MN522" s="2573"/>
      <c r="MO522" s="2572"/>
      <c r="MP522" s="2570"/>
      <c r="MQ522" s="2571"/>
      <c r="MR522" s="2573"/>
      <c r="MS522" s="2572"/>
      <c r="MT522" s="2570"/>
      <c r="MU522" s="2571"/>
      <c r="MV522" s="2573"/>
      <c r="MW522" s="2572"/>
      <c r="MX522" s="2570"/>
      <c r="MY522" s="2571"/>
      <c r="MZ522" s="2573"/>
      <c r="NA522" s="2572"/>
      <c r="NB522" s="2570"/>
      <c r="NC522" s="2571"/>
      <c r="ND522" s="2573"/>
    </row>
    <row r="523" spans="1:368" s="78" customFormat="1" thickBot="1">
      <c r="A523" s="899"/>
      <c r="B523" s="1754"/>
      <c r="C523" s="1790"/>
      <c r="D523" s="2331"/>
      <c r="E523" s="1790"/>
      <c r="F523" s="2342" t="s">
        <v>571</v>
      </c>
      <c r="G523" s="2342" t="s">
        <v>560</v>
      </c>
      <c r="H523" s="2343"/>
      <c r="I523" s="2343"/>
      <c r="J523" s="2343"/>
      <c r="K523" s="2310">
        <f>SUM(H523:J523)</f>
        <v>0</v>
      </c>
      <c r="L523" s="1754"/>
      <c r="M523" s="65"/>
      <c r="N523" s="65"/>
      <c r="O523" s="65"/>
      <c r="P523" s="218"/>
      <c r="Q523" s="2511"/>
      <c r="R523" s="97"/>
      <c r="S523" s="98"/>
      <c r="T523" s="2512"/>
      <c r="U523" s="41"/>
      <c r="V523" s="41"/>
      <c r="W523" s="41"/>
      <c r="X523" s="100"/>
      <c r="Y523" s="101"/>
      <c r="Z523" s="101"/>
      <c r="AA523" s="101"/>
      <c r="AB523" s="102"/>
      <c r="AC523" s="484"/>
      <c r="AD523" s="484"/>
      <c r="AE523" s="484"/>
      <c r="AF523" s="356"/>
      <c r="AG523" s="546"/>
      <c r="AH523" s="546"/>
      <c r="AI523" s="546"/>
      <c r="AJ523" s="724"/>
      <c r="AK523" s="360"/>
      <c r="AL523" s="361"/>
      <c r="AM523" s="361"/>
      <c r="AN523" s="702"/>
      <c r="AO523" s="2227"/>
      <c r="AP523" s="2227"/>
      <c r="AQ523" s="2227"/>
      <c r="AR523" s="108"/>
      <c r="AS523" s="358"/>
      <c r="AT523" s="358"/>
      <c r="AU523" s="358"/>
      <c r="AV523" s="543"/>
      <c r="AW523" s="1956"/>
      <c r="AX523" s="111"/>
      <c r="AY523" s="112"/>
      <c r="AZ523" s="1957"/>
      <c r="BA523" s="4"/>
      <c r="BB523" s="4"/>
      <c r="BC523" s="4"/>
      <c r="BD523" s="2395"/>
      <c r="BE523" s="2398"/>
      <c r="BF523" s="214"/>
      <c r="BG523" s="2445"/>
      <c r="BH523" s="217"/>
      <c r="BI523" s="221"/>
      <c r="BJ523" s="221"/>
      <c r="BK523" s="221"/>
      <c r="BL523" s="115"/>
      <c r="BM523" s="38"/>
      <c r="BN523" s="38"/>
      <c r="BO523" s="38"/>
      <c r="BP523" s="117"/>
      <c r="BQ523" s="109"/>
      <c r="BR523" s="109"/>
      <c r="BS523" s="109"/>
      <c r="BT523" s="608"/>
      <c r="BU523" s="1939"/>
      <c r="BV523" s="109"/>
      <c r="BW523" s="109"/>
      <c r="BX523" s="1940"/>
      <c r="BY523" s="90"/>
      <c r="BZ523" s="90"/>
      <c r="CA523" s="90"/>
      <c r="CB523" s="120"/>
      <c r="CC523" s="484">
        <v>4</v>
      </c>
      <c r="CD523" s="484">
        <v>3.5</v>
      </c>
      <c r="CE523" s="484">
        <v>5</v>
      </c>
      <c r="CF523" s="1246">
        <f>CE523+CD523+CC523</f>
        <v>12.5</v>
      </c>
      <c r="CG523" s="38"/>
      <c r="CH523" s="38"/>
      <c r="CI523" s="38"/>
      <c r="CJ523" s="117"/>
      <c r="CK523" s="221"/>
      <c r="CL523" s="221"/>
      <c r="CM523" s="221"/>
      <c r="CN523" s="220"/>
      <c r="CO523" s="1858"/>
      <c r="CQ523" s="3"/>
      <c r="CR523" s="2020"/>
      <c r="CV523" s="121"/>
      <c r="CW523" s="2"/>
      <c r="CY523" s="3"/>
      <c r="CZ523" s="3"/>
      <c r="DA523" s="2"/>
      <c r="DC523" s="3"/>
      <c r="DD523" s="3"/>
      <c r="DE523" s="2"/>
      <c r="DG523" s="3"/>
      <c r="DH523" s="3"/>
      <c r="DI523" s="2"/>
      <c r="DK523" s="3"/>
      <c r="DL523" s="3"/>
      <c r="DM523" s="90"/>
      <c r="DN523" s="90"/>
      <c r="DO523" s="90"/>
      <c r="DP523" s="103"/>
      <c r="DQ523" s="2"/>
      <c r="DS523" s="3"/>
      <c r="DT523" s="121"/>
      <c r="DU523" s="2"/>
      <c r="DW523" s="3"/>
      <c r="DX523" s="121"/>
      <c r="DY523" s="2"/>
      <c r="EA523" s="3"/>
      <c r="EB523" s="121"/>
      <c r="EC523" s="2"/>
      <c r="EE523" s="3"/>
      <c r="EF523" s="121"/>
      <c r="EG523" s="2"/>
      <c r="EI523" s="3"/>
      <c r="EJ523" s="121"/>
      <c r="EK523" s="2"/>
      <c r="EM523" s="3"/>
      <c r="EN523" s="121"/>
      <c r="EO523" s="1870"/>
      <c r="EP523" s="462"/>
      <c r="EQ523" s="462"/>
      <c r="ER523" s="1871"/>
      <c r="ES523" s="2"/>
      <c r="EU523" s="3"/>
      <c r="EV523" s="121"/>
      <c r="EW523" s="2"/>
      <c r="EY523" s="3"/>
      <c r="EZ523" s="121"/>
      <c r="FA523" s="2"/>
      <c r="FC523" s="3"/>
      <c r="FD523" s="121"/>
      <c r="FE523" s="1682"/>
      <c r="FF523" s="1683"/>
      <c r="FG523" s="1684"/>
      <c r="FH523" s="1685"/>
      <c r="FL523" s="2252"/>
      <c r="FP523" s="2252"/>
      <c r="FQ523" s="1858"/>
      <c r="FT523" s="2252"/>
      <c r="FU523" s="462">
        <v>4</v>
      </c>
      <c r="FV523" s="462">
        <v>3.5</v>
      </c>
      <c r="FW523" s="462">
        <v>4.5</v>
      </c>
      <c r="FX523" s="2267">
        <f>FW523+FV523+FU523</f>
        <v>12</v>
      </c>
      <c r="GB523" s="2252"/>
      <c r="GF523" s="2252"/>
      <c r="GG523" s="1858"/>
      <c r="GJ523" s="2252"/>
      <c r="GK523" s="1870"/>
      <c r="GL523" s="462"/>
      <c r="GM523" s="462"/>
      <c r="GN523" s="1871"/>
      <c r="GR523" s="2252"/>
      <c r="GV523" s="1858"/>
      <c r="GW523" s="1870">
        <v>4</v>
      </c>
      <c r="GX523" s="462">
        <v>3.5</v>
      </c>
      <c r="GY523" s="462">
        <v>5</v>
      </c>
      <c r="GZ523" s="1871">
        <f>GY523+GX523+GW523</f>
        <v>12.5</v>
      </c>
      <c r="HA523" s="1870"/>
      <c r="HB523" s="462"/>
      <c r="HC523" s="462"/>
      <c r="HD523" s="1871"/>
      <c r="HE523" s="1870"/>
      <c r="HF523" s="462"/>
      <c r="HG523" s="462"/>
      <c r="HH523" s="1871"/>
      <c r="HI523" s="1870"/>
      <c r="HJ523" s="462"/>
      <c r="HK523" s="462"/>
      <c r="HL523" s="1871"/>
      <c r="HM523" s="1870"/>
      <c r="HN523" s="462"/>
      <c r="HO523" s="462"/>
      <c r="HP523" s="1871"/>
      <c r="HQ523" s="1870"/>
      <c r="HR523" s="462"/>
      <c r="HS523" s="462"/>
      <c r="HT523" s="1871"/>
      <c r="HU523" s="1870"/>
      <c r="HV523" s="462"/>
      <c r="HW523" s="462"/>
      <c r="HX523" s="1871"/>
      <c r="HY523" s="1870"/>
      <c r="HZ523" s="462"/>
      <c r="IA523" s="462"/>
      <c r="IB523" s="1871"/>
      <c r="IC523" s="1870"/>
      <c r="ID523" s="462"/>
      <c r="IE523" s="462"/>
      <c r="IF523" s="1871"/>
      <c r="IG523" s="1870"/>
      <c r="IH523" s="462"/>
      <c r="II523" s="462"/>
      <c r="IJ523" s="1871"/>
      <c r="IK523" s="1870"/>
      <c r="IL523" s="462"/>
      <c r="IM523" s="462"/>
      <c r="IN523" s="1871"/>
      <c r="IO523" s="1870"/>
      <c r="IP523" s="462"/>
      <c r="IQ523" s="462"/>
      <c r="IR523" s="1871"/>
      <c r="IS523" s="1870"/>
      <c r="IT523" s="462"/>
      <c r="IU523" s="462"/>
      <c r="IV523" s="574"/>
      <c r="IW523" s="1870"/>
      <c r="IX523" s="462"/>
      <c r="IY523" s="462"/>
      <c r="IZ523" s="1871"/>
      <c r="JA523" s="1870"/>
      <c r="JB523" s="462"/>
      <c r="JC523" s="462"/>
      <c r="JD523" s="1871"/>
      <c r="JE523" s="1870"/>
      <c r="JF523" s="462"/>
      <c r="JG523" s="462"/>
      <c r="JH523" s="1871"/>
      <c r="JI523" s="1870"/>
      <c r="JJ523" s="462"/>
      <c r="JK523" s="462"/>
      <c r="JL523" s="1871"/>
      <c r="JM523" s="1870"/>
      <c r="JN523" s="462"/>
      <c r="JO523" s="462"/>
      <c r="JP523" s="1871"/>
      <c r="JQ523" s="1870"/>
      <c r="JR523" s="462"/>
      <c r="JS523" s="462"/>
      <c r="JT523" s="1871"/>
      <c r="JU523" s="1870"/>
      <c r="JV523" s="462"/>
      <c r="JW523" s="462"/>
      <c r="JX523" s="1871"/>
      <c r="JY523" s="1870"/>
      <c r="JZ523" s="462"/>
      <c r="KA523" s="462"/>
      <c r="KB523" s="1871"/>
      <c r="KC523" s="1870"/>
      <c r="KD523" s="462"/>
      <c r="KE523" s="462"/>
      <c r="KF523" s="1871"/>
      <c r="KG523" s="1870"/>
      <c r="KH523" s="462"/>
      <c r="KI523" s="462"/>
      <c r="KJ523" s="1871"/>
      <c r="KK523" s="1870"/>
      <c r="KL523" s="462"/>
      <c r="KM523" s="462"/>
      <c r="KN523" s="1871"/>
      <c r="KO523" s="1870"/>
      <c r="KP523" s="462"/>
      <c r="KQ523" s="462"/>
      <c r="KR523" s="1871"/>
      <c r="KS523" s="1870"/>
      <c r="KT523" s="462"/>
      <c r="KU523" s="462"/>
      <c r="KV523" s="1871"/>
      <c r="KW523" s="1870"/>
      <c r="KX523" s="462"/>
      <c r="KY523" s="462"/>
      <c r="KZ523" s="1871"/>
      <c r="LA523" s="1870"/>
      <c r="LB523" s="462"/>
      <c r="LC523" s="462"/>
      <c r="LD523" s="1871"/>
      <c r="LE523" s="1870"/>
      <c r="LF523" s="462"/>
      <c r="LG523" s="462"/>
      <c r="LH523" s="1871"/>
      <c r="LI523" s="1870"/>
      <c r="LJ523" s="462"/>
      <c r="LK523" s="462"/>
      <c r="LL523" s="1871"/>
      <c r="LM523" s="1870"/>
      <c r="LN523" s="462"/>
      <c r="LO523" s="462"/>
      <c r="LP523" s="1871"/>
      <c r="LQ523" s="1870"/>
      <c r="LR523" s="462"/>
      <c r="LS523" s="462"/>
      <c r="LT523" s="1871"/>
      <c r="LU523" s="1870"/>
      <c r="LV523" s="462"/>
      <c r="LW523" s="462"/>
      <c r="LX523" s="1871"/>
      <c r="LY523" s="1870"/>
      <c r="LZ523" s="462"/>
      <c r="MA523" s="462"/>
      <c r="MB523" s="1871"/>
      <c r="MC523" s="1870"/>
      <c r="MD523" s="462"/>
      <c r="ME523" s="462"/>
      <c r="MF523" s="1871"/>
      <c r="MG523" s="1870"/>
      <c r="MH523" s="462"/>
      <c r="MI523" s="462"/>
      <c r="MJ523" s="1871"/>
      <c r="MK523" s="1870"/>
      <c r="ML523" s="462"/>
      <c r="MM523" s="462"/>
      <c r="MN523" s="1871"/>
      <c r="MO523" s="1870"/>
      <c r="MP523" s="462"/>
      <c r="MQ523" s="462"/>
      <c r="MR523" s="1871"/>
      <c r="MS523" s="1870"/>
      <c r="MT523" s="462"/>
      <c r="MU523" s="462"/>
      <c r="MV523" s="1871"/>
      <c r="MW523" s="1870"/>
      <c r="MX523" s="462"/>
      <c r="MY523" s="462"/>
      <c r="MZ523" s="1871"/>
      <c r="NA523" s="1870"/>
      <c r="NB523" s="462"/>
      <c r="NC523" s="462"/>
      <c r="ND523" s="1871"/>
    </row>
    <row r="524" spans="1:368" s="78" customFormat="1" thickBot="1">
      <c r="A524" s="899"/>
      <c r="B524" s="1754"/>
      <c r="C524" s="1790"/>
      <c r="D524" s="2331"/>
      <c r="E524" s="1790"/>
      <c r="F524" s="2342" t="s">
        <v>572</v>
      </c>
      <c r="G524" s="2342" t="s">
        <v>343</v>
      </c>
      <c r="H524" s="2343"/>
      <c r="I524" s="2343"/>
      <c r="J524" s="2343"/>
      <c r="K524" s="2310">
        <f>SUM(H524:J524)</f>
        <v>0</v>
      </c>
      <c r="L524" s="1754"/>
      <c r="M524" s="65"/>
      <c r="N524" s="65"/>
      <c r="O524" s="65"/>
      <c r="P524" s="218"/>
      <c r="Q524" s="2511"/>
      <c r="R524" s="97"/>
      <c r="S524" s="98"/>
      <c r="T524" s="2512"/>
      <c r="U524" s="41"/>
      <c r="V524" s="41"/>
      <c r="W524" s="41"/>
      <c r="X524" s="100"/>
      <c r="Y524" s="101"/>
      <c r="Z524" s="101"/>
      <c r="AA524" s="101"/>
      <c r="AB524" s="102"/>
      <c r="AC524" s="484"/>
      <c r="AD524" s="484"/>
      <c r="AE524" s="484"/>
      <c r="AF524" s="356"/>
      <c r="AG524" s="1906"/>
      <c r="AH524" s="683"/>
      <c r="AI524" s="683"/>
      <c r="AJ524" s="1907"/>
      <c r="AK524" s="360"/>
      <c r="AL524" s="361"/>
      <c r="AM524" s="361"/>
      <c r="AN524" s="702"/>
      <c r="AO524" s="2227"/>
      <c r="AP524" s="2227"/>
      <c r="AQ524" s="2227"/>
      <c r="AR524" s="108"/>
      <c r="AS524" s="358"/>
      <c r="AT524" s="358"/>
      <c r="AU524" s="358"/>
      <c r="AV524" s="543"/>
      <c r="AW524" s="1956"/>
      <c r="AX524" s="111"/>
      <c r="AY524" s="112"/>
      <c r="AZ524" s="1957"/>
      <c r="BA524" s="4"/>
      <c r="BB524" s="4"/>
      <c r="BC524" s="4"/>
      <c r="BD524" s="2395"/>
      <c r="BE524" s="2398"/>
      <c r="BF524" s="214"/>
      <c r="BG524" s="2445"/>
      <c r="BH524" s="217"/>
      <c r="BI524" s="221"/>
      <c r="BJ524" s="221"/>
      <c r="BK524" s="221"/>
      <c r="BL524" s="115"/>
      <c r="BM524" s="38"/>
      <c r="BN524" s="38"/>
      <c r="BO524" s="38"/>
      <c r="BP524" s="117"/>
      <c r="BQ524" s="109"/>
      <c r="BR524" s="109"/>
      <c r="BS524" s="109"/>
      <c r="BT524" s="608"/>
      <c r="BU524" s="1939"/>
      <c r="BV524" s="109"/>
      <c r="BW524" s="109"/>
      <c r="BX524" s="1940"/>
      <c r="BY524" s="90"/>
      <c r="BZ524" s="90"/>
      <c r="CA524" s="90"/>
      <c r="CB524" s="120"/>
      <c r="CC524" s="484">
        <v>5.5</v>
      </c>
      <c r="CD524" s="484">
        <v>5.5</v>
      </c>
      <c r="CE524" s="484">
        <v>6</v>
      </c>
      <c r="CF524" s="1246">
        <f>CE524+CD524+CC524</f>
        <v>17</v>
      </c>
      <c r="CG524" s="38"/>
      <c r="CH524" s="38"/>
      <c r="CI524" s="38"/>
      <c r="CJ524" s="117"/>
      <c r="CK524" s="221"/>
      <c r="CL524" s="221"/>
      <c r="CM524" s="221"/>
      <c r="CN524" s="220"/>
      <c r="CO524" s="1858"/>
      <c r="CQ524" s="3"/>
      <c r="CR524" s="2020"/>
      <c r="CV524" s="121"/>
      <c r="CW524" s="2"/>
      <c r="CY524" s="3"/>
      <c r="CZ524" s="3"/>
      <c r="DA524" s="2"/>
      <c r="DC524" s="3"/>
      <c r="DD524" s="3"/>
      <c r="DE524" s="2"/>
      <c r="DG524" s="3"/>
      <c r="DH524" s="3"/>
      <c r="DI524" s="2"/>
      <c r="DK524" s="3"/>
      <c r="DL524" s="3"/>
      <c r="DM524" s="90"/>
      <c r="DN524" s="90"/>
      <c r="DO524" s="90"/>
      <c r="DP524" s="103"/>
      <c r="DQ524" s="2"/>
      <c r="DS524" s="3"/>
      <c r="DT524" s="121"/>
      <c r="DU524" s="2"/>
      <c r="DW524" s="3"/>
      <c r="DX524" s="121"/>
      <c r="DY524" s="2"/>
      <c r="EA524" s="3"/>
      <c r="EB524" s="121"/>
      <c r="EC524" s="2"/>
      <c r="EE524" s="3"/>
      <c r="EF524" s="121"/>
      <c r="EG524" s="2"/>
      <c r="EI524" s="3"/>
      <c r="EJ524" s="121"/>
      <c r="EK524" s="2"/>
      <c r="EM524" s="3"/>
      <c r="EN524" s="121"/>
      <c r="EO524" s="1870"/>
      <c r="EP524" s="462"/>
      <c r="EQ524" s="462"/>
      <c r="ER524" s="1871"/>
      <c r="ES524" s="2"/>
      <c r="EU524" s="3"/>
      <c r="EV524" s="121"/>
      <c r="EW524" s="2"/>
      <c r="EY524" s="3"/>
      <c r="EZ524" s="121"/>
      <c r="FA524" s="2"/>
      <c r="FC524" s="3"/>
      <c r="FD524" s="121"/>
      <c r="FE524" s="1682"/>
      <c r="FF524" s="1683"/>
      <c r="FG524" s="1684"/>
      <c r="FH524" s="1685"/>
      <c r="FL524" s="2252"/>
      <c r="FP524" s="2252"/>
      <c r="FQ524" s="1858"/>
      <c r="FT524" s="2252"/>
      <c r="FU524" s="462"/>
      <c r="FV524" s="462"/>
      <c r="FW524" s="462"/>
      <c r="FX524" s="2267">
        <f>FW524+FV524+FU524</f>
        <v>0</v>
      </c>
      <c r="GB524" s="2252"/>
      <c r="GF524" s="2252"/>
      <c r="GG524" s="1858"/>
      <c r="GJ524" s="2252"/>
      <c r="GK524" s="1870"/>
      <c r="GL524" s="462"/>
      <c r="GM524" s="462"/>
      <c r="GN524" s="1871"/>
      <c r="GR524" s="2252"/>
      <c r="GV524" s="1858"/>
      <c r="GW524" s="1870">
        <v>5.5</v>
      </c>
      <c r="GX524" s="462">
        <v>5</v>
      </c>
      <c r="GY524" s="462">
        <v>4.5</v>
      </c>
      <c r="GZ524" s="1871">
        <f>GY524+GX524+GW524</f>
        <v>15</v>
      </c>
      <c r="HA524" s="1870"/>
      <c r="HB524" s="462"/>
      <c r="HC524" s="462"/>
      <c r="HD524" s="1871"/>
      <c r="HE524" s="1870"/>
      <c r="HF524" s="462"/>
      <c r="HG524" s="462"/>
      <c r="HH524" s="1871"/>
      <c r="HI524" s="1870"/>
      <c r="HJ524" s="462"/>
      <c r="HK524" s="462"/>
      <c r="HL524" s="1871"/>
      <c r="HM524" s="1870"/>
      <c r="HN524" s="462"/>
      <c r="HO524" s="462"/>
      <c r="HP524" s="1871"/>
      <c r="HQ524" s="1870"/>
      <c r="HR524" s="462"/>
      <c r="HS524" s="462"/>
      <c r="HT524" s="1871"/>
      <c r="HU524" s="1870"/>
      <c r="HV524" s="462"/>
      <c r="HW524" s="462"/>
      <c r="HX524" s="1871"/>
      <c r="HY524" s="1870"/>
      <c r="HZ524" s="462"/>
      <c r="IA524" s="462"/>
      <c r="IB524" s="1871"/>
      <c r="IC524" s="1870"/>
      <c r="ID524" s="462"/>
      <c r="IE524" s="462"/>
      <c r="IF524" s="1871"/>
      <c r="IG524" s="1870"/>
      <c r="IH524" s="462"/>
      <c r="II524" s="462"/>
      <c r="IJ524" s="1871"/>
      <c r="IK524" s="1870"/>
      <c r="IL524" s="462"/>
      <c r="IM524" s="462"/>
      <c r="IN524" s="1871"/>
      <c r="IO524" s="1870"/>
      <c r="IP524" s="462"/>
      <c r="IQ524" s="462"/>
      <c r="IR524" s="1871"/>
      <c r="IS524" s="1870"/>
      <c r="IT524" s="462"/>
      <c r="IU524" s="462"/>
      <c r="IV524" s="574"/>
      <c r="IW524" s="1870"/>
      <c r="IX524" s="462"/>
      <c r="IY524" s="462"/>
      <c r="IZ524" s="1871"/>
      <c r="JA524" s="1870"/>
      <c r="JB524" s="462"/>
      <c r="JC524" s="462"/>
      <c r="JD524" s="1871"/>
      <c r="JE524" s="1870"/>
      <c r="JF524" s="462"/>
      <c r="JG524" s="462"/>
      <c r="JH524" s="1871"/>
      <c r="JI524" s="1870"/>
      <c r="JJ524" s="462"/>
      <c r="JK524" s="462"/>
      <c r="JL524" s="1871"/>
      <c r="JM524" s="1870"/>
      <c r="JN524" s="462"/>
      <c r="JO524" s="462"/>
      <c r="JP524" s="1871"/>
      <c r="JQ524" s="1870"/>
      <c r="JR524" s="462"/>
      <c r="JS524" s="462"/>
      <c r="JT524" s="1871"/>
      <c r="JU524" s="1870"/>
      <c r="JV524" s="462"/>
      <c r="JW524" s="462"/>
      <c r="JX524" s="1871"/>
      <c r="JY524" s="1870"/>
      <c r="JZ524" s="462"/>
      <c r="KA524" s="462"/>
      <c r="KB524" s="1871"/>
      <c r="KC524" s="1870"/>
      <c r="KD524" s="462"/>
      <c r="KE524" s="462"/>
      <c r="KF524" s="1871"/>
      <c r="KG524" s="1870"/>
      <c r="KH524" s="462"/>
      <c r="KI524" s="462"/>
      <c r="KJ524" s="1871"/>
      <c r="KK524" s="1870"/>
      <c r="KL524" s="462"/>
      <c r="KM524" s="462"/>
      <c r="KN524" s="1871"/>
      <c r="KO524" s="1870"/>
      <c r="KP524" s="462"/>
      <c r="KQ524" s="462"/>
      <c r="KR524" s="1871"/>
      <c r="KS524" s="1870"/>
      <c r="KT524" s="462"/>
      <c r="KU524" s="462"/>
      <c r="KV524" s="1871"/>
      <c r="KW524" s="1870"/>
      <c r="KX524" s="462"/>
      <c r="KY524" s="462"/>
      <c r="KZ524" s="1871"/>
      <c r="LA524" s="1870"/>
      <c r="LB524" s="462"/>
      <c r="LC524" s="462"/>
      <c r="LD524" s="1871"/>
      <c r="LE524" s="1870"/>
      <c r="LF524" s="462"/>
      <c r="LG524" s="462"/>
      <c r="LH524" s="1871"/>
      <c r="LI524" s="1870"/>
      <c r="LJ524" s="462"/>
      <c r="LK524" s="462"/>
      <c r="LL524" s="1871"/>
      <c r="LM524" s="1870"/>
      <c r="LN524" s="462"/>
      <c r="LO524" s="462"/>
      <c r="LP524" s="1871"/>
      <c r="LQ524" s="1870"/>
      <c r="LR524" s="462"/>
      <c r="LS524" s="462"/>
      <c r="LT524" s="1871"/>
      <c r="LU524" s="1870"/>
      <c r="LV524" s="462"/>
      <c r="LW524" s="462"/>
      <c r="LX524" s="1871"/>
      <c r="LY524" s="1870"/>
      <c r="LZ524" s="462"/>
      <c r="MA524" s="462"/>
      <c r="MB524" s="1871"/>
      <c r="MC524" s="1870"/>
      <c r="MD524" s="462"/>
      <c r="ME524" s="462"/>
      <c r="MF524" s="1871"/>
      <c r="MG524" s="1870"/>
      <c r="MH524" s="462"/>
      <c r="MI524" s="462"/>
      <c r="MJ524" s="1871"/>
      <c r="MK524" s="1870"/>
      <c r="ML524" s="462"/>
      <c r="MM524" s="462"/>
      <c r="MN524" s="1871"/>
      <c r="MO524" s="1870"/>
      <c r="MP524" s="462"/>
      <c r="MQ524" s="462"/>
      <c r="MR524" s="1871"/>
      <c r="MS524" s="1870"/>
      <c r="MT524" s="462"/>
      <c r="MU524" s="462"/>
      <c r="MV524" s="1871"/>
      <c r="MW524" s="1870"/>
      <c r="MX524" s="462"/>
      <c r="MY524" s="462"/>
      <c r="MZ524" s="1871"/>
      <c r="NA524" s="1870"/>
      <c r="NB524" s="462"/>
      <c r="NC524" s="462"/>
      <c r="ND524" s="1871"/>
    </row>
    <row r="525" spans="1:368" s="78" customFormat="1" thickBot="1">
      <c r="A525" s="899"/>
      <c r="B525" s="1754"/>
      <c r="C525" s="1790"/>
      <c r="D525" s="2331"/>
      <c r="E525" s="1790"/>
      <c r="F525" s="2342"/>
      <c r="G525" s="2342" t="s">
        <v>566</v>
      </c>
      <c r="H525" s="2343"/>
      <c r="I525" s="2343"/>
      <c r="J525" s="2343"/>
      <c r="K525" s="2310">
        <f>SUM(H525:J525)</f>
        <v>0</v>
      </c>
      <c r="L525" s="1754"/>
      <c r="M525" s="65"/>
      <c r="N525" s="65"/>
      <c r="O525" s="65"/>
      <c r="P525" s="218"/>
      <c r="Q525" s="2511"/>
      <c r="R525" s="97"/>
      <c r="S525" s="98"/>
      <c r="T525" s="2512"/>
      <c r="U525" s="41"/>
      <c r="V525" s="41"/>
      <c r="W525" s="41"/>
      <c r="X525" s="100"/>
      <c r="Y525" s="101"/>
      <c r="Z525" s="101"/>
      <c r="AA525" s="101"/>
      <c r="AB525" s="102"/>
      <c r="AC525" s="484"/>
      <c r="AD525" s="484"/>
      <c r="AE525" s="484"/>
      <c r="AF525" s="356"/>
      <c r="AG525" s="546"/>
      <c r="AH525" s="546"/>
      <c r="AI525" s="546"/>
      <c r="AJ525" s="724"/>
      <c r="AK525" s="360"/>
      <c r="AL525" s="361"/>
      <c r="AM525" s="361"/>
      <c r="AN525" s="702"/>
      <c r="AO525" s="2227"/>
      <c r="AP525" s="2227"/>
      <c r="AQ525" s="2227"/>
      <c r="AR525" s="108"/>
      <c r="AS525" s="358"/>
      <c r="AT525" s="358"/>
      <c r="AU525" s="358"/>
      <c r="AV525" s="543"/>
      <c r="AW525" s="1956"/>
      <c r="AX525" s="111"/>
      <c r="AY525" s="112"/>
      <c r="AZ525" s="1957"/>
      <c r="BA525" s="4"/>
      <c r="BB525" s="4"/>
      <c r="BC525" s="4"/>
      <c r="BD525" s="2395"/>
      <c r="BE525" s="2398"/>
      <c r="BF525" s="214"/>
      <c r="BG525" s="2445"/>
      <c r="BH525" s="217"/>
      <c r="BI525" s="221"/>
      <c r="BJ525" s="221"/>
      <c r="BK525" s="221"/>
      <c r="BL525" s="115"/>
      <c r="BM525" s="38"/>
      <c r="BN525" s="38"/>
      <c r="BO525" s="38"/>
      <c r="BP525" s="117"/>
      <c r="BQ525" s="109"/>
      <c r="BR525" s="109"/>
      <c r="BS525" s="109"/>
      <c r="BT525" s="608"/>
      <c r="BU525" s="1939"/>
      <c r="BV525" s="109"/>
      <c r="BW525" s="109"/>
      <c r="BX525" s="1940"/>
      <c r="BY525" s="90"/>
      <c r="BZ525" s="90"/>
      <c r="CA525" s="90"/>
      <c r="CB525" s="120"/>
      <c r="CC525" s="484">
        <v>4</v>
      </c>
      <c r="CD525" s="484">
        <v>5</v>
      </c>
      <c r="CE525" s="484">
        <v>5</v>
      </c>
      <c r="CF525" s="1246">
        <f>CE525+CD525+CC525</f>
        <v>14</v>
      </c>
      <c r="CG525" s="38"/>
      <c r="CH525" s="38"/>
      <c r="CI525" s="38"/>
      <c r="CJ525" s="117"/>
      <c r="CK525" s="221"/>
      <c r="CL525" s="221"/>
      <c r="CM525" s="221"/>
      <c r="CN525" s="220"/>
      <c r="CO525" s="1858"/>
      <c r="CQ525" s="3"/>
      <c r="CR525" s="2020"/>
      <c r="CV525" s="121"/>
      <c r="CW525" s="2"/>
      <c r="CY525" s="3"/>
      <c r="CZ525" s="3"/>
      <c r="DA525" s="2"/>
      <c r="DC525" s="3"/>
      <c r="DD525" s="3"/>
      <c r="DE525" s="2"/>
      <c r="DG525" s="3"/>
      <c r="DH525" s="3"/>
      <c r="DI525" s="2"/>
      <c r="DK525" s="3"/>
      <c r="DL525" s="3"/>
      <c r="DM525" s="90"/>
      <c r="DN525" s="90"/>
      <c r="DO525" s="90"/>
      <c r="DP525" s="103"/>
      <c r="DQ525" s="2"/>
      <c r="DS525" s="3"/>
      <c r="DT525" s="121"/>
      <c r="DU525" s="2"/>
      <c r="DW525" s="3"/>
      <c r="DX525" s="121"/>
      <c r="DY525" s="2"/>
      <c r="EA525" s="3"/>
      <c r="EB525" s="121"/>
      <c r="EC525" s="2"/>
      <c r="EE525" s="3"/>
      <c r="EF525" s="121"/>
      <c r="EG525" s="2"/>
      <c r="EI525" s="3"/>
      <c r="EJ525" s="121"/>
      <c r="EK525" s="2"/>
      <c r="EM525" s="3"/>
      <c r="EN525" s="121"/>
      <c r="EO525" s="1870"/>
      <c r="EP525" s="462"/>
      <c r="EQ525" s="462"/>
      <c r="ER525" s="1871"/>
      <c r="ES525" s="2"/>
      <c r="EU525" s="3"/>
      <c r="EV525" s="121"/>
      <c r="EW525" s="2"/>
      <c r="EY525" s="3"/>
      <c r="EZ525" s="121"/>
      <c r="FA525" s="2"/>
      <c r="FC525" s="3"/>
      <c r="FD525" s="121"/>
      <c r="FE525" s="1682"/>
      <c r="FF525" s="1683"/>
      <c r="FG525" s="1684"/>
      <c r="FH525" s="1685"/>
      <c r="FL525" s="2252"/>
      <c r="FP525" s="2252"/>
      <c r="FQ525" s="1858"/>
      <c r="FT525" s="2252"/>
      <c r="FU525" s="462"/>
      <c r="FV525" s="462"/>
      <c r="FW525" s="462"/>
      <c r="FX525" s="2267">
        <f>FW525+FV525+FU525</f>
        <v>0</v>
      </c>
      <c r="GB525" s="2252"/>
      <c r="GF525" s="2252"/>
      <c r="GG525" s="1858"/>
      <c r="GJ525" s="2252"/>
      <c r="GK525" s="1870"/>
      <c r="GL525" s="462"/>
      <c r="GM525" s="462"/>
      <c r="GN525" s="1871"/>
      <c r="GR525" s="2252"/>
      <c r="GV525" s="1858"/>
      <c r="GW525" s="1870">
        <v>4.5</v>
      </c>
      <c r="GX525" s="462">
        <v>5</v>
      </c>
      <c r="GY525" s="462">
        <v>5</v>
      </c>
      <c r="GZ525" s="1871">
        <f>GY525+GX525+GW525</f>
        <v>14.5</v>
      </c>
      <c r="HA525" s="1906"/>
      <c r="HB525" s="683"/>
      <c r="HC525" s="683"/>
      <c r="HD525" s="1907"/>
      <c r="HE525" s="1906"/>
      <c r="HF525" s="683"/>
      <c r="HG525" s="683"/>
      <c r="HH525" s="1907"/>
      <c r="HI525" s="1906"/>
      <c r="HJ525" s="683"/>
      <c r="HK525" s="683"/>
      <c r="HL525" s="1907"/>
      <c r="HM525" s="1906"/>
      <c r="HN525" s="683"/>
      <c r="HO525" s="683"/>
      <c r="HP525" s="1907"/>
      <c r="HQ525" s="1906"/>
      <c r="HR525" s="683"/>
      <c r="HS525" s="683"/>
      <c r="HT525" s="1907"/>
      <c r="HU525" s="1906"/>
      <c r="HV525" s="683"/>
      <c r="HW525" s="683"/>
      <c r="HX525" s="1907"/>
      <c r="HY525" s="1906"/>
      <c r="HZ525" s="683"/>
      <c r="IA525" s="683"/>
      <c r="IB525" s="1907"/>
      <c r="IC525" s="1906"/>
      <c r="ID525" s="683"/>
      <c r="IE525" s="683"/>
      <c r="IF525" s="1907"/>
      <c r="IG525" s="1906"/>
      <c r="IH525" s="683"/>
      <c r="II525" s="683"/>
      <c r="IJ525" s="1907"/>
      <c r="IK525" s="1906"/>
      <c r="IL525" s="683"/>
      <c r="IM525" s="683"/>
      <c r="IN525" s="1907"/>
      <c r="IO525" s="1906"/>
      <c r="IP525" s="683"/>
      <c r="IQ525" s="683"/>
      <c r="IR525" s="1907"/>
      <c r="IS525" s="1906"/>
      <c r="IT525" s="683"/>
      <c r="IU525" s="683"/>
      <c r="IV525" s="699"/>
      <c r="IW525" s="1906"/>
      <c r="IX525" s="683"/>
      <c r="IY525" s="683"/>
      <c r="IZ525" s="1907"/>
      <c r="JA525" s="1906"/>
      <c r="JB525" s="683"/>
      <c r="JC525" s="683"/>
      <c r="JD525" s="1907"/>
      <c r="JE525" s="1906"/>
      <c r="JF525" s="683"/>
      <c r="JG525" s="683"/>
      <c r="JH525" s="1907"/>
      <c r="JI525" s="1906"/>
      <c r="JJ525" s="683"/>
      <c r="JK525" s="683"/>
      <c r="JL525" s="1907"/>
      <c r="JM525" s="1906"/>
      <c r="JN525" s="683"/>
      <c r="JO525" s="683"/>
      <c r="JP525" s="1907"/>
      <c r="JQ525" s="1906"/>
      <c r="JR525" s="683"/>
      <c r="JS525" s="683"/>
      <c r="JT525" s="1907"/>
      <c r="JU525" s="1906"/>
      <c r="JV525" s="683"/>
      <c r="JW525" s="683"/>
      <c r="JX525" s="1907"/>
      <c r="JY525" s="1906"/>
      <c r="JZ525" s="683"/>
      <c r="KA525" s="683"/>
      <c r="KB525" s="1907"/>
      <c r="KC525" s="1906"/>
      <c r="KD525" s="683"/>
      <c r="KE525" s="683"/>
      <c r="KF525" s="1907"/>
      <c r="KG525" s="1906"/>
      <c r="KH525" s="683"/>
      <c r="KI525" s="683"/>
      <c r="KJ525" s="1907"/>
      <c r="KK525" s="1906"/>
      <c r="KL525" s="683"/>
      <c r="KM525" s="683"/>
      <c r="KN525" s="1907"/>
      <c r="KO525" s="1906"/>
      <c r="KP525" s="683"/>
      <c r="KQ525" s="683"/>
      <c r="KR525" s="1907"/>
      <c r="KS525" s="1906"/>
      <c r="KT525" s="683"/>
      <c r="KU525" s="683"/>
      <c r="KV525" s="1907"/>
      <c r="KW525" s="1906"/>
      <c r="KX525" s="683"/>
      <c r="KY525" s="683"/>
      <c r="KZ525" s="1907"/>
      <c r="LA525" s="1906"/>
      <c r="LB525" s="683"/>
      <c r="LC525" s="683"/>
      <c r="LD525" s="1907"/>
      <c r="LE525" s="1906"/>
      <c r="LF525" s="683"/>
      <c r="LG525" s="683"/>
      <c r="LH525" s="1907"/>
      <c r="LI525" s="1906"/>
      <c r="LJ525" s="683"/>
      <c r="LK525" s="683"/>
      <c r="LL525" s="1907"/>
      <c r="LM525" s="1906"/>
      <c r="LN525" s="683"/>
      <c r="LO525" s="683"/>
      <c r="LP525" s="1907"/>
      <c r="LQ525" s="1906"/>
      <c r="LR525" s="683"/>
      <c r="LS525" s="683"/>
      <c r="LT525" s="1907"/>
      <c r="LU525" s="1906"/>
      <c r="LV525" s="683"/>
      <c r="LW525" s="683"/>
      <c r="LX525" s="1907"/>
      <c r="LY525" s="1906"/>
      <c r="LZ525" s="683"/>
      <c r="MA525" s="683"/>
      <c r="MB525" s="1907"/>
      <c r="MC525" s="1906"/>
      <c r="MD525" s="683"/>
      <c r="ME525" s="683"/>
      <c r="MF525" s="1907"/>
      <c r="MG525" s="1906"/>
      <c r="MH525" s="683"/>
      <c r="MI525" s="683"/>
      <c r="MJ525" s="1907"/>
      <c r="MK525" s="1906"/>
      <c r="ML525" s="683"/>
      <c r="MM525" s="683"/>
      <c r="MN525" s="1907"/>
      <c r="MO525" s="1906"/>
      <c r="MP525" s="683"/>
      <c r="MQ525" s="683"/>
      <c r="MR525" s="1907"/>
      <c r="MS525" s="1906"/>
      <c r="MT525" s="683"/>
      <c r="MU525" s="683"/>
      <c r="MV525" s="1907"/>
      <c r="MW525" s="1906"/>
      <c r="MX525" s="683"/>
      <c r="MY525" s="683"/>
      <c r="MZ525" s="1907"/>
      <c r="NA525" s="1906"/>
      <c r="NB525" s="683"/>
      <c r="NC525" s="683"/>
      <c r="ND525" s="1907"/>
    </row>
    <row r="526" spans="1:368" s="78" customFormat="1" thickBot="1">
      <c r="A526" s="899"/>
      <c r="B526" s="1754"/>
      <c r="C526" s="1790"/>
      <c r="D526" s="2331"/>
      <c r="E526" s="1790"/>
      <c r="F526" s="2342"/>
      <c r="G526" s="2342" t="s">
        <v>567</v>
      </c>
      <c r="H526" s="2343"/>
      <c r="I526" s="2343"/>
      <c r="J526" s="2343"/>
      <c r="K526" s="2310">
        <f>SUM(H526:J526)</f>
        <v>0</v>
      </c>
      <c r="L526" s="1754"/>
      <c r="M526" s="65"/>
      <c r="N526" s="65"/>
      <c r="O526" s="65"/>
      <c r="P526" s="218"/>
      <c r="Q526" s="2511"/>
      <c r="R526" s="97"/>
      <c r="S526" s="98"/>
      <c r="T526" s="2512"/>
      <c r="U526" s="41"/>
      <c r="V526" s="41"/>
      <c r="W526" s="41"/>
      <c r="X526" s="100"/>
      <c r="Y526" s="101"/>
      <c r="Z526" s="101"/>
      <c r="AA526" s="101"/>
      <c r="AB526" s="102"/>
      <c r="AC526" s="484"/>
      <c r="AD526" s="484"/>
      <c r="AE526" s="484"/>
      <c r="AF526" s="356"/>
      <c r="AG526" s="546"/>
      <c r="AH526" s="546"/>
      <c r="AI526" s="546"/>
      <c r="AJ526" s="724"/>
      <c r="AK526" s="360"/>
      <c r="AL526" s="361"/>
      <c r="AM526" s="361"/>
      <c r="AN526" s="702"/>
      <c r="AO526" s="2227"/>
      <c r="AP526" s="2227"/>
      <c r="AQ526" s="2227"/>
      <c r="AR526" s="108"/>
      <c r="AS526" s="1906"/>
      <c r="AT526" s="683"/>
      <c r="AU526" s="683"/>
      <c r="AV526" s="1907"/>
      <c r="AW526" s="1956"/>
      <c r="AX526" s="111"/>
      <c r="AY526" s="112"/>
      <c r="AZ526" s="1957"/>
      <c r="BA526" s="4"/>
      <c r="BB526" s="4"/>
      <c r="BC526" s="4"/>
      <c r="BD526" s="2395"/>
      <c r="BE526" s="2398"/>
      <c r="BF526" s="214"/>
      <c r="BG526" s="2445"/>
      <c r="BH526" s="217"/>
      <c r="BI526" s="221"/>
      <c r="BJ526" s="221"/>
      <c r="BK526" s="221"/>
      <c r="BL526" s="115"/>
      <c r="BM526" s="38"/>
      <c r="BN526" s="38"/>
      <c r="BO526" s="38"/>
      <c r="BP526" s="117"/>
      <c r="BQ526" s="109"/>
      <c r="BR526" s="109"/>
      <c r="BS526" s="109"/>
      <c r="BT526" s="608"/>
      <c r="BU526" s="1939"/>
      <c r="BV526" s="109"/>
      <c r="BW526" s="109"/>
      <c r="BX526" s="1940"/>
      <c r="BY526" s="90"/>
      <c r="BZ526" s="90"/>
      <c r="CA526" s="90"/>
      <c r="CB526" s="120"/>
      <c r="CC526" s="484">
        <v>4.5</v>
      </c>
      <c r="CD526" s="484">
        <v>5.5</v>
      </c>
      <c r="CE526" s="484">
        <v>7</v>
      </c>
      <c r="CF526" s="1246">
        <f>CE526+CD526+CC526</f>
        <v>17</v>
      </c>
      <c r="CG526" s="38"/>
      <c r="CH526" s="38"/>
      <c r="CI526" s="38"/>
      <c r="CJ526" s="117"/>
      <c r="CK526" s="221"/>
      <c r="CL526" s="221"/>
      <c r="CM526" s="221"/>
      <c r="CN526" s="220"/>
      <c r="CO526" s="1858"/>
      <c r="CQ526" s="3"/>
      <c r="CR526" s="2020"/>
      <c r="CV526" s="121"/>
      <c r="CW526" s="2"/>
      <c r="CY526" s="3"/>
      <c r="CZ526" s="3"/>
      <c r="DA526" s="2"/>
      <c r="DC526" s="3"/>
      <c r="DD526" s="3"/>
      <c r="DE526" s="2"/>
      <c r="DG526" s="3"/>
      <c r="DH526" s="3"/>
      <c r="DI526" s="2"/>
      <c r="DK526" s="3"/>
      <c r="DL526" s="3"/>
      <c r="DM526" s="90"/>
      <c r="DN526" s="90"/>
      <c r="DO526" s="90"/>
      <c r="DP526" s="103"/>
      <c r="DQ526" s="2"/>
      <c r="DS526" s="3"/>
      <c r="DT526" s="121"/>
      <c r="DU526" s="2"/>
      <c r="DW526" s="3"/>
      <c r="DX526" s="121"/>
      <c r="DY526" s="2"/>
      <c r="EA526" s="3"/>
      <c r="EB526" s="121"/>
      <c r="EC526" s="2"/>
      <c r="EE526" s="3"/>
      <c r="EF526" s="121"/>
      <c r="EG526" s="2"/>
      <c r="EI526" s="3"/>
      <c r="EJ526" s="121"/>
      <c r="EK526" s="2"/>
      <c r="EM526" s="3"/>
      <c r="EN526" s="121"/>
      <c r="EO526" s="1870"/>
      <c r="EP526" s="462"/>
      <c r="EQ526" s="462"/>
      <c r="ER526" s="1871"/>
      <c r="ES526" s="2"/>
      <c r="EU526" s="3"/>
      <c r="EV526" s="121"/>
      <c r="EW526" s="2"/>
      <c r="EY526" s="3"/>
      <c r="EZ526" s="121"/>
      <c r="FA526" s="2"/>
      <c r="FC526" s="3"/>
      <c r="FD526" s="121"/>
      <c r="FE526" s="1682"/>
      <c r="FF526" s="1683"/>
      <c r="FG526" s="1684"/>
      <c r="FH526" s="1685"/>
      <c r="FL526" s="2252"/>
      <c r="FP526" s="2252"/>
      <c r="FQ526" s="1858"/>
      <c r="FT526" s="2252"/>
      <c r="FU526" s="462"/>
      <c r="FV526" s="462"/>
      <c r="FW526" s="462"/>
      <c r="FX526" s="2267">
        <f>FW526+FV526+FU526</f>
        <v>0</v>
      </c>
      <c r="GB526" s="2252"/>
      <c r="GF526" s="2252"/>
      <c r="GG526" s="1858"/>
      <c r="GJ526" s="2252"/>
      <c r="GK526" s="1870"/>
      <c r="GL526" s="462"/>
      <c r="GM526" s="462"/>
      <c r="GN526" s="1871"/>
      <c r="GR526" s="2252"/>
      <c r="GV526" s="1858"/>
      <c r="GW526" s="1870">
        <v>4</v>
      </c>
      <c r="GX526" s="462">
        <v>5</v>
      </c>
      <c r="GY526" s="462">
        <v>6</v>
      </c>
      <c r="GZ526" s="1871">
        <f>GY526+GX526+GW526</f>
        <v>15</v>
      </c>
      <c r="HA526" s="1870"/>
      <c r="HB526" s="462"/>
      <c r="HC526" s="462"/>
      <c r="HD526" s="1871"/>
      <c r="HE526" s="1870"/>
      <c r="HF526" s="462"/>
      <c r="HG526" s="462"/>
      <c r="HH526" s="1871"/>
      <c r="HI526" s="1870"/>
      <c r="HJ526" s="462"/>
      <c r="HK526" s="462"/>
      <c r="HL526" s="1871"/>
      <c r="HM526" s="1870"/>
      <c r="HN526" s="462"/>
      <c r="HO526" s="462"/>
      <c r="HP526" s="1871"/>
      <c r="HQ526" s="1870"/>
      <c r="HR526" s="462"/>
      <c r="HS526" s="462"/>
      <c r="HT526" s="1871"/>
      <c r="HU526" s="1870"/>
      <c r="HV526" s="462"/>
      <c r="HW526" s="462"/>
      <c r="HX526" s="1871"/>
      <c r="HY526" s="1870"/>
      <c r="HZ526" s="462"/>
      <c r="IA526" s="462"/>
      <c r="IB526" s="1871"/>
      <c r="IC526" s="1870"/>
      <c r="ID526" s="462"/>
      <c r="IE526" s="462"/>
      <c r="IF526" s="1871"/>
      <c r="IG526" s="1870"/>
      <c r="IH526" s="462"/>
      <c r="II526" s="462"/>
      <c r="IJ526" s="1871"/>
      <c r="IK526" s="1870"/>
      <c r="IL526" s="462"/>
      <c r="IM526" s="462"/>
      <c r="IN526" s="1871"/>
      <c r="IO526" s="1870"/>
      <c r="IP526" s="462"/>
      <c r="IQ526" s="462"/>
      <c r="IR526" s="1871"/>
      <c r="IS526" s="1870"/>
      <c r="IT526" s="462"/>
      <c r="IU526" s="462"/>
      <c r="IV526" s="574"/>
      <c r="IW526" s="1870"/>
      <c r="IX526" s="462"/>
      <c r="IY526" s="462"/>
      <c r="IZ526" s="1871"/>
      <c r="JA526" s="1870"/>
      <c r="JB526" s="462"/>
      <c r="JC526" s="462"/>
      <c r="JD526" s="1871"/>
      <c r="JE526" s="1870"/>
      <c r="JF526" s="462"/>
      <c r="JG526" s="462"/>
      <c r="JH526" s="1871"/>
      <c r="JI526" s="1870"/>
      <c r="JJ526" s="462"/>
      <c r="JK526" s="462"/>
      <c r="JL526" s="1871"/>
      <c r="JM526" s="1870"/>
      <c r="JN526" s="462"/>
      <c r="JO526" s="462"/>
      <c r="JP526" s="1871"/>
      <c r="JQ526" s="1870"/>
      <c r="JR526" s="462"/>
      <c r="JS526" s="462"/>
      <c r="JT526" s="1871"/>
      <c r="JU526" s="1870"/>
      <c r="JV526" s="462"/>
      <c r="JW526" s="462"/>
      <c r="JX526" s="1871"/>
      <c r="JY526" s="1870"/>
      <c r="JZ526" s="462"/>
      <c r="KA526" s="462"/>
      <c r="KB526" s="1871"/>
      <c r="KC526" s="1870"/>
      <c r="KD526" s="462"/>
      <c r="KE526" s="462"/>
      <c r="KF526" s="1871"/>
      <c r="KG526" s="1870"/>
      <c r="KH526" s="462"/>
      <c r="KI526" s="462"/>
      <c r="KJ526" s="1871"/>
      <c r="KK526" s="1870"/>
      <c r="KL526" s="462"/>
      <c r="KM526" s="462"/>
      <c r="KN526" s="1871"/>
      <c r="KO526" s="1870"/>
      <c r="KP526" s="462"/>
      <c r="KQ526" s="462"/>
      <c r="KR526" s="1871"/>
      <c r="KS526" s="1870"/>
      <c r="KT526" s="462"/>
      <c r="KU526" s="462"/>
      <c r="KV526" s="1871"/>
      <c r="KW526" s="1870"/>
      <c r="KX526" s="462"/>
      <c r="KY526" s="462"/>
      <c r="KZ526" s="1871"/>
      <c r="LA526" s="1870"/>
      <c r="LB526" s="462"/>
      <c r="LC526" s="462"/>
      <c r="LD526" s="1871"/>
      <c r="LE526" s="1870"/>
      <c r="LF526" s="462"/>
      <c r="LG526" s="462"/>
      <c r="LH526" s="1871"/>
      <c r="LI526" s="1870"/>
      <c r="LJ526" s="462"/>
      <c r="LK526" s="462"/>
      <c r="LL526" s="1871"/>
      <c r="LM526" s="1870"/>
      <c r="LN526" s="462"/>
      <c r="LO526" s="462"/>
      <c r="LP526" s="1871"/>
      <c r="LQ526" s="1870"/>
      <c r="LR526" s="462"/>
      <c r="LS526" s="462"/>
      <c r="LT526" s="1871"/>
      <c r="LU526" s="1870"/>
      <c r="LV526" s="462"/>
      <c r="LW526" s="462"/>
      <c r="LX526" s="1871"/>
      <c r="LY526" s="1870"/>
      <c r="LZ526" s="462"/>
      <c r="MA526" s="462"/>
      <c r="MB526" s="1871"/>
      <c r="MC526" s="1870"/>
      <c r="MD526" s="462"/>
      <c r="ME526" s="462"/>
      <c r="MF526" s="1871"/>
      <c r="MG526" s="1870"/>
      <c r="MH526" s="462"/>
      <c r="MI526" s="462"/>
      <c r="MJ526" s="1871"/>
      <c r="MK526" s="1870"/>
      <c r="ML526" s="462"/>
      <c r="MM526" s="462"/>
      <c r="MN526" s="1871"/>
      <c r="MO526" s="1870"/>
      <c r="MP526" s="462"/>
      <c r="MQ526" s="462"/>
      <c r="MR526" s="1871"/>
      <c r="MS526" s="1870"/>
      <c r="MT526" s="462"/>
      <c r="MU526" s="462"/>
      <c r="MV526" s="1871"/>
      <c r="MW526" s="1870"/>
      <c r="MX526" s="462"/>
      <c r="MY526" s="462"/>
      <c r="MZ526" s="1871"/>
      <c r="NA526" s="1870"/>
      <c r="NB526" s="462"/>
      <c r="NC526" s="462"/>
      <c r="ND526" s="1871"/>
    </row>
    <row r="527" spans="1:368" s="933" customFormat="1" thickBot="1">
      <c r="A527" s="900"/>
      <c r="B527" s="1761"/>
      <c r="C527" s="2340"/>
      <c r="D527" s="2347"/>
      <c r="E527" s="2340"/>
      <c r="F527" s="2270"/>
      <c r="G527" s="2270" t="s">
        <v>570</v>
      </c>
      <c r="H527" s="2343"/>
      <c r="I527" s="2343"/>
      <c r="J527" s="2343"/>
      <c r="K527" s="2214">
        <f>SUM(H527:J527)</f>
        <v>0</v>
      </c>
      <c r="L527" s="1761"/>
      <c r="M527" s="2136"/>
      <c r="N527" s="2136"/>
      <c r="O527" s="2136"/>
      <c r="P527" s="2492"/>
      <c r="Q527" s="2538"/>
      <c r="R527" s="2137"/>
      <c r="S527" s="2138"/>
      <c r="T527" s="2539"/>
      <c r="U527" s="2139"/>
      <c r="V527" s="2139"/>
      <c r="W527" s="2139"/>
      <c r="X527" s="2140"/>
      <c r="Y527" s="2204"/>
      <c r="Z527" s="2204"/>
      <c r="AA527" s="2204"/>
      <c r="AB527" s="2205"/>
      <c r="AC527" s="2245"/>
      <c r="AD527" s="2245"/>
      <c r="AE527" s="2245"/>
      <c r="AF527" s="904"/>
      <c r="AG527" s="2212"/>
      <c r="AH527" s="2213"/>
      <c r="AI527" s="2213"/>
      <c r="AJ527" s="2357"/>
      <c r="AK527" s="2358"/>
      <c r="AL527" s="2359"/>
      <c r="AM527" s="2359"/>
      <c r="AN527" s="2360"/>
      <c r="AO527" s="2229"/>
      <c r="AP527" s="2229"/>
      <c r="AQ527" s="2229"/>
      <c r="AR527" s="2230"/>
      <c r="AS527" s="918"/>
      <c r="AT527" s="918"/>
      <c r="AU527" s="918"/>
      <c r="AV527" s="2240"/>
      <c r="AW527" s="2152"/>
      <c r="AX527" s="2153"/>
      <c r="AY527" s="2154"/>
      <c r="AZ527" s="2155"/>
      <c r="BA527" s="2156"/>
      <c r="BB527" s="2156"/>
      <c r="BC527" s="2156"/>
      <c r="BD527" s="2396"/>
      <c r="BE527" s="2399"/>
      <c r="BF527" s="2157"/>
      <c r="BG527" s="2446"/>
      <c r="BH527" s="2441"/>
      <c r="BI527" s="2158"/>
      <c r="BJ527" s="2158"/>
      <c r="BK527" s="2158"/>
      <c r="BL527" s="2159"/>
      <c r="BM527" s="2160"/>
      <c r="BN527" s="2160"/>
      <c r="BO527" s="2160"/>
      <c r="BP527" s="2161"/>
      <c r="BQ527" s="2149"/>
      <c r="BR527" s="2149"/>
      <c r="BS527" s="2149"/>
      <c r="BT527" s="2151"/>
      <c r="BU527" s="2162"/>
      <c r="BV527" s="2149"/>
      <c r="BW527" s="2149"/>
      <c r="BX527" s="2163"/>
      <c r="BY527" s="2170"/>
      <c r="BZ527" s="2170"/>
      <c r="CA527" s="2170"/>
      <c r="CB527" s="2231"/>
      <c r="CC527" s="484">
        <v>4</v>
      </c>
      <c r="CD527" s="484">
        <v>4.5</v>
      </c>
      <c r="CE527" s="484">
        <v>4</v>
      </c>
      <c r="CF527" s="1246">
        <f>CE527+CD527+CC527</f>
        <v>12.5</v>
      </c>
      <c r="CG527" s="2160"/>
      <c r="CH527" s="2160"/>
      <c r="CI527" s="2160"/>
      <c r="CJ527" s="2161"/>
      <c r="CK527" s="2158"/>
      <c r="CL527" s="2158"/>
      <c r="CM527" s="2158"/>
      <c r="CN527" s="2166"/>
      <c r="CO527" s="1868"/>
      <c r="CQ527" s="2167"/>
      <c r="CR527" s="2206"/>
      <c r="CV527" s="2168"/>
      <c r="CW527" s="2169"/>
      <c r="CY527" s="2167"/>
      <c r="CZ527" s="2167"/>
      <c r="DA527" s="2169"/>
      <c r="DC527" s="2167"/>
      <c r="DD527" s="2167"/>
      <c r="DE527" s="2169"/>
      <c r="DG527" s="2167"/>
      <c r="DH527" s="2167"/>
      <c r="DI527" s="2169"/>
      <c r="DK527" s="2167"/>
      <c r="DL527" s="2167"/>
      <c r="DM527" s="2170"/>
      <c r="DN527" s="2170"/>
      <c r="DO527" s="2170"/>
      <c r="DP527" s="2171"/>
      <c r="DQ527" s="2169"/>
      <c r="DS527" s="2167"/>
      <c r="DT527" s="2168"/>
      <c r="DU527" s="2169"/>
      <c r="DW527" s="2167"/>
      <c r="DX527" s="2168"/>
      <c r="DY527" s="2169"/>
      <c r="EA527" s="2167"/>
      <c r="EB527" s="2168"/>
      <c r="EC527" s="2169"/>
      <c r="EE527" s="2167"/>
      <c r="EF527" s="2168"/>
      <c r="EG527" s="2169"/>
      <c r="EI527" s="2167"/>
      <c r="EJ527" s="2168"/>
      <c r="EK527" s="2169"/>
      <c r="EM527" s="2167"/>
      <c r="EN527" s="2168"/>
      <c r="EO527" s="2348"/>
      <c r="EP527" s="2233"/>
      <c r="EQ527" s="2233"/>
      <c r="ER527" s="2349"/>
      <c r="ES527" s="2169"/>
      <c r="EU527" s="2167"/>
      <c r="EV527" s="2168"/>
      <c r="EW527" s="2169"/>
      <c r="EY527" s="2167"/>
      <c r="EZ527" s="2168"/>
      <c r="FA527" s="2169"/>
      <c r="FC527" s="2167"/>
      <c r="FD527" s="2168"/>
      <c r="FE527" s="2192"/>
      <c r="FF527" s="2193"/>
      <c r="FG527" s="2194"/>
      <c r="FH527" s="2195"/>
      <c r="FL527" s="2261"/>
      <c r="FP527" s="2261"/>
      <c r="FQ527" s="1868"/>
      <c r="FT527" s="2261"/>
      <c r="FU527" s="462"/>
      <c r="FV527" s="462"/>
      <c r="FW527" s="462"/>
      <c r="FX527" s="2267">
        <f>FW527+FV527+FU527</f>
        <v>0</v>
      </c>
      <c r="GB527" s="2261"/>
      <c r="GF527" s="2261"/>
      <c r="GG527" s="1868"/>
      <c r="GJ527" s="2261"/>
      <c r="GK527" s="2348"/>
      <c r="GL527" s="2233"/>
      <c r="GM527" s="2233"/>
      <c r="GN527" s="2349"/>
      <c r="GR527" s="2261"/>
      <c r="GV527" s="1868"/>
      <c r="GW527" s="1870">
        <v>4</v>
      </c>
      <c r="GX527" s="462">
        <v>5</v>
      </c>
      <c r="GY527" s="462">
        <v>4.5</v>
      </c>
      <c r="GZ527" s="1871">
        <f>GY527+GX527+GW527</f>
        <v>13.5</v>
      </c>
      <c r="HA527" s="2348"/>
      <c r="HB527" s="2233"/>
      <c r="HC527" s="2233"/>
      <c r="HD527" s="2349"/>
      <c r="HE527" s="2348"/>
      <c r="HF527" s="2233"/>
      <c r="HG527" s="2233"/>
      <c r="HH527" s="2349"/>
      <c r="HI527" s="2348"/>
      <c r="HJ527" s="2233"/>
      <c r="HK527" s="2233"/>
      <c r="HL527" s="2349"/>
      <c r="HM527" s="2348"/>
      <c r="HN527" s="2233"/>
      <c r="HO527" s="2233"/>
      <c r="HP527" s="2349"/>
      <c r="HQ527" s="2348"/>
      <c r="HR527" s="2233"/>
      <c r="HS527" s="2233"/>
      <c r="HT527" s="2349"/>
      <c r="HU527" s="2348"/>
      <c r="HV527" s="2233"/>
      <c r="HW527" s="2233"/>
      <c r="HX527" s="2349"/>
      <c r="HY527" s="2348"/>
      <c r="HZ527" s="2233"/>
      <c r="IA527" s="2233"/>
      <c r="IB527" s="2349"/>
      <c r="IC527" s="2348"/>
      <c r="ID527" s="2233"/>
      <c r="IE527" s="2233"/>
      <c r="IF527" s="2349"/>
      <c r="IG527" s="2348"/>
      <c r="IH527" s="2233"/>
      <c r="II527" s="2233"/>
      <c r="IJ527" s="2349"/>
      <c r="IK527" s="2348"/>
      <c r="IL527" s="2233"/>
      <c r="IM527" s="2233"/>
      <c r="IN527" s="2349"/>
      <c r="IO527" s="2348"/>
      <c r="IP527" s="2233"/>
      <c r="IQ527" s="2233"/>
      <c r="IR527" s="2349"/>
      <c r="IS527" s="2348"/>
      <c r="IT527" s="2233"/>
      <c r="IU527" s="2233"/>
      <c r="IV527" s="905"/>
      <c r="IW527" s="2348"/>
      <c r="IX527" s="2233"/>
      <c r="IY527" s="2233"/>
      <c r="IZ527" s="2349"/>
      <c r="JA527" s="2348"/>
      <c r="JB527" s="2233"/>
      <c r="JC527" s="2233"/>
      <c r="JD527" s="2349"/>
      <c r="JE527" s="2348"/>
      <c r="JF527" s="2233"/>
      <c r="JG527" s="2233"/>
      <c r="JH527" s="2349"/>
      <c r="JI527" s="2348"/>
      <c r="JJ527" s="2233"/>
      <c r="JK527" s="2233"/>
      <c r="JL527" s="2349"/>
      <c r="JM527" s="2348"/>
      <c r="JN527" s="2233"/>
      <c r="JO527" s="2233"/>
      <c r="JP527" s="2349"/>
      <c r="JQ527" s="2348"/>
      <c r="JR527" s="2233"/>
      <c r="JS527" s="2233"/>
      <c r="JT527" s="2349"/>
      <c r="JU527" s="2348"/>
      <c r="JV527" s="2233"/>
      <c r="JW527" s="2233"/>
      <c r="JX527" s="2349"/>
      <c r="JY527" s="2348"/>
      <c r="JZ527" s="2233"/>
      <c r="KA527" s="2233"/>
      <c r="KB527" s="2349"/>
      <c r="KC527" s="2348"/>
      <c r="KD527" s="2233"/>
      <c r="KE527" s="2233"/>
      <c r="KF527" s="2349"/>
      <c r="KG527" s="2348"/>
      <c r="KH527" s="2233"/>
      <c r="KI527" s="2233"/>
      <c r="KJ527" s="2349"/>
      <c r="KK527" s="2348"/>
      <c r="KL527" s="2233"/>
      <c r="KM527" s="2233"/>
      <c r="KN527" s="2349"/>
      <c r="KO527" s="2348"/>
      <c r="KP527" s="2233"/>
      <c r="KQ527" s="2233"/>
      <c r="KR527" s="2349"/>
      <c r="KS527" s="2348"/>
      <c r="KT527" s="2233"/>
      <c r="KU527" s="2233"/>
      <c r="KV527" s="2349"/>
      <c r="KW527" s="2348"/>
      <c r="KX527" s="2233"/>
      <c r="KY527" s="2233"/>
      <c r="KZ527" s="2349"/>
      <c r="LA527" s="2348"/>
      <c r="LB527" s="2233"/>
      <c r="LC527" s="2233"/>
      <c r="LD527" s="2349"/>
      <c r="LE527" s="2348"/>
      <c r="LF527" s="2233"/>
      <c r="LG527" s="2233"/>
      <c r="LH527" s="2349"/>
      <c r="LI527" s="2348"/>
      <c r="LJ527" s="2233"/>
      <c r="LK527" s="2233"/>
      <c r="LL527" s="2349"/>
      <c r="LM527" s="2348"/>
      <c r="LN527" s="2233"/>
      <c r="LO527" s="2233"/>
      <c r="LP527" s="2349"/>
      <c r="LQ527" s="2348"/>
      <c r="LR527" s="2233"/>
      <c r="LS527" s="2233"/>
      <c r="LT527" s="2349"/>
      <c r="LU527" s="2348"/>
      <c r="LV527" s="2233"/>
      <c r="LW527" s="2233"/>
      <c r="LX527" s="2349"/>
      <c r="LY527" s="2348"/>
      <c r="LZ527" s="2233"/>
      <c r="MA527" s="2233"/>
      <c r="MB527" s="2349"/>
      <c r="MC527" s="2348"/>
      <c r="MD527" s="2233"/>
      <c r="ME527" s="2233"/>
      <c r="MF527" s="2349"/>
      <c r="MG527" s="2348"/>
      <c r="MH527" s="2233"/>
      <c r="MI527" s="2233"/>
      <c r="MJ527" s="2349"/>
      <c r="MK527" s="2348"/>
      <c r="ML527" s="2233"/>
      <c r="MM527" s="2233"/>
      <c r="MN527" s="2349"/>
      <c r="MO527" s="2348"/>
      <c r="MP527" s="2233"/>
      <c r="MQ527" s="2233"/>
      <c r="MR527" s="2349"/>
      <c r="MS527" s="2348"/>
      <c r="MT527" s="2233"/>
      <c r="MU527" s="2233"/>
      <c r="MV527" s="2349"/>
      <c r="MW527" s="2348"/>
      <c r="MX527" s="2233"/>
      <c r="MY527" s="2233"/>
      <c r="MZ527" s="2349"/>
      <c r="NA527" s="2348"/>
      <c r="NB527" s="2233"/>
      <c r="NC527" s="2233"/>
      <c r="ND527" s="2349"/>
    </row>
    <row r="528" spans="1:368" s="898" customFormat="1" thickBot="1">
      <c r="A528" s="861"/>
      <c r="B528" s="1760"/>
      <c r="C528" s="1790"/>
      <c r="D528" s="2331"/>
      <c r="E528" s="1790"/>
      <c r="F528" s="2345" t="s">
        <v>597</v>
      </c>
      <c r="G528" s="2346"/>
      <c r="H528" s="2274"/>
      <c r="I528" s="2274"/>
      <c r="J528" s="2274"/>
      <c r="K528" s="2275"/>
      <c r="L528" s="1760"/>
      <c r="M528" s="2075"/>
      <c r="N528" s="2075"/>
      <c r="O528" s="2075"/>
      <c r="P528" s="2491"/>
      <c r="Q528" s="2536"/>
      <c r="R528" s="2076"/>
      <c r="S528" s="2077"/>
      <c r="T528" s="2537"/>
      <c r="U528" s="2078"/>
      <c r="V528" s="2078"/>
      <c r="W528" s="2078"/>
      <c r="X528" s="2079"/>
      <c r="Y528" s="2199"/>
      <c r="Z528" s="2199"/>
      <c r="AA528" s="2199"/>
      <c r="AB528" s="2200"/>
      <c r="AC528" s="2570"/>
      <c r="AD528" s="2570"/>
      <c r="AE528" s="2571"/>
      <c r="AF528" s="2571"/>
      <c r="AG528" s="2570"/>
      <c r="AH528" s="2570"/>
      <c r="AI528" s="2571"/>
      <c r="AJ528" s="2571"/>
      <c r="AK528" s="2570">
        <f>STDEV(AN529:AN532)</f>
        <v>1.4142135623730951</v>
      </c>
      <c r="AL528" s="2570"/>
      <c r="AM528" s="2571">
        <f>AVERAGE(AN529:AN532)</f>
        <v>16</v>
      </c>
      <c r="AN528" s="2571"/>
      <c r="AO528" s="2225"/>
      <c r="AP528" s="2225"/>
      <c r="AQ528" s="2225"/>
      <c r="AR528" s="2226"/>
      <c r="AS528" s="2570"/>
      <c r="AT528" s="2570"/>
      <c r="AU528" s="2571"/>
      <c r="AV528" s="2571"/>
      <c r="AW528" s="2570">
        <f>STDEV(AZ529:AZ532)</f>
        <v>0.47140746706009889</v>
      </c>
      <c r="AX528" s="2570"/>
      <c r="AY528" s="2571">
        <f>AVERAGE(AZ529:AZ532)</f>
        <v>9.3324999999999996</v>
      </c>
      <c r="AZ528" s="2571"/>
      <c r="BA528" s="2095"/>
      <c r="BB528" s="2095"/>
      <c r="BC528" s="2095"/>
      <c r="BD528" s="2394"/>
      <c r="BE528" s="2397"/>
      <c r="BF528" s="2096"/>
      <c r="BG528" s="2444"/>
      <c r="BH528" s="2444"/>
      <c r="BI528" s="2097"/>
      <c r="BJ528" s="2097"/>
      <c r="BK528" s="2097"/>
      <c r="BL528" s="2098"/>
      <c r="BM528" s="2570"/>
      <c r="BN528" s="2570"/>
      <c r="BO528" s="2571"/>
      <c r="BP528" s="2571"/>
      <c r="BQ528" s="2088"/>
      <c r="BR528" s="2088"/>
      <c r="BS528" s="2088"/>
      <c r="BT528" s="2090"/>
      <c r="BU528" s="2101"/>
      <c r="BV528" s="2088"/>
      <c r="BW528" s="2088"/>
      <c r="BX528" s="2102"/>
      <c r="BY528" s="2109"/>
      <c r="BZ528" s="2109"/>
      <c r="CA528" s="2109"/>
      <c r="CB528" s="2232"/>
      <c r="CC528" s="2078"/>
      <c r="CD528" s="2078"/>
      <c r="CE528" s="2078"/>
      <c r="CF528" s="2079"/>
      <c r="CG528" s="2099"/>
      <c r="CH528" s="2099"/>
      <c r="CI528" s="2099"/>
      <c r="CJ528" s="2100"/>
      <c r="CK528" s="2097"/>
      <c r="CL528" s="2097"/>
      <c r="CM528" s="2097"/>
      <c r="CN528" s="2105"/>
      <c r="CO528" s="1867"/>
      <c r="CQ528" s="2106"/>
      <c r="CR528" s="2201"/>
      <c r="CV528" s="2107"/>
      <c r="CW528" s="2108"/>
      <c r="CY528" s="2106"/>
      <c r="CZ528" s="2106"/>
      <c r="DA528" s="2108"/>
      <c r="DC528" s="2106"/>
      <c r="DD528" s="2106"/>
      <c r="DE528" s="2108"/>
      <c r="DG528" s="2106"/>
      <c r="DH528" s="2106"/>
      <c r="DI528" s="2108"/>
      <c r="DK528" s="2106"/>
      <c r="DL528" s="2106"/>
      <c r="DM528" s="2109"/>
      <c r="DN528" s="2109"/>
      <c r="DO528" s="2109"/>
      <c r="DP528" s="2110"/>
      <c r="DQ528" s="2108"/>
      <c r="DS528" s="2106"/>
      <c r="DT528" s="2107"/>
      <c r="DU528" s="2108"/>
      <c r="DW528" s="2106"/>
      <c r="DX528" s="2107"/>
      <c r="DY528" s="2108"/>
      <c r="EA528" s="2106"/>
      <c r="EB528" s="2107"/>
      <c r="EC528" s="2108"/>
      <c r="EE528" s="2106"/>
      <c r="EF528" s="2107"/>
      <c r="EG528" s="2108"/>
      <c r="EI528" s="2106"/>
      <c r="EJ528" s="2107"/>
      <c r="EK528" s="2108"/>
      <c r="EM528" s="2106"/>
      <c r="EN528" s="2107"/>
      <c r="EO528" s="2570"/>
      <c r="EP528" s="2570"/>
      <c r="EQ528" s="2571"/>
      <c r="ER528" s="2571"/>
      <c r="ES528" s="2108"/>
      <c r="EU528" s="2106"/>
      <c r="EV528" s="2107"/>
      <c r="EW528" s="2108"/>
      <c r="EY528" s="2106"/>
      <c r="EZ528" s="2107"/>
      <c r="FA528" s="2108"/>
      <c r="FC528" s="2106"/>
      <c r="FD528" s="2107"/>
      <c r="FE528" s="2131"/>
      <c r="FF528" s="2132"/>
      <c r="FG528" s="2133"/>
      <c r="FH528" s="2134"/>
      <c r="FL528" s="2260"/>
      <c r="FP528" s="2260"/>
      <c r="FQ528" s="1867"/>
      <c r="FT528" s="2260"/>
      <c r="FX528" s="2260"/>
      <c r="FY528" s="2570"/>
      <c r="FZ528" s="2570"/>
      <c r="GA528" s="2571"/>
      <c r="GB528" s="2571"/>
      <c r="GF528" s="2260"/>
      <c r="GG528" s="1867"/>
      <c r="GJ528" s="2260"/>
      <c r="GK528" s="1867"/>
      <c r="GN528" s="2260"/>
      <c r="GR528" s="2260"/>
      <c r="GV528" s="1867"/>
      <c r="GW528" s="2570">
        <f>STDEV(GZ529:GZ532)</f>
        <v>0.62361179163537706</v>
      </c>
      <c r="GX528" s="2570"/>
      <c r="GY528" s="2571">
        <f>AVERAGE(GZ529:GZ532)</f>
        <v>14.3325</v>
      </c>
      <c r="GZ528" s="2571"/>
      <c r="HA528" s="2570"/>
      <c r="HB528" s="2570"/>
      <c r="HC528" s="2571"/>
      <c r="HD528" s="2571"/>
      <c r="HE528" s="2570"/>
      <c r="HF528" s="2570"/>
      <c r="HG528" s="2571"/>
      <c r="HH528" s="2571"/>
      <c r="HI528" s="2570"/>
      <c r="HJ528" s="2570"/>
      <c r="HK528" s="2571"/>
      <c r="HL528" s="2571"/>
      <c r="HM528" s="2570"/>
      <c r="HN528" s="2570"/>
      <c r="HO528" s="2571"/>
      <c r="HP528" s="2571"/>
      <c r="HQ528" s="2570"/>
      <c r="HR528" s="2570"/>
      <c r="HS528" s="2571"/>
      <c r="HT528" s="2571"/>
      <c r="HU528" s="2570"/>
      <c r="HV528" s="2570"/>
      <c r="HW528" s="2571"/>
      <c r="HX528" s="2571"/>
      <c r="HY528" s="2570"/>
      <c r="HZ528" s="2570"/>
      <c r="IA528" s="2571"/>
      <c r="IB528" s="2571"/>
      <c r="IC528" s="2570"/>
      <c r="ID528" s="2570"/>
      <c r="IE528" s="2571"/>
      <c r="IF528" s="2571"/>
      <c r="IG528" s="2570"/>
      <c r="IH528" s="2570"/>
      <c r="II528" s="2571"/>
      <c r="IJ528" s="2571"/>
      <c r="IK528" s="2570"/>
      <c r="IL528" s="2570"/>
      <c r="IM528" s="2571"/>
      <c r="IN528" s="2571"/>
      <c r="IO528" s="2570"/>
      <c r="IP528" s="2570"/>
      <c r="IQ528" s="2571"/>
      <c r="IR528" s="2571"/>
      <c r="IS528" s="2570"/>
      <c r="IT528" s="2570"/>
      <c r="IU528" s="2571"/>
      <c r="IV528" s="2571"/>
      <c r="IW528" s="2572"/>
      <c r="IX528" s="2570"/>
      <c r="IY528" s="2571"/>
      <c r="IZ528" s="2573"/>
      <c r="JA528" s="2572"/>
      <c r="JB528" s="2570"/>
      <c r="JC528" s="2571"/>
      <c r="JD528" s="2573"/>
      <c r="JE528" s="2572"/>
      <c r="JF528" s="2570"/>
      <c r="JG528" s="2571"/>
      <c r="JH528" s="2573"/>
      <c r="JI528" s="2572"/>
      <c r="JJ528" s="2570"/>
      <c r="JK528" s="2571"/>
      <c r="JL528" s="2573"/>
      <c r="JM528" s="2572"/>
      <c r="JN528" s="2570"/>
      <c r="JO528" s="2571"/>
      <c r="JP528" s="2573"/>
      <c r="JQ528" s="2572"/>
      <c r="JR528" s="2570"/>
      <c r="JS528" s="2571"/>
      <c r="JT528" s="2573"/>
      <c r="JU528" s="2572"/>
      <c r="JV528" s="2570"/>
      <c r="JW528" s="2571"/>
      <c r="JX528" s="2573"/>
      <c r="JY528" s="2572"/>
      <c r="JZ528" s="2570"/>
      <c r="KA528" s="2571"/>
      <c r="KB528" s="2573"/>
      <c r="KC528" s="2572"/>
      <c r="KD528" s="2570"/>
      <c r="KE528" s="2571"/>
      <c r="KF528" s="2573"/>
      <c r="KG528" s="2572"/>
      <c r="KH528" s="2570"/>
      <c r="KI528" s="2571"/>
      <c r="KJ528" s="2573"/>
      <c r="KK528" s="2572"/>
      <c r="KL528" s="2570"/>
      <c r="KM528" s="2571"/>
      <c r="KN528" s="2573"/>
      <c r="KO528" s="2572"/>
      <c r="KP528" s="2570"/>
      <c r="KQ528" s="2571"/>
      <c r="KR528" s="2573"/>
      <c r="KS528" s="2572"/>
      <c r="KT528" s="2570"/>
      <c r="KU528" s="2571"/>
      <c r="KV528" s="2573"/>
      <c r="KW528" s="2572"/>
      <c r="KX528" s="2570"/>
      <c r="KY528" s="2571"/>
      <c r="KZ528" s="2573"/>
      <c r="LA528" s="2572"/>
      <c r="LB528" s="2570"/>
      <c r="LC528" s="2571"/>
      <c r="LD528" s="2573"/>
      <c r="LE528" s="2572"/>
      <c r="LF528" s="2570"/>
      <c r="LG528" s="2571"/>
      <c r="LH528" s="2573"/>
      <c r="LI528" s="2572"/>
      <c r="LJ528" s="2570"/>
      <c r="LK528" s="2571"/>
      <c r="LL528" s="2573"/>
      <c r="LM528" s="2572"/>
      <c r="LN528" s="2570"/>
      <c r="LO528" s="2571"/>
      <c r="LP528" s="2573"/>
      <c r="LQ528" s="2572"/>
      <c r="LR528" s="2570"/>
      <c r="LS528" s="2571"/>
      <c r="LT528" s="2573"/>
      <c r="LU528" s="2572"/>
      <c r="LV528" s="2570"/>
      <c r="LW528" s="2571"/>
      <c r="LX528" s="2573"/>
      <c r="LY528" s="2572"/>
      <c r="LZ528" s="2570"/>
      <c r="MA528" s="2571"/>
      <c r="MB528" s="2573"/>
      <c r="MC528" s="2572"/>
      <c r="MD528" s="2570"/>
      <c r="ME528" s="2571"/>
      <c r="MF528" s="2573"/>
      <c r="MG528" s="2572"/>
      <c r="MH528" s="2570"/>
      <c r="MI528" s="2571"/>
      <c r="MJ528" s="2573"/>
      <c r="MK528" s="2572"/>
      <c r="ML528" s="2570"/>
      <c r="MM528" s="2571"/>
      <c r="MN528" s="2573"/>
      <c r="MO528" s="2572"/>
      <c r="MP528" s="2570"/>
      <c r="MQ528" s="2571"/>
      <c r="MR528" s="2573"/>
      <c r="MS528" s="2572"/>
      <c r="MT528" s="2570"/>
      <c r="MU528" s="2571"/>
      <c r="MV528" s="2573"/>
      <c r="MW528" s="2572"/>
      <c r="MX528" s="2570"/>
      <c r="MY528" s="2571"/>
      <c r="MZ528" s="2573"/>
      <c r="NA528" s="2572"/>
      <c r="NB528" s="2570"/>
      <c r="NC528" s="2571"/>
      <c r="ND528" s="2573"/>
    </row>
    <row r="529" spans="1:368" s="78" customFormat="1" thickBot="1">
      <c r="A529" s="899"/>
      <c r="B529" s="1754"/>
      <c r="C529" s="1790"/>
      <c r="D529" s="2331"/>
      <c r="E529" s="1790"/>
      <c r="F529" s="2342" t="s">
        <v>596</v>
      </c>
      <c r="G529" s="2342" t="s">
        <v>347</v>
      </c>
      <c r="H529" s="2343">
        <f t="shared" ref="H529:J532" si="440">AVERAGE(AC529,CG529,BE529,CO529,EO529,AW529,AK529,GW529,HA529,BM529,FY529)</f>
        <v>3.9329999999999998</v>
      </c>
      <c r="I529" s="2343">
        <f t="shared" si="440"/>
        <v>4.2663333333333329</v>
      </c>
      <c r="J529" s="2343">
        <f t="shared" si="440"/>
        <v>4.7439999999999998</v>
      </c>
      <c r="K529" s="2214">
        <f>SUM(H529:J529)</f>
        <v>12.943333333333332</v>
      </c>
      <c r="L529" s="1754"/>
      <c r="M529" s="65"/>
      <c r="N529" s="65"/>
      <c r="O529" s="65"/>
      <c r="P529" s="218"/>
      <c r="Q529" s="2511"/>
      <c r="R529" s="97"/>
      <c r="S529" s="98"/>
      <c r="T529" s="2512"/>
      <c r="U529" s="41"/>
      <c r="V529" s="41"/>
      <c r="W529" s="41"/>
      <c r="X529" s="100"/>
      <c r="Y529" s="101"/>
      <c r="Z529" s="101"/>
      <c r="AA529" s="101"/>
      <c r="AB529" s="102"/>
      <c r="AC529" s="484"/>
      <c r="AD529" s="484"/>
      <c r="AE529" s="484"/>
      <c r="AF529" s="356"/>
      <c r="AG529" s="358"/>
      <c r="AH529" s="358"/>
      <c r="AI529" s="358"/>
      <c r="AJ529" s="543"/>
      <c r="AK529" s="485">
        <v>4.5</v>
      </c>
      <c r="AL529" s="486">
        <v>5</v>
      </c>
      <c r="AM529" s="486">
        <v>5.5</v>
      </c>
      <c r="AN529" s="2361">
        <f>AM529+AL529+AK529</f>
        <v>15</v>
      </c>
      <c r="AO529" s="2227"/>
      <c r="AP529" s="2227"/>
      <c r="AQ529" s="2227"/>
      <c r="AR529" s="108"/>
      <c r="AS529" s="358"/>
      <c r="AT529" s="358"/>
      <c r="AU529" s="358"/>
      <c r="AV529" s="543"/>
      <c r="AW529" s="1906">
        <f>AZ529*6/20</f>
        <v>2.7990000000000004</v>
      </c>
      <c r="AX529" s="683">
        <f>AZ529*6/20</f>
        <v>2.7990000000000004</v>
      </c>
      <c r="AY529" s="683">
        <f>AZ529*8/20</f>
        <v>3.7320000000000002</v>
      </c>
      <c r="AZ529" s="1907">
        <v>9.33</v>
      </c>
      <c r="BA529" s="4"/>
      <c r="BB529" s="4"/>
      <c r="BC529" s="4"/>
      <c r="BD529" s="2395"/>
      <c r="BE529" s="2398"/>
      <c r="BF529" s="214"/>
      <c r="BG529" s="2445"/>
      <c r="BH529" s="2445"/>
      <c r="BI529" s="221"/>
      <c r="BJ529" s="221"/>
      <c r="BK529" s="221"/>
      <c r="BL529" s="220"/>
      <c r="BM529" s="2235"/>
      <c r="BN529" s="879"/>
      <c r="BO529" s="879"/>
      <c r="BP529" s="2236"/>
      <c r="BQ529" s="109"/>
      <c r="BR529" s="109"/>
      <c r="BS529" s="109"/>
      <c r="BT529" s="608"/>
      <c r="BU529" s="1939"/>
      <c r="BV529" s="109"/>
      <c r="BW529" s="109"/>
      <c r="BX529" s="1940"/>
      <c r="BY529" s="90"/>
      <c r="BZ529" s="90"/>
      <c r="CA529" s="90"/>
      <c r="CB529" s="120"/>
      <c r="CC529" s="41"/>
      <c r="CD529" s="41"/>
      <c r="CE529" s="41"/>
      <c r="CF529" s="100"/>
      <c r="CG529" s="38"/>
      <c r="CH529" s="38"/>
      <c r="CI529" s="38"/>
      <c r="CJ529" s="117"/>
      <c r="CK529" s="221"/>
      <c r="CL529" s="221"/>
      <c r="CM529" s="221"/>
      <c r="CN529" s="220"/>
      <c r="CO529" s="1858"/>
      <c r="CQ529" s="3"/>
      <c r="CR529" s="2020"/>
      <c r="CV529" s="121"/>
      <c r="CW529" s="2"/>
      <c r="CY529" s="3"/>
      <c r="CZ529" s="3"/>
      <c r="DA529" s="2"/>
      <c r="DC529" s="3"/>
      <c r="DD529" s="3"/>
      <c r="DE529" s="2"/>
      <c r="DG529" s="3"/>
      <c r="DH529" s="3"/>
      <c r="DI529" s="2"/>
      <c r="DK529" s="3"/>
      <c r="DL529" s="3"/>
      <c r="DM529" s="90"/>
      <c r="DN529" s="90"/>
      <c r="DO529" s="90"/>
      <c r="DP529" s="103"/>
      <c r="DQ529" s="2"/>
      <c r="DS529" s="3"/>
      <c r="DT529" s="121"/>
      <c r="DU529" s="2"/>
      <c r="DW529" s="3"/>
      <c r="DX529" s="121"/>
      <c r="DY529" s="2"/>
      <c r="EA529" s="3"/>
      <c r="EB529" s="121"/>
      <c r="EC529" s="2"/>
      <c r="EE529" s="3"/>
      <c r="EF529" s="121"/>
      <c r="EG529" s="2"/>
      <c r="EI529" s="3"/>
      <c r="EJ529" s="121"/>
      <c r="EK529" s="2"/>
      <c r="EM529" s="3"/>
      <c r="EN529" s="121"/>
      <c r="EO529" s="1870"/>
      <c r="EP529" s="462"/>
      <c r="EQ529" s="462"/>
      <c r="ER529" s="1871"/>
      <c r="ES529" s="2"/>
      <c r="EU529" s="3"/>
      <c r="EV529" s="121"/>
      <c r="EW529" s="2"/>
      <c r="EY529" s="3"/>
      <c r="EZ529" s="121"/>
      <c r="FA529" s="2"/>
      <c r="FC529" s="3"/>
      <c r="FD529" s="121"/>
      <c r="FE529" s="1682"/>
      <c r="FF529" s="1683"/>
      <c r="FG529" s="1684"/>
      <c r="FH529" s="1685"/>
      <c r="FL529" s="2252"/>
      <c r="FP529" s="2252"/>
      <c r="FQ529" s="1858"/>
      <c r="FT529" s="2252"/>
      <c r="FX529" s="2252"/>
      <c r="FY529" s="374"/>
      <c r="FZ529" s="374"/>
      <c r="GA529" s="374"/>
      <c r="GB529" s="2263"/>
      <c r="GF529" s="2252"/>
      <c r="GG529" s="1858"/>
      <c r="GJ529" s="2252"/>
      <c r="GK529" s="1858"/>
      <c r="GN529" s="2252"/>
      <c r="GR529" s="2252"/>
      <c r="GV529" s="1858"/>
      <c r="GW529" s="1870">
        <v>4.5</v>
      </c>
      <c r="GX529" s="462">
        <v>5</v>
      </c>
      <c r="GY529" s="462">
        <v>5</v>
      </c>
      <c r="GZ529" s="1871">
        <f>GY529+GX529+GW529</f>
        <v>14.5</v>
      </c>
      <c r="HA529" s="1870"/>
      <c r="HB529" s="462"/>
      <c r="HC529" s="462"/>
      <c r="HD529" s="1871"/>
      <c r="HE529" s="1870"/>
      <c r="HF529" s="462"/>
      <c r="HG529" s="462"/>
      <c r="HH529" s="1871"/>
      <c r="HI529" s="1870"/>
      <c r="HJ529" s="462"/>
      <c r="HK529" s="462"/>
      <c r="HL529" s="1871"/>
      <c r="HM529" s="1870"/>
      <c r="HN529" s="462"/>
      <c r="HO529" s="462"/>
      <c r="HP529" s="1871"/>
      <c r="HQ529" s="1870"/>
      <c r="HR529" s="462"/>
      <c r="HS529" s="462"/>
      <c r="HT529" s="1871"/>
      <c r="HU529" s="1870"/>
      <c r="HV529" s="462"/>
      <c r="HW529" s="462"/>
      <c r="HX529" s="1871"/>
      <c r="HY529" s="1870"/>
      <c r="HZ529" s="462"/>
      <c r="IA529" s="462"/>
      <c r="IB529" s="1871"/>
      <c r="IC529" s="1870"/>
      <c r="ID529" s="462"/>
      <c r="IE529" s="462"/>
      <c r="IF529" s="1871"/>
      <c r="IG529" s="1870"/>
      <c r="IH529" s="462"/>
      <c r="II529" s="462"/>
      <c r="IJ529" s="1871"/>
      <c r="IK529" s="1870"/>
      <c r="IL529" s="462"/>
      <c r="IM529" s="462"/>
      <c r="IN529" s="1871"/>
      <c r="IO529" s="1870"/>
      <c r="IP529" s="462"/>
      <c r="IQ529" s="462"/>
      <c r="IR529" s="1871"/>
      <c r="IS529" s="1870"/>
      <c r="IT529" s="462"/>
      <c r="IU529" s="462"/>
      <c r="IV529" s="574"/>
      <c r="IW529" s="1870"/>
      <c r="IX529" s="462"/>
      <c r="IY529" s="462"/>
      <c r="IZ529" s="1871"/>
      <c r="JA529" s="1870"/>
      <c r="JB529" s="462"/>
      <c r="JC529" s="462"/>
      <c r="JD529" s="1871"/>
      <c r="JE529" s="1870"/>
      <c r="JF529" s="462"/>
      <c r="JG529" s="462"/>
      <c r="JH529" s="1871"/>
      <c r="JI529" s="1870"/>
      <c r="JJ529" s="462"/>
      <c r="JK529" s="462"/>
      <c r="JL529" s="1871"/>
      <c r="JM529" s="1870"/>
      <c r="JN529" s="462"/>
      <c r="JO529" s="462"/>
      <c r="JP529" s="1871"/>
      <c r="JQ529" s="1870"/>
      <c r="JR529" s="462"/>
      <c r="JS529" s="462"/>
      <c r="JT529" s="1871"/>
      <c r="JU529" s="1870"/>
      <c r="JV529" s="462"/>
      <c r="JW529" s="462"/>
      <c r="JX529" s="1871"/>
      <c r="JY529" s="1870"/>
      <c r="JZ529" s="462"/>
      <c r="KA529" s="462"/>
      <c r="KB529" s="1871"/>
      <c r="KC529" s="1870"/>
      <c r="KD529" s="462"/>
      <c r="KE529" s="462"/>
      <c r="KF529" s="1871"/>
      <c r="KG529" s="1870"/>
      <c r="KH529" s="462"/>
      <c r="KI529" s="462"/>
      <c r="KJ529" s="1871"/>
      <c r="KK529" s="1870"/>
      <c r="KL529" s="462"/>
      <c r="KM529" s="462"/>
      <c r="KN529" s="1871"/>
      <c r="KO529" s="1870"/>
      <c r="KP529" s="462"/>
      <c r="KQ529" s="462"/>
      <c r="KR529" s="1871"/>
      <c r="KS529" s="1870"/>
      <c r="KT529" s="462"/>
      <c r="KU529" s="462"/>
      <c r="KV529" s="1871"/>
      <c r="KW529" s="1870"/>
      <c r="KX529" s="462"/>
      <c r="KY529" s="462"/>
      <c r="KZ529" s="1871"/>
      <c r="LA529" s="1870"/>
      <c r="LB529" s="462"/>
      <c r="LC529" s="462"/>
      <c r="LD529" s="1871"/>
      <c r="LE529" s="1870"/>
      <c r="LF529" s="462"/>
      <c r="LG529" s="462"/>
      <c r="LH529" s="1871"/>
      <c r="LI529" s="1870"/>
      <c r="LJ529" s="462"/>
      <c r="LK529" s="462"/>
      <c r="LL529" s="1871"/>
      <c r="LM529" s="1870"/>
      <c r="LN529" s="462"/>
      <c r="LO529" s="462"/>
      <c r="LP529" s="1871"/>
      <c r="LQ529" s="1870"/>
      <c r="LR529" s="462"/>
      <c r="LS529" s="462"/>
      <c r="LT529" s="1871"/>
      <c r="LU529" s="1870"/>
      <c r="LV529" s="462"/>
      <c r="LW529" s="462"/>
      <c r="LX529" s="1871"/>
      <c r="LY529" s="1870"/>
      <c r="LZ529" s="462"/>
      <c r="MA529" s="462"/>
      <c r="MB529" s="1871"/>
      <c r="MC529" s="1870"/>
      <c r="MD529" s="462"/>
      <c r="ME529" s="462"/>
      <c r="MF529" s="1871"/>
      <c r="MG529" s="1870"/>
      <c r="MH529" s="462"/>
      <c r="MI529" s="462"/>
      <c r="MJ529" s="1871"/>
      <c r="MK529" s="1870"/>
      <c r="ML529" s="462"/>
      <c r="MM529" s="462"/>
      <c r="MN529" s="1871"/>
      <c r="MO529" s="1870"/>
      <c r="MP529" s="462"/>
      <c r="MQ529" s="462"/>
      <c r="MR529" s="1871"/>
      <c r="MS529" s="1870"/>
      <c r="MT529" s="462"/>
      <c r="MU529" s="462"/>
      <c r="MV529" s="1871"/>
      <c r="MW529" s="1870"/>
      <c r="MX529" s="462"/>
      <c r="MY529" s="462"/>
      <c r="MZ529" s="1871"/>
      <c r="NA529" s="1870"/>
      <c r="NB529" s="462"/>
      <c r="NC529" s="462"/>
      <c r="ND529" s="1871"/>
    </row>
    <row r="530" spans="1:368" s="78" customFormat="1" thickBot="1">
      <c r="A530" s="899"/>
      <c r="B530" s="1754"/>
      <c r="C530" s="1790"/>
      <c r="D530" s="2331"/>
      <c r="E530" s="1790"/>
      <c r="F530" s="2342"/>
      <c r="G530" s="2342" t="s">
        <v>598</v>
      </c>
      <c r="H530" s="2352">
        <f t="shared" si="440"/>
        <v>4.333333333333333</v>
      </c>
      <c r="I530" s="2343">
        <f t="shared" si="440"/>
        <v>3.6666666666666665</v>
      </c>
      <c r="J530" s="2352">
        <f t="shared" si="440"/>
        <v>6</v>
      </c>
      <c r="K530" s="2362">
        <f>SUM(H530:J530)</f>
        <v>14</v>
      </c>
      <c r="L530" s="1754"/>
      <c r="M530" s="65"/>
      <c r="N530" s="65"/>
      <c r="O530" s="65"/>
      <c r="P530" s="218"/>
      <c r="Q530" s="2511"/>
      <c r="R530" s="97"/>
      <c r="S530" s="98"/>
      <c r="T530" s="2512"/>
      <c r="U530" s="41"/>
      <c r="V530" s="41"/>
      <c r="W530" s="41"/>
      <c r="X530" s="100"/>
      <c r="Y530" s="101"/>
      <c r="Z530" s="101"/>
      <c r="AA530" s="101"/>
      <c r="AB530" s="102"/>
      <c r="AC530" s="484"/>
      <c r="AD530" s="484"/>
      <c r="AE530" s="484"/>
      <c r="AF530" s="356"/>
      <c r="AG530" s="358"/>
      <c r="AH530" s="358"/>
      <c r="AI530" s="358"/>
      <c r="AJ530" s="543"/>
      <c r="AK530" s="485">
        <v>5</v>
      </c>
      <c r="AL530" s="486">
        <v>5</v>
      </c>
      <c r="AM530" s="486">
        <v>8</v>
      </c>
      <c r="AN530" s="2361">
        <f>AM530+AL530+AK530</f>
        <v>18</v>
      </c>
      <c r="AO530" s="2227"/>
      <c r="AP530" s="2227"/>
      <c r="AQ530" s="2227"/>
      <c r="AR530" s="108"/>
      <c r="AS530" s="358"/>
      <c r="AT530" s="358"/>
      <c r="AU530" s="358"/>
      <c r="AV530" s="543"/>
      <c r="AW530" s="1971">
        <v>3</v>
      </c>
      <c r="AX530" s="665">
        <v>2</v>
      </c>
      <c r="AY530" s="666">
        <v>4</v>
      </c>
      <c r="AZ530" s="1963">
        <f>AY530+AX530+AW530</f>
        <v>9</v>
      </c>
      <c r="BA530" s="4"/>
      <c r="BB530" s="4"/>
      <c r="BC530" s="4"/>
      <c r="BD530" s="2395"/>
      <c r="BE530" s="2398"/>
      <c r="BF530" s="214"/>
      <c r="BG530" s="2445"/>
      <c r="BH530" s="2445"/>
      <c r="BI530" s="221"/>
      <c r="BJ530" s="221"/>
      <c r="BK530" s="221"/>
      <c r="BL530" s="220"/>
      <c r="BM530" s="1982"/>
      <c r="BN530" s="358"/>
      <c r="BO530" s="358"/>
      <c r="BP530" s="1983"/>
      <c r="BQ530" s="109"/>
      <c r="BR530" s="109"/>
      <c r="BS530" s="109"/>
      <c r="BT530" s="608"/>
      <c r="BU530" s="1939"/>
      <c r="BV530" s="109"/>
      <c r="BW530" s="109"/>
      <c r="BX530" s="1940"/>
      <c r="BY530" s="90"/>
      <c r="BZ530" s="90"/>
      <c r="CA530" s="90"/>
      <c r="CB530" s="120"/>
      <c r="CC530" s="41"/>
      <c r="CD530" s="41"/>
      <c r="CE530" s="41"/>
      <c r="CF530" s="100"/>
      <c r="CG530" s="38"/>
      <c r="CH530" s="38"/>
      <c r="CI530" s="38"/>
      <c r="CJ530" s="117"/>
      <c r="CK530" s="221"/>
      <c r="CL530" s="221"/>
      <c r="CM530" s="221"/>
      <c r="CN530" s="220"/>
      <c r="CO530" s="1858"/>
      <c r="CQ530" s="3"/>
      <c r="CR530" s="2020"/>
      <c r="CV530" s="121"/>
      <c r="CW530" s="2"/>
      <c r="CY530" s="3"/>
      <c r="CZ530" s="3"/>
      <c r="DA530" s="2"/>
      <c r="DC530" s="3"/>
      <c r="DD530" s="3"/>
      <c r="DE530" s="2"/>
      <c r="DG530" s="3"/>
      <c r="DH530" s="3"/>
      <c r="DI530" s="2"/>
      <c r="DK530" s="3"/>
      <c r="DL530" s="3"/>
      <c r="DM530" s="90"/>
      <c r="DN530" s="90"/>
      <c r="DO530" s="90"/>
      <c r="DP530" s="103"/>
      <c r="DQ530" s="2"/>
      <c r="DS530" s="3"/>
      <c r="DT530" s="121"/>
      <c r="DU530" s="2"/>
      <c r="DW530" s="3"/>
      <c r="DX530" s="121"/>
      <c r="DY530" s="2"/>
      <c r="EA530" s="3"/>
      <c r="EB530" s="121"/>
      <c r="EC530" s="2"/>
      <c r="EE530" s="3"/>
      <c r="EF530" s="121"/>
      <c r="EG530" s="2"/>
      <c r="EI530" s="3"/>
      <c r="EJ530" s="121"/>
      <c r="EK530" s="2"/>
      <c r="EM530" s="3"/>
      <c r="EN530" s="121"/>
      <c r="EO530" s="1870"/>
      <c r="EP530" s="462"/>
      <c r="EQ530" s="462"/>
      <c r="ER530" s="1871"/>
      <c r="ES530" s="2"/>
      <c r="EU530" s="3"/>
      <c r="EV530" s="121"/>
      <c r="EW530" s="2"/>
      <c r="EY530" s="3"/>
      <c r="EZ530" s="121"/>
      <c r="FA530" s="2"/>
      <c r="FC530" s="3"/>
      <c r="FD530" s="121"/>
      <c r="FE530" s="1682"/>
      <c r="FF530" s="1683"/>
      <c r="FG530" s="1684"/>
      <c r="FH530" s="1685"/>
      <c r="FL530" s="2252"/>
      <c r="FP530" s="2252"/>
      <c r="FQ530" s="1858"/>
      <c r="FT530" s="2252"/>
      <c r="FX530" s="2252"/>
      <c r="FY530" s="374"/>
      <c r="FZ530" s="374"/>
      <c r="GA530" s="374"/>
      <c r="GB530" s="2263"/>
      <c r="GF530" s="2252"/>
      <c r="GG530" s="1858"/>
      <c r="GJ530" s="2252"/>
      <c r="GK530" s="1858"/>
      <c r="GN530" s="2252"/>
      <c r="GR530" s="2252"/>
      <c r="GV530" s="1858"/>
      <c r="GW530" s="1870">
        <v>5</v>
      </c>
      <c r="GX530" s="462">
        <v>4</v>
      </c>
      <c r="GY530" s="462">
        <v>6</v>
      </c>
      <c r="GZ530" s="1871">
        <f>GY530+GX530+GW530</f>
        <v>15</v>
      </c>
      <c r="HA530" s="1870"/>
      <c r="HB530" s="462"/>
      <c r="HC530" s="462"/>
      <c r="HD530" s="1871"/>
      <c r="HE530" s="1870"/>
      <c r="HF530" s="462"/>
      <c r="HG530" s="462"/>
      <c r="HH530" s="1871"/>
      <c r="HI530" s="1870"/>
      <c r="HJ530" s="462"/>
      <c r="HK530" s="462"/>
      <c r="HL530" s="1871"/>
      <c r="HM530" s="1870"/>
      <c r="HN530" s="462"/>
      <c r="HO530" s="462"/>
      <c r="HP530" s="1871"/>
      <c r="HQ530" s="1870"/>
      <c r="HR530" s="462"/>
      <c r="HS530" s="462"/>
      <c r="HT530" s="1871"/>
      <c r="HU530" s="1870"/>
      <c r="HV530" s="462"/>
      <c r="HW530" s="462"/>
      <c r="HX530" s="1871"/>
      <c r="HY530" s="1870"/>
      <c r="HZ530" s="462"/>
      <c r="IA530" s="462"/>
      <c r="IB530" s="1871"/>
      <c r="IC530" s="1870"/>
      <c r="ID530" s="462"/>
      <c r="IE530" s="462"/>
      <c r="IF530" s="1871"/>
      <c r="IG530" s="1870"/>
      <c r="IH530" s="462"/>
      <c r="II530" s="462"/>
      <c r="IJ530" s="1871"/>
      <c r="IK530" s="1870"/>
      <c r="IL530" s="462"/>
      <c r="IM530" s="462"/>
      <c r="IN530" s="1871"/>
      <c r="IO530" s="1870"/>
      <c r="IP530" s="462"/>
      <c r="IQ530" s="462"/>
      <c r="IR530" s="1871"/>
      <c r="IS530" s="1870"/>
      <c r="IT530" s="462"/>
      <c r="IU530" s="462"/>
      <c r="IV530" s="574"/>
      <c r="IW530" s="1870"/>
      <c r="IX530" s="462"/>
      <c r="IY530" s="462"/>
      <c r="IZ530" s="1871"/>
      <c r="JA530" s="1870"/>
      <c r="JB530" s="462"/>
      <c r="JC530" s="462"/>
      <c r="JD530" s="1871"/>
      <c r="JE530" s="1870"/>
      <c r="JF530" s="462"/>
      <c r="JG530" s="462"/>
      <c r="JH530" s="1871"/>
      <c r="JI530" s="1870"/>
      <c r="JJ530" s="462"/>
      <c r="JK530" s="462"/>
      <c r="JL530" s="1871"/>
      <c r="JM530" s="1870"/>
      <c r="JN530" s="462"/>
      <c r="JO530" s="462"/>
      <c r="JP530" s="1871"/>
      <c r="JQ530" s="1870"/>
      <c r="JR530" s="462"/>
      <c r="JS530" s="462"/>
      <c r="JT530" s="1871"/>
      <c r="JU530" s="1870"/>
      <c r="JV530" s="462"/>
      <c r="JW530" s="462"/>
      <c r="JX530" s="1871"/>
      <c r="JY530" s="1870"/>
      <c r="JZ530" s="462"/>
      <c r="KA530" s="462"/>
      <c r="KB530" s="1871"/>
      <c r="KC530" s="1870"/>
      <c r="KD530" s="462"/>
      <c r="KE530" s="462"/>
      <c r="KF530" s="1871"/>
      <c r="KG530" s="1870"/>
      <c r="KH530" s="462"/>
      <c r="KI530" s="462"/>
      <c r="KJ530" s="1871"/>
      <c r="KK530" s="1870"/>
      <c r="KL530" s="462"/>
      <c r="KM530" s="462"/>
      <c r="KN530" s="1871"/>
      <c r="KO530" s="1870"/>
      <c r="KP530" s="462"/>
      <c r="KQ530" s="462"/>
      <c r="KR530" s="1871"/>
      <c r="KS530" s="1870"/>
      <c r="KT530" s="462"/>
      <c r="KU530" s="462"/>
      <c r="KV530" s="1871"/>
      <c r="KW530" s="1870"/>
      <c r="KX530" s="462"/>
      <c r="KY530" s="462"/>
      <c r="KZ530" s="1871"/>
      <c r="LA530" s="1870"/>
      <c r="LB530" s="462"/>
      <c r="LC530" s="462"/>
      <c r="LD530" s="1871"/>
      <c r="LE530" s="1870"/>
      <c r="LF530" s="462"/>
      <c r="LG530" s="462"/>
      <c r="LH530" s="1871"/>
      <c r="LI530" s="1870"/>
      <c r="LJ530" s="462"/>
      <c r="LK530" s="462"/>
      <c r="LL530" s="1871"/>
      <c r="LM530" s="1870"/>
      <c r="LN530" s="462"/>
      <c r="LO530" s="462"/>
      <c r="LP530" s="1871"/>
      <c r="LQ530" s="1870"/>
      <c r="LR530" s="462"/>
      <c r="LS530" s="462"/>
      <c r="LT530" s="1871"/>
      <c r="LU530" s="1870"/>
      <c r="LV530" s="462"/>
      <c r="LW530" s="462"/>
      <c r="LX530" s="1871"/>
      <c r="LY530" s="1870"/>
      <c r="LZ530" s="462"/>
      <c r="MA530" s="462"/>
      <c r="MB530" s="1871"/>
      <c r="MC530" s="1870"/>
      <c r="MD530" s="462"/>
      <c r="ME530" s="462"/>
      <c r="MF530" s="1871"/>
      <c r="MG530" s="1870"/>
      <c r="MH530" s="462"/>
      <c r="MI530" s="462"/>
      <c r="MJ530" s="1871"/>
      <c r="MK530" s="1870"/>
      <c r="ML530" s="462"/>
      <c r="MM530" s="462"/>
      <c r="MN530" s="1871"/>
      <c r="MO530" s="1870"/>
      <c r="MP530" s="462"/>
      <c r="MQ530" s="462"/>
      <c r="MR530" s="1871"/>
      <c r="MS530" s="1870"/>
      <c r="MT530" s="462"/>
      <c r="MU530" s="462"/>
      <c r="MV530" s="1871"/>
      <c r="MW530" s="1870"/>
      <c r="MX530" s="462"/>
      <c r="MY530" s="462"/>
      <c r="MZ530" s="1871"/>
      <c r="NA530" s="1870"/>
      <c r="NB530" s="462"/>
      <c r="NC530" s="462"/>
      <c r="ND530" s="1871"/>
    </row>
    <row r="531" spans="1:368" s="78" customFormat="1" thickBot="1">
      <c r="A531" s="899"/>
      <c r="B531" s="1754"/>
      <c r="C531" s="1790"/>
      <c r="D531" s="2331"/>
      <c r="E531" s="1790"/>
      <c r="F531" s="2342"/>
      <c r="G531" s="2342" t="s">
        <v>413</v>
      </c>
      <c r="H531" s="2343">
        <f t="shared" si="440"/>
        <v>3.8333333333333335</v>
      </c>
      <c r="I531" s="2352">
        <f t="shared" si="440"/>
        <v>4.833333333333333</v>
      </c>
      <c r="J531" s="2343">
        <f t="shared" si="440"/>
        <v>4.166666666666667</v>
      </c>
      <c r="K531" s="2214">
        <f>SUM(H531:J531)</f>
        <v>12.833333333333332</v>
      </c>
      <c r="L531" s="1754"/>
      <c r="M531" s="65"/>
      <c r="N531" s="65"/>
      <c r="O531" s="65"/>
      <c r="P531" s="218"/>
      <c r="Q531" s="2511"/>
      <c r="R531" s="97"/>
      <c r="S531" s="98"/>
      <c r="T531" s="2512"/>
      <c r="U531" s="41"/>
      <c r="V531" s="41"/>
      <c r="W531" s="41"/>
      <c r="X531" s="100"/>
      <c r="Y531" s="101"/>
      <c r="Z531" s="101"/>
      <c r="AA531" s="101"/>
      <c r="AB531" s="102"/>
      <c r="AC531" s="484"/>
      <c r="AD531" s="484"/>
      <c r="AE531" s="484"/>
      <c r="AF531" s="356"/>
      <c r="AG531" s="358"/>
      <c r="AH531" s="358"/>
      <c r="AI531" s="358"/>
      <c r="AJ531" s="543"/>
      <c r="AK531" s="485">
        <v>4.5</v>
      </c>
      <c r="AL531" s="486">
        <v>5</v>
      </c>
      <c r="AM531" s="486">
        <v>5.5</v>
      </c>
      <c r="AN531" s="2361">
        <f>AM531+AL531+AK531</f>
        <v>15</v>
      </c>
      <c r="AO531" s="2227"/>
      <c r="AP531" s="2227"/>
      <c r="AQ531" s="2227"/>
      <c r="AR531" s="108"/>
      <c r="AS531" s="358"/>
      <c r="AT531" s="358"/>
      <c r="AU531" s="358"/>
      <c r="AV531" s="543"/>
      <c r="AW531" s="1971">
        <v>3</v>
      </c>
      <c r="AX531" s="665">
        <v>4</v>
      </c>
      <c r="AY531" s="666">
        <v>3</v>
      </c>
      <c r="AZ531" s="1963">
        <f>AY531+AX531+AW531</f>
        <v>10</v>
      </c>
      <c r="BA531" s="4"/>
      <c r="BB531" s="4"/>
      <c r="BC531" s="4"/>
      <c r="BD531" s="2395"/>
      <c r="BE531" s="2398"/>
      <c r="BF531" s="214"/>
      <c r="BG531" s="2445"/>
      <c r="BH531" s="2445"/>
      <c r="BI531" s="221"/>
      <c r="BJ531" s="221"/>
      <c r="BK531" s="221"/>
      <c r="BL531" s="220"/>
      <c r="BM531" s="1982"/>
      <c r="BN531" s="358"/>
      <c r="BO531" s="358"/>
      <c r="BP531" s="1983"/>
      <c r="BQ531" s="109"/>
      <c r="BR531" s="109"/>
      <c r="BS531" s="109"/>
      <c r="BT531" s="608"/>
      <c r="BU531" s="1939"/>
      <c r="BV531" s="109"/>
      <c r="BW531" s="109"/>
      <c r="BX531" s="1940"/>
      <c r="BY531" s="90"/>
      <c r="BZ531" s="90"/>
      <c r="CA531" s="90"/>
      <c r="CB531" s="120"/>
      <c r="CC531" s="41"/>
      <c r="CD531" s="41"/>
      <c r="CE531" s="41"/>
      <c r="CF531" s="100"/>
      <c r="CG531" s="38"/>
      <c r="CH531" s="38"/>
      <c r="CI531" s="38"/>
      <c r="CJ531" s="117"/>
      <c r="CK531" s="221"/>
      <c r="CL531" s="221"/>
      <c r="CM531" s="221"/>
      <c r="CN531" s="220"/>
      <c r="CO531" s="1858"/>
      <c r="CQ531" s="3"/>
      <c r="CR531" s="2020"/>
      <c r="CV531" s="121"/>
      <c r="CW531" s="2"/>
      <c r="CY531" s="3"/>
      <c r="CZ531" s="3"/>
      <c r="DA531" s="2"/>
      <c r="DC531" s="3"/>
      <c r="DD531" s="3"/>
      <c r="DE531" s="2"/>
      <c r="DG531" s="3"/>
      <c r="DH531" s="3"/>
      <c r="DI531" s="2"/>
      <c r="DK531" s="3"/>
      <c r="DL531" s="3"/>
      <c r="DM531" s="90"/>
      <c r="DN531" s="90"/>
      <c r="DO531" s="90"/>
      <c r="DP531" s="103"/>
      <c r="DQ531" s="2"/>
      <c r="DS531" s="3"/>
      <c r="DT531" s="121"/>
      <c r="DU531" s="2"/>
      <c r="DW531" s="3"/>
      <c r="DX531" s="121"/>
      <c r="DY531" s="2"/>
      <c r="EA531" s="3"/>
      <c r="EB531" s="121"/>
      <c r="EC531" s="2"/>
      <c r="EE531" s="3"/>
      <c r="EF531" s="121"/>
      <c r="EG531" s="2"/>
      <c r="EI531" s="3"/>
      <c r="EJ531" s="121"/>
      <c r="EK531" s="2"/>
      <c r="EM531" s="3"/>
      <c r="EN531" s="121"/>
      <c r="EO531" s="1870"/>
      <c r="EP531" s="462"/>
      <c r="EQ531" s="462"/>
      <c r="ER531" s="1871"/>
      <c r="ES531" s="2"/>
      <c r="EU531" s="3"/>
      <c r="EV531" s="121"/>
      <c r="EW531" s="2"/>
      <c r="EY531" s="3"/>
      <c r="EZ531" s="121"/>
      <c r="FA531" s="2"/>
      <c r="FC531" s="3"/>
      <c r="FD531" s="121"/>
      <c r="FE531" s="1682"/>
      <c r="FF531" s="1683"/>
      <c r="FG531" s="1684"/>
      <c r="FH531" s="1685"/>
      <c r="FL531" s="2252"/>
      <c r="FP531" s="2252"/>
      <c r="FQ531" s="1858"/>
      <c r="FT531" s="2252"/>
      <c r="FX531" s="2252"/>
      <c r="FY531" s="374"/>
      <c r="FZ531" s="374"/>
      <c r="GA531" s="374"/>
      <c r="GB531" s="2263"/>
      <c r="GF531" s="2252"/>
      <c r="GG531" s="1858"/>
      <c r="GJ531" s="2252"/>
      <c r="GK531" s="1858"/>
      <c r="GN531" s="2252"/>
      <c r="GR531" s="2252"/>
      <c r="GV531" s="1858"/>
      <c r="GW531" s="1870">
        <v>4</v>
      </c>
      <c r="GX531" s="462">
        <v>5.5</v>
      </c>
      <c r="GY531" s="462">
        <v>4</v>
      </c>
      <c r="GZ531" s="1871">
        <f>GY531+GX531+GW531</f>
        <v>13.5</v>
      </c>
      <c r="HA531" s="1870"/>
      <c r="HB531" s="462"/>
      <c r="HC531" s="462"/>
      <c r="HD531" s="1871"/>
      <c r="HE531" s="1870"/>
      <c r="HF531" s="462"/>
      <c r="HG531" s="462"/>
      <c r="HH531" s="1871"/>
      <c r="HI531" s="1870"/>
      <c r="HJ531" s="462"/>
      <c r="HK531" s="462"/>
      <c r="HL531" s="1871"/>
      <c r="HM531" s="1870"/>
      <c r="HN531" s="462"/>
      <c r="HO531" s="462"/>
      <c r="HP531" s="1871"/>
      <c r="HQ531" s="1870"/>
      <c r="HR531" s="462"/>
      <c r="HS531" s="462"/>
      <c r="HT531" s="1871"/>
      <c r="HU531" s="1870"/>
      <c r="HV531" s="462"/>
      <c r="HW531" s="462"/>
      <c r="HX531" s="1871"/>
      <c r="HY531" s="1870"/>
      <c r="HZ531" s="462"/>
      <c r="IA531" s="462"/>
      <c r="IB531" s="1871"/>
      <c r="IC531" s="1870"/>
      <c r="ID531" s="462"/>
      <c r="IE531" s="462"/>
      <c r="IF531" s="1871"/>
      <c r="IG531" s="1870"/>
      <c r="IH531" s="462"/>
      <c r="II531" s="462"/>
      <c r="IJ531" s="1871"/>
      <c r="IK531" s="1870"/>
      <c r="IL531" s="462"/>
      <c r="IM531" s="462"/>
      <c r="IN531" s="1871"/>
      <c r="IO531" s="1870"/>
      <c r="IP531" s="462"/>
      <c r="IQ531" s="462"/>
      <c r="IR531" s="1871"/>
      <c r="IS531" s="1870"/>
      <c r="IT531" s="462"/>
      <c r="IU531" s="462"/>
      <c r="IV531" s="574"/>
      <c r="IW531" s="1870"/>
      <c r="IX531" s="462"/>
      <c r="IY531" s="462"/>
      <c r="IZ531" s="1871"/>
      <c r="JA531" s="1870"/>
      <c r="JB531" s="462"/>
      <c r="JC531" s="462"/>
      <c r="JD531" s="1871"/>
      <c r="JE531" s="1870"/>
      <c r="JF531" s="462"/>
      <c r="JG531" s="462"/>
      <c r="JH531" s="1871"/>
      <c r="JI531" s="1870"/>
      <c r="JJ531" s="462"/>
      <c r="JK531" s="462"/>
      <c r="JL531" s="1871"/>
      <c r="JM531" s="1870"/>
      <c r="JN531" s="462"/>
      <c r="JO531" s="462"/>
      <c r="JP531" s="1871"/>
      <c r="JQ531" s="1870"/>
      <c r="JR531" s="462"/>
      <c r="JS531" s="462"/>
      <c r="JT531" s="1871"/>
      <c r="JU531" s="1870"/>
      <c r="JV531" s="462"/>
      <c r="JW531" s="462"/>
      <c r="JX531" s="1871"/>
      <c r="JY531" s="1870"/>
      <c r="JZ531" s="462"/>
      <c r="KA531" s="462"/>
      <c r="KB531" s="1871"/>
      <c r="KC531" s="1870"/>
      <c r="KD531" s="462"/>
      <c r="KE531" s="462"/>
      <c r="KF531" s="1871"/>
      <c r="KG531" s="1870"/>
      <c r="KH531" s="462"/>
      <c r="KI531" s="462"/>
      <c r="KJ531" s="1871"/>
      <c r="KK531" s="1870"/>
      <c r="KL531" s="462"/>
      <c r="KM531" s="462"/>
      <c r="KN531" s="1871"/>
      <c r="KO531" s="1870"/>
      <c r="KP531" s="462"/>
      <c r="KQ531" s="462"/>
      <c r="KR531" s="1871"/>
      <c r="KS531" s="1870"/>
      <c r="KT531" s="462"/>
      <c r="KU531" s="462"/>
      <c r="KV531" s="1871"/>
      <c r="KW531" s="1870"/>
      <c r="KX531" s="462"/>
      <c r="KY531" s="462"/>
      <c r="KZ531" s="1871"/>
      <c r="LA531" s="1870"/>
      <c r="LB531" s="462"/>
      <c r="LC531" s="462"/>
      <c r="LD531" s="1871"/>
      <c r="LE531" s="1870"/>
      <c r="LF531" s="462"/>
      <c r="LG531" s="462"/>
      <c r="LH531" s="1871"/>
      <c r="LI531" s="1870"/>
      <c r="LJ531" s="462"/>
      <c r="LK531" s="462"/>
      <c r="LL531" s="1871"/>
      <c r="LM531" s="1870"/>
      <c r="LN531" s="462"/>
      <c r="LO531" s="462"/>
      <c r="LP531" s="1871"/>
      <c r="LQ531" s="1870"/>
      <c r="LR531" s="462"/>
      <c r="LS531" s="462"/>
      <c r="LT531" s="1871"/>
      <c r="LU531" s="1870"/>
      <c r="LV531" s="462"/>
      <c r="LW531" s="462"/>
      <c r="LX531" s="1871"/>
      <c r="LY531" s="1870"/>
      <c r="LZ531" s="462"/>
      <c r="MA531" s="462"/>
      <c r="MB531" s="1871"/>
      <c r="MC531" s="1870"/>
      <c r="MD531" s="462"/>
      <c r="ME531" s="462"/>
      <c r="MF531" s="1871"/>
      <c r="MG531" s="1870"/>
      <c r="MH531" s="462"/>
      <c r="MI531" s="462"/>
      <c r="MJ531" s="1871"/>
      <c r="MK531" s="1870"/>
      <c r="ML531" s="462"/>
      <c r="MM531" s="462"/>
      <c r="MN531" s="1871"/>
      <c r="MO531" s="1870"/>
      <c r="MP531" s="462"/>
      <c r="MQ531" s="462"/>
      <c r="MR531" s="1871"/>
      <c r="MS531" s="1870"/>
      <c r="MT531" s="462"/>
      <c r="MU531" s="462"/>
      <c r="MV531" s="1871"/>
      <c r="MW531" s="1870"/>
      <c r="MX531" s="462"/>
      <c r="MY531" s="462"/>
      <c r="MZ531" s="1871"/>
      <c r="NA531" s="1870"/>
      <c r="NB531" s="462"/>
      <c r="NC531" s="462"/>
      <c r="ND531" s="1871"/>
    </row>
    <row r="532" spans="1:368" s="933" customFormat="1" thickBot="1">
      <c r="A532" s="900"/>
      <c r="B532" s="1761"/>
      <c r="C532" s="2340"/>
      <c r="D532" s="2347"/>
      <c r="E532" s="2340"/>
      <c r="F532" s="2270"/>
      <c r="G532" s="2270" t="s">
        <v>588</v>
      </c>
      <c r="H532" s="2343">
        <f t="shared" si="440"/>
        <v>3.7663333333333333</v>
      </c>
      <c r="I532" s="2343">
        <f t="shared" si="440"/>
        <v>4.2663333333333329</v>
      </c>
      <c r="J532" s="2343">
        <f t="shared" si="440"/>
        <v>5.0773333333333328</v>
      </c>
      <c r="K532" s="2214">
        <f>SUM(H532:J532)</f>
        <v>13.11</v>
      </c>
      <c r="L532" s="1761"/>
      <c r="M532" s="2136"/>
      <c r="N532" s="2136"/>
      <c r="O532" s="2136"/>
      <c r="P532" s="2492"/>
      <c r="Q532" s="2538"/>
      <c r="R532" s="2137"/>
      <c r="S532" s="2138"/>
      <c r="T532" s="2539"/>
      <c r="U532" s="2139"/>
      <c r="V532" s="2139"/>
      <c r="W532" s="2139"/>
      <c r="X532" s="2140"/>
      <c r="Y532" s="2204"/>
      <c r="Z532" s="2204"/>
      <c r="AA532" s="2204"/>
      <c r="AB532" s="2205"/>
      <c r="AC532" s="2245"/>
      <c r="AD532" s="2245"/>
      <c r="AE532" s="2245"/>
      <c r="AF532" s="904"/>
      <c r="AG532" s="918"/>
      <c r="AH532" s="918"/>
      <c r="AI532" s="918"/>
      <c r="AJ532" s="2240"/>
      <c r="AK532" s="485">
        <v>4</v>
      </c>
      <c r="AL532" s="486">
        <v>5.5</v>
      </c>
      <c r="AM532" s="486">
        <v>6.5</v>
      </c>
      <c r="AN532" s="2361">
        <f>AM532+AL532+AK532</f>
        <v>16</v>
      </c>
      <c r="AO532" s="2229"/>
      <c r="AP532" s="2229"/>
      <c r="AQ532" s="2229"/>
      <c r="AR532" s="2230"/>
      <c r="AS532" s="918"/>
      <c r="AT532" s="918"/>
      <c r="AU532" s="918"/>
      <c r="AV532" s="2240"/>
      <c r="AW532" s="1971">
        <v>3</v>
      </c>
      <c r="AX532" s="665">
        <v>3</v>
      </c>
      <c r="AY532" s="666">
        <v>3</v>
      </c>
      <c r="AZ532" s="1963">
        <f>AY532+AX532+AW532</f>
        <v>9</v>
      </c>
      <c r="BA532" s="2156"/>
      <c r="BB532" s="2156"/>
      <c r="BC532" s="2156"/>
      <c r="BD532" s="2396"/>
      <c r="BE532" s="2399"/>
      <c r="BF532" s="2157"/>
      <c r="BG532" s="2446"/>
      <c r="BH532" s="2446"/>
      <c r="BI532" s="2158"/>
      <c r="BJ532" s="2158"/>
      <c r="BK532" s="2158"/>
      <c r="BL532" s="2166"/>
      <c r="BM532" s="2389"/>
      <c r="BN532" s="918"/>
      <c r="BO532" s="918"/>
      <c r="BP532" s="2390"/>
      <c r="BQ532" s="2149"/>
      <c r="BR532" s="2149"/>
      <c r="BS532" s="2149"/>
      <c r="BT532" s="2151"/>
      <c r="BU532" s="2162"/>
      <c r="BV532" s="2149"/>
      <c r="BW532" s="2149"/>
      <c r="BX532" s="2163"/>
      <c r="BY532" s="2170"/>
      <c r="BZ532" s="2170"/>
      <c r="CA532" s="2170"/>
      <c r="CB532" s="2231"/>
      <c r="CC532" s="2139"/>
      <c r="CD532" s="2139"/>
      <c r="CE532" s="2139"/>
      <c r="CF532" s="2140"/>
      <c r="CG532" s="2160"/>
      <c r="CH532" s="2160"/>
      <c r="CI532" s="2160"/>
      <c r="CJ532" s="2161"/>
      <c r="CK532" s="2158"/>
      <c r="CL532" s="2158"/>
      <c r="CM532" s="2158"/>
      <c r="CN532" s="2166"/>
      <c r="CO532" s="1868"/>
      <c r="CQ532" s="2167"/>
      <c r="CR532" s="2206"/>
      <c r="CV532" s="2168"/>
      <c r="CW532" s="2169"/>
      <c r="CY532" s="2167"/>
      <c r="CZ532" s="2167"/>
      <c r="DA532" s="2169"/>
      <c r="DC532" s="2167"/>
      <c r="DD532" s="2167"/>
      <c r="DE532" s="2169"/>
      <c r="DG532" s="2167"/>
      <c r="DH532" s="2167"/>
      <c r="DI532" s="2169"/>
      <c r="DK532" s="2167"/>
      <c r="DL532" s="2167"/>
      <c r="DM532" s="2170"/>
      <c r="DN532" s="2170"/>
      <c r="DO532" s="2170"/>
      <c r="DP532" s="2171"/>
      <c r="DQ532" s="2169"/>
      <c r="DS532" s="2167"/>
      <c r="DT532" s="2168"/>
      <c r="DU532" s="2169"/>
      <c r="DW532" s="2167"/>
      <c r="DX532" s="2168"/>
      <c r="DY532" s="2169"/>
      <c r="EA532" s="2167"/>
      <c r="EB532" s="2168"/>
      <c r="EC532" s="2169"/>
      <c r="EE532" s="2167"/>
      <c r="EF532" s="2168"/>
      <c r="EG532" s="2169"/>
      <c r="EI532" s="2167"/>
      <c r="EJ532" s="2168"/>
      <c r="EK532" s="2169"/>
      <c r="EM532" s="2167"/>
      <c r="EN532" s="2168"/>
      <c r="EO532" s="2348"/>
      <c r="EP532" s="2233"/>
      <c r="EQ532" s="2233"/>
      <c r="ER532" s="2349"/>
      <c r="ES532" s="2169"/>
      <c r="EU532" s="2167"/>
      <c r="EV532" s="2168"/>
      <c r="EW532" s="2169"/>
      <c r="EY532" s="2167"/>
      <c r="EZ532" s="2168"/>
      <c r="FA532" s="2169"/>
      <c r="FC532" s="2167"/>
      <c r="FD532" s="2168"/>
      <c r="FE532" s="2192"/>
      <c r="FF532" s="2193"/>
      <c r="FG532" s="2194"/>
      <c r="FH532" s="2195"/>
      <c r="FL532" s="2261"/>
      <c r="FP532" s="2261"/>
      <c r="FQ532" s="1868"/>
      <c r="FT532" s="2261"/>
      <c r="FX532" s="2261"/>
      <c r="FY532" s="906"/>
      <c r="FZ532" s="906"/>
      <c r="GA532" s="906"/>
      <c r="GB532" s="2393"/>
      <c r="GF532" s="2261"/>
      <c r="GG532" s="1868"/>
      <c r="GJ532" s="2261"/>
      <c r="GK532" s="1868"/>
      <c r="GN532" s="2261"/>
      <c r="GR532" s="2261"/>
      <c r="GV532" s="1868"/>
      <c r="GW532" s="1906">
        <f>GZ532*6/20</f>
        <v>4.2990000000000004</v>
      </c>
      <c r="GX532" s="683">
        <f>GZ532*6/20</f>
        <v>4.2990000000000004</v>
      </c>
      <c r="GY532" s="683">
        <f>GZ532*8/20</f>
        <v>5.7320000000000002</v>
      </c>
      <c r="GZ532" s="1907">
        <v>14.33</v>
      </c>
      <c r="HA532" s="2348"/>
      <c r="HB532" s="2233"/>
      <c r="HC532" s="2233"/>
      <c r="HD532" s="2349"/>
      <c r="HE532" s="2348"/>
      <c r="HF532" s="2233"/>
      <c r="HG532" s="2233"/>
      <c r="HH532" s="2349"/>
      <c r="HI532" s="2348"/>
      <c r="HJ532" s="2233"/>
      <c r="HK532" s="2233"/>
      <c r="HL532" s="2349"/>
      <c r="HM532" s="2348"/>
      <c r="HN532" s="2233"/>
      <c r="HO532" s="2233"/>
      <c r="HP532" s="2349"/>
      <c r="HQ532" s="2348"/>
      <c r="HR532" s="2233"/>
      <c r="HS532" s="2233"/>
      <c r="HT532" s="2349"/>
      <c r="HU532" s="2348"/>
      <c r="HV532" s="2233"/>
      <c r="HW532" s="2233"/>
      <c r="HX532" s="2349"/>
      <c r="HY532" s="2348"/>
      <c r="HZ532" s="2233"/>
      <c r="IA532" s="2233"/>
      <c r="IB532" s="2349"/>
      <c r="IC532" s="2348"/>
      <c r="ID532" s="2233"/>
      <c r="IE532" s="2233"/>
      <c r="IF532" s="2349"/>
      <c r="IG532" s="2348"/>
      <c r="IH532" s="2233"/>
      <c r="II532" s="2233"/>
      <c r="IJ532" s="2349"/>
      <c r="IK532" s="2348"/>
      <c r="IL532" s="2233"/>
      <c r="IM532" s="2233"/>
      <c r="IN532" s="2349"/>
      <c r="IO532" s="2348"/>
      <c r="IP532" s="2233"/>
      <c r="IQ532" s="2233"/>
      <c r="IR532" s="2349"/>
      <c r="IS532" s="2348"/>
      <c r="IT532" s="2233"/>
      <c r="IU532" s="2233"/>
      <c r="IV532" s="905"/>
      <c r="IW532" s="2348"/>
      <c r="IX532" s="2233"/>
      <c r="IY532" s="2233"/>
      <c r="IZ532" s="2349"/>
      <c r="JA532" s="2348"/>
      <c r="JB532" s="2233"/>
      <c r="JC532" s="2233"/>
      <c r="JD532" s="2349"/>
      <c r="JE532" s="2348"/>
      <c r="JF532" s="2233"/>
      <c r="JG532" s="2233"/>
      <c r="JH532" s="2349"/>
      <c r="JI532" s="2348"/>
      <c r="JJ532" s="2233"/>
      <c r="JK532" s="2233"/>
      <c r="JL532" s="2349"/>
      <c r="JM532" s="2348"/>
      <c r="JN532" s="2233"/>
      <c r="JO532" s="2233"/>
      <c r="JP532" s="2349"/>
      <c r="JQ532" s="2348"/>
      <c r="JR532" s="2233"/>
      <c r="JS532" s="2233"/>
      <c r="JT532" s="2349"/>
      <c r="JU532" s="2348"/>
      <c r="JV532" s="2233"/>
      <c r="JW532" s="2233"/>
      <c r="JX532" s="2349"/>
      <c r="JY532" s="2348"/>
      <c r="JZ532" s="2233"/>
      <c r="KA532" s="2233"/>
      <c r="KB532" s="2349"/>
      <c r="KC532" s="2348"/>
      <c r="KD532" s="2233"/>
      <c r="KE532" s="2233"/>
      <c r="KF532" s="2349"/>
      <c r="KG532" s="2348"/>
      <c r="KH532" s="2233"/>
      <c r="KI532" s="2233"/>
      <c r="KJ532" s="2349"/>
      <c r="KK532" s="2348"/>
      <c r="KL532" s="2233"/>
      <c r="KM532" s="2233"/>
      <c r="KN532" s="2349"/>
      <c r="KO532" s="2348"/>
      <c r="KP532" s="2233"/>
      <c r="KQ532" s="2233"/>
      <c r="KR532" s="2349"/>
      <c r="KS532" s="2348"/>
      <c r="KT532" s="2233"/>
      <c r="KU532" s="2233"/>
      <c r="KV532" s="2349"/>
      <c r="KW532" s="2348"/>
      <c r="KX532" s="2233"/>
      <c r="KY532" s="2233"/>
      <c r="KZ532" s="2349"/>
      <c r="LA532" s="2348"/>
      <c r="LB532" s="2233"/>
      <c r="LC532" s="2233"/>
      <c r="LD532" s="2349"/>
      <c r="LE532" s="2348"/>
      <c r="LF532" s="2233"/>
      <c r="LG532" s="2233"/>
      <c r="LH532" s="2349"/>
      <c r="LI532" s="2348"/>
      <c r="LJ532" s="2233"/>
      <c r="LK532" s="2233"/>
      <c r="LL532" s="2349"/>
      <c r="LM532" s="2348"/>
      <c r="LN532" s="2233"/>
      <c r="LO532" s="2233"/>
      <c r="LP532" s="2349"/>
      <c r="LQ532" s="2348"/>
      <c r="LR532" s="2233"/>
      <c r="LS532" s="2233"/>
      <c r="LT532" s="2349"/>
      <c r="LU532" s="2348"/>
      <c r="LV532" s="2233"/>
      <c r="LW532" s="2233"/>
      <c r="LX532" s="2349"/>
      <c r="LY532" s="2348"/>
      <c r="LZ532" s="2233"/>
      <c r="MA532" s="2233"/>
      <c r="MB532" s="2349"/>
      <c r="MC532" s="2348"/>
      <c r="MD532" s="2233"/>
      <c r="ME532" s="2233"/>
      <c r="MF532" s="2349"/>
      <c r="MG532" s="2348"/>
      <c r="MH532" s="2233"/>
      <c r="MI532" s="2233"/>
      <c r="MJ532" s="2349"/>
      <c r="MK532" s="2348"/>
      <c r="ML532" s="2233"/>
      <c r="MM532" s="2233"/>
      <c r="MN532" s="2349"/>
      <c r="MO532" s="2348"/>
      <c r="MP532" s="2233"/>
      <c r="MQ532" s="2233"/>
      <c r="MR532" s="2349"/>
      <c r="MS532" s="2348"/>
      <c r="MT532" s="2233"/>
      <c r="MU532" s="2233"/>
      <c r="MV532" s="2349"/>
      <c r="MW532" s="2348"/>
      <c r="MX532" s="2233"/>
      <c r="MY532" s="2233"/>
      <c r="MZ532" s="2349"/>
      <c r="NA532" s="2348"/>
      <c r="NB532" s="2233"/>
      <c r="NC532" s="2233"/>
      <c r="ND532" s="2349"/>
    </row>
    <row r="533" spans="1:368" s="898" customFormat="1" thickBot="1">
      <c r="A533" s="861"/>
      <c r="B533" s="1760"/>
      <c r="C533" s="1790"/>
      <c r="D533" s="2331"/>
      <c r="E533" s="1790"/>
      <c r="F533" s="2345" t="s">
        <v>603</v>
      </c>
      <c r="G533" s="2346"/>
      <c r="H533" s="2274"/>
      <c r="I533" s="2274"/>
      <c r="J533" s="2274"/>
      <c r="K533" s="2275"/>
      <c r="L533" s="1760"/>
      <c r="M533" s="2075"/>
      <c r="N533" s="2075"/>
      <c r="O533" s="2075"/>
      <c r="P533" s="2491"/>
      <c r="Q533" s="2536"/>
      <c r="R533" s="2076"/>
      <c r="S533" s="2077"/>
      <c r="T533" s="2537"/>
      <c r="U533" s="2078"/>
      <c r="V533" s="2078"/>
      <c r="W533" s="2078"/>
      <c r="X533" s="2079"/>
      <c r="Y533" s="2199"/>
      <c r="Z533" s="2199"/>
      <c r="AA533" s="2199"/>
      <c r="AB533" s="2200"/>
      <c r="AC533" s="2570"/>
      <c r="AD533" s="2570"/>
      <c r="AE533" s="2571"/>
      <c r="AF533" s="2571"/>
      <c r="AG533" s="2574">
        <f>STDEV(AJ534:AJ539)</f>
        <v>2.1354156504062654</v>
      </c>
      <c r="AH533" s="2574"/>
      <c r="AI533" s="2575">
        <f>AVERAGE(AJ534:AJ539)</f>
        <v>11.799999999999999</v>
      </c>
      <c r="AJ533" s="2575"/>
      <c r="AK533" s="2574"/>
      <c r="AL533" s="2574"/>
      <c r="AM533" s="2575"/>
      <c r="AN533" s="2575"/>
      <c r="AO533" s="2225"/>
      <c r="AP533" s="2225"/>
      <c r="AQ533" s="2225"/>
      <c r="AR533" s="2226"/>
      <c r="AS533" s="2574">
        <f>STDEV(AV534:AV539)</f>
        <v>2.5819888974716085</v>
      </c>
      <c r="AT533" s="2574"/>
      <c r="AU533" s="2575">
        <f>AVERAGE(AV534:AV539)</f>
        <v>14.333333333333334</v>
      </c>
      <c r="AV533" s="2575"/>
      <c r="AW533" s="2570" t="e">
        <f>STDEV(AZ534:AZ539)</f>
        <v>#DIV/0!</v>
      </c>
      <c r="AX533" s="2570"/>
      <c r="AY533" s="2571" t="e">
        <f>AVERAGE(AZ534:AZ539)</f>
        <v>#DIV/0!</v>
      </c>
      <c r="AZ533" s="2571"/>
      <c r="BA533" s="2095"/>
      <c r="BB533" s="2095"/>
      <c r="BC533" s="2095"/>
      <c r="BD533" s="2394"/>
      <c r="BE533" s="2572">
        <f>STDEV(BH534:BH539)</f>
        <v>2.3151673805580479</v>
      </c>
      <c r="BF533" s="2570"/>
      <c r="BG533" s="2571">
        <f>AVERAGE(BH534:BH539)</f>
        <v>12.799999999999999</v>
      </c>
      <c r="BH533" s="2571"/>
      <c r="BI533" s="2097"/>
      <c r="BJ533" s="2097"/>
      <c r="BK533" s="2097"/>
      <c r="BL533" s="2098"/>
      <c r="BM533" s="2570"/>
      <c r="BN533" s="2570"/>
      <c r="BO533" s="2571"/>
      <c r="BP533" s="2571"/>
      <c r="BQ533" s="2088"/>
      <c r="BR533" s="2088"/>
      <c r="BS533" s="2088"/>
      <c r="BT533" s="2090"/>
      <c r="BU533" s="2101"/>
      <c r="BV533" s="2088"/>
      <c r="BW533" s="2088"/>
      <c r="BX533" s="2102"/>
      <c r="BY533" s="2109"/>
      <c r="BZ533" s="2109"/>
      <c r="CA533" s="2109"/>
      <c r="CB533" s="2232"/>
      <c r="CC533" s="2078"/>
      <c r="CD533" s="2078"/>
      <c r="CE533" s="2078"/>
      <c r="CF533" s="2079"/>
      <c r="CG533" s="2099"/>
      <c r="CH533" s="2099"/>
      <c r="CI533" s="2099"/>
      <c r="CJ533" s="2100"/>
      <c r="CK533" s="2097"/>
      <c r="CL533" s="2097"/>
      <c r="CM533" s="2097"/>
      <c r="CN533" s="2105"/>
      <c r="CO533" s="1867"/>
      <c r="CQ533" s="2106"/>
      <c r="CR533" s="2201"/>
      <c r="CV533" s="2107"/>
      <c r="CW533" s="2108"/>
      <c r="CY533" s="2106"/>
      <c r="CZ533" s="2106"/>
      <c r="DA533" s="2108"/>
      <c r="DC533" s="2106"/>
      <c r="DD533" s="2106"/>
      <c r="DE533" s="2108"/>
      <c r="DG533" s="2106"/>
      <c r="DH533" s="2106"/>
      <c r="DI533" s="2108"/>
      <c r="DK533" s="2106"/>
      <c r="DL533" s="2106"/>
      <c r="DM533" s="2109"/>
      <c r="DN533" s="2109"/>
      <c r="DO533" s="2109"/>
      <c r="DP533" s="2110"/>
      <c r="DQ533" s="2108"/>
      <c r="DS533" s="2106"/>
      <c r="DT533" s="2107"/>
      <c r="DU533" s="2108"/>
      <c r="DW533" s="2106"/>
      <c r="DX533" s="2107"/>
      <c r="DY533" s="2108"/>
      <c r="EA533" s="2106"/>
      <c r="EB533" s="2107"/>
      <c r="EC533" s="2108"/>
      <c r="EE533" s="2106"/>
      <c r="EF533" s="2107"/>
      <c r="EG533" s="2108"/>
      <c r="EI533" s="2106"/>
      <c r="EJ533" s="2107"/>
      <c r="EK533" s="2108"/>
      <c r="EM533" s="2106"/>
      <c r="EN533" s="2107"/>
      <c r="EO533" s="2570"/>
      <c r="EP533" s="2570"/>
      <c r="EQ533" s="2571"/>
      <c r="ER533" s="2571"/>
      <c r="ES533" s="2108"/>
      <c r="EU533" s="2106"/>
      <c r="EV533" s="2107"/>
      <c r="EW533" s="2108"/>
      <c r="EY533" s="2106"/>
      <c r="EZ533" s="2107"/>
      <c r="FA533" s="2108"/>
      <c r="FC533" s="2106"/>
      <c r="FD533" s="2107"/>
      <c r="FE533" s="2131"/>
      <c r="FF533" s="2132"/>
      <c r="FG533" s="2133"/>
      <c r="FH533" s="2134"/>
      <c r="FL533" s="2260"/>
      <c r="FP533" s="2260"/>
      <c r="FQ533" s="1867"/>
      <c r="FT533" s="2260"/>
      <c r="FX533" s="2260"/>
      <c r="FY533" s="2570"/>
      <c r="FZ533" s="2570"/>
      <c r="GA533" s="2571"/>
      <c r="GB533" s="2571"/>
      <c r="GF533" s="2260"/>
      <c r="GG533" s="1867"/>
      <c r="GJ533" s="2260"/>
      <c r="GK533" s="1867"/>
      <c r="GN533" s="2260"/>
      <c r="GR533" s="2260"/>
      <c r="GV533" s="1867"/>
      <c r="GW533" s="2570">
        <f>STDEV(GZ534:GZ539)</f>
        <v>0.59999999999997344</v>
      </c>
      <c r="GX533" s="2570"/>
      <c r="GY533" s="2571">
        <f>AVERAGE(GZ534:GZ539)</f>
        <v>12.700000000000001</v>
      </c>
      <c r="GZ533" s="2571"/>
      <c r="HA533" s="2570"/>
      <c r="HB533" s="2570"/>
      <c r="HC533" s="2571"/>
      <c r="HD533" s="2571"/>
      <c r="HE533" s="2570">
        <f>STDEV(HH534:HH539)</f>
        <v>1.0198039027185501</v>
      </c>
      <c r="HF533" s="2570"/>
      <c r="HG533" s="2571">
        <f>AVERAGE(HH534:HH539)</f>
        <v>12.4</v>
      </c>
      <c r="HH533" s="2571"/>
      <c r="HI533" s="2570">
        <f>STDEV(HL534:HL539)</f>
        <v>1.0198039027185501</v>
      </c>
      <c r="HJ533" s="2570"/>
      <c r="HK533" s="2571">
        <f>AVERAGE(HL534:HL539)</f>
        <v>12.4</v>
      </c>
      <c r="HL533" s="2571"/>
      <c r="HM533" s="2570">
        <f>STDEV(HP534:HP539)</f>
        <v>1.0198039027185501</v>
      </c>
      <c r="HN533" s="2570"/>
      <c r="HO533" s="2571">
        <f>AVERAGE(HP534:HP539)</f>
        <v>12.4</v>
      </c>
      <c r="HP533" s="2571"/>
      <c r="HQ533" s="2570"/>
      <c r="HR533" s="2570"/>
      <c r="HS533" s="2571"/>
      <c r="HT533" s="2571"/>
      <c r="HU533" s="2570"/>
      <c r="HV533" s="2570"/>
      <c r="HW533" s="2571"/>
      <c r="HX533" s="2571"/>
      <c r="HY533" s="2570"/>
      <c r="HZ533" s="2570"/>
      <c r="IA533" s="2571"/>
      <c r="IB533" s="2571"/>
      <c r="IC533" s="2570"/>
      <c r="ID533" s="2570"/>
      <c r="IE533" s="2571"/>
      <c r="IF533" s="2571"/>
      <c r="IG533" s="2570"/>
      <c r="IH533" s="2570"/>
      <c r="II533" s="2571"/>
      <c r="IJ533" s="2571"/>
      <c r="IK533" s="2570"/>
      <c r="IL533" s="2570"/>
      <c r="IM533" s="2571"/>
      <c r="IN533" s="2571"/>
      <c r="IO533" s="2570"/>
      <c r="IP533" s="2570"/>
      <c r="IQ533" s="2571"/>
      <c r="IR533" s="2571"/>
      <c r="IS533" s="2570"/>
      <c r="IT533" s="2570"/>
      <c r="IU533" s="2571"/>
      <c r="IV533" s="2571"/>
      <c r="IW533" s="2572"/>
      <c r="IX533" s="2570"/>
      <c r="IY533" s="2571"/>
      <c r="IZ533" s="2573"/>
      <c r="JA533" s="2572"/>
      <c r="JB533" s="2570"/>
      <c r="JC533" s="2571"/>
      <c r="JD533" s="2573"/>
      <c r="JE533" s="2572"/>
      <c r="JF533" s="2570"/>
      <c r="JG533" s="2571"/>
      <c r="JH533" s="2573"/>
      <c r="JI533" s="2572"/>
      <c r="JJ533" s="2570"/>
      <c r="JK533" s="2571"/>
      <c r="JL533" s="2573"/>
      <c r="JM533" s="2572"/>
      <c r="JN533" s="2570"/>
      <c r="JO533" s="2571"/>
      <c r="JP533" s="2573"/>
      <c r="JQ533" s="2572"/>
      <c r="JR533" s="2570"/>
      <c r="JS533" s="2571"/>
      <c r="JT533" s="2573"/>
      <c r="JU533" s="2572"/>
      <c r="JV533" s="2570"/>
      <c r="JW533" s="2571"/>
      <c r="JX533" s="2573"/>
      <c r="JY533" s="2572"/>
      <c r="JZ533" s="2570"/>
      <c r="KA533" s="2571"/>
      <c r="KB533" s="2573"/>
      <c r="KC533" s="2572"/>
      <c r="KD533" s="2570"/>
      <c r="KE533" s="2571"/>
      <c r="KF533" s="2573"/>
      <c r="KG533" s="2572"/>
      <c r="KH533" s="2570"/>
      <c r="KI533" s="2571"/>
      <c r="KJ533" s="2573"/>
      <c r="KK533" s="2572"/>
      <c r="KL533" s="2570"/>
      <c r="KM533" s="2571"/>
      <c r="KN533" s="2573"/>
      <c r="KO533" s="2572"/>
      <c r="KP533" s="2570"/>
      <c r="KQ533" s="2571"/>
      <c r="KR533" s="2573"/>
      <c r="KS533" s="2572"/>
      <c r="KT533" s="2570"/>
      <c r="KU533" s="2571"/>
      <c r="KV533" s="2573"/>
      <c r="KW533" s="2572"/>
      <c r="KX533" s="2570"/>
      <c r="KY533" s="2571"/>
      <c r="KZ533" s="2573"/>
      <c r="LA533" s="2572"/>
      <c r="LB533" s="2570"/>
      <c r="LC533" s="2571"/>
      <c r="LD533" s="2573"/>
      <c r="LE533" s="2572"/>
      <c r="LF533" s="2570"/>
      <c r="LG533" s="2571"/>
      <c r="LH533" s="2573"/>
      <c r="LI533" s="2572"/>
      <c r="LJ533" s="2570"/>
      <c r="LK533" s="2571"/>
      <c r="LL533" s="2573"/>
      <c r="LM533" s="2572"/>
      <c r="LN533" s="2570"/>
      <c r="LO533" s="2571"/>
      <c r="LP533" s="2573"/>
      <c r="LQ533" s="2572"/>
      <c r="LR533" s="2570"/>
      <c r="LS533" s="2571"/>
      <c r="LT533" s="2573"/>
      <c r="LU533" s="2572"/>
      <c r="LV533" s="2570"/>
      <c r="LW533" s="2571"/>
      <c r="LX533" s="2573"/>
      <c r="LY533" s="2572"/>
      <c r="LZ533" s="2570"/>
      <c r="MA533" s="2571"/>
      <c r="MB533" s="2573"/>
      <c r="MC533" s="2572"/>
      <c r="MD533" s="2570"/>
      <c r="ME533" s="2571"/>
      <c r="MF533" s="2573"/>
      <c r="MG533" s="2572"/>
      <c r="MH533" s="2570"/>
      <c r="MI533" s="2571"/>
      <c r="MJ533" s="2573"/>
      <c r="MK533" s="2572"/>
      <c r="ML533" s="2570"/>
      <c r="MM533" s="2571"/>
      <c r="MN533" s="2573"/>
      <c r="MO533" s="2572"/>
      <c r="MP533" s="2570"/>
      <c r="MQ533" s="2571"/>
      <c r="MR533" s="2573"/>
      <c r="MS533" s="2572"/>
      <c r="MT533" s="2570"/>
      <c r="MU533" s="2571"/>
      <c r="MV533" s="2573"/>
      <c r="MW533" s="2572"/>
      <c r="MX533" s="2570"/>
      <c r="MY533" s="2571"/>
      <c r="MZ533" s="2573"/>
      <c r="NA533" s="2572"/>
      <c r="NB533" s="2570"/>
      <c r="NC533" s="2571"/>
      <c r="ND533" s="2573"/>
    </row>
    <row r="534" spans="1:368" s="78" customFormat="1" thickBot="1">
      <c r="A534" s="899"/>
      <c r="B534" s="1754"/>
      <c r="C534" s="1790"/>
      <c r="D534" s="2331"/>
      <c r="E534" s="1790"/>
      <c r="F534" s="2342" t="s">
        <v>600</v>
      </c>
      <c r="G534" s="2342" t="s">
        <v>605</v>
      </c>
      <c r="H534" s="2354">
        <f t="shared" ref="H534:J539" si="441">AVERAGE(AG534,CG534,BE534,CO534,EO534,AS534,AK534,GW534,HE534,BM534,FY534)</f>
        <v>4.32</v>
      </c>
      <c r="I534" s="2353">
        <f t="shared" si="441"/>
        <v>4.12</v>
      </c>
      <c r="J534" s="2343">
        <f t="shared" si="441"/>
        <v>4.3600000000000003</v>
      </c>
      <c r="K534" s="2216">
        <f t="shared" ref="K534:K539" si="442">SUM(H534:J534)</f>
        <v>12.8</v>
      </c>
      <c r="L534" s="1754"/>
      <c r="M534" s="65"/>
      <c r="N534" s="65"/>
      <c r="O534" s="65"/>
      <c r="P534" s="218"/>
      <c r="Q534" s="2511"/>
      <c r="R534" s="97"/>
      <c r="S534" s="98"/>
      <c r="T534" s="2512"/>
      <c r="U534" s="41"/>
      <c r="V534" s="41"/>
      <c r="W534" s="41"/>
      <c r="X534" s="100"/>
      <c r="Y534" s="101"/>
      <c r="Z534" s="101"/>
      <c r="AA534" s="101"/>
      <c r="AB534" s="102"/>
      <c r="AC534" s="484"/>
      <c r="AD534" s="484"/>
      <c r="AE534" s="484"/>
      <c r="AF534" s="2403"/>
      <c r="AG534" s="2404">
        <v>5</v>
      </c>
      <c r="AH534" s="2208">
        <v>5</v>
      </c>
      <c r="AI534" s="2208">
        <v>5</v>
      </c>
      <c r="AJ534" s="2211">
        <f>AI534+AH534+AG534</f>
        <v>15</v>
      </c>
      <c r="AK534" s="2405"/>
      <c r="AL534" s="1556"/>
      <c r="AM534" s="1556"/>
      <c r="AN534" s="2406"/>
      <c r="AO534" s="2225"/>
      <c r="AP534" s="2225"/>
      <c r="AQ534" s="2225"/>
      <c r="AR534" s="2226"/>
      <c r="AS534" s="879">
        <f t="shared" ref="AS534:AS539" si="443">AV534*6/20</f>
        <v>3.6</v>
      </c>
      <c r="AT534" s="879">
        <f t="shared" ref="AT534:AT539" si="444">AV534*6/20</f>
        <v>3.6</v>
      </c>
      <c r="AU534" s="879">
        <f t="shared" ref="AU534:AU539" si="445">AV534*8/20</f>
        <v>4.8</v>
      </c>
      <c r="AV534" s="2236">
        <v>12</v>
      </c>
      <c r="AW534" s="1906"/>
      <c r="AX534" s="683"/>
      <c r="AY534" s="683"/>
      <c r="AZ534" s="1907"/>
      <c r="BA534" s="4"/>
      <c r="BB534" s="4"/>
      <c r="BC534" s="4"/>
      <c r="BD534" s="2395"/>
      <c r="BE534" s="2400">
        <v>4</v>
      </c>
      <c r="BF534" s="1526">
        <v>4</v>
      </c>
      <c r="BG534" s="2450">
        <v>4</v>
      </c>
      <c r="BH534" s="2447">
        <f>BG534+BF534+BE534</f>
        <v>12</v>
      </c>
      <c r="BI534" s="221"/>
      <c r="BJ534" s="221"/>
      <c r="BK534" s="221"/>
      <c r="BL534" s="220"/>
      <c r="BM534" s="2235"/>
      <c r="BN534" s="879"/>
      <c r="BO534" s="879"/>
      <c r="BP534" s="2236"/>
      <c r="BQ534" s="109"/>
      <c r="BR534" s="109"/>
      <c r="BS534" s="109"/>
      <c r="BT534" s="608"/>
      <c r="BU534" s="1939"/>
      <c r="BV534" s="109"/>
      <c r="BW534" s="109"/>
      <c r="BX534" s="1940"/>
      <c r="BY534" s="90"/>
      <c r="BZ534" s="90"/>
      <c r="CA534" s="90"/>
      <c r="CB534" s="120"/>
      <c r="CC534" s="41"/>
      <c r="CD534" s="41"/>
      <c r="CE534" s="41"/>
      <c r="CF534" s="100"/>
      <c r="CG534" s="38"/>
      <c r="CH534" s="38"/>
      <c r="CI534" s="38"/>
      <c r="CJ534" s="117"/>
      <c r="CK534" s="221"/>
      <c r="CL534" s="221"/>
      <c r="CM534" s="221"/>
      <c r="CN534" s="220"/>
      <c r="CO534" s="1858"/>
      <c r="CQ534" s="3"/>
      <c r="CR534" s="2020"/>
      <c r="CV534" s="121"/>
      <c r="CW534" s="2"/>
      <c r="CY534" s="3"/>
      <c r="CZ534" s="3"/>
      <c r="DA534" s="2"/>
      <c r="DC534" s="3"/>
      <c r="DD534" s="3"/>
      <c r="DE534" s="2"/>
      <c r="DG534" s="3"/>
      <c r="DH534" s="3"/>
      <c r="DI534" s="2"/>
      <c r="DK534" s="3"/>
      <c r="DL534" s="3"/>
      <c r="DM534" s="90"/>
      <c r="DN534" s="90"/>
      <c r="DO534" s="90"/>
      <c r="DP534" s="103"/>
      <c r="DQ534" s="2"/>
      <c r="DS534" s="3"/>
      <c r="DT534" s="121"/>
      <c r="DU534" s="2"/>
      <c r="DW534" s="3"/>
      <c r="DX534" s="121"/>
      <c r="DY534" s="2"/>
      <c r="EA534" s="3"/>
      <c r="EB534" s="121"/>
      <c r="EC534" s="2"/>
      <c r="EE534" s="3"/>
      <c r="EF534" s="121"/>
      <c r="EG534" s="2"/>
      <c r="EI534" s="3"/>
      <c r="EJ534" s="121"/>
      <c r="EK534" s="2"/>
      <c r="EM534" s="3"/>
      <c r="EN534" s="121"/>
      <c r="EO534" s="1870"/>
      <c r="EP534" s="462"/>
      <c r="EQ534" s="462"/>
      <c r="ER534" s="1871"/>
      <c r="ES534" s="2"/>
      <c r="EU534" s="3"/>
      <c r="EV534" s="121"/>
      <c r="EW534" s="2"/>
      <c r="EY534" s="3"/>
      <c r="EZ534" s="121"/>
      <c r="FA534" s="2"/>
      <c r="FC534" s="3"/>
      <c r="FD534" s="121"/>
      <c r="FE534" s="1682"/>
      <c r="FF534" s="1683"/>
      <c r="FG534" s="1684"/>
      <c r="FH534" s="1685"/>
      <c r="FL534" s="2252"/>
      <c r="FP534" s="2252"/>
      <c r="FQ534" s="1858"/>
      <c r="FT534" s="2252"/>
      <c r="FX534" s="2252"/>
      <c r="FY534" s="374"/>
      <c r="FZ534" s="374"/>
      <c r="GA534" s="374"/>
      <c r="GB534" s="2263"/>
      <c r="GF534" s="2252"/>
      <c r="GG534" s="1858"/>
      <c r="GJ534" s="2252"/>
      <c r="GK534" s="1858"/>
      <c r="GN534" s="2252"/>
      <c r="GR534" s="2252"/>
      <c r="GV534" s="1858"/>
      <c r="GW534" s="1870">
        <v>4</v>
      </c>
      <c r="GX534" s="462">
        <v>5</v>
      </c>
      <c r="GY534" s="462">
        <v>4</v>
      </c>
      <c r="GZ534" s="1871">
        <f>GY534+GX534+GW534</f>
        <v>13</v>
      </c>
      <c r="HA534" s="1870"/>
      <c r="HB534" s="462"/>
      <c r="HC534" s="462"/>
      <c r="HD534" s="1871"/>
      <c r="HE534" s="1870">
        <v>5</v>
      </c>
      <c r="HF534" s="462">
        <v>3</v>
      </c>
      <c r="HG534" s="462">
        <v>4</v>
      </c>
      <c r="HH534" s="1871">
        <f>HG534+HF534+HE534</f>
        <v>12</v>
      </c>
      <c r="HI534" s="1870">
        <v>5</v>
      </c>
      <c r="HJ534" s="462">
        <v>3</v>
      </c>
      <c r="HK534" s="462">
        <v>4</v>
      </c>
      <c r="HL534" s="1871">
        <f>HK534+HJ534+HI534</f>
        <v>12</v>
      </c>
      <c r="HM534" s="1870">
        <v>5</v>
      </c>
      <c r="HN534" s="462">
        <v>3</v>
      </c>
      <c r="HO534" s="462">
        <v>4</v>
      </c>
      <c r="HP534" s="1871">
        <f>HO534+HN534+HM534</f>
        <v>12</v>
      </c>
      <c r="HQ534" s="1870"/>
      <c r="HR534" s="462"/>
      <c r="HS534" s="462"/>
      <c r="HT534" s="1871"/>
      <c r="HU534" s="1870"/>
      <c r="HV534" s="462"/>
      <c r="HW534" s="462"/>
      <c r="HX534" s="1871"/>
      <c r="HY534" s="1870"/>
      <c r="HZ534" s="462"/>
      <c r="IA534" s="462"/>
      <c r="IB534" s="1871"/>
      <c r="IC534" s="1870"/>
      <c r="ID534" s="462"/>
      <c r="IE534" s="462"/>
      <c r="IF534" s="1871"/>
      <c r="IG534" s="1870"/>
      <c r="IH534" s="462"/>
      <c r="II534" s="462"/>
      <c r="IJ534" s="1871"/>
      <c r="IK534" s="1870"/>
      <c r="IL534" s="462"/>
      <c r="IM534" s="462"/>
      <c r="IN534" s="1871"/>
      <c r="IO534" s="1870"/>
      <c r="IP534" s="462"/>
      <c r="IQ534" s="462"/>
      <c r="IR534" s="1871"/>
      <c r="IS534" s="1870"/>
      <c r="IT534" s="462"/>
      <c r="IU534" s="462"/>
      <c r="IV534" s="574"/>
      <c r="IW534" s="1870"/>
      <c r="IX534" s="462"/>
      <c r="IY534" s="462"/>
      <c r="IZ534" s="1871"/>
      <c r="JA534" s="1870"/>
      <c r="JB534" s="462"/>
      <c r="JC534" s="462"/>
      <c r="JD534" s="1871"/>
      <c r="JE534" s="1870"/>
      <c r="JF534" s="462"/>
      <c r="JG534" s="462"/>
      <c r="JH534" s="1871"/>
      <c r="JI534" s="1870"/>
      <c r="JJ534" s="462"/>
      <c r="JK534" s="462"/>
      <c r="JL534" s="1871"/>
      <c r="JM534" s="1870"/>
      <c r="JN534" s="462"/>
      <c r="JO534" s="462"/>
      <c r="JP534" s="1871"/>
      <c r="JQ534" s="1870"/>
      <c r="JR534" s="462"/>
      <c r="JS534" s="462"/>
      <c r="JT534" s="1871"/>
      <c r="JU534" s="1870"/>
      <c r="JV534" s="462"/>
      <c r="JW534" s="462"/>
      <c r="JX534" s="1871"/>
      <c r="JY534" s="1870"/>
      <c r="JZ534" s="462"/>
      <c r="KA534" s="462"/>
      <c r="KB534" s="1871"/>
      <c r="KC534" s="1870"/>
      <c r="KD534" s="462"/>
      <c r="KE534" s="462"/>
      <c r="KF534" s="1871"/>
      <c r="KG534" s="1870"/>
      <c r="KH534" s="462"/>
      <c r="KI534" s="462"/>
      <c r="KJ534" s="1871"/>
      <c r="KK534" s="1870"/>
      <c r="KL534" s="462"/>
      <c r="KM534" s="462"/>
      <c r="KN534" s="1871"/>
      <c r="KO534" s="1870"/>
      <c r="KP534" s="462"/>
      <c r="KQ534" s="462"/>
      <c r="KR534" s="1871"/>
      <c r="KS534" s="1870"/>
      <c r="KT534" s="462"/>
      <c r="KU534" s="462"/>
      <c r="KV534" s="1871"/>
      <c r="KW534" s="1870"/>
      <c r="KX534" s="462"/>
      <c r="KY534" s="462"/>
      <c r="KZ534" s="1871"/>
      <c r="LA534" s="1870"/>
      <c r="LB534" s="462"/>
      <c r="LC534" s="462"/>
      <c r="LD534" s="1871"/>
      <c r="LE534" s="1870"/>
      <c r="LF534" s="462"/>
      <c r="LG534" s="462"/>
      <c r="LH534" s="1871"/>
      <c r="LI534" s="1870"/>
      <c r="LJ534" s="462"/>
      <c r="LK534" s="462"/>
      <c r="LL534" s="1871"/>
      <c r="LM534" s="1870"/>
      <c r="LN534" s="462"/>
      <c r="LO534" s="462"/>
      <c r="LP534" s="1871"/>
      <c r="LQ534" s="1870"/>
      <c r="LR534" s="462"/>
      <c r="LS534" s="462"/>
      <c r="LT534" s="1871"/>
      <c r="LU534" s="1870"/>
      <c r="LV534" s="462"/>
      <c r="LW534" s="462"/>
      <c r="LX534" s="1871"/>
      <c r="LY534" s="1870"/>
      <c r="LZ534" s="462"/>
      <c r="MA534" s="462"/>
      <c r="MB534" s="1871"/>
      <c r="MC534" s="1870"/>
      <c r="MD534" s="462"/>
      <c r="ME534" s="462"/>
      <c r="MF534" s="1871"/>
      <c r="MG534" s="1870"/>
      <c r="MH534" s="462"/>
      <c r="MI534" s="462"/>
      <c r="MJ534" s="1871"/>
      <c r="MK534" s="1870"/>
      <c r="ML534" s="462"/>
      <c r="MM534" s="462"/>
      <c r="MN534" s="1871"/>
      <c r="MO534" s="1870"/>
      <c r="MP534" s="462"/>
      <c r="MQ534" s="462"/>
      <c r="MR534" s="1871"/>
      <c r="MS534" s="1870"/>
      <c r="MT534" s="462"/>
      <c r="MU534" s="462"/>
      <c r="MV534" s="1871"/>
      <c r="MW534" s="1870"/>
      <c r="MX534" s="462"/>
      <c r="MY534" s="462"/>
      <c r="MZ534" s="1871"/>
      <c r="NA534" s="1870"/>
      <c r="NB534" s="462"/>
      <c r="NC534" s="462"/>
      <c r="ND534" s="1871"/>
    </row>
    <row r="535" spans="1:368" s="78" customFormat="1" thickBot="1">
      <c r="A535" s="899"/>
      <c r="B535" s="1754"/>
      <c r="C535" s="1790"/>
      <c r="D535" s="2331"/>
      <c r="E535" s="1790"/>
      <c r="F535" s="2342"/>
      <c r="G535" s="2342" t="s">
        <v>606</v>
      </c>
      <c r="H535" s="2352">
        <f t="shared" si="441"/>
        <v>4.4399999999999995</v>
      </c>
      <c r="I535" s="2352">
        <f t="shared" si="441"/>
        <v>4.6399999999999997</v>
      </c>
      <c r="J535" s="2343">
        <f t="shared" si="441"/>
        <v>3.22</v>
      </c>
      <c r="K535" s="2214">
        <f t="shared" si="442"/>
        <v>12.299999999999999</v>
      </c>
      <c r="L535" s="1754"/>
      <c r="M535" s="65"/>
      <c r="N535" s="65"/>
      <c r="O535" s="65"/>
      <c r="P535" s="218"/>
      <c r="Q535" s="2511"/>
      <c r="R535" s="97"/>
      <c r="S535" s="98"/>
      <c r="T535" s="2512"/>
      <c r="U535" s="41"/>
      <c r="V535" s="41"/>
      <c r="W535" s="41"/>
      <c r="X535" s="100"/>
      <c r="Y535" s="101"/>
      <c r="Z535" s="101"/>
      <c r="AA535" s="101"/>
      <c r="AB535" s="102"/>
      <c r="AC535" s="484"/>
      <c r="AD535" s="484"/>
      <c r="AE535" s="484"/>
      <c r="AF535" s="2403"/>
      <c r="AG535" s="2407">
        <v>5</v>
      </c>
      <c r="AH535" s="546">
        <v>5</v>
      </c>
      <c r="AI535" s="546">
        <v>2</v>
      </c>
      <c r="AJ535" s="724">
        <f>AI535+AH535+AG535</f>
        <v>12</v>
      </c>
      <c r="AK535" s="485"/>
      <c r="AL535" s="486"/>
      <c r="AM535" s="486"/>
      <c r="AN535" s="2361"/>
      <c r="AO535" s="2227"/>
      <c r="AP535" s="2227"/>
      <c r="AQ535" s="2227"/>
      <c r="AR535" s="108"/>
      <c r="AS535" s="358">
        <f t="shared" si="443"/>
        <v>4.2</v>
      </c>
      <c r="AT535" s="358">
        <f t="shared" si="444"/>
        <v>4.2</v>
      </c>
      <c r="AU535" s="358">
        <f t="shared" si="445"/>
        <v>5.6</v>
      </c>
      <c r="AV535" s="1983">
        <v>14</v>
      </c>
      <c r="AW535" s="1971"/>
      <c r="AX535" s="665"/>
      <c r="AY535" s="666"/>
      <c r="AZ535" s="1963"/>
      <c r="BA535" s="4"/>
      <c r="BB535" s="4"/>
      <c r="BC535" s="4"/>
      <c r="BD535" s="2395"/>
      <c r="BE535" s="2401">
        <v>4</v>
      </c>
      <c r="BF535" s="368">
        <v>5</v>
      </c>
      <c r="BG535" s="2451">
        <v>2</v>
      </c>
      <c r="BH535" s="2448">
        <f>BG535+BF535+BE535</f>
        <v>11</v>
      </c>
      <c r="BI535" s="221"/>
      <c r="BJ535" s="221"/>
      <c r="BK535" s="221"/>
      <c r="BL535" s="220"/>
      <c r="BM535" s="1982"/>
      <c r="BN535" s="358"/>
      <c r="BO535" s="358"/>
      <c r="BP535" s="1983"/>
      <c r="BQ535" s="109"/>
      <c r="BR535" s="109"/>
      <c r="BS535" s="109"/>
      <c r="BT535" s="608"/>
      <c r="BU535" s="1939"/>
      <c r="BV535" s="109"/>
      <c r="BW535" s="109"/>
      <c r="BX535" s="1940"/>
      <c r="BY535" s="90"/>
      <c r="BZ535" s="90"/>
      <c r="CA535" s="90"/>
      <c r="CB535" s="120"/>
      <c r="CC535" s="41"/>
      <c r="CD535" s="41"/>
      <c r="CE535" s="41"/>
      <c r="CF535" s="100"/>
      <c r="CG535" s="38"/>
      <c r="CH535" s="38"/>
      <c r="CI535" s="38"/>
      <c r="CJ535" s="117"/>
      <c r="CK535" s="221"/>
      <c r="CL535" s="221"/>
      <c r="CM535" s="221"/>
      <c r="CN535" s="220"/>
      <c r="CO535" s="1858"/>
      <c r="CQ535" s="3"/>
      <c r="CR535" s="2020"/>
      <c r="CV535" s="121"/>
      <c r="CW535" s="2"/>
      <c r="CY535" s="3"/>
      <c r="CZ535" s="3"/>
      <c r="DA535" s="2"/>
      <c r="DC535" s="3"/>
      <c r="DD535" s="3"/>
      <c r="DE535" s="2"/>
      <c r="DG535" s="3"/>
      <c r="DH535" s="3"/>
      <c r="DI535" s="2"/>
      <c r="DK535" s="3"/>
      <c r="DL535" s="3"/>
      <c r="DM535" s="90"/>
      <c r="DN535" s="90"/>
      <c r="DO535" s="90"/>
      <c r="DP535" s="103"/>
      <c r="DQ535" s="2"/>
      <c r="DS535" s="3"/>
      <c r="DT535" s="121"/>
      <c r="DU535" s="2"/>
      <c r="DW535" s="3"/>
      <c r="DX535" s="121"/>
      <c r="DY535" s="2"/>
      <c r="EA535" s="3"/>
      <c r="EB535" s="121"/>
      <c r="EC535" s="2"/>
      <c r="EE535" s="3"/>
      <c r="EF535" s="121"/>
      <c r="EG535" s="2"/>
      <c r="EI535" s="3"/>
      <c r="EJ535" s="121"/>
      <c r="EK535" s="2"/>
      <c r="EM535" s="3"/>
      <c r="EN535" s="121"/>
      <c r="EO535" s="1870"/>
      <c r="EP535" s="462"/>
      <c r="EQ535" s="462"/>
      <c r="ER535" s="1871"/>
      <c r="ES535" s="2"/>
      <c r="EU535" s="3"/>
      <c r="EV535" s="121"/>
      <c r="EW535" s="2"/>
      <c r="EY535" s="3"/>
      <c r="EZ535" s="121"/>
      <c r="FA535" s="2"/>
      <c r="FC535" s="3"/>
      <c r="FD535" s="121"/>
      <c r="FE535" s="1682"/>
      <c r="FF535" s="1683"/>
      <c r="FG535" s="1684"/>
      <c r="FH535" s="1685"/>
      <c r="FL535" s="2252"/>
      <c r="FP535" s="2252"/>
      <c r="FQ535" s="1858"/>
      <c r="FT535" s="2252"/>
      <c r="FX535" s="2252"/>
      <c r="FY535" s="374"/>
      <c r="FZ535" s="374"/>
      <c r="GA535" s="374"/>
      <c r="GB535" s="2263"/>
      <c r="GF535" s="2252"/>
      <c r="GG535" s="1858"/>
      <c r="GJ535" s="2252"/>
      <c r="GK535" s="1858"/>
      <c r="GN535" s="2252"/>
      <c r="GR535" s="2252"/>
      <c r="GV535" s="1858"/>
      <c r="GW535" s="1870">
        <v>4</v>
      </c>
      <c r="GX535" s="462">
        <v>4</v>
      </c>
      <c r="GY535" s="462">
        <v>3.5</v>
      </c>
      <c r="GZ535" s="1871">
        <f>GY535+GX535+GW535</f>
        <v>11.5</v>
      </c>
      <c r="HA535" s="1870"/>
      <c r="HB535" s="462"/>
      <c r="HC535" s="462"/>
      <c r="HD535" s="1871"/>
      <c r="HE535" s="1870">
        <v>5</v>
      </c>
      <c r="HF535" s="462">
        <v>5</v>
      </c>
      <c r="HG535" s="462">
        <v>3</v>
      </c>
      <c r="HH535" s="1871">
        <f>HG535+HF535+HE535</f>
        <v>13</v>
      </c>
      <c r="HI535" s="1870">
        <v>5</v>
      </c>
      <c r="HJ535" s="462">
        <v>5</v>
      </c>
      <c r="HK535" s="462">
        <v>3</v>
      </c>
      <c r="HL535" s="1871">
        <f>HK535+HJ535+HI535</f>
        <v>13</v>
      </c>
      <c r="HM535" s="1870">
        <v>5</v>
      </c>
      <c r="HN535" s="462">
        <v>5</v>
      </c>
      <c r="HO535" s="462">
        <v>3</v>
      </c>
      <c r="HP535" s="1871">
        <f>HO535+HN535+HM535</f>
        <v>13</v>
      </c>
      <c r="HQ535" s="1870"/>
      <c r="HR535" s="462"/>
      <c r="HS535" s="462"/>
      <c r="HT535" s="1871"/>
      <c r="HU535" s="1870"/>
      <c r="HV535" s="462"/>
      <c r="HW535" s="462"/>
      <c r="HX535" s="1871"/>
      <c r="HY535" s="1870"/>
      <c r="HZ535" s="462"/>
      <c r="IA535" s="462"/>
      <c r="IB535" s="1871"/>
      <c r="IC535" s="1870"/>
      <c r="ID535" s="462"/>
      <c r="IE535" s="462"/>
      <c r="IF535" s="1871"/>
      <c r="IG535" s="1870"/>
      <c r="IH535" s="462"/>
      <c r="II535" s="462"/>
      <c r="IJ535" s="1871"/>
      <c r="IK535" s="1870"/>
      <c r="IL535" s="462"/>
      <c r="IM535" s="462"/>
      <c r="IN535" s="1871"/>
      <c r="IO535" s="1870"/>
      <c r="IP535" s="462"/>
      <c r="IQ535" s="462"/>
      <c r="IR535" s="1871"/>
      <c r="IS535" s="1870"/>
      <c r="IT535" s="462"/>
      <c r="IU535" s="462"/>
      <c r="IV535" s="574"/>
      <c r="IW535" s="1870"/>
      <c r="IX535" s="462"/>
      <c r="IY535" s="462"/>
      <c r="IZ535" s="1871"/>
      <c r="JA535" s="1870"/>
      <c r="JB535" s="462"/>
      <c r="JC535" s="462"/>
      <c r="JD535" s="1871"/>
      <c r="JE535" s="1870"/>
      <c r="JF535" s="462"/>
      <c r="JG535" s="462"/>
      <c r="JH535" s="1871"/>
      <c r="JI535" s="1870"/>
      <c r="JJ535" s="462"/>
      <c r="JK535" s="462"/>
      <c r="JL535" s="1871"/>
      <c r="JM535" s="1870"/>
      <c r="JN535" s="462"/>
      <c r="JO535" s="462"/>
      <c r="JP535" s="1871"/>
      <c r="JQ535" s="1870"/>
      <c r="JR535" s="462"/>
      <c r="JS535" s="462"/>
      <c r="JT535" s="1871"/>
      <c r="JU535" s="1870"/>
      <c r="JV535" s="462"/>
      <c r="JW535" s="462"/>
      <c r="JX535" s="1871"/>
      <c r="JY535" s="1870"/>
      <c r="JZ535" s="462"/>
      <c r="KA535" s="462"/>
      <c r="KB535" s="1871"/>
      <c r="KC535" s="1870"/>
      <c r="KD535" s="462"/>
      <c r="KE535" s="462"/>
      <c r="KF535" s="1871"/>
      <c r="KG535" s="1870"/>
      <c r="KH535" s="462"/>
      <c r="KI535" s="462"/>
      <c r="KJ535" s="1871"/>
      <c r="KK535" s="1870"/>
      <c r="KL535" s="462"/>
      <c r="KM535" s="462"/>
      <c r="KN535" s="1871"/>
      <c r="KO535" s="1870"/>
      <c r="KP535" s="462"/>
      <c r="KQ535" s="462"/>
      <c r="KR535" s="1871"/>
      <c r="KS535" s="1870"/>
      <c r="KT535" s="462"/>
      <c r="KU535" s="462"/>
      <c r="KV535" s="1871"/>
      <c r="KW535" s="1870"/>
      <c r="KX535" s="462"/>
      <c r="KY535" s="462"/>
      <c r="KZ535" s="1871"/>
      <c r="LA535" s="1870"/>
      <c r="LB535" s="462"/>
      <c r="LC535" s="462"/>
      <c r="LD535" s="1871"/>
      <c r="LE535" s="1870"/>
      <c r="LF535" s="462"/>
      <c r="LG535" s="462"/>
      <c r="LH535" s="1871"/>
      <c r="LI535" s="1870"/>
      <c r="LJ535" s="462"/>
      <c r="LK535" s="462"/>
      <c r="LL535" s="1871"/>
      <c r="LM535" s="1870"/>
      <c r="LN535" s="462"/>
      <c r="LO535" s="462"/>
      <c r="LP535" s="1871"/>
      <c r="LQ535" s="1870"/>
      <c r="LR535" s="462"/>
      <c r="LS535" s="462"/>
      <c r="LT535" s="1871"/>
      <c r="LU535" s="1870"/>
      <c r="LV535" s="462"/>
      <c r="LW535" s="462"/>
      <c r="LX535" s="1871"/>
      <c r="LY535" s="1870"/>
      <c r="LZ535" s="462"/>
      <c r="MA535" s="462"/>
      <c r="MB535" s="1871"/>
      <c r="MC535" s="1870"/>
      <c r="MD535" s="462"/>
      <c r="ME535" s="462"/>
      <c r="MF535" s="1871"/>
      <c r="MG535" s="1870"/>
      <c r="MH535" s="462"/>
      <c r="MI535" s="462"/>
      <c r="MJ535" s="1871"/>
      <c r="MK535" s="1870"/>
      <c r="ML535" s="462"/>
      <c r="MM535" s="462"/>
      <c r="MN535" s="1871"/>
      <c r="MO535" s="1870"/>
      <c r="MP535" s="462"/>
      <c r="MQ535" s="462"/>
      <c r="MR535" s="1871"/>
      <c r="MS535" s="1870"/>
      <c r="MT535" s="462"/>
      <c r="MU535" s="462"/>
      <c r="MV535" s="1871"/>
      <c r="MW535" s="1870"/>
      <c r="MX535" s="462"/>
      <c r="MY535" s="462"/>
      <c r="MZ535" s="1871"/>
      <c r="NA535" s="1870"/>
      <c r="NB535" s="462"/>
      <c r="NC535" s="462"/>
      <c r="ND535" s="1871"/>
    </row>
    <row r="536" spans="1:368" s="78" customFormat="1" thickBot="1">
      <c r="A536" s="899"/>
      <c r="B536" s="1754"/>
      <c r="C536" s="1790"/>
      <c r="D536" s="2331"/>
      <c r="E536" s="1790"/>
      <c r="F536" s="2342"/>
      <c r="G536" s="2342" t="s">
        <v>601</v>
      </c>
      <c r="H536" s="2343">
        <f t="shared" si="441"/>
        <v>3.8439999999999999</v>
      </c>
      <c r="I536" s="2343">
        <f t="shared" si="441"/>
        <v>3.2439999999999998</v>
      </c>
      <c r="J536" s="2353">
        <f t="shared" si="441"/>
        <v>5.992</v>
      </c>
      <c r="K536" s="2408">
        <f t="shared" si="442"/>
        <v>13.079999999999998</v>
      </c>
      <c r="L536" s="1754"/>
      <c r="M536" s="65"/>
      <c r="N536" s="65"/>
      <c r="O536" s="65"/>
      <c r="P536" s="218"/>
      <c r="Q536" s="2511"/>
      <c r="R536" s="97"/>
      <c r="S536" s="98"/>
      <c r="T536" s="2512"/>
      <c r="U536" s="41"/>
      <c r="V536" s="41"/>
      <c r="W536" s="41"/>
      <c r="X536" s="100"/>
      <c r="Y536" s="101"/>
      <c r="Z536" s="101"/>
      <c r="AA536" s="101"/>
      <c r="AB536" s="102"/>
      <c r="AC536" s="484"/>
      <c r="AD536" s="484"/>
      <c r="AE536" s="484"/>
      <c r="AF536" s="2403"/>
      <c r="AG536" s="2407">
        <v>4</v>
      </c>
      <c r="AH536" s="546">
        <v>0</v>
      </c>
      <c r="AI536" s="546">
        <v>6</v>
      </c>
      <c r="AJ536" s="724">
        <f>AI536+AH536+AG536</f>
        <v>10</v>
      </c>
      <c r="AK536" s="485"/>
      <c r="AL536" s="486"/>
      <c r="AM536" s="486"/>
      <c r="AN536" s="2361"/>
      <c r="AO536" s="2227"/>
      <c r="AP536" s="2227"/>
      <c r="AQ536" s="2227"/>
      <c r="AR536" s="108"/>
      <c r="AS536" s="358">
        <f t="shared" si="443"/>
        <v>4.5</v>
      </c>
      <c r="AT536" s="358">
        <f t="shared" si="444"/>
        <v>4.5</v>
      </c>
      <c r="AU536" s="358">
        <f t="shared" si="445"/>
        <v>6</v>
      </c>
      <c r="AV536" s="1983">
        <v>15</v>
      </c>
      <c r="AW536" s="1971"/>
      <c r="AX536" s="665"/>
      <c r="AY536" s="666"/>
      <c r="AZ536" s="1963"/>
      <c r="BA536" s="4"/>
      <c r="BB536" s="4"/>
      <c r="BC536" s="4"/>
      <c r="BD536" s="2395"/>
      <c r="BE536" s="2401">
        <v>4</v>
      </c>
      <c r="BF536" s="368">
        <v>4</v>
      </c>
      <c r="BG536" s="2451">
        <v>7</v>
      </c>
      <c r="BH536" s="2448">
        <f>BG536+BF536+BE536</f>
        <v>15</v>
      </c>
      <c r="BI536" s="221"/>
      <c r="BJ536" s="221"/>
      <c r="BK536" s="221"/>
      <c r="BL536" s="220"/>
      <c r="BM536" s="1982"/>
      <c r="BN536" s="358"/>
      <c r="BO536" s="358"/>
      <c r="BP536" s="1983"/>
      <c r="BQ536" s="109"/>
      <c r="BR536" s="109"/>
      <c r="BS536" s="109"/>
      <c r="BT536" s="608"/>
      <c r="BU536" s="1939"/>
      <c r="BV536" s="109"/>
      <c r="BW536" s="109"/>
      <c r="BX536" s="1940"/>
      <c r="BY536" s="90"/>
      <c r="BZ536" s="90"/>
      <c r="CA536" s="90"/>
      <c r="CB536" s="120"/>
      <c r="CC536" s="41"/>
      <c r="CD536" s="41"/>
      <c r="CE536" s="41"/>
      <c r="CF536" s="100"/>
      <c r="CG536" s="38"/>
      <c r="CH536" s="38"/>
      <c r="CI536" s="38"/>
      <c r="CJ536" s="117"/>
      <c r="CK536" s="221"/>
      <c r="CL536" s="221"/>
      <c r="CM536" s="221"/>
      <c r="CN536" s="220"/>
      <c r="CO536" s="1858"/>
      <c r="CQ536" s="3"/>
      <c r="CR536" s="2020"/>
      <c r="CV536" s="121"/>
      <c r="CW536" s="2"/>
      <c r="CY536" s="3"/>
      <c r="CZ536" s="3"/>
      <c r="DA536" s="2"/>
      <c r="DC536" s="3"/>
      <c r="DD536" s="3"/>
      <c r="DE536" s="2"/>
      <c r="DG536" s="3"/>
      <c r="DH536" s="3"/>
      <c r="DI536" s="2"/>
      <c r="DK536" s="3"/>
      <c r="DL536" s="3"/>
      <c r="DM536" s="90"/>
      <c r="DN536" s="90"/>
      <c r="DO536" s="90"/>
      <c r="DP536" s="103"/>
      <c r="DQ536" s="2"/>
      <c r="DS536" s="3"/>
      <c r="DT536" s="121"/>
      <c r="DU536" s="2"/>
      <c r="DW536" s="3"/>
      <c r="DX536" s="121"/>
      <c r="DY536" s="2"/>
      <c r="EA536" s="3"/>
      <c r="EB536" s="121"/>
      <c r="EC536" s="2"/>
      <c r="EE536" s="3"/>
      <c r="EF536" s="121"/>
      <c r="EG536" s="2"/>
      <c r="EI536" s="3"/>
      <c r="EJ536" s="121"/>
      <c r="EK536" s="2"/>
      <c r="EM536" s="3"/>
      <c r="EN536" s="121"/>
      <c r="EO536" s="1870"/>
      <c r="EP536" s="462"/>
      <c r="EQ536" s="462"/>
      <c r="ER536" s="1871"/>
      <c r="ES536" s="2"/>
      <c r="EU536" s="3"/>
      <c r="EV536" s="121"/>
      <c r="EW536" s="2"/>
      <c r="EY536" s="3"/>
      <c r="EZ536" s="121"/>
      <c r="FA536" s="2"/>
      <c r="FC536" s="3"/>
      <c r="FD536" s="121"/>
      <c r="FE536" s="1682"/>
      <c r="FF536" s="1683"/>
      <c r="FG536" s="1684"/>
      <c r="FH536" s="1685"/>
      <c r="FL536" s="2252"/>
      <c r="FP536" s="2252"/>
      <c r="FQ536" s="1858"/>
      <c r="FT536" s="2252"/>
      <c r="FX536" s="2252"/>
      <c r="FY536" s="374"/>
      <c r="FZ536" s="374"/>
      <c r="GA536" s="374"/>
      <c r="GB536" s="2263"/>
      <c r="GF536" s="2252"/>
      <c r="GG536" s="1858"/>
      <c r="GJ536" s="2252"/>
      <c r="GK536" s="1858"/>
      <c r="GN536" s="2252"/>
      <c r="GR536" s="2252"/>
      <c r="GV536" s="1858"/>
      <c r="GW536" s="1870">
        <v>3</v>
      </c>
      <c r="GX536" s="462">
        <v>4</v>
      </c>
      <c r="GY536" s="462">
        <v>6</v>
      </c>
      <c r="GZ536" s="1871">
        <f>GY536+GX536+GW536</f>
        <v>13</v>
      </c>
      <c r="HA536" s="1870"/>
      <c r="HB536" s="462"/>
      <c r="HC536" s="462"/>
      <c r="HD536" s="1871"/>
      <c r="HE536" s="1906">
        <f>HH536*6/20</f>
        <v>3.72</v>
      </c>
      <c r="HF536" s="683">
        <f>HH536*6/20</f>
        <v>3.72</v>
      </c>
      <c r="HG536" s="683">
        <f>HH536*8/20</f>
        <v>4.96</v>
      </c>
      <c r="HH536" s="1907">
        <v>12.4</v>
      </c>
      <c r="HI536" s="1906">
        <f>HL536*6/20</f>
        <v>3.72</v>
      </c>
      <c r="HJ536" s="683">
        <f>HL536*6/20</f>
        <v>3.72</v>
      </c>
      <c r="HK536" s="683">
        <f>HL536*8/20</f>
        <v>4.96</v>
      </c>
      <c r="HL536" s="1907">
        <v>12.4</v>
      </c>
      <c r="HM536" s="1906">
        <f>HP536*6/20</f>
        <v>3.72</v>
      </c>
      <c r="HN536" s="683">
        <f>HP536*6/20</f>
        <v>3.72</v>
      </c>
      <c r="HO536" s="683">
        <f>HP536*8/20</f>
        <v>4.96</v>
      </c>
      <c r="HP536" s="1907">
        <v>12.4</v>
      </c>
      <c r="HQ536" s="1906"/>
      <c r="HR536" s="683"/>
      <c r="HS536" s="683"/>
      <c r="HT536" s="1907"/>
      <c r="HU536" s="1906"/>
      <c r="HV536" s="683"/>
      <c r="HW536" s="683"/>
      <c r="HX536" s="1907"/>
      <c r="HY536" s="1906"/>
      <c r="HZ536" s="683"/>
      <c r="IA536" s="683"/>
      <c r="IB536" s="1907"/>
      <c r="IC536" s="1906"/>
      <c r="ID536" s="683"/>
      <c r="IE536" s="683"/>
      <c r="IF536" s="1907"/>
      <c r="IG536" s="1906"/>
      <c r="IH536" s="683"/>
      <c r="II536" s="683"/>
      <c r="IJ536" s="1907"/>
      <c r="IK536" s="1906"/>
      <c r="IL536" s="683"/>
      <c r="IM536" s="683"/>
      <c r="IN536" s="1907"/>
      <c r="IO536" s="1906"/>
      <c r="IP536" s="683"/>
      <c r="IQ536" s="683"/>
      <c r="IR536" s="1907"/>
      <c r="IS536" s="1906"/>
      <c r="IT536" s="683"/>
      <c r="IU536" s="683"/>
      <c r="IV536" s="699"/>
      <c r="IW536" s="1906"/>
      <c r="IX536" s="683"/>
      <c r="IY536" s="683"/>
      <c r="IZ536" s="1907"/>
      <c r="JA536" s="1906"/>
      <c r="JB536" s="683"/>
      <c r="JC536" s="683"/>
      <c r="JD536" s="1907"/>
      <c r="JE536" s="1906"/>
      <c r="JF536" s="683"/>
      <c r="JG536" s="683"/>
      <c r="JH536" s="1907"/>
      <c r="JI536" s="1906"/>
      <c r="JJ536" s="683"/>
      <c r="JK536" s="683"/>
      <c r="JL536" s="1907"/>
      <c r="JM536" s="1906"/>
      <c r="JN536" s="683"/>
      <c r="JO536" s="683"/>
      <c r="JP536" s="1907"/>
      <c r="JQ536" s="1906"/>
      <c r="JR536" s="683"/>
      <c r="JS536" s="683"/>
      <c r="JT536" s="1907"/>
      <c r="JU536" s="1906"/>
      <c r="JV536" s="683"/>
      <c r="JW536" s="683"/>
      <c r="JX536" s="1907"/>
      <c r="JY536" s="1906"/>
      <c r="JZ536" s="683"/>
      <c r="KA536" s="683"/>
      <c r="KB536" s="1907"/>
      <c r="KC536" s="1906"/>
      <c r="KD536" s="683"/>
      <c r="KE536" s="683"/>
      <c r="KF536" s="1907"/>
      <c r="KG536" s="1906"/>
      <c r="KH536" s="683"/>
      <c r="KI536" s="683"/>
      <c r="KJ536" s="1907"/>
      <c r="KK536" s="1906"/>
      <c r="KL536" s="683"/>
      <c r="KM536" s="683"/>
      <c r="KN536" s="1907"/>
      <c r="KO536" s="1906"/>
      <c r="KP536" s="683"/>
      <c r="KQ536" s="683"/>
      <c r="KR536" s="1907"/>
      <c r="KS536" s="1906"/>
      <c r="KT536" s="683"/>
      <c r="KU536" s="683"/>
      <c r="KV536" s="1907"/>
      <c r="KW536" s="1906"/>
      <c r="KX536" s="683"/>
      <c r="KY536" s="683"/>
      <c r="KZ536" s="1907"/>
      <c r="LA536" s="1906"/>
      <c r="LB536" s="683"/>
      <c r="LC536" s="683"/>
      <c r="LD536" s="1907"/>
      <c r="LE536" s="1906"/>
      <c r="LF536" s="683"/>
      <c r="LG536" s="683"/>
      <c r="LH536" s="1907"/>
      <c r="LI536" s="1906"/>
      <c r="LJ536" s="683"/>
      <c r="LK536" s="683"/>
      <c r="LL536" s="1907"/>
      <c r="LM536" s="1906"/>
      <c r="LN536" s="683"/>
      <c r="LO536" s="683"/>
      <c r="LP536" s="1907"/>
      <c r="LQ536" s="1906"/>
      <c r="LR536" s="683"/>
      <c r="LS536" s="683"/>
      <c r="LT536" s="1907"/>
      <c r="LU536" s="1906"/>
      <c r="LV536" s="683"/>
      <c r="LW536" s="683"/>
      <c r="LX536" s="1907"/>
      <c r="LY536" s="1906"/>
      <c r="LZ536" s="683"/>
      <c r="MA536" s="683"/>
      <c r="MB536" s="1907"/>
      <c r="MC536" s="1906"/>
      <c r="MD536" s="683"/>
      <c r="ME536" s="683"/>
      <c r="MF536" s="1907"/>
      <c r="MG536" s="1906"/>
      <c r="MH536" s="683"/>
      <c r="MI536" s="683"/>
      <c r="MJ536" s="1907"/>
      <c r="MK536" s="1906"/>
      <c r="ML536" s="683"/>
      <c r="MM536" s="683"/>
      <c r="MN536" s="1907"/>
      <c r="MO536" s="1906"/>
      <c r="MP536" s="683"/>
      <c r="MQ536" s="683"/>
      <c r="MR536" s="1907"/>
      <c r="MS536" s="1906"/>
      <c r="MT536" s="683"/>
      <c r="MU536" s="683"/>
      <c r="MV536" s="1907"/>
      <c r="MW536" s="1906"/>
      <c r="MX536" s="683"/>
      <c r="MY536" s="683"/>
      <c r="MZ536" s="1907"/>
      <c r="NA536" s="1906"/>
      <c r="NB536" s="683"/>
      <c r="NC536" s="683"/>
      <c r="ND536" s="1907"/>
    </row>
    <row r="537" spans="1:368" s="78" customFormat="1" thickBot="1">
      <c r="A537" s="899"/>
      <c r="B537" s="1754"/>
      <c r="C537" s="1790"/>
      <c r="D537" s="2331"/>
      <c r="E537" s="1790"/>
      <c r="F537" s="2342"/>
      <c r="G537" s="2342" t="s">
        <v>375</v>
      </c>
      <c r="H537" s="2343">
        <f t="shared" si="441"/>
        <v>3.9079999999999999</v>
      </c>
      <c r="I537" s="2354">
        <f t="shared" si="441"/>
        <v>4.1079999999999997</v>
      </c>
      <c r="J537" s="2352">
        <f t="shared" si="441"/>
        <v>6.3439999999999994</v>
      </c>
      <c r="K537" s="2362">
        <f t="shared" si="442"/>
        <v>14.36</v>
      </c>
      <c r="L537" s="1754"/>
      <c r="M537" s="65"/>
      <c r="N537" s="65"/>
      <c r="O537" s="65"/>
      <c r="P537" s="218"/>
      <c r="Q537" s="2511"/>
      <c r="R537" s="97"/>
      <c r="S537" s="98"/>
      <c r="T537" s="2512"/>
      <c r="U537" s="41"/>
      <c r="V537" s="41"/>
      <c r="W537" s="41"/>
      <c r="X537" s="100"/>
      <c r="Y537" s="101"/>
      <c r="Z537" s="101"/>
      <c r="AA537" s="101"/>
      <c r="AB537" s="102"/>
      <c r="AC537" s="484"/>
      <c r="AD537" s="484"/>
      <c r="AE537" s="484"/>
      <c r="AF537" s="2403"/>
      <c r="AG537" s="2407">
        <v>3</v>
      </c>
      <c r="AH537" s="546">
        <v>2</v>
      </c>
      <c r="AI537" s="546">
        <v>8</v>
      </c>
      <c r="AJ537" s="724">
        <f>AI537+AH537+AG537</f>
        <v>13</v>
      </c>
      <c r="AK537" s="485"/>
      <c r="AL537" s="486"/>
      <c r="AM537" s="486"/>
      <c r="AN537" s="2361"/>
      <c r="AO537" s="2227"/>
      <c r="AP537" s="2227"/>
      <c r="AQ537" s="2227"/>
      <c r="AR537" s="108"/>
      <c r="AS537" s="358">
        <f t="shared" si="443"/>
        <v>5.7</v>
      </c>
      <c r="AT537" s="358">
        <f t="shared" si="444"/>
        <v>5.7</v>
      </c>
      <c r="AU537" s="358">
        <f t="shared" si="445"/>
        <v>7.6</v>
      </c>
      <c r="AV537" s="1983">
        <v>19</v>
      </c>
      <c r="AW537" s="1971"/>
      <c r="AX537" s="665"/>
      <c r="AY537" s="666"/>
      <c r="AZ537" s="1963"/>
      <c r="BA537" s="4"/>
      <c r="BB537" s="4"/>
      <c r="BC537" s="4"/>
      <c r="BD537" s="2395"/>
      <c r="BE537" s="1906">
        <f>BH537*6/20</f>
        <v>3.8400000000000007</v>
      </c>
      <c r="BF537" s="683">
        <f>BH537*6/20</f>
        <v>3.8400000000000007</v>
      </c>
      <c r="BG537" s="2466">
        <f>BH537*8/20</f>
        <v>5.12</v>
      </c>
      <c r="BH537" s="2409">
        <v>12.8</v>
      </c>
      <c r="BI537" s="221"/>
      <c r="BJ537" s="221"/>
      <c r="BK537" s="221"/>
      <c r="BL537" s="220"/>
      <c r="BM537" s="1982"/>
      <c r="BN537" s="358"/>
      <c r="BO537" s="358"/>
      <c r="BP537" s="1983"/>
      <c r="BQ537" s="109"/>
      <c r="BR537" s="109"/>
      <c r="BS537" s="109"/>
      <c r="BT537" s="608"/>
      <c r="BU537" s="1939"/>
      <c r="BV537" s="109"/>
      <c r="BW537" s="109"/>
      <c r="BX537" s="1940"/>
      <c r="BY537" s="90"/>
      <c r="BZ537" s="90"/>
      <c r="CA537" s="90"/>
      <c r="CB537" s="120"/>
      <c r="CC537" s="41"/>
      <c r="CD537" s="41"/>
      <c r="CE537" s="41"/>
      <c r="CF537" s="100"/>
      <c r="CG537" s="38"/>
      <c r="CH537" s="38"/>
      <c r="CI537" s="38"/>
      <c r="CJ537" s="117"/>
      <c r="CK537" s="221"/>
      <c r="CL537" s="221"/>
      <c r="CM537" s="221"/>
      <c r="CN537" s="220"/>
      <c r="CO537" s="1858"/>
      <c r="CQ537" s="3"/>
      <c r="CR537" s="2020"/>
      <c r="CV537" s="121"/>
      <c r="CW537" s="2"/>
      <c r="CY537" s="3"/>
      <c r="CZ537" s="3"/>
      <c r="DA537" s="2"/>
      <c r="DC537" s="3"/>
      <c r="DD537" s="3"/>
      <c r="DE537" s="2"/>
      <c r="DG537" s="3"/>
      <c r="DH537" s="3"/>
      <c r="DI537" s="2"/>
      <c r="DK537" s="3"/>
      <c r="DL537" s="3"/>
      <c r="DM537" s="90"/>
      <c r="DN537" s="90"/>
      <c r="DO537" s="90"/>
      <c r="DP537" s="103"/>
      <c r="DQ537" s="2"/>
      <c r="DS537" s="3"/>
      <c r="DT537" s="121"/>
      <c r="DU537" s="2"/>
      <c r="DW537" s="3"/>
      <c r="DX537" s="121"/>
      <c r="DY537" s="2"/>
      <c r="EA537" s="3"/>
      <c r="EB537" s="121"/>
      <c r="EC537" s="2"/>
      <c r="EE537" s="3"/>
      <c r="EF537" s="121"/>
      <c r="EG537" s="2"/>
      <c r="EI537" s="3"/>
      <c r="EJ537" s="121"/>
      <c r="EK537" s="2"/>
      <c r="EM537" s="3"/>
      <c r="EN537" s="121"/>
      <c r="EO537" s="1870"/>
      <c r="EP537" s="462"/>
      <c r="EQ537" s="462"/>
      <c r="ER537" s="1871"/>
      <c r="ES537" s="2"/>
      <c r="EU537" s="3"/>
      <c r="EV537" s="121"/>
      <c r="EW537" s="2"/>
      <c r="EY537" s="3"/>
      <c r="EZ537" s="121"/>
      <c r="FA537" s="2"/>
      <c r="FC537" s="3"/>
      <c r="FD537" s="121"/>
      <c r="FE537" s="1682"/>
      <c r="FF537" s="1683"/>
      <c r="FG537" s="1684"/>
      <c r="FH537" s="1685"/>
      <c r="FL537" s="2252"/>
      <c r="FP537" s="2252"/>
      <c r="FQ537" s="1858"/>
      <c r="FT537" s="2252"/>
      <c r="FX537" s="2252"/>
      <c r="FY537" s="374"/>
      <c r="FZ537" s="374"/>
      <c r="GA537" s="374"/>
      <c r="GB537" s="2263"/>
      <c r="GF537" s="2252"/>
      <c r="GG537" s="1858"/>
      <c r="GJ537" s="2252"/>
      <c r="GK537" s="1858"/>
      <c r="GN537" s="2252"/>
      <c r="GR537" s="2252"/>
      <c r="GV537" s="1858"/>
      <c r="GW537" s="1870">
        <v>4</v>
      </c>
      <c r="GX537" s="462">
        <v>4</v>
      </c>
      <c r="GY537" s="462">
        <v>5</v>
      </c>
      <c r="GZ537" s="1871">
        <f>GY537+GX537+GW537</f>
        <v>13</v>
      </c>
      <c r="HA537" s="1870"/>
      <c r="HB537" s="462"/>
      <c r="HC537" s="462"/>
      <c r="HD537" s="1871"/>
      <c r="HE537" s="1870">
        <v>3</v>
      </c>
      <c r="HF537" s="462">
        <v>5</v>
      </c>
      <c r="HG537" s="462">
        <v>6</v>
      </c>
      <c r="HH537" s="1871">
        <f>HG537+HF537+HE537</f>
        <v>14</v>
      </c>
      <c r="HI537" s="1870">
        <v>3</v>
      </c>
      <c r="HJ537" s="462">
        <v>5</v>
      </c>
      <c r="HK537" s="462">
        <v>6</v>
      </c>
      <c r="HL537" s="1871">
        <f>HK537+HJ537+HI537</f>
        <v>14</v>
      </c>
      <c r="HM537" s="1870">
        <v>3</v>
      </c>
      <c r="HN537" s="462">
        <v>5</v>
      </c>
      <c r="HO537" s="462">
        <v>6</v>
      </c>
      <c r="HP537" s="1871">
        <f>HO537+HN537+HM537</f>
        <v>14</v>
      </c>
      <c r="HQ537" s="1870"/>
      <c r="HR537" s="462"/>
      <c r="HS537" s="462"/>
      <c r="HT537" s="1871"/>
      <c r="HU537" s="1870"/>
      <c r="HV537" s="462"/>
      <c r="HW537" s="462"/>
      <c r="HX537" s="1871"/>
      <c r="HY537" s="1870"/>
      <c r="HZ537" s="462"/>
      <c r="IA537" s="462"/>
      <c r="IB537" s="1871"/>
      <c r="IC537" s="1870"/>
      <c r="ID537" s="462"/>
      <c r="IE537" s="462"/>
      <c r="IF537" s="1871"/>
      <c r="IG537" s="1870"/>
      <c r="IH537" s="462"/>
      <c r="II537" s="462"/>
      <c r="IJ537" s="1871"/>
      <c r="IK537" s="1870"/>
      <c r="IL537" s="462"/>
      <c r="IM537" s="462"/>
      <c r="IN537" s="1871"/>
      <c r="IO537" s="1870"/>
      <c r="IP537" s="462"/>
      <c r="IQ537" s="462"/>
      <c r="IR537" s="1871"/>
      <c r="IS537" s="1870"/>
      <c r="IT537" s="462"/>
      <c r="IU537" s="462"/>
      <c r="IV537" s="574"/>
      <c r="IW537" s="1870"/>
      <c r="IX537" s="462"/>
      <c r="IY537" s="462"/>
      <c r="IZ537" s="1871"/>
      <c r="JA537" s="1870"/>
      <c r="JB537" s="462"/>
      <c r="JC537" s="462"/>
      <c r="JD537" s="1871"/>
      <c r="JE537" s="1870"/>
      <c r="JF537" s="462"/>
      <c r="JG537" s="462"/>
      <c r="JH537" s="1871"/>
      <c r="JI537" s="1870"/>
      <c r="JJ537" s="462"/>
      <c r="JK537" s="462"/>
      <c r="JL537" s="1871"/>
      <c r="JM537" s="1870"/>
      <c r="JN537" s="462"/>
      <c r="JO537" s="462"/>
      <c r="JP537" s="1871"/>
      <c r="JQ537" s="1870"/>
      <c r="JR537" s="462"/>
      <c r="JS537" s="462"/>
      <c r="JT537" s="1871"/>
      <c r="JU537" s="1870"/>
      <c r="JV537" s="462"/>
      <c r="JW537" s="462"/>
      <c r="JX537" s="1871"/>
      <c r="JY537" s="1870"/>
      <c r="JZ537" s="462"/>
      <c r="KA537" s="462"/>
      <c r="KB537" s="1871"/>
      <c r="KC537" s="1870"/>
      <c r="KD537" s="462"/>
      <c r="KE537" s="462"/>
      <c r="KF537" s="1871"/>
      <c r="KG537" s="1870"/>
      <c r="KH537" s="462"/>
      <c r="KI537" s="462"/>
      <c r="KJ537" s="1871"/>
      <c r="KK537" s="1870"/>
      <c r="KL537" s="462"/>
      <c r="KM537" s="462"/>
      <c r="KN537" s="1871"/>
      <c r="KO537" s="1870"/>
      <c r="KP537" s="462"/>
      <c r="KQ537" s="462"/>
      <c r="KR537" s="1871"/>
      <c r="KS537" s="1870"/>
      <c r="KT537" s="462"/>
      <c r="KU537" s="462"/>
      <c r="KV537" s="1871"/>
      <c r="KW537" s="1870"/>
      <c r="KX537" s="462"/>
      <c r="KY537" s="462"/>
      <c r="KZ537" s="1871"/>
      <c r="LA537" s="1870"/>
      <c r="LB537" s="462"/>
      <c r="LC537" s="462"/>
      <c r="LD537" s="1871"/>
      <c r="LE537" s="1870"/>
      <c r="LF537" s="462"/>
      <c r="LG537" s="462"/>
      <c r="LH537" s="1871"/>
      <c r="LI537" s="1870"/>
      <c r="LJ537" s="462"/>
      <c r="LK537" s="462"/>
      <c r="LL537" s="1871"/>
      <c r="LM537" s="1870"/>
      <c r="LN537" s="462"/>
      <c r="LO537" s="462"/>
      <c r="LP537" s="1871"/>
      <c r="LQ537" s="1870"/>
      <c r="LR537" s="462"/>
      <c r="LS537" s="462"/>
      <c r="LT537" s="1871"/>
      <c r="LU537" s="1870"/>
      <c r="LV537" s="462"/>
      <c r="LW537" s="462"/>
      <c r="LX537" s="1871"/>
      <c r="LY537" s="1870"/>
      <c r="LZ537" s="462"/>
      <c r="MA537" s="462"/>
      <c r="MB537" s="1871"/>
      <c r="MC537" s="1870"/>
      <c r="MD537" s="462"/>
      <c r="ME537" s="462"/>
      <c r="MF537" s="1871"/>
      <c r="MG537" s="1870"/>
      <c r="MH537" s="462"/>
      <c r="MI537" s="462"/>
      <c r="MJ537" s="1871"/>
      <c r="MK537" s="1870"/>
      <c r="ML537" s="462"/>
      <c r="MM537" s="462"/>
      <c r="MN537" s="1871"/>
      <c r="MO537" s="1870"/>
      <c r="MP537" s="462"/>
      <c r="MQ537" s="462"/>
      <c r="MR537" s="1871"/>
      <c r="MS537" s="1870"/>
      <c r="MT537" s="462"/>
      <c r="MU537" s="462"/>
      <c r="MV537" s="1871"/>
      <c r="MW537" s="1870"/>
      <c r="MX537" s="462"/>
      <c r="MY537" s="462"/>
      <c r="MZ537" s="1871"/>
      <c r="NA537" s="1870"/>
      <c r="NB537" s="462"/>
      <c r="NC537" s="462"/>
      <c r="ND537" s="1871"/>
    </row>
    <row r="538" spans="1:368" s="78" customFormat="1" thickBot="1">
      <c r="A538" s="899"/>
      <c r="B538" s="1754"/>
      <c r="C538" s="1790"/>
      <c r="D538" s="2331"/>
      <c r="E538" s="1790"/>
      <c r="F538" s="2342"/>
      <c r="G538" s="2342" t="s">
        <v>607</v>
      </c>
      <c r="H538" s="2353">
        <f t="shared" si="441"/>
        <v>4.4019999999999992</v>
      </c>
      <c r="I538" s="2343">
        <f t="shared" si="441"/>
        <v>3.8019999999999996</v>
      </c>
      <c r="J538" s="2354">
        <f t="shared" si="441"/>
        <v>4.5359999999999996</v>
      </c>
      <c r="K538" s="2214">
        <f t="shared" si="442"/>
        <v>12.739999999999998</v>
      </c>
      <c r="L538" s="1754"/>
      <c r="M538" s="65"/>
      <c r="N538" s="65"/>
      <c r="O538" s="65"/>
      <c r="P538" s="218"/>
      <c r="Q538" s="2511"/>
      <c r="R538" s="97"/>
      <c r="S538" s="98"/>
      <c r="T538" s="2512"/>
      <c r="U538" s="41"/>
      <c r="V538" s="41"/>
      <c r="W538" s="41"/>
      <c r="X538" s="100"/>
      <c r="Y538" s="101"/>
      <c r="Z538" s="101"/>
      <c r="AA538" s="101"/>
      <c r="AB538" s="102"/>
      <c r="AC538" s="484"/>
      <c r="AD538" s="484"/>
      <c r="AE538" s="484"/>
      <c r="AF538" s="2403"/>
      <c r="AG538" s="2407">
        <v>3</v>
      </c>
      <c r="AH538" s="546">
        <v>2</v>
      </c>
      <c r="AI538" s="546">
        <v>4</v>
      </c>
      <c r="AJ538" s="724">
        <f>AI538+AH538+AG538</f>
        <v>9</v>
      </c>
      <c r="AK538" s="485"/>
      <c r="AL538" s="486"/>
      <c r="AM538" s="486"/>
      <c r="AN538" s="2361"/>
      <c r="AO538" s="2227"/>
      <c r="AP538" s="2227"/>
      <c r="AQ538" s="2227"/>
      <c r="AR538" s="108"/>
      <c r="AS538" s="358">
        <f t="shared" si="443"/>
        <v>4.2</v>
      </c>
      <c r="AT538" s="358">
        <f t="shared" si="444"/>
        <v>4.2</v>
      </c>
      <c r="AU538" s="358">
        <f t="shared" si="445"/>
        <v>5.6</v>
      </c>
      <c r="AV538" s="1983">
        <v>14</v>
      </c>
      <c r="AW538" s="1971"/>
      <c r="AX538" s="665"/>
      <c r="AY538" s="666"/>
      <c r="AZ538" s="1963"/>
      <c r="BA538" s="4"/>
      <c r="BB538" s="4"/>
      <c r="BC538" s="4"/>
      <c r="BD538" s="2395"/>
      <c r="BE538" s="2401">
        <v>6</v>
      </c>
      <c r="BF538" s="368">
        <v>5</v>
      </c>
      <c r="BG538" s="2451">
        <v>5</v>
      </c>
      <c r="BH538" s="2448">
        <f>BG538+BF538+BE538</f>
        <v>16</v>
      </c>
      <c r="BI538" s="221"/>
      <c r="BJ538" s="221"/>
      <c r="BK538" s="221"/>
      <c r="BL538" s="220"/>
      <c r="BM538" s="1982"/>
      <c r="BN538" s="358"/>
      <c r="BO538" s="358"/>
      <c r="BP538" s="1983"/>
      <c r="BQ538" s="109"/>
      <c r="BR538" s="109"/>
      <c r="BS538" s="109"/>
      <c r="BT538" s="608"/>
      <c r="BU538" s="1939"/>
      <c r="BV538" s="109"/>
      <c r="BW538" s="109"/>
      <c r="BX538" s="1940"/>
      <c r="BY538" s="90"/>
      <c r="BZ538" s="90"/>
      <c r="CA538" s="90"/>
      <c r="CB538" s="120"/>
      <c r="CC538" s="41"/>
      <c r="CD538" s="41"/>
      <c r="CE538" s="41"/>
      <c r="CF538" s="100"/>
      <c r="CG538" s="38"/>
      <c r="CH538" s="38"/>
      <c r="CI538" s="38"/>
      <c r="CJ538" s="117"/>
      <c r="CK538" s="221"/>
      <c r="CL538" s="221"/>
      <c r="CM538" s="221"/>
      <c r="CN538" s="220"/>
      <c r="CO538" s="1858"/>
      <c r="CQ538" s="3"/>
      <c r="CR538" s="2020"/>
      <c r="CV538" s="121"/>
      <c r="CW538" s="2"/>
      <c r="CY538" s="3"/>
      <c r="CZ538" s="3"/>
      <c r="DA538" s="2"/>
      <c r="DC538" s="3"/>
      <c r="DD538" s="3"/>
      <c r="DE538" s="2"/>
      <c r="DG538" s="3"/>
      <c r="DH538" s="3"/>
      <c r="DI538" s="2"/>
      <c r="DK538" s="3"/>
      <c r="DL538" s="3"/>
      <c r="DM538" s="90"/>
      <c r="DN538" s="90"/>
      <c r="DO538" s="90"/>
      <c r="DP538" s="103"/>
      <c r="DQ538" s="2"/>
      <c r="DS538" s="3"/>
      <c r="DT538" s="121"/>
      <c r="DU538" s="2"/>
      <c r="DW538" s="3"/>
      <c r="DX538" s="121"/>
      <c r="DY538" s="2"/>
      <c r="EA538" s="3"/>
      <c r="EB538" s="121"/>
      <c r="EC538" s="2"/>
      <c r="EE538" s="3"/>
      <c r="EF538" s="121"/>
      <c r="EG538" s="2"/>
      <c r="EI538" s="3"/>
      <c r="EJ538" s="121"/>
      <c r="EK538" s="2"/>
      <c r="EM538" s="3"/>
      <c r="EN538" s="121"/>
      <c r="EO538" s="1870"/>
      <c r="EP538" s="462"/>
      <c r="EQ538" s="462"/>
      <c r="ER538" s="1871"/>
      <c r="ES538" s="2"/>
      <c r="EU538" s="3"/>
      <c r="EV538" s="121"/>
      <c r="EW538" s="2"/>
      <c r="EY538" s="3"/>
      <c r="EZ538" s="121"/>
      <c r="FA538" s="2"/>
      <c r="FC538" s="3"/>
      <c r="FD538" s="121"/>
      <c r="FE538" s="1682"/>
      <c r="FF538" s="1683"/>
      <c r="FG538" s="1684"/>
      <c r="FH538" s="1685"/>
      <c r="FL538" s="2252"/>
      <c r="FP538" s="2252"/>
      <c r="FQ538" s="1858"/>
      <c r="FT538" s="2252"/>
      <c r="FX538" s="2252"/>
      <c r="FY538" s="374"/>
      <c r="FZ538" s="374"/>
      <c r="GA538" s="374"/>
      <c r="GB538" s="2263"/>
      <c r="GF538" s="2252"/>
      <c r="GG538" s="1858"/>
      <c r="GJ538" s="2252"/>
      <c r="GK538" s="1858"/>
      <c r="GN538" s="2252"/>
      <c r="GR538" s="2252"/>
      <c r="GV538" s="1858"/>
      <c r="GW538" s="1906">
        <f>GZ538*6/20</f>
        <v>3.8099999999999996</v>
      </c>
      <c r="GX538" s="683">
        <f>GZ538*6/20</f>
        <v>3.8099999999999996</v>
      </c>
      <c r="GY538" s="683">
        <f>GZ538*8/20</f>
        <v>5.08</v>
      </c>
      <c r="GZ538" s="1907">
        <v>12.7</v>
      </c>
      <c r="HA538" s="1870"/>
      <c r="HB538" s="462"/>
      <c r="HC538" s="462"/>
      <c r="HD538" s="1871"/>
      <c r="HE538" s="1870">
        <v>5</v>
      </c>
      <c r="HF538" s="462">
        <v>4</v>
      </c>
      <c r="HG538" s="462">
        <v>3</v>
      </c>
      <c r="HH538" s="1871">
        <f>HG538+HF538+HE538</f>
        <v>12</v>
      </c>
      <c r="HI538" s="1870">
        <v>5</v>
      </c>
      <c r="HJ538" s="462">
        <v>4</v>
      </c>
      <c r="HK538" s="462">
        <v>3</v>
      </c>
      <c r="HL538" s="1871">
        <f>HK538+HJ538+HI538</f>
        <v>12</v>
      </c>
      <c r="HM538" s="1870">
        <v>5</v>
      </c>
      <c r="HN538" s="462">
        <v>4</v>
      </c>
      <c r="HO538" s="462">
        <v>3</v>
      </c>
      <c r="HP538" s="1871">
        <f>HO538+HN538+HM538</f>
        <v>12</v>
      </c>
      <c r="HQ538" s="1870"/>
      <c r="HR538" s="462"/>
      <c r="HS538" s="462"/>
      <c r="HT538" s="1871"/>
      <c r="HU538" s="1870"/>
      <c r="HV538" s="462"/>
      <c r="HW538" s="462"/>
      <c r="HX538" s="1871"/>
      <c r="HY538" s="1870"/>
      <c r="HZ538" s="462"/>
      <c r="IA538" s="462"/>
      <c r="IB538" s="1871"/>
      <c r="IC538" s="1870"/>
      <c r="ID538" s="462"/>
      <c r="IE538" s="462"/>
      <c r="IF538" s="1871"/>
      <c r="IG538" s="1870"/>
      <c r="IH538" s="462"/>
      <c r="II538" s="462"/>
      <c r="IJ538" s="1871"/>
      <c r="IK538" s="1870"/>
      <c r="IL538" s="462"/>
      <c r="IM538" s="462"/>
      <c r="IN538" s="1871"/>
      <c r="IO538" s="1870"/>
      <c r="IP538" s="462"/>
      <c r="IQ538" s="462"/>
      <c r="IR538" s="1871"/>
      <c r="IS538" s="1870"/>
      <c r="IT538" s="462"/>
      <c r="IU538" s="462"/>
      <c r="IV538" s="574"/>
      <c r="IW538" s="1870"/>
      <c r="IX538" s="462"/>
      <c r="IY538" s="462"/>
      <c r="IZ538" s="1871"/>
      <c r="JA538" s="1870"/>
      <c r="JB538" s="462"/>
      <c r="JC538" s="462"/>
      <c r="JD538" s="1871"/>
      <c r="JE538" s="1870"/>
      <c r="JF538" s="462"/>
      <c r="JG538" s="462"/>
      <c r="JH538" s="1871"/>
      <c r="JI538" s="1870"/>
      <c r="JJ538" s="462"/>
      <c r="JK538" s="462"/>
      <c r="JL538" s="1871"/>
      <c r="JM538" s="1870"/>
      <c r="JN538" s="462"/>
      <c r="JO538" s="462"/>
      <c r="JP538" s="1871"/>
      <c r="JQ538" s="1870"/>
      <c r="JR538" s="462"/>
      <c r="JS538" s="462"/>
      <c r="JT538" s="1871"/>
      <c r="JU538" s="1870"/>
      <c r="JV538" s="462"/>
      <c r="JW538" s="462"/>
      <c r="JX538" s="1871"/>
      <c r="JY538" s="1870"/>
      <c r="JZ538" s="462"/>
      <c r="KA538" s="462"/>
      <c r="KB538" s="1871"/>
      <c r="KC538" s="1870"/>
      <c r="KD538" s="462"/>
      <c r="KE538" s="462"/>
      <c r="KF538" s="1871"/>
      <c r="KG538" s="1870"/>
      <c r="KH538" s="462"/>
      <c r="KI538" s="462"/>
      <c r="KJ538" s="1871"/>
      <c r="KK538" s="1870"/>
      <c r="KL538" s="462"/>
      <c r="KM538" s="462"/>
      <c r="KN538" s="1871"/>
      <c r="KO538" s="1870"/>
      <c r="KP538" s="462"/>
      <c r="KQ538" s="462"/>
      <c r="KR538" s="1871"/>
      <c r="KS538" s="1870"/>
      <c r="KT538" s="462"/>
      <c r="KU538" s="462"/>
      <c r="KV538" s="1871"/>
      <c r="KW538" s="1870"/>
      <c r="KX538" s="462"/>
      <c r="KY538" s="462"/>
      <c r="KZ538" s="1871"/>
      <c r="LA538" s="1870"/>
      <c r="LB538" s="462"/>
      <c r="LC538" s="462"/>
      <c r="LD538" s="1871"/>
      <c r="LE538" s="1870"/>
      <c r="LF538" s="462"/>
      <c r="LG538" s="462"/>
      <c r="LH538" s="1871"/>
      <c r="LI538" s="1870"/>
      <c r="LJ538" s="462"/>
      <c r="LK538" s="462"/>
      <c r="LL538" s="1871"/>
      <c r="LM538" s="1870"/>
      <c r="LN538" s="462"/>
      <c r="LO538" s="462"/>
      <c r="LP538" s="1871"/>
      <c r="LQ538" s="1870"/>
      <c r="LR538" s="462"/>
      <c r="LS538" s="462"/>
      <c r="LT538" s="1871"/>
      <c r="LU538" s="1870"/>
      <c r="LV538" s="462"/>
      <c r="LW538" s="462"/>
      <c r="LX538" s="1871"/>
      <c r="LY538" s="1870"/>
      <c r="LZ538" s="462"/>
      <c r="MA538" s="462"/>
      <c r="MB538" s="1871"/>
      <c r="MC538" s="1870"/>
      <c r="MD538" s="462"/>
      <c r="ME538" s="462"/>
      <c r="MF538" s="1871"/>
      <c r="MG538" s="1870"/>
      <c r="MH538" s="462"/>
      <c r="MI538" s="462"/>
      <c r="MJ538" s="1871"/>
      <c r="MK538" s="1870"/>
      <c r="ML538" s="462"/>
      <c r="MM538" s="462"/>
      <c r="MN538" s="1871"/>
      <c r="MO538" s="1870"/>
      <c r="MP538" s="462"/>
      <c r="MQ538" s="462"/>
      <c r="MR538" s="1871"/>
      <c r="MS538" s="1870"/>
      <c r="MT538" s="462"/>
      <c r="MU538" s="462"/>
      <c r="MV538" s="1871"/>
      <c r="MW538" s="1870"/>
      <c r="MX538" s="462"/>
      <c r="MY538" s="462"/>
      <c r="MZ538" s="1871"/>
      <c r="NA538" s="1870"/>
      <c r="NB538" s="462"/>
      <c r="NC538" s="462"/>
      <c r="ND538" s="1871"/>
    </row>
    <row r="539" spans="1:368" s="933" customFormat="1" thickBot="1">
      <c r="A539" s="900"/>
      <c r="B539" s="1761"/>
      <c r="C539" s="2340"/>
      <c r="D539" s="2347"/>
      <c r="E539" s="2340"/>
      <c r="F539" s="2270"/>
      <c r="G539" s="2270" t="s">
        <v>604</v>
      </c>
      <c r="H539" s="2343">
        <f t="shared" si="441"/>
        <v>4.0280000000000005</v>
      </c>
      <c r="I539" s="2343">
        <f t="shared" si="441"/>
        <v>3.8280000000000003</v>
      </c>
      <c r="J539" s="2343">
        <f t="shared" si="441"/>
        <v>3.7039999999999997</v>
      </c>
      <c r="K539" s="2214">
        <f t="shared" si="442"/>
        <v>11.56</v>
      </c>
      <c r="L539" s="1761"/>
      <c r="M539" s="2136"/>
      <c r="N539" s="2136"/>
      <c r="O539" s="2136"/>
      <c r="P539" s="2492"/>
      <c r="Q539" s="2538"/>
      <c r="R539" s="2137"/>
      <c r="S539" s="2138"/>
      <c r="T539" s="2539"/>
      <c r="U539" s="2139"/>
      <c r="V539" s="2139"/>
      <c r="W539" s="2139"/>
      <c r="X539" s="2140"/>
      <c r="Y539" s="2204"/>
      <c r="Z539" s="2204"/>
      <c r="AA539" s="2204"/>
      <c r="AB539" s="2205"/>
      <c r="AC539" s="2245"/>
      <c r="AD539" s="2245"/>
      <c r="AE539" s="2245"/>
      <c r="AF539" s="1310"/>
      <c r="AG539" s="2212">
        <f>AJ539*6/20</f>
        <v>3.5400000000000005</v>
      </c>
      <c r="AH539" s="2213">
        <f>AJ539*6/20</f>
        <v>3.5400000000000005</v>
      </c>
      <c r="AI539" s="2213">
        <f>AJ539*8/20</f>
        <v>4.7200000000000006</v>
      </c>
      <c r="AJ539" s="2357">
        <v>11.8</v>
      </c>
      <c r="AK539" s="2391"/>
      <c r="AL539" s="2238"/>
      <c r="AM539" s="2238"/>
      <c r="AN539" s="2392"/>
      <c r="AO539" s="2229"/>
      <c r="AP539" s="2229"/>
      <c r="AQ539" s="2229"/>
      <c r="AR539" s="2230"/>
      <c r="AS539" s="918">
        <f t="shared" si="443"/>
        <v>3.6</v>
      </c>
      <c r="AT539" s="918">
        <f t="shared" si="444"/>
        <v>3.6</v>
      </c>
      <c r="AU539" s="918">
        <f t="shared" si="445"/>
        <v>4.8</v>
      </c>
      <c r="AV539" s="2390">
        <v>12</v>
      </c>
      <c r="AW539" s="1971"/>
      <c r="AX539" s="665"/>
      <c r="AY539" s="666"/>
      <c r="AZ539" s="1963"/>
      <c r="BA539" s="2156"/>
      <c r="BB539" s="2156"/>
      <c r="BC539" s="2156"/>
      <c r="BD539" s="2396"/>
      <c r="BE539" s="2402">
        <v>4</v>
      </c>
      <c r="BF539" s="2273">
        <v>3</v>
      </c>
      <c r="BG539" s="2452">
        <v>3</v>
      </c>
      <c r="BH539" s="2449">
        <f>BG539+BF539+BE539</f>
        <v>10</v>
      </c>
      <c r="BI539" s="2158"/>
      <c r="BJ539" s="2158"/>
      <c r="BK539" s="2158"/>
      <c r="BL539" s="2166"/>
      <c r="BM539" s="2389"/>
      <c r="BN539" s="918"/>
      <c r="BO539" s="918"/>
      <c r="BP539" s="2390"/>
      <c r="BQ539" s="2149"/>
      <c r="BR539" s="2149"/>
      <c r="BS539" s="2149"/>
      <c r="BT539" s="2151"/>
      <c r="BU539" s="2162"/>
      <c r="BV539" s="2149"/>
      <c r="BW539" s="2149"/>
      <c r="BX539" s="2163"/>
      <c r="BY539" s="2170"/>
      <c r="BZ539" s="2170"/>
      <c r="CA539" s="2170"/>
      <c r="CB539" s="2231"/>
      <c r="CC539" s="2139"/>
      <c r="CD539" s="2139"/>
      <c r="CE539" s="2139"/>
      <c r="CF539" s="2140"/>
      <c r="CG539" s="2160"/>
      <c r="CH539" s="2160"/>
      <c r="CI539" s="2160"/>
      <c r="CJ539" s="2161"/>
      <c r="CK539" s="2158"/>
      <c r="CL539" s="2158"/>
      <c r="CM539" s="2158"/>
      <c r="CN539" s="2166"/>
      <c r="CO539" s="1868"/>
      <c r="CQ539" s="2167"/>
      <c r="CR539" s="2206"/>
      <c r="CV539" s="2168"/>
      <c r="CW539" s="2169"/>
      <c r="CY539" s="2167"/>
      <c r="CZ539" s="2167"/>
      <c r="DA539" s="2169"/>
      <c r="DC539" s="2167"/>
      <c r="DD539" s="2167"/>
      <c r="DE539" s="2169"/>
      <c r="DG539" s="2167"/>
      <c r="DH539" s="2167"/>
      <c r="DI539" s="2169"/>
      <c r="DK539" s="2167"/>
      <c r="DL539" s="2167"/>
      <c r="DM539" s="2170"/>
      <c r="DN539" s="2170"/>
      <c r="DO539" s="2170"/>
      <c r="DP539" s="2171"/>
      <c r="DQ539" s="2169"/>
      <c r="DS539" s="2167"/>
      <c r="DT539" s="2168"/>
      <c r="DU539" s="2169"/>
      <c r="DW539" s="2167"/>
      <c r="DX539" s="2168"/>
      <c r="DY539" s="2169"/>
      <c r="EA539" s="2167"/>
      <c r="EB539" s="2168"/>
      <c r="EC539" s="2169"/>
      <c r="EE539" s="2167"/>
      <c r="EF539" s="2168"/>
      <c r="EG539" s="2169"/>
      <c r="EI539" s="2167"/>
      <c r="EJ539" s="2168"/>
      <c r="EK539" s="2169"/>
      <c r="EM539" s="2167"/>
      <c r="EN539" s="2168"/>
      <c r="EO539" s="2348"/>
      <c r="EP539" s="2233"/>
      <c r="EQ539" s="2233"/>
      <c r="ER539" s="2349"/>
      <c r="ES539" s="2169"/>
      <c r="EU539" s="2167"/>
      <c r="EV539" s="2168"/>
      <c r="EW539" s="2169"/>
      <c r="EY539" s="2167"/>
      <c r="EZ539" s="2168"/>
      <c r="FA539" s="2169"/>
      <c r="FC539" s="2167"/>
      <c r="FD539" s="2168"/>
      <c r="FE539" s="2192"/>
      <c r="FF539" s="2193"/>
      <c r="FG539" s="2194"/>
      <c r="FH539" s="2195"/>
      <c r="FL539" s="2261"/>
      <c r="FP539" s="2261"/>
      <c r="FQ539" s="1868"/>
      <c r="FT539" s="2261"/>
      <c r="FX539" s="2261"/>
      <c r="FY539" s="906"/>
      <c r="FZ539" s="906"/>
      <c r="GA539" s="906"/>
      <c r="GB539" s="2393"/>
      <c r="GF539" s="2261"/>
      <c r="GG539" s="1868"/>
      <c r="GJ539" s="2261"/>
      <c r="GK539" s="1868"/>
      <c r="GN539" s="2261"/>
      <c r="GR539" s="2261"/>
      <c r="GV539" s="1868"/>
      <c r="GW539" s="1870">
        <v>4</v>
      </c>
      <c r="GX539" s="462">
        <v>5</v>
      </c>
      <c r="GY539" s="462">
        <v>4</v>
      </c>
      <c r="GZ539" s="1871">
        <f>GY539+GX539+GW539</f>
        <v>13</v>
      </c>
      <c r="HA539" s="2348"/>
      <c r="HB539" s="2233"/>
      <c r="HC539" s="2233"/>
      <c r="HD539" s="2349"/>
      <c r="HE539" s="1870">
        <v>5</v>
      </c>
      <c r="HF539" s="462">
        <v>4</v>
      </c>
      <c r="HG539" s="462">
        <v>2</v>
      </c>
      <c r="HH539" s="1871">
        <f>HG539+HF539+HE539</f>
        <v>11</v>
      </c>
      <c r="HI539" s="1870">
        <v>5</v>
      </c>
      <c r="HJ539" s="462">
        <v>4</v>
      </c>
      <c r="HK539" s="462">
        <v>2</v>
      </c>
      <c r="HL539" s="1871">
        <f>HK539+HJ539+HI539</f>
        <v>11</v>
      </c>
      <c r="HM539" s="1870">
        <v>5</v>
      </c>
      <c r="HN539" s="462">
        <v>4</v>
      </c>
      <c r="HO539" s="462">
        <v>2</v>
      </c>
      <c r="HP539" s="1871">
        <f>HO539+HN539+HM539</f>
        <v>11</v>
      </c>
      <c r="HQ539" s="1870"/>
      <c r="HR539" s="462"/>
      <c r="HS539" s="462"/>
      <c r="HT539" s="1871"/>
      <c r="HU539" s="1870"/>
      <c r="HV539" s="462"/>
      <c r="HW539" s="462"/>
      <c r="HX539" s="1871"/>
      <c r="HY539" s="1870"/>
      <c r="HZ539" s="462"/>
      <c r="IA539" s="462"/>
      <c r="IB539" s="1871"/>
      <c r="IC539" s="1870"/>
      <c r="ID539" s="462"/>
      <c r="IE539" s="462"/>
      <c r="IF539" s="1871"/>
      <c r="IG539" s="1870"/>
      <c r="IH539" s="462"/>
      <c r="II539" s="462"/>
      <c r="IJ539" s="1871"/>
      <c r="IK539" s="1870"/>
      <c r="IL539" s="462"/>
      <c r="IM539" s="462"/>
      <c r="IN539" s="1871"/>
      <c r="IO539" s="1870"/>
      <c r="IP539" s="462"/>
      <c r="IQ539" s="462"/>
      <c r="IR539" s="1871"/>
      <c r="IS539" s="1870"/>
      <c r="IT539" s="462"/>
      <c r="IU539" s="462"/>
      <c r="IV539" s="574"/>
      <c r="IW539" s="1870"/>
      <c r="IX539" s="462"/>
      <c r="IY539" s="462"/>
      <c r="IZ539" s="1871"/>
      <c r="JA539" s="1870"/>
      <c r="JB539" s="462"/>
      <c r="JC539" s="462"/>
      <c r="JD539" s="1871"/>
      <c r="JE539" s="1870"/>
      <c r="JF539" s="462"/>
      <c r="JG539" s="462"/>
      <c r="JH539" s="1871"/>
      <c r="JI539" s="1870"/>
      <c r="JJ539" s="462"/>
      <c r="JK539" s="462"/>
      <c r="JL539" s="1871"/>
      <c r="JM539" s="1870"/>
      <c r="JN539" s="462"/>
      <c r="JO539" s="462"/>
      <c r="JP539" s="1871"/>
      <c r="JQ539" s="1870"/>
      <c r="JR539" s="462"/>
      <c r="JS539" s="462"/>
      <c r="JT539" s="1871"/>
      <c r="JU539" s="1870"/>
      <c r="JV539" s="462"/>
      <c r="JW539" s="462"/>
      <c r="JX539" s="1871"/>
      <c r="JY539" s="1870"/>
      <c r="JZ539" s="462"/>
      <c r="KA539" s="462"/>
      <c r="KB539" s="1871"/>
      <c r="KC539" s="1870"/>
      <c r="KD539" s="462"/>
      <c r="KE539" s="462"/>
      <c r="KF539" s="1871"/>
      <c r="KG539" s="1870"/>
      <c r="KH539" s="462"/>
      <c r="KI539" s="462"/>
      <c r="KJ539" s="1871"/>
      <c r="KK539" s="1870"/>
      <c r="KL539" s="462"/>
      <c r="KM539" s="462"/>
      <c r="KN539" s="1871"/>
      <c r="KO539" s="1870"/>
      <c r="KP539" s="462"/>
      <c r="KQ539" s="462"/>
      <c r="KR539" s="1871"/>
      <c r="KS539" s="1870"/>
      <c r="KT539" s="462"/>
      <c r="KU539" s="462"/>
      <c r="KV539" s="1871"/>
      <c r="KW539" s="1870"/>
      <c r="KX539" s="462"/>
      <c r="KY539" s="462"/>
      <c r="KZ539" s="1871"/>
      <c r="LA539" s="1870"/>
      <c r="LB539" s="462"/>
      <c r="LC539" s="462"/>
      <c r="LD539" s="1871"/>
      <c r="LE539" s="1870"/>
      <c r="LF539" s="462"/>
      <c r="LG539" s="462"/>
      <c r="LH539" s="1871"/>
      <c r="LI539" s="1870"/>
      <c r="LJ539" s="462"/>
      <c r="LK539" s="462"/>
      <c r="LL539" s="1871"/>
      <c r="LM539" s="1870"/>
      <c r="LN539" s="462"/>
      <c r="LO539" s="462"/>
      <c r="LP539" s="1871"/>
      <c r="LQ539" s="1870"/>
      <c r="LR539" s="462"/>
      <c r="LS539" s="462"/>
      <c r="LT539" s="1871"/>
      <c r="LU539" s="1870"/>
      <c r="LV539" s="462"/>
      <c r="LW539" s="462"/>
      <c r="LX539" s="1871"/>
      <c r="LY539" s="1870"/>
      <c r="LZ539" s="462"/>
      <c r="MA539" s="462"/>
      <c r="MB539" s="1871"/>
      <c r="MC539" s="1870"/>
      <c r="MD539" s="462"/>
      <c r="ME539" s="462"/>
      <c r="MF539" s="1871"/>
      <c r="MG539" s="1870"/>
      <c r="MH539" s="462"/>
      <c r="MI539" s="462"/>
      <c r="MJ539" s="1871"/>
      <c r="MK539" s="1870"/>
      <c r="ML539" s="462"/>
      <c r="MM539" s="462"/>
      <c r="MN539" s="1871"/>
      <c r="MO539" s="1870"/>
      <c r="MP539" s="462"/>
      <c r="MQ539" s="462"/>
      <c r="MR539" s="1871"/>
      <c r="MS539" s="1870"/>
      <c r="MT539" s="462"/>
      <c r="MU539" s="462"/>
      <c r="MV539" s="1871"/>
      <c r="MW539" s="1870"/>
      <c r="MX539" s="462"/>
      <c r="MY539" s="462"/>
      <c r="MZ539" s="1871"/>
      <c r="NA539" s="1870"/>
      <c r="NB539" s="462"/>
      <c r="NC539" s="462"/>
      <c r="ND539" s="1871"/>
    </row>
    <row r="540" spans="1:368" s="898" customFormat="1" thickBot="1">
      <c r="A540" s="861"/>
      <c r="B540" s="1760"/>
      <c r="C540" s="1790"/>
      <c r="D540" s="2331"/>
      <c r="E540" s="1790"/>
      <c r="F540" s="2345" t="s">
        <v>610</v>
      </c>
      <c r="G540" s="2346"/>
      <c r="H540" s="2274"/>
      <c r="I540" s="2274"/>
      <c r="J540" s="2274"/>
      <c r="K540" s="2275"/>
      <c r="L540" s="1760"/>
      <c r="M540" s="2075"/>
      <c r="N540" s="2075"/>
      <c r="O540" s="2075"/>
      <c r="P540" s="2491"/>
      <c r="Q540" s="2536"/>
      <c r="R540" s="2076"/>
      <c r="S540" s="2077"/>
      <c r="T540" s="2537"/>
      <c r="U540" s="2078"/>
      <c r="V540" s="2078"/>
      <c r="W540" s="2078"/>
      <c r="X540" s="2079"/>
      <c r="Y540" s="2199"/>
      <c r="Z540" s="2199"/>
      <c r="AA540" s="2199"/>
      <c r="AB540" s="2200"/>
      <c r="AC540" s="2570"/>
      <c r="AD540" s="2570"/>
      <c r="AE540" s="2571"/>
      <c r="AF540" s="2571"/>
      <c r="AG540" s="2570" t="e">
        <f>STDEV(AJ541:AJ545)</f>
        <v>#DIV/0!</v>
      </c>
      <c r="AH540" s="2570"/>
      <c r="AI540" s="2571" t="e">
        <f>AVERAGE(AJ541:AJ545)</f>
        <v>#DIV/0!</v>
      </c>
      <c r="AJ540" s="2571"/>
      <c r="AK540" s="2570">
        <f>STDEV(AN541:AN545)</f>
        <v>1.0307764064044151</v>
      </c>
      <c r="AL540" s="2570"/>
      <c r="AM540" s="2571">
        <f>AVERAGE(AN541:AN545)</f>
        <v>14.75</v>
      </c>
      <c r="AN540" s="2571"/>
      <c r="AO540" s="2225"/>
      <c r="AP540" s="2225"/>
      <c r="AQ540" s="2225"/>
      <c r="AR540" s="2226"/>
      <c r="AS540" s="2570" t="e">
        <f>STDEV(AV541:AV545)</f>
        <v>#DIV/0!</v>
      </c>
      <c r="AT540" s="2570"/>
      <c r="AU540" s="2571" t="e">
        <f>AVERAGE(AV541:AV545)</f>
        <v>#DIV/0!</v>
      </c>
      <c r="AV540" s="2571"/>
      <c r="AW540" s="2091"/>
      <c r="AX540" s="2092"/>
      <c r="AY540" s="2093"/>
      <c r="AZ540" s="2094"/>
      <c r="BA540" s="2095"/>
      <c r="BB540" s="2095"/>
      <c r="BC540" s="2095"/>
      <c r="BD540" s="2394"/>
      <c r="BE540" s="2397"/>
      <c r="BF540" s="2096"/>
      <c r="BG540" s="2444"/>
      <c r="BH540" s="2440"/>
      <c r="BI540" s="2097"/>
      <c r="BJ540" s="2097"/>
      <c r="BK540" s="2097"/>
      <c r="BL540" s="2098"/>
      <c r="BM540" s="2099"/>
      <c r="BN540" s="2099"/>
      <c r="BO540" s="2099"/>
      <c r="BP540" s="2100"/>
      <c r="BQ540" s="2570">
        <f>STDEV(BT541:BT545)</f>
        <v>0.70710678118654757</v>
      </c>
      <c r="BR540" s="2570"/>
      <c r="BS540" s="2571">
        <f>AVERAGE(BT541:BT545)</f>
        <v>14</v>
      </c>
      <c r="BT540" s="2571"/>
      <c r="BU540" s="2101"/>
      <c r="BV540" s="2088"/>
      <c r="BW540" s="2088"/>
      <c r="BX540" s="2102"/>
      <c r="BY540" s="2109"/>
      <c r="BZ540" s="2109"/>
      <c r="CA540" s="2109"/>
      <c r="CB540" s="2232"/>
      <c r="CC540" s="2570" t="e">
        <f>STDEV(CF541:CF545)</f>
        <v>#DIV/0!</v>
      </c>
      <c r="CD540" s="2570"/>
      <c r="CE540" s="2571" t="e">
        <f>AVERAGE(CF541:CF545)</f>
        <v>#DIV/0!</v>
      </c>
      <c r="CF540" s="2571"/>
      <c r="CG540" s="2099"/>
      <c r="CH540" s="2099"/>
      <c r="CI540" s="2099"/>
      <c r="CJ540" s="2100"/>
      <c r="CK540" s="2097"/>
      <c r="CL540" s="2097"/>
      <c r="CM540" s="2097"/>
      <c r="CN540" s="2105"/>
      <c r="CO540" s="1867"/>
      <c r="CQ540" s="2106"/>
      <c r="CR540" s="2201"/>
      <c r="CV540" s="2107"/>
      <c r="CW540" s="2108"/>
      <c r="CY540" s="2106"/>
      <c r="CZ540" s="2106"/>
      <c r="DA540" s="2108"/>
      <c r="DC540" s="2106"/>
      <c r="DD540" s="2106"/>
      <c r="DE540" s="2108"/>
      <c r="DG540" s="2106"/>
      <c r="DH540" s="2106"/>
      <c r="DI540" s="2108"/>
      <c r="DK540" s="2106"/>
      <c r="DL540" s="2106"/>
      <c r="DM540" s="2109"/>
      <c r="DN540" s="2109"/>
      <c r="DO540" s="2109"/>
      <c r="DP540" s="2110"/>
      <c r="DQ540" s="2108"/>
      <c r="DS540" s="2106"/>
      <c r="DT540" s="2107"/>
      <c r="DU540" s="2570">
        <f>STDEV(DX541:DX545)</f>
        <v>1.2437363064572875</v>
      </c>
      <c r="DV540" s="2570"/>
      <c r="DW540" s="2571">
        <f>AVERAGE(DX541:DX545)</f>
        <v>13.875999999999999</v>
      </c>
      <c r="DX540" s="2571"/>
      <c r="DY540" s="2108"/>
      <c r="EA540" s="2106"/>
      <c r="EB540" s="2107"/>
      <c r="EC540" s="2108"/>
      <c r="EE540" s="2106"/>
      <c r="EF540" s="2107"/>
      <c r="EG540" s="2108"/>
      <c r="EI540" s="2106"/>
      <c r="EJ540" s="2107"/>
      <c r="EK540" s="2108"/>
      <c r="EM540" s="2106"/>
      <c r="EN540" s="2107"/>
      <c r="EO540" s="2570" t="e">
        <f>STDEV(ER541:ER545)</f>
        <v>#DIV/0!</v>
      </c>
      <c r="EP540" s="2570"/>
      <c r="EQ540" s="2571" t="e">
        <f>AVERAGE(ER541:ER545)</f>
        <v>#DIV/0!</v>
      </c>
      <c r="ER540" s="2571"/>
      <c r="ES540" s="2108"/>
      <c r="EU540" s="2106"/>
      <c r="EV540" s="2107"/>
      <c r="EW540" s="2108"/>
      <c r="EY540" s="2106"/>
      <c r="EZ540" s="2107"/>
      <c r="FA540" s="2108"/>
      <c r="FC540" s="2106"/>
      <c r="FD540" s="2107"/>
      <c r="FE540" s="2131"/>
      <c r="FF540" s="2132"/>
      <c r="FG540" s="2133"/>
      <c r="FH540" s="2134"/>
      <c r="FL540" s="2260"/>
      <c r="FP540" s="2260"/>
      <c r="FQ540" s="1867"/>
      <c r="FT540" s="2260"/>
      <c r="FU540" s="2570">
        <f>STDEV(FX541:FX545)</f>
        <v>0</v>
      </c>
      <c r="FV540" s="2570"/>
      <c r="FW540" s="2571">
        <f>AVERAGE(FX541:FX545)</f>
        <v>0</v>
      </c>
      <c r="FX540" s="2571"/>
      <c r="GB540" s="2260"/>
      <c r="GF540" s="2260"/>
      <c r="GG540" s="1867"/>
      <c r="GJ540" s="2260"/>
      <c r="GK540" s="2570">
        <f>STDEV(GN541:GN545)</f>
        <v>1.2247448713915889</v>
      </c>
      <c r="GL540" s="2570"/>
      <c r="GM540" s="2571">
        <f>AVERAGE(GN541:GN545)</f>
        <v>14</v>
      </c>
      <c r="GN540" s="2571"/>
      <c r="GR540" s="2260"/>
      <c r="GV540" s="1867"/>
      <c r="GW540" s="2570">
        <f>STDEV(GZ541:GZ545)</f>
        <v>0</v>
      </c>
      <c r="GX540" s="2570"/>
      <c r="GY540" s="2571">
        <f>AVERAGE(GZ541:GZ545)</f>
        <v>0</v>
      </c>
      <c r="GZ540" s="2571"/>
      <c r="HA540" s="2570">
        <f>STDEV(HD541:HD545)</f>
        <v>1.1388063926761283</v>
      </c>
      <c r="HB540" s="2570"/>
      <c r="HC540" s="2571">
        <f>AVERAGE(HD541:HD545)</f>
        <v>13.125999999999999</v>
      </c>
      <c r="HD540" s="2571"/>
      <c r="HE540" s="2570"/>
      <c r="HF540" s="2570"/>
      <c r="HG540" s="2571"/>
      <c r="HH540" s="2571"/>
      <c r="HI540" s="2570"/>
      <c r="HJ540" s="2570"/>
      <c r="HK540" s="2571"/>
      <c r="HL540" s="2571"/>
      <c r="HM540" s="2570"/>
      <c r="HN540" s="2570"/>
      <c r="HO540" s="2571"/>
      <c r="HP540" s="2571"/>
      <c r="HQ540" s="2570"/>
      <c r="HR540" s="2570"/>
      <c r="HS540" s="2571"/>
      <c r="HT540" s="2571"/>
      <c r="HU540" s="2570"/>
      <c r="HV540" s="2570"/>
      <c r="HW540" s="2571"/>
      <c r="HX540" s="2571"/>
      <c r="HY540" s="2570"/>
      <c r="HZ540" s="2570"/>
      <c r="IA540" s="2571"/>
      <c r="IB540" s="2571"/>
      <c r="IC540" s="2570"/>
      <c r="ID540" s="2570"/>
      <c r="IE540" s="2571"/>
      <c r="IF540" s="2571"/>
      <c r="IG540" s="2570"/>
      <c r="IH540" s="2570"/>
      <c r="II540" s="2571"/>
      <c r="IJ540" s="2571"/>
      <c r="IK540" s="2570"/>
      <c r="IL540" s="2570"/>
      <c r="IM540" s="2571"/>
      <c r="IN540" s="2571"/>
      <c r="IO540" s="2570"/>
      <c r="IP540" s="2570"/>
      <c r="IQ540" s="2571"/>
      <c r="IR540" s="2571"/>
      <c r="IS540" s="2570"/>
      <c r="IT540" s="2570"/>
      <c r="IU540" s="2571"/>
      <c r="IV540" s="2571"/>
      <c r="IW540" s="2572"/>
      <c r="IX540" s="2570"/>
      <c r="IY540" s="2571"/>
      <c r="IZ540" s="2573"/>
      <c r="JA540" s="2572"/>
      <c r="JB540" s="2570"/>
      <c r="JC540" s="2571"/>
      <c r="JD540" s="2573"/>
      <c r="JE540" s="2572"/>
      <c r="JF540" s="2570"/>
      <c r="JG540" s="2571"/>
      <c r="JH540" s="2573"/>
      <c r="JI540" s="2572"/>
      <c r="JJ540" s="2570"/>
      <c r="JK540" s="2571"/>
      <c r="JL540" s="2573"/>
      <c r="JM540" s="2572"/>
      <c r="JN540" s="2570"/>
      <c r="JO540" s="2571"/>
      <c r="JP540" s="2573"/>
      <c r="JQ540" s="2572"/>
      <c r="JR540" s="2570"/>
      <c r="JS540" s="2571"/>
      <c r="JT540" s="2573"/>
      <c r="JU540" s="2572"/>
      <c r="JV540" s="2570"/>
      <c r="JW540" s="2571"/>
      <c r="JX540" s="2573"/>
      <c r="JY540" s="2572"/>
      <c r="JZ540" s="2570"/>
      <c r="KA540" s="2571"/>
      <c r="KB540" s="2573"/>
      <c r="KC540" s="2572"/>
      <c r="KD540" s="2570"/>
      <c r="KE540" s="2571"/>
      <c r="KF540" s="2573"/>
      <c r="KG540" s="2572"/>
      <c r="KH540" s="2570"/>
      <c r="KI540" s="2571"/>
      <c r="KJ540" s="2573"/>
      <c r="KK540" s="2572"/>
      <c r="KL540" s="2570"/>
      <c r="KM540" s="2571"/>
      <c r="KN540" s="2573"/>
      <c r="KO540" s="2572"/>
      <c r="KP540" s="2570"/>
      <c r="KQ540" s="2571"/>
      <c r="KR540" s="2573"/>
      <c r="KS540" s="2572"/>
      <c r="KT540" s="2570"/>
      <c r="KU540" s="2571"/>
      <c r="KV540" s="2573"/>
      <c r="KW540" s="2572"/>
      <c r="KX540" s="2570"/>
      <c r="KY540" s="2571"/>
      <c r="KZ540" s="2573"/>
      <c r="LA540" s="2572"/>
      <c r="LB540" s="2570"/>
      <c r="LC540" s="2571"/>
      <c r="LD540" s="2573"/>
      <c r="LE540" s="2572"/>
      <c r="LF540" s="2570"/>
      <c r="LG540" s="2571"/>
      <c r="LH540" s="2573"/>
      <c r="LI540" s="2572"/>
      <c r="LJ540" s="2570"/>
      <c r="LK540" s="2571"/>
      <c r="LL540" s="2573"/>
      <c r="LM540" s="2572"/>
      <c r="LN540" s="2570"/>
      <c r="LO540" s="2571"/>
      <c r="LP540" s="2573"/>
      <c r="LQ540" s="2572"/>
      <c r="LR540" s="2570"/>
      <c r="LS540" s="2571"/>
      <c r="LT540" s="2573"/>
      <c r="LU540" s="2572"/>
      <c r="LV540" s="2570"/>
      <c r="LW540" s="2571"/>
      <c r="LX540" s="2573"/>
      <c r="LY540" s="2572"/>
      <c r="LZ540" s="2570"/>
      <c r="MA540" s="2571"/>
      <c r="MB540" s="2573"/>
      <c r="MC540" s="2572"/>
      <c r="MD540" s="2570"/>
      <c r="ME540" s="2571"/>
      <c r="MF540" s="2573"/>
      <c r="MG540" s="2572"/>
      <c r="MH540" s="2570"/>
      <c r="MI540" s="2571"/>
      <c r="MJ540" s="2573"/>
      <c r="MK540" s="2572"/>
      <c r="ML540" s="2570"/>
      <c r="MM540" s="2571"/>
      <c r="MN540" s="2573"/>
      <c r="MO540" s="2572"/>
      <c r="MP540" s="2570"/>
      <c r="MQ540" s="2571"/>
      <c r="MR540" s="2573"/>
      <c r="MS540" s="2572"/>
      <c r="MT540" s="2570"/>
      <c r="MU540" s="2571"/>
      <c r="MV540" s="2573"/>
      <c r="MW540" s="2572"/>
      <c r="MX540" s="2570"/>
      <c r="MY540" s="2571"/>
      <c r="MZ540" s="2573"/>
      <c r="NA540" s="2572"/>
      <c r="NB540" s="2570"/>
      <c r="NC540" s="2571"/>
      <c r="ND540" s="2573"/>
    </row>
    <row r="541" spans="1:368" s="78" customFormat="1" thickBot="1">
      <c r="A541" s="899"/>
      <c r="B541" s="1754"/>
      <c r="C541" s="1790"/>
      <c r="D541" s="2331"/>
      <c r="E541" s="1790"/>
      <c r="F541" s="2342" t="s">
        <v>608</v>
      </c>
      <c r="G541" s="2342" t="s">
        <v>260</v>
      </c>
      <c r="H541" s="2353">
        <f t="shared" ref="H541:J545" si="446">AVERAGE(AG541,CG541,BE541,DU541,EO541,AS541,AK541,HA541,HE541,BQ541,GK541)</f>
        <v>4.3650000000000002</v>
      </c>
      <c r="I541" s="2354">
        <f t="shared" si="446"/>
        <v>4.3650000000000002</v>
      </c>
      <c r="J541" s="2353">
        <f t="shared" si="446"/>
        <v>5.42</v>
      </c>
      <c r="K541" s="2319">
        <f>SUM(H541:J541)</f>
        <v>14.15</v>
      </c>
      <c r="L541" s="1754"/>
      <c r="M541" s="65"/>
      <c r="N541" s="65"/>
      <c r="O541" s="65"/>
      <c r="P541" s="218"/>
      <c r="Q541" s="2511"/>
      <c r="R541" s="97"/>
      <c r="S541" s="98"/>
      <c r="T541" s="2512"/>
      <c r="U541" s="41"/>
      <c r="V541" s="41"/>
      <c r="W541" s="41"/>
      <c r="X541" s="100"/>
      <c r="Y541" s="101"/>
      <c r="Z541" s="101"/>
      <c r="AA541" s="101"/>
      <c r="AB541" s="102"/>
      <c r="AC541" s="484"/>
      <c r="AD541" s="484"/>
      <c r="AE541" s="484"/>
      <c r="AF541" s="356"/>
      <c r="AG541" s="546"/>
      <c r="AH541" s="546"/>
      <c r="AI541" s="546"/>
      <c r="AJ541" s="724"/>
      <c r="AK541" s="1906">
        <f>AN541*6/20</f>
        <v>4.4249999999999998</v>
      </c>
      <c r="AL541" s="683">
        <f>AN541*6/20</f>
        <v>4.4249999999999998</v>
      </c>
      <c r="AM541" s="683">
        <f>AN541*8/20</f>
        <v>5.9</v>
      </c>
      <c r="AN541" s="1907">
        <v>14.75</v>
      </c>
      <c r="AO541" s="2227"/>
      <c r="AP541" s="2227"/>
      <c r="AQ541" s="2227"/>
      <c r="AR541" s="108"/>
      <c r="AS541" s="358"/>
      <c r="AT541" s="358"/>
      <c r="AU541" s="358"/>
      <c r="AV541" s="543"/>
      <c r="AW541" s="1956"/>
      <c r="AX541" s="111"/>
      <c r="AY541" s="112"/>
      <c r="AZ541" s="1957"/>
      <c r="BA541" s="4"/>
      <c r="BB541" s="4"/>
      <c r="BC541" s="4"/>
      <c r="BD541" s="2395"/>
      <c r="BE541" s="2398"/>
      <c r="BF541" s="214"/>
      <c r="BG541" s="2445"/>
      <c r="BH541" s="217"/>
      <c r="BI541" s="221"/>
      <c r="BJ541" s="221"/>
      <c r="BK541" s="221"/>
      <c r="BL541" s="115"/>
      <c r="BM541" s="38"/>
      <c r="BN541" s="38"/>
      <c r="BO541" s="38"/>
      <c r="BP541" s="117"/>
      <c r="BQ541" s="373">
        <f>BT541*6/20</f>
        <v>4.2</v>
      </c>
      <c r="BR541" s="373">
        <f>BT541*6/20</f>
        <v>4.2</v>
      </c>
      <c r="BS541" s="373">
        <f>BT541*8/20</f>
        <v>5.6</v>
      </c>
      <c r="BT541" s="1886">
        <v>14</v>
      </c>
      <c r="BU541" s="1939"/>
      <c r="BV541" s="109"/>
      <c r="BW541" s="109"/>
      <c r="BX541" s="1940"/>
      <c r="BY541" s="90"/>
      <c r="BZ541" s="90"/>
      <c r="CA541" s="90"/>
      <c r="CB541" s="120"/>
      <c r="CC541" s="484"/>
      <c r="CD541" s="484"/>
      <c r="CE541" s="484"/>
      <c r="CF541" s="1246"/>
      <c r="CG541" s="38"/>
      <c r="CH541" s="38"/>
      <c r="CI541" s="38"/>
      <c r="CJ541" s="117"/>
      <c r="CK541" s="221"/>
      <c r="CL541" s="221"/>
      <c r="CM541" s="221"/>
      <c r="CN541" s="220"/>
      <c r="CO541" s="1858"/>
      <c r="CQ541" s="3"/>
      <c r="CR541" s="2020"/>
      <c r="CV541" s="121"/>
      <c r="CW541" s="2"/>
      <c r="CY541" s="3"/>
      <c r="CZ541" s="3"/>
      <c r="DA541" s="2"/>
      <c r="DC541" s="3"/>
      <c r="DD541" s="3"/>
      <c r="DE541" s="2"/>
      <c r="DG541" s="3"/>
      <c r="DH541" s="3"/>
      <c r="DI541" s="2"/>
      <c r="DK541" s="3"/>
      <c r="DL541" s="3"/>
      <c r="DM541" s="90"/>
      <c r="DN541" s="90"/>
      <c r="DO541" s="90"/>
      <c r="DP541" s="103"/>
      <c r="DQ541" s="2"/>
      <c r="DS541" s="3"/>
      <c r="DT541" s="121"/>
      <c r="DU541" s="491">
        <f>DX541*6/20</f>
        <v>4.5</v>
      </c>
      <c r="DV541" s="492">
        <f>DX541*6/20</f>
        <v>4.5</v>
      </c>
      <c r="DW541" s="492">
        <f>DX541*8/20</f>
        <v>6</v>
      </c>
      <c r="DX541" s="725">
        <v>15</v>
      </c>
      <c r="DY541" s="2"/>
      <c r="EA541" s="3"/>
      <c r="EB541" s="121"/>
      <c r="EC541" s="2"/>
      <c r="EE541" s="3"/>
      <c r="EF541" s="121"/>
      <c r="EG541" s="2"/>
      <c r="EI541" s="3"/>
      <c r="EJ541" s="121"/>
      <c r="EK541" s="2"/>
      <c r="EM541" s="3"/>
      <c r="EN541" s="121"/>
      <c r="EO541" s="1870"/>
      <c r="EP541" s="462"/>
      <c r="EQ541" s="462"/>
      <c r="ER541" s="1871"/>
      <c r="ES541" s="2"/>
      <c r="EU541" s="3"/>
      <c r="EV541" s="121"/>
      <c r="EW541" s="2"/>
      <c r="EY541" s="3"/>
      <c r="EZ541" s="121"/>
      <c r="FA541" s="2"/>
      <c r="FC541" s="3"/>
      <c r="FD541" s="121"/>
      <c r="FE541" s="1682"/>
      <c r="FF541" s="1683"/>
      <c r="FG541" s="1684"/>
      <c r="FH541" s="1685"/>
      <c r="FL541" s="2252"/>
      <c r="FP541" s="2252"/>
      <c r="FQ541" s="1858"/>
      <c r="FT541" s="2252"/>
      <c r="FU541" s="462"/>
      <c r="FV541" s="462"/>
      <c r="FW541" s="462"/>
      <c r="FX541" s="2267"/>
      <c r="GB541" s="2252"/>
      <c r="GF541" s="2252"/>
      <c r="GG541" s="1858"/>
      <c r="GJ541" s="2252"/>
      <c r="GK541" s="374">
        <f>GN541*6/20</f>
        <v>4.2</v>
      </c>
      <c r="GL541" s="374">
        <f>GN541*6/20</f>
        <v>4.2</v>
      </c>
      <c r="GM541" s="374">
        <f>GN541*8/20</f>
        <v>5.6</v>
      </c>
      <c r="GN541" s="2263">
        <v>14</v>
      </c>
      <c r="GR541" s="2252"/>
      <c r="GV541" s="1858"/>
      <c r="GW541" s="1870"/>
      <c r="GX541" s="462"/>
      <c r="GY541" s="462"/>
      <c r="GZ541" s="1871">
        <f>GY541+GX541+GW541</f>
        <v>0</v>
      </c>
      <c r="HA541" s="1870">
        <v>4.5</v>
      </c>
      <c r="HB541" s="462">
        <v>4.5</v>
      </c>
      <c r="HC541" s="462">
        <v>4</v>
      </c>
      <c r="HD541" s="1871">
        <f>HC541+HB541+HA541</f>
        <v>13</v>
      </c>
      <c r="HE541" s="1870"/>
      <c r="HF541" s="462"/>
      <c r="HG541" s="462"/>
      <c r="HH541" s="1871"/>
      <c r="HI541" s="1870"/>
      <c r="HJ541" s="462"/>
      <c r="HK541" s="462"/>
      <c r="HL541" s="1871"/>
      <c r="HM541" s="1870"/>
      <c r="HN541" s="462"/>
      <c r="HO541" s="462"/>
      <c r="HP541" s="1871"/>
      <c r="HQ541" s="1870"/>
      <c r="HR541" s="462"/>
      <c r="HS541" s="462"/>
      <c r="HT541" s="1871"/>
      <c r="HU541" s="1870"/>
      <c r="HV541" s="462"/>
      <c r="HW541" s="462"/>
      <c r="HX541" s="1871"/>
      <c r="HY541" s="1870"/>
      <c r="HZ541" s="462"/>
      <c r="IA541" s="462"/>
      <c r="IB541" s="1871"/>
      <c r="IC541" s="1870"/>
      <c r="ID541" s="462"/>
      <c r="IE541" s="462"/>
      <c r="IF541" s="1871"/>
      <c r="IG541" s="1870"/>
      <c r="IH541" s="462"/>
      <c r="II541" s="462"/>
      <c r="IJ541" s="1871"/>
      <c r="IK541" s="1870"/>
      <c r="IL541" s="462"/>
      <c r="IM541" s="462"/>
      <c r="IN541" s="1871"/>
      <c r="IO541" s="1870"/>
      <c r="IP541" s="462"/>
      <c r="IQ541" s="462"/>
      <c r="IR541" s="1871"/>
      <c r="IS541" s="1870"/>
      <c r="IT541" s="462"/>
      <c r="IU541" s="462"/>
      <c r="IV541" s="574"/>
      <c r="IW541" s="1870"/>
      <c r="IX541" s="462"/>
      <c r="IY541" s="462"/>
      <c r="IZ541" s="1871"/>
      <c r="JA541" s="1870"/>
      <c r="JB541" s="462"/>
      <c r="JC541" s="462"/>
      <c r="JD541" s="1871"/>
      <c r="JE541" s="1870"/>
      <c r="JF541" s="462"/>
      <c r="JG541" s="462"/>
      <c r="JH541" s="1871"/>
      <c r="JI541" s="1870"/>
      <c r="JJ541" s="462"/>
      <c r="JK541" s="462"/>
      <c r="JL541" s="1871"/>
      <c r="JM541" s="1870"/>
      <c r="JN541" s="462"/>
      <c r="JO541" s="462"/>
      <c r="JP541" s="1871"/>
      <c r="JQ541" s="1870"/>
      <c r="JR541" s="462"/>
      <c r="JS541" s="462"/>
      <c r="JT541" s="1871"/>
      <c r="JU541" s="1870"/>
      <c r="JV541" s="462"/>
      <c r="JW541" s="462"/>
      <c r="JX541" s="1871"/>
      <c r="JY541" s="1870"/>
      <c r="JZ541" s="462"/>
      <c r="KA541" s="462"/>
      <c r="KB541" s="1871"/>
      <c r="KC541" s="1870"/>
      <c r="KD541" s="462"/>
      <c r="KE541" s="462"/>
      <c r="KF541" s="1871"/>
      <c r="KG541" s="1870"/>
      <c r="KH541" s="462"/>
      <c r="KI541" s="462"/>
      <c r="KJ541" s="1871"/>
      <c r="KK541" s="1870"/>
      <c r="KL541" s="462"/>
      <c r="KM541" s="462"/>
      <c r="KN541" s="1871"/>
      <c r="KO541" s="1870"/>
      <c r="KP541" s="462"/>
      <c r="KQ541" s="462"/>
      <c r="KR541" s="1871"/>
      <c r="KS541" s="1870"/>
      <c r="KT541" s="462"/>
      <c r="KU541" s="462"/>
      <c r="KV541" s="1871"/>
      <c r="KW541" s="1870"/>
      <c r="KX541" s="462"/>
      <c r="KY541" s="462"/>
      <c r="KZ541" s="1871"/>
      <c r="LA541" s="1870"/>
      <c r="LB541" s="462"/>
      <c r="LC541" s="462"/>
      <c r="LD541" s="1871"/>
      <c r="LE541" s="1870"/>
      <c r="LF541" s="462"/>
      <c r="LG541" s="462"/>
      <c r="LH541" s="1871"/>
      <c r="LI541" s="1870"/>
      <c r="LJ541" s="462"/>
      <c r="LK541" s="462"/>
      <c r="LL541" s="1871"/>
      <c r="LM541" s="1870"/>
      <c r="LN541" s="462"/>
      <c r="LO541" s="462"/>
      <c r="LP541" s="1871"/>
      <c r="LQ541" s="1870"/>
      <c r="LR541" s="462"/>
      <c r="LS541" s="462"/>
      <c r="LT541" s="1871"/>
      <c r="LU541" s="1870"/>
      <c r="LV541" s="462"/>
      <c r="LW541" s="462"/>
      <c r="LX541" s="1871"/>
      <c r="LY541" s="1870"/>
      <c r="LZ541" s="462"/>
      <c r="MA541" s="462"/>
      <c r="MB541" s="1871"/>
      <c r="MC541" s="1870"/>
      <c r="MD541" s="462"/>
      <c r="ME541" s="462"/>
      <c r="MF541" s="1871"/>
      <c r="MG541" s="1870"/>
      <c r="MH541" s="462"/>
      <c r="MI541" s="462"/>
      <c r="MJ541" s="1871"/>
      <c r="MK541" s="1870"/>
      <c r="ML541" s="462"/>
      <c r="MM541" s="462"/>
      <c r="MN541" s="1871"/>
      <c r="MO541" s="1870"/>
      <c r="MP541" s="462"/>
      <c r="MQ541" s="462"/>
      <c r="MR541" s="1871"/>
      <c r="MS541" s="1870"/>
      <c r="MT541" s="462"/>
      <c r="MU541" s="462"/>
      <c r="MV541" s="1871"/>
      <c r="MW541" s="1870"/>
      <c r="MX541" s="462"/>
      <c r="MY541" s="462"/>
      <c r="MZ541" s="1871"/>
      <c r="NA541" s="1870"/>
      <c r="NB541" s="462"/>
      <c r="NC541" s="462"/>
      <c r="ND541" s="1871"/>
    </row>
    <row r="542" spans="1:368" s="78" customFormat="1" thickBot="1">
      <c r="A542" s="899"/>
      <c r="B542" s="1754"/>
      <c r="C542" s="1790"/>
      <c r="D542" s="2331"/>
      <c r="E542" s="1790"/>
      <c r="F542" s="2342"/>
      <c r="G542" s="2342" t="s">
        <v>406</v>
      </c>
      <c r="H542" s="2343">
        <f t="shared" si="446"/>
        <v>3.94</v>
      </c>
      <c r="I542" s="2343">
        <f t="shared" si="446"/>
        <v>3.94</v>
      </c>
      <c r="J542" s="2343">
        <f t="shared" si="446"/>
        <v>5.1199999999999992</v>
      </c>
      <c r="K542" s="2310">
        <f>SUM(H542:J542)</f>
        <v>13</v>
      </c>
      <c r="L542" s="1754"/>
      <c r="M542" s="65"/>
      <c r="N542" s="65"/>
      <c r="O542" s="65"/>
      <c r="P542" s="218"/>
      <c r="Q542" s="2511"/>
      <c r="R542" s="97"/>
      <c r="S542" s="98"/>
      <c r="T542" s="2512"/>
      <c r="U542" s="41"/>
      <c r="V542" s="41"/>
      <c r="W542" s="41"/>
      <c r="X542" s="100"/>
      <c r="Y542" s="101"/>
      <c r="Z542" s="101"/>
      <c r="AA542" s="101"/>
      <c r="AB542" s="102"/>
      <c r="AC542" s="484"/>
      <c r="AD542" s="484"/>
      <c r="AE542" s="484"/>
      <c r="AF542" s="356"/>
      <c r="AG542" s="1906"/>
      <c r="AH542" s="683"/>
      <c r="AI542" s="683"/>
      <c r="AJ542" s="1907"/>
      <c r="AK542" s="485">
        <v>4.5</v>
      </c>
      <c r="AL542" s="486">
        <v>4.5</v>
      </c>
      <c r="AM542" s="486">
        <v>5</v>
      </c>
      <c r="AN542" s="2361">
        <f>AM542+AL542+AK542</f>
        <v>14</v>
      </c>
      <c r="AO542" s="2227"/>
      <c r="AP542" s="2227"/>
      <c r="AQ542" s="2227"/>
      <c r="AR542" s="108"/>
      <c r="AS542" s="358"/>
      <c r="AT542" s="358"/>
      <c r="AU542" s="358"/>
      <c r="AV542" s="543"/>
      <c r="AW542" s="1956"/>
      <c r="AX542" s="111"/>
      <c r="AY542" s="112"/>
      <c r="AZ542" s="1957"/>
      <c r="BA542" s="4"/>
      <c r="BB542" s="4"/>
      <c r="BC542" s="4"/>
      <c r="BD542" s="2395"/>
      <c r="BE542" s="2398"/>
      <c r="BF542" s="214"/>
      <c r="BG542" s="2445"/>
      <c r="BH542" s="217"/>
      <c r="BI542" s="221"/>
      <c r="BJ542" s="221"/>
      <c r="BK542" s="221"/>
      <c r="BL542" s="115"/>
      <c r="BM542" s="38"/>
      <c r="BN542" s="38"/>
      <c r="BO542" s="38"/>
      <c r="BP542" s="117"/>
      <c r="BQ542" s="1906">
        <f>BT542*6/20</f>
        <v>4.2</v>
      </c>
      <c r="BR542" s="683">
        <f>BT542*6/20</f>
        <v>4.2</v>
      </c>
      <c r="BS542" s="683">
        <f>BT542*8/20</f>
        <v>5.6</v>
      </c>
      <c r="BT542" s="1907">
        <v>14</v>
      </c>
      <c r="BU542" s="1939"/>
      <c r="BV542" s="109"/>
      <c r="BW542" s="109"/>
      <c r="BX542" s="1940"/>
      <c r="BY542" s="90"/>
      <c r="BZ542" s="90"/>
      <c r="CA542" s="90"/>
      <c r="CB542" s="120"/>
      <c r="CC542" s="484"/>
      <c r="CD542" s="484"/>
      <c r="CE542" s="484"/>
      <c r="CF542" s="1246"/>
      <c r="CG542" s="38"/>
      <c r="CH542" s="38"/>
      <c r="CI542" s="38"/>
      <c r="CJ542" s="117"/>
      <c r="CK542" s="221"/>
      <c r="CL542" s="221"/>
      <c r="CM542" s="221"/>
      <c r="CN542" s="220"/>
      <c r="CO542" s="1858"/>
      <c r="CQ542" s="3"/>
      <c r="CR542" s="2020"/>
      <c r="CV542" s="121"/>
      <c r="CW542" s="2"/>
      <c r="CY542" s="3"/>
      <c r="CZ542" s="3"/>
      <c r="DA542" s="2"/>
      <c r="DC542" s="3"/>
      <c r="DD542" s="3"/>
      <c r="DE542" s="2"/>
      <c r="DG542" s="3"/>
      <c r="DH542" s="3"/>
      <c r="DI542" s="2"/>
      <c r="DK542" s="3"/>
      <c r="DL542" s="3"/>
      <c r="DM542" s="90"/>
      <c r="DN542" s="90"/>
      <c r="DO542" s="90"/>
      <c r="DP542" s="103"/>
      <c r="DQ542" s="2"/>
      <c r="DS542" s="3"/>
      <c r="DT542" s="121"/>
      <c r="DU542" s="491">
        <f>DX542*6/20</f>
        <v>3.6</v>
      </c>
      <c r="DV542" s="492">
        <f>DX542*6/20</f>
        <v>3.6</v>
      </c>
      <c r="DW542" s="492">
        <f>DX542*8/20</f>
        <v>4.8</v>
      </c>
      <c r="DX542" s="725">
        <v>12</v>
      </c>
      <c r="DY542" s="2"/>
      <c r="EA542" s="3"/>
      <c r="EB542" s="121"/>
      <c r="EC542" s="2"/>
      <c r="EE542" s="3"/>
      <c r="EF542" s="121"/>
      <c r="EG542" s="2"/>
      <c r="EI542" s="3"/>
      <c r="EJ542" s="121"/>
      <c r="EK542" s="2"/>
      <c r="EM542" s="3"/>
      <c r="EN542" s="121"/>
      <c r="EO542" s="1870"/>
      <c r="EP542" s="462"/>
      <c r="EQ542" s="462"/>
      <c r="ER542" s="1871"/>
      <c r="ES542" s="2"/>
      <c r="EU542" s="3"/>
      <c r="EV542" s="121"/>
      <c r="EW542" s="2"/>
      <c r="EY542" s="3"/>
      <c r="EZ542" s="121"/>
      <c r="FA542" s="2"/>
      <c r="FC542" s="3"/>
      <c r="FD542" s="121"/>
      <c r="FE542" s="1682"/>
      <c r="FF542" s="1683"/>
      <c r="FG542" s="1684"/>
      <c r="FH542" s="1685"/>
      <c r="FL542" s="2252"/>
      <c r="FP542" s="2252"/>
      <c r="FQ542" s="1858"/>
      <c r="FT542" s="2252"/>
      <c r="FU542" s="462"/>
      <c r="FV542" s="462"/>
      <c r="FW542" s="462"/>
      <c r="FX542" s="2267">
        <f>FW542+FV542+FU542</f>
        <v>0</v>
      </c>
      <c r="GB542" s="2252"/>
      <c r="GF542" s="2252"/>
      <c r="GG542" s="1858"/>
      <c r="GJ542" s="2252"/>
      <c r="GK542" s="374">
        <f>GN542*6/20</f>
        <v>3.9</v>
      </c>
      <c r="GL542" s="374">
        <f>GN542*6/20</f>
        <v>3.9</v>
      </c>
      <c r="GM542" s="374">
        <f>GN542*8/20</f>
        <v>5.2</v>
      </c>
      <c r="GN542" s="2263">
        <v>13</v>
      </c>
      <c r="GR542" s="2252"/>
      <c r="GV542" s="1858"/>
      <c r="GW542" s="1870"/>
      <c r="GX542" s="462"/>
      <c r="GY542" s="462"/>
      <c r="GZ542" s="1871">
        <f>GY542+GX542+GW542</f>
        <v>0</v>
      </c>
      <c r="HA542" s="1870">
        <v>3.5</v>
      </c>
      <c r="HB542" s="462">
        <v>3.5</v>
      </c>
      <c r="HC542" s="462">
        <v>5</v>
      </c>
      <c r="HD542" s="1871">
        <f>HC542+HB542+HA542</f>
        <v>12</v>
      </c>
      <c r="HE542" s="1870"/>
      <c r="HF542" s="462"/>
      <c r="HG542" s="462"/>
      <c r="HH542" s="1871"/>
      <c r="HI542" s="1870"/>
      <c r="HJ542" s="462"/>
      <c r="HK542" s="462"/>
      <c r="HL542" s="1871"/>
      <c r="HM542" s="1870"/>
      <c r="HN542" s="462"/>
      <c r="HO542" s="462"/>
      <c r="HP542" s="1871"/>
      <c r="HQ542" s="1870"/>
      <c r="HR542" s="462"/>
      <c r="HS542" s="462"/>
      <c r="HT542" s="1871"/>
      <c r="HU542" s="1870"/>
      <c r="HV542" s="462"/>
      <c r="HW542" s="462"/>
      <c r="HX542" s="1871"/>
      <c r="HY542" s="1870"/>
      <c r="HZ542" s="462"/>
      <c r="IA542" s="462"/>
      <c r="IB542" s="1871"/>
      <c r="IC542" s="1870"/>
      <c r="ID542" s="462"/>
      <c r="IE542" s="462"/>
      <c r="IF542" s="1871"/>
      <c r="IG542" s="1870"/>
      <c r="IH542" s="462"/>
      <c r="II542" s="462"/>
      <c r="IJ542" s="1871"/>
      <c r="IK542" s="1870"/>
      <c r="IL542" s="462"/>
      <c r="IM542" s="462"/>
      <c r="IN542" s="1871"/>
      <c r="IO542" s="1870"/>
      <c r="IP542" s="462"/>
      <c r="IQ542" s="462"/>
      <c r="IR542" s="1871"/>
      <c r="IS542" s="1870"/>
      <c r="IT542" s="462"/>
      <c r="IU542" s="462"/>
      <c r="IV542" s="574"/>
      <c r="IW542" s="1870"/>
      <c r="IX542" s="462"/>
      <c r="IY542" s="462"/>
      <c r="IZ542" s="1871"/>
      <c r="JA542" s="1870"/>
      <c r="JB542" s="462"/>
      <c r="JC542" s="462"/>
      <c r="JD542" s="1871"/>
      <c r="JE542" s="1870"/>
      <c r="JF542" s="462"/>
      <c r="JG542" s="462"/>
      <c r="JH542" s="1871"/>
      <c r="JI542" s="1870"/>
      <c r="JJ542" s="462"/>
      <c r="JK542" s="462"/>
      <c r="JL542" s="1871"/>
      <c r="JM542" s="1870"/>
      <c r="JN542" s="462"/>
      <c r="JO542" s="462"/>
      <c r="JP542" s="1871"/>
      <c r="JQ542" s="1870"/>
      <c r="JR542" s="462"/>
      <c r="JS542" s="462"/>
      <c r="JT542" s="1871"/>
      <c r="JU542" s="1870"/>
      <c r="JV542" s="462"/>
      <c r="JW542" s="462"/>
      <c r="JX542" s="1871"/>
      <c r="JY542" s="1870"/>
      <c r="JZ542" s="462"/>
      <c r="KA542" s="462"/>
      <c r="KB542" s="1871"/>
      <c r="KC542" s="1870"/>
      <c r="KD542" s="462"/>
      <c r="KE542" s="462"/>
      <c r="KF542" s="1871"/>
      <c r="KG542" s="1870"/>
      <c r="KH542" s="462"/>
      <c r="KI542" s="462"/>
      <c r="KJ542" s="1871"/>
      <c r="KK542" s="1870"/>
      <c r="KL542" s="462"/>
      <c r="KM542" s="462"/>
      <c r="KN542" s="1871"/>
      <c r="KO542" s="1870"/>
      <c r="KP542" s="462"/>
      <c r="KQ542" s="462"/>
      <c r="KR542" s="1871"/>
      <c r="KS542" s="1870"/>
      <c r="KT542" s="462"/>
      <c r="KU542" s="462"/>
      <c r="KV542" s="1871"/>
      <c r="KW542" s="1870"/>
      <c r="KX542" s="462"/>
      <c r="KY542" s="462"/>
      <c r="KZ542" s="1871"/>
      <c r="LA542" s="1870"/>
      <c r="LB542" s="462"/>
      <c r="LC542" s="462"/>
      <c r="LD542" s="1871"/>
      <c r="LE542" s="1870"/>
      <c r="LF542" s="462"/>
      <c r="LG542" s="462"/>
      <c r="LH542" s="1871"/>
      <c r="LI542" s="1870"/>
      <c r="LJ542" s="462"/>
      <c r="LK542" s="462"/>
      <c r="LL542" s="1871"/>
      <c r="LM542" s="1870"/>
      <c r="LN542" s="462"/>
      <c r="LO542" s="462"/>
      <c r="LP542" s="1871"/>
      <c r="LQ542" s="1870"/>
      <c r="LR542" s="462"/>
      <c r="LS542" s="462"/>
      <c r="LT542" s="1871"/>
      <c r="LU542" s="1870"/>
      <c r="LV542" s="462"/>
      <c r="LW542" s="462"/>
      <c r="LX542" s="1871"/>
      <c r="LY542" s="1870"/>
      <c r="LZ542" s="462"/>
      <c r="MA542" s="462"/>
      <c r="MB542" s="1871"/>
      <c r="MC542" s="1870"/>
      <c r="MD542" s="462"/>
      <c r="ME542" s="462"/>
      <c r="MF542" s="1871"/>
      <c r="MG542" s="1870"/>
      <c r="MH542" s="462"/>
      <c r="MI542" s="462"/>
      <c r="MJ542" s="1871"/>
      <c r="MK542" s="1870"/>
      <c r="ML542" s="462"/>
      <c r="MM542" s="462"/>
      <c r="MN542" s="1871"/>
      <c r="MO542" s="1870"/>
      <c r="MP542" s="462"/>
      <c r="MQ542" s="462"/>
      <c r="MR542" s="1871"/>
      <c r="MS542" s="1870"/>
      <c r="MT542" s="462"/>
      <c r="MU542" s="462"/>
      <c r="MV542" s="1871"/>
      <c r="MW542" s="1870"/>
      <c r="MX542" s="462"/>
      <c r="MY542" s="462"/>
      <c r="MZ542" s="1871"/>
      <c r="NA542" s="1870"/>
      <c r="NB542" s="462"/>
      <c r="NC542" s="462"/>
      <c r="ND542" s="1871"/>
    </row>
    <row r="543" spans="1:368" s="78" customFormat="1" thickBot="1">
      <c r="A543" s="899"/>
      <c r="B543" s="1754"/>
      <c r="C543" s="1790"/>
      <c r="D543" s="2331"/>
      <c r="E543" s="1790"/>
      <c r="F543" s="2342"/>
      <c r="G543" s="2342" t="s">
        <v>566</v>
      </c>
      <c r="H543" s="2352">
        <f t="shared" si="446"/>
        <v>4.5877999999999997</v>
      </c>
      <c r="I543" s="2353">
        <f t="shared" si="446"/>
        <v>4.3878000000000004</v>
      </c>
      <c r="J543" s="2352">
        <f t="shared" si="446"/>
        <v>5.8504000000000005</v>
      </c>
      <c r="K543" s="2309">
        <f>SUM(H543:J543)</f>
        <v>14.826000000000001</v>
      </c>
      <c r="L543" s="1754"/>
      <c r="M543" s="65"/>
      <c r="N543" s="65"/>
      <c r="O543" s="65"/>
      <c r="P543" s="218"/>
      <c r="Q543" s="2511"/>
      <c r="R543" s="97"/>
      <c r="S543" s="98"/>
      <c r="T543" s="2512"/>
      <c r="U543" s="41"/>
      <c r="V543" s="41"/>
      <c r="W543" s="41"/>
      <c r="X543" s="100"/>
      <c r="Y543" s="101"/>
      <c r="Z543" s="101"/>
      <c r="AA543" s="101"/>
      <c r="AB543" s="102"/>
      <c r="AC543" s="484"/>
      <c r="AD543" s="484"/>
      <c r="AE543" s="484"/>
      <c r="AF543" s="356"/>
      <c r="AG543" s="546"/>
      <c r="AH543" s="546"/>
      <c r="AI543" s="546"/>
      <c r="AJ543" s="724"/>
      <c r="AK543" s="485">
        <v>5.5</v>
      </c>
      <c r="AL543" s="486">
        <v>4.5</v>
      </c>
      <c r="AM543" s="486">
        <v>6</v>
      </c>
      <c r="AN543" s="2361">
        <f>AM543+AL543+AK543</f>
        <v>16</v>
      </c>
      <c r="AO543" s="2227"/>
      <c r="AP543" s="2227"/>
      <c r="AQ543" s="2227"/>
      <c r="AR543" s="108"/>
      <c r="AS543" s="358"/>
      <c r="AT543" s="358"/>
      <c r="AU543" s="358"/>
      <c r="AV543" s="543"/>
      <c r="AW543" s="1956"/>
      <c r="AX543" s="111"/>
      <c r="AY543" s="112"/>
      <c r="AZ543" s="1957"/>
      <c r="BA543" s="4"/>
      <c r="BB543" s="4"/>
      <c r="BC543" s="4"/>
      <c r="BD543" s="2395"/>
      <c r="BE543" s="2398"/>
      <c r="BF543" s="214"/>
      <c r="BG543" s="2445"/>
      <c r="BH543" s="217"/>
      <c r="BI543" s="221"/>
      <c r="BJ543" s="221"/>
      <c r="BK543" s="221"/>
      <c r="BL543" s="115"/>
      <c r="BM543" s="38"/>
      <c r="BN543" s="38"/>
      <c r="BO543" s="38"/>
      <c r="BP543" s="117"/>
      <c r="BQ543" s="373">
        <f>BT543*6/20</f>
        <v>4.2</v>
      </c>
      <c r="BR543" s="373">
        <f>BT543*6/20</f>
        <v>4.2</v>
      </c>
      <c r="BS543" s="373">
        <f>BT543*8/20</f>
        <v>5.6</v>
      </c>
      <c r="BT543" s="1886">
        <v>14</v>
      </c>
      <c r="BU543" s="1939"/>
      <c r="BV543" s="109"/>
      <c r="BW543" s="109"/>
      <c r="BX543" s="1940"/>
      <c r="BY543" s="90"/>
      <c r="BZ543" s="90"/>
      <c r="CA543" s="90"/>
      <c r="CB543" s="120"/>
      <c r="CC543" s="484"/>
      <c r="CD543" s="484"/>
      <c r="CE543" s="484"/>
      <c r="CF543" s="1246"/>
      <c r="CG543" s="38"/>
      <c r="CH543" s="38"/>
      <c r="CI543" s="38"/>
      <c r="CJ543" s="117"/>
      <c r="CK543" s="221"/>
      <c r="CL543" s="221"/>
      <c r="CM543" s="221"/>
      <c r="CN543" s="220"/>
      <c r="CO543" s="1858"/>
      <c r="CQ543" s="3"/>
      <c r="CR543" s="2020"/>
      <c r="CV543" s="121"/>
      <c r="CW543" s="2"/>
      <c r="CY543" s="3"/>
      <c r="CZ543" s="3"/>
      <c r="DA543" s="2"/>
      <c r="DC543" s="3"/>
      <c r="DD543" s="3"/>
      <c r="DE543" s="2"/>
      <c r="DG543" s="3"/>
      <c r="DH543" s="3"/>
      <c r="DI543" s="2"/>
      <c r="DK543" s="3"/>
      <c r="DL543" s="3"/>
      <c r="DM543" s="90"/>
      <c r="DN543" s="90"/>
      <c r="DO543" s="90"/>
      <c r="DP543" s="103"/>
      <c r="DQ543" s="2"/>
      <c r="DS543" s="3"/>
      <c r="DT543" s="121"/>
      <c r="DU543" s="491">
        <f>DX543*6/20</f>
        <v>4.5</v>
      </c>
      <c r="DV543" s="492">
        <f>DX543*6/20</f>
        <v>4.5</v>
      </c>
      <c r="DW543" s="492">
        <f>DX543*8/20</f>
        <v>6</v>
      </c>
      <c r="DX543" s="725">
        <v>15</v>
      </c>
      <c r="DY543" s="2"/>
      <c r="EA543" s="3"/>
      <c r="EB543" s="121"/>
      <c r="EC543" s="2"/>
      <c r="EE543" s="3"/>
      <c r="EF543" s="121"/>
      <c r="EG543" s="2"/>
      <c r="EI543" s="3"/>
      <c r="EJ543" s="121"/>
      <c r="EK543" s="2"/>
      <c r="EM543" s="3"/>
      <c r="EN543" s="121"/>
      <c r="EO543" s="1870"/>
      <c r="EP543" s="462"/>
      <c r="EQ543" s="462"/>
      <c r="ER543" s="1871"/>
      <c r="ES543" s="2"/>
      <c r="EU543" s="3"/>
      <c r="EV543" s="121"/>
      <c r="EW543" s="2"/>
      <c r="EY543" s="3"/>
      <c r="EZ543" s="121"/>
      <c r="FA543" s="2"/>
      <c r="FC543" s="3"/>
      <c r="FD543" s="121"/>
      <c r="FE543" s="1682"/>
      <c r="FF543" s="1683"/>
      <c r="FG543" s="1684"/>
      <c r="FH543" s="1685"/>
      <c r="FL543" s="2252"/>
      <c r="FP543" s="2252"/>
      <c r="FQ543" s="1858"/>
      <c r="FT543" s="2252"/>
      <c r="FU543" s="462"/>
      <c r="FV543" s="462"/>
      <c r="FW543" s="462"/>
      <c r="FX543" s="2267">
        <f>FW543+FV543+FU543</f>
        <v>0</v>
      </c>
      <c r="GB543" s="2252"/>
      <c r="GF543" s="2252"/>
      <c r="GG543" s="1858"/>
      <c r="GJ543" s="2252"/>
      <c r="GK543" s="374">
        <f>GN543*6/20</f>
        <v>4.8</v>
      </c>
      <c r="GL543" s="374">
        <f>GN543*6/20</f>
        <v>4.8</v>
      </c>
      <c r="GM543" s="374">
        <f>GN543*8/20</f>
        <v>6.4</v>
      </c>
      <c r="GN543" s="2263">
        <v>16</v>
      </c>
      <c r="GR543" s="2252"/>
      <c r="GV543" s="1858"/>
      <c r="GW543" s="1870"/>
      <c r="GX543" s="462"/>
      <c r="GY543" s="462"/>
      <c r="GZ543" s="1871">
        <f>GY543+GX543+GW543</f>
        <v>0</v>
      </c>
      <c r="HA543" s="1906">
        <f>HD543*6/20</f>
        <v>3.9390000000000001</v>
      </c>
      <c r="HB543" s="683">
        <f>HD543*6/20</f>
        <v>3.9390000000000001</v>
      </c>
      <c r="HC543" s="683">
        <f>HD543*8/20</f>
        <v>5.2520000000000007</v>
      </c>
      <c r="HD543" s="1907">
        <v>13.13</v>
      </c>
      <c r="HE543" s="1906"/>
      <c r="HF543" s="683"/>
      <c r="HG543" s="683"/>
      <c r="HH543" s="1907"/>
      <c r="HI543" s="1906"/>
      <c r="HJ543" s="683"/>
      <c r="HK543" s="683"/>
      <c r="HL543" s="1907"/>
      <c r="HM543" s="1906"/>
      <c r="HN543" s="683"/>
      <c r="HO543" s="683"/>
      <c r="HP543" s="1907"/>
      <c r="HQ543" s="1906"/>
      <c r="HR543" s="683"/>
      <c r="HS543" s="683"/>
      <c r="HT543" s="1907"/>
      <c r="HU543" s="1906"/>
      <c r="HV543" s="683"/>
      <c r="HW543" s="683"/>
      <c r="HX543" s="1907"/>
      <c r="HY543" s="1906"/>
      <c r="HZ543" s="683"/>
      <c r="IA543" s="683"/>
      <c r="IB543" s="1907"/>
      <c r="IC543" s="1906"/>
      <c r="ID543" s="683"/>
      <c r="IE543" s="683"/>
      <c r="IF543" s="1907"/>
      <c r="IG543" s="1906"/>
      <c r="IH543" s="683"/>
      <c r="II543" s="683"/>
      <c r="IJ543" s="1907"/>
      <c r="IK543" s="1906"/>
      <c r="IL543" s="683"/>
      <c r="IM543" s="683"/>
      <c r="IN543" s="1907"/>
      <c r="IO543" s="1906"/>
      <c r="IP543" s="683"/>
      <c r="IQ543" s="683"/>
      <c r="IR543" s="1907"/>
      <c r="IS543" s="1906"/>
      <c r="IT543" s="683"/>
      <c r="IU543" s="683"/>
      <c r="IV543" s="699"/>
      <c r="IW543" s="1906"/>
      <c r="IX543" s="683"/>
      <c r="IY543" s="683"/>
      <c r="IZ543" s="1907"/>
      <c r="JA543" s="1906"/>
      <c r="JB543" s="683"/>
      <c r="JC543" s="683"/>
      <c r="JD543" s="1907"/>
      <c r="JE543" s="1906"/>
      <c r="JF543" s="683"/>
      <c r="JG543" s="683"/>
      <c r="JH543" s="1907"/>
      <c r="JI543" s="1906"/>
      <c r="JJ543" s="683"/>
      <c r="JK543" s="683"/>
      <c r="JL543" s="1907"/>
      <c r="JM543" s="1906"/>
      <c r="JN543" s="683"/>
      <c r="JO543" s="683"/>
      <c r="JP543" s="1907"/>
      <c r="JQ543" s="1906"/>
      <c r="JR543" s="683"/>
      <c r="JS543" s="683"/>
      <c r="JT543" s="1907"/>
      <c r="JU543" s="1906"/>
      <c r="JV543" s="683"/>
      <c r="JW543" s="683"/>
      <c r="JX543" s="1907"/>
      <c r="JY543" s="1906"/>
      <c r="JZ543" s="683"/>
      <c r="KA543" s="683"/>
      <c r="KB543" s="1907"/>
      <c r="KC543" s="1906"/>
      <c r="KD543" s="683"/>
      <c r="KE543" s="683"/>
      <c r="KF543" s="1907"/>
      <c r="KG543" s="1906"/>
      <c r="KH543" s="683"/>
      <c r="KI543" s="683"/>
      <c r="KJ543" s="1907"/>
      <c r="KK543" s="1906"/>
      <c r="KL543" s="683"/>
      <c r="KM543" s="683"/>
      <c r="KN543" s="1907"/>
      <c r="KO543" s="1906"/>
      <c r="KP543" s="683"/>
      <c r="KQ543" s="683"/>
      <c r="KR543" s="1907"/>
      <c r="KS543" s="1906"/>
      <c r="KT543" s="683"/>
      <c r="KU543" s="683"/>
      <c r="KV543" s="1907"/>
      <c r="KW543" s="1906"/>
      <c r="KX543" s="683"/>
      <c r="KY543" s="683"/>
      <c r="KZ543" s="1907"/>
      <c r="LA543" s="1906"/>
      <c r="LB543" s="683"/>
      <c r="LC543" s="683"/>
      <c r="LD543" s="1907"/>
      <c r="LE543" s="1906"/>
      <c r="LF543" s="683"/>
      <c r="LG543" s="683"/>
      <c r="LH543" s="1907"/>
      <c r="LI543" s="1906"/>
      <c r="LJ543" s="683"/>
      <c r="LK543" s="683"/>
      <c r="LL543" s="1907"/>
      <c r="LM543" s="1906"/>
      <c r="LN543" s="683"/>
      <c r="LO543" s="683"/>
      <c r="LP543" s="1907"/>
      <c r="LQ543" s="1906"/>
      <c r="LR543" s="683"/>
      <c r="LS543" s="683"/>
      <c r="LT543" s="1907"/>
      <c r="LU543" s="1906"/>
      <c r="LV543" s="683"/>
      <c r="LW543" s="683"/>
      <c r="LX543" s="1907"/>
      <c r="LY543" s="1906"/>
      <c r="LZ543" s="683"/>
      <c r="MA543" s="683"/>
      <c r="MB543" s="1907"/>
      <c r="MC543" s="1906"/>
      <c r="MD543" s="683"/>
      <c r="ME543" s="683"/>
      <c r="MF543" s="1907"/>
      <c r="MG543" s="1906"/>
      <c r="MH543" s="683"/>
      <c r="MI543" s="683"/>
      <c r="MJ543" s="1907"/>
      <c r="MK543" s="1906"/>
      <c r="ML543" s="683"/>
      <c r="MM543" s="683"/>
      <c r="MN543" s="1907"/>
      <c r="MO543" s="1906"/>
      <c r="MP543" s="683"/>
      <c r="MQ543" s="683"/>
      <c r="MR543" s="1907"/>
      <c r="MS543" s="1906"/>
      <c r="MT543" s="683"/>
      <c r="MU543" s="683"/>
      <c r="MV543" s="1907"/>
      <c r="MW543" s="1906"/>
      <c r="MX543" s="683"/>
      <c r="MY543" s="683"/>
      <c r="MZ543" s="1907"/>
      <c r="NA543" s="1906"/>
      <c r="NB543" s="683"/>
      <c r="NC543" s="683"/>
      <c r="ND543" s="1907"/>
    </row>
    <row r="544" spans="1:368" s="78" customFormat="1" thickBot="1">
      <c r="A544" s="899"/>
      <c r="B544" s="1754"/>
      <c r="C544" s="1790"/>
      <c r="D544" s="2331"/>
      <c r="E544" s="1790"/>
      <c r="F544" s="2342"/>
      <c r="G544" s="2342" t="s">
        <v>268</v>
      </c>
      <c r="H544" s="2354">
        <f t="shared" si="446"/>
        <v>4.3128000000000002</v>
      </c>
      <c r="I544" s="2352">
        <f t="shared" si="446"/>
        <v>4.4127999999999998</v>
      </c>
      <c r="J544" s="2343">
        <f t="shared" si="446"/>
        <v>5.2504</v>
      </c>
      <c r="K544" s="2313">
        <f>SUM(H544:J544)</f>
        <v>13.975999999999999</v>
      </c>
      <c r="L544" s="1754"/>
      <c r="M544" s="65"/>
      <c r="N544" s="65"/>
      <c r="O544" s="65"/>
      <c r="P544" s="218"/>
      <c r="Q544" s="2511"/>
      <c r="R544" s="97"/>
      <c r="S544" s="98"/>
      <c r="T544" s="2512"/>
      <c r="U544" s="41"/>
      <c r="V544" s="41"/>
      <c r="W544" s="41"/>
      <c r="X544" s="100"/>
      <c r="Y544" s="101"/>
      <c r="Z544" s="101"/>
      <c r="AA544" s="101"/>
      <c r="AB544" s="102"/>
      <c r="AC544" s="484"/>
      <c r="AD544" s="484"/>
      <c r="AE544" s="484"/>
      <c r="AF544" s="356"/>
      <c r="AG544" s="546"/>
      <c r="AH544" s="546"/>
      <c r="AI544" s="546"/>
      <c r="AJ544" s="724"/>
      <c r="AK544" s="485">
        <v>5</v>
      </c>
      <c r="AL544" s="486">
        <v>5</v>
      </c>
      <c r="AM544" s="486">
        <v>5.5</v>
      </c>
      <c r="AN544" s="2361">
        <f>AM544+AL544+AK544</f>
        <v>15.5</v>
      </c>
      <c r="AO544" s="2227"/>
      <c r="AP544" s="2227"/>
      <c r="AQ544" s="2227"/>
      <c r="AR544" s="108"/>
      <c r="AS544" s="1906"/>
      <c r="AT544" s="683"/>
      <c r="AU544" s="683"/>
      <c r="AV544" s="1907"/>
      <c r="AW544" s="1956"/>
      <c r="AX544" s="111"/>
      <c r="AY544" s="112"/>
      <c r="AZ544" s="1957"/>
      <c r="BA544" s="4"/>
      <c r="BB544" s="4"/>
      <c r="BC544" s="4"/>
      <c r="BD544" s="2395"/>
      <c r="BE544" s="2398"/>
      <c r="BF544" s="214"/>
      <c r="BG544" s="2445"/>
      <c r="BH544" s="217"/>
      <c r="BI544" s="221"/>
      <c r="BJ544" s="221"/>
      <c r="BK544" s="221"/>
      <c r="BL544" s="115"/>
      <c r="BM544" s="38"/>
      <c r="BN544" s="38"/>
      <c r="BO544" s="38"/>
      <c r="BP544" s="117"/>
      <c r="BQ544" s="373">
        <f>BT544*6/20</f>
        <v>4.5</v>
      </c>
      <c r="BR544" s="373">
        <f>BT544*6/20</f>
        <v>4.5</v>
      </c>
      <c r="BS544" s="373">
        <f>BT544*8/20</f>
        <v>6</v>
      </c>
      <c r="BT544" s="1886">
        <v>15</v>
      </c>
      <c r="BU544" s="1939"/>
      <c r="BV544" s="109"/>
      <c r="BW544" s="109"/>
      <c r="BX544" s="1940"/>
      <c r="BY544" s="90"/>
      <c r="BZ544" s="90"/>
      <c r="CA544" s="90"/>
      <c r="CB544" s="120"/>
      <c r="CC544" s="484"/>
      <c r="CD544" s="484"/>
      <c r="CE544" s="484"/>
      <c r="CF544" s="1246"/>
      <c r="CG544" s="38"/>
      <c r="CH544" s="38"/>
      <c r="CI544" s="38"/>
      <c r="CJ544" s="117"/>
      <c r="CK544" s="221"/>
      <c r="CL544" s="221"/>
      <c r="CM544" s="221"/>
      <c r="CN544" s="220"/>
      <c r="CO544" s="1858"/>
      <c r="CQ544" s="3"/>
      <c r="CR544" s="2020"/>
      <c r="CV544" s="121"/>
      <c r="CW544" s="2"/>
      <c r="CY544" s="3"/>
      <c r="CZ544" s="3"/>
      <c r="DA544" s="2"/>
      <c r="DC544" s="3"/>
      <c r="DD544" s="3"/>
      <c r="DE544" s="2"/>
      <c r="DG544" s="3"/>
      <c r="DH544" s="3"/>
      <c r="DI544" s="2"/>
      <c r="DK544" s="3"/>
      <c r="DL544" s="3"/>
      <c r="DM544" s="90"/>
      <c r="DN544" s="90"/>
      <c r="DO544" s="90"/>
      <c r="DP544" s="103"/>
      <c r="DQ544" s="2"/>
      <c r="DS544" s="3"/>
      <c r="DT544" s="121"/>
      <c r="DU544" s="1906">
        <f>DX544*6/20</f>
        <v>4.1639999999999997</v>
      </c>
      <c r="DV544" s="683">
        <f>DX544*6/20</f>
        <v>4.1639999999999997</v>
      </c>
      <c r="DW544" s="683">
        <f>DX544*8/20</f>
        <v>5.5520000000000005</v>
      </c>
      <c r="DX544" s="1907">
        <v>13.88</v>
      </c>
      <c r="DY544" s="2"/>
      <c r="EA544" s="3"/>
      <c r="EB544" s="121"/>
      <c r="EC544" s="2"/>
      <c r="EE544" s="3"/>
      <c r="EF544" s="121"/>
      <c r="EG544" s="2"/>
      <c r="EI544" s="3"/>
      <c r="EJ544" s="121"/>
      <c r="EK544" s="2"/>
      <c r="EM544" s="3"/>
      <c r="EN544" s="121"/>
      <c r="EO544" s="1870"/>
      <c r="EP544" s="462"/>
      <c r="EQ544" s="462"/>
      <c r="ER544" s="1871"/>
      <c r="ES544" s="2"/>
      <c r="EU544" s="3"/>
      <c r="EV544" s="121"/>
      <c r="EW544" s="2"/>
      <c r="EY544" s="3"/>
      <c r="EZ544" s="121"/>
      <c r="FA544" s="2"/>
      <c r="FC544" s="3"/>
      <c r="FD544" s="121"/>
      <c r="FE544" s="1682"/>
      <c r="FF544" s="1683"/>
      <c r="FG544" s="1684"/>
      <c r="FH544" s="1685"/>
      <c r="FL544" s="2252"/>
      <c r="FP544" s="2252"/>
      <c r="FQ544" s="1858"/>
      <c r="FT544" s="2252"/>
      <c r="FU544" s="462"/>
      <c r="FV544" s="462"/>
      <c r="FW544" s="462"/>
      <c r="FX544" s="2267">
        <f>FW544+FV544+FU544</f>
        <v>0</v>
      </c>
      <c r="GB544" s="2252"/>
      <c r="GF544" s="2252"/>
      <c r="GG544" s="1858"/>
      <c r="GJ544" s="2252"/>
      <c r="GK544" s="374">
        <f>GN544*6/20</f>
        <v>3.9</v>
      </c>
      <c r="GL544" s="374">
        <f>GN544*6/20</f>
        <v>3.9</v>
      </c>
      <c r="GM544" s="374">
        <f>GN544*8/20</f>
        <v>5.2</v>
      </c>
      <c r="GN544" s="2263">
        <v>13</v>
      </c>
      <c r="GR544" s="2252"/>
      <c r="GV544" s="1858"/>
      <c r="GW544" s="1870"/>
      <c r="GX544" s="462"/>
      <c r="GY544" s="462"/>
      <c r="GZ544" s="1871">
        <f>GY544+GX544+GW544</f>
        <v>0</v>
      </c>
      <c r="HA544" s="1870">
        <v>4</v>
      </c>
      <c r="HB544" s="462">
        <v>4.5</v>
      </c>
      <c r="HC544" s="462">
        <v>4</v>
      </c>
      <c r="HD544" s="1871">
        <f>HC544+HB544+HA544</f>
        <v>12.5</v>
      </c>
      <c r="HE544" s="1870"/>
      <c r="HF544" s="462"/>
      <c r="HG544" s="462"/>
      <c r="HH544" s="1871"/>
      <c r="HI544" s="1870"/>
      <c r="HJ544" s="462"/>
      <c r="HK544" s="462"/>
      <c r="HL544" s="1871"/>
      <c r="HM544" s="1870"/>
      <c r="HN544" s="462"/>
      <c r="HO544" s="462"/>
      <c r="HP544" s="1871"/>
      <c r="HQ544" s="1870"/>
      <c r="HR544" s="462"/>
      <c r="HS544" s="462"/>
      <c r="HT544" s="1871"/>
      <c r="HU544" s="1870"/>
      <c r="HV544" s="462"/>
      <c r="HW544" s="462"/>
      <c r="HX544" s="1871"/>
      <c r="HY544" s="1870"/>
      <c r="HZ544" s="462"/>
      <c r="IA544" s="462"/>
      <c r="IB544" s="1871"/>
      <c r="IC544" s="1870"/>
      <c r="ID544" s="462"/>
      <c r="IE544" s="462"/>
      <c r="IF544" s="1871"/>
      <c r="IG544" s="1870"/>
      <c r="IH544" s="462"/>
      <c r="II544" s="462"/>
      <c r="IJ544" s="1871"/>
      <c r="IK544" s="1870"/>
      <c r="IL544" s="462"/>
      <c r="IM544" s="462"/>
      <c r="IN544" s="1871"/>
      <c r="IO544" s="1870"/>
      <c r="IP544" s="462"/>
      <c r="IQ544" s="462"/>
      <c r="IR544" s="1871"/>
      <c r="IS544" s="1870"/>
      <c r="IT544" s="462"/>
      <c r="IU544" s="462"/>
      <c r="IV544" s="574"/>
      <c r="IW544" s="1870"/>
      <c r="IX544" s="462"/>
      <c r="IY544" s="462"/>
      <c r="IZ544" s="1871"/>
      <c r="JA544" s="1870"/>
      <c r="JB544" s="462"/>
      <c r="JC544" s="462"/>
      <c r="JD544" s="1871"/>
      <c r="JE544" s="1870"/>
      <c r="JF544" s="462"/>
      <c r="JG544" s="462"/>
      <c r="JH544" s="1871"/>
      <c r="JI544" s="1870"/>
      <c r="JJ544" s="462"/>
      <c r="JK544" s="462"/>
      <c r="JL544" s="1871"/>
      <c r="JM544" s="1870"/>
      <c r="JN544" s="462"/>
      <c r="JO544" s="462"/>
      <c r="JP544" s="1871"/>
      <c r="JQ544" s="1870"/>
      <c r="JR544" s="462"/>
      <c r="JS544" s="462"/>
      <c r="JT544" s="1871"/>
      <c r="JU544" s="1870"/>
      <c r="JV544" s="462"/>
      <c r="JW544" s="462"/>
      <c r="JX544" s="1871"/>
      <c r="JY544" s="1870"/>
      <c r="JZ544" s="462"/>
      <c r="KA544" s="462"/>
      <c r="KB544" s="1871"/>
      <c r="KC544" s="1870"/>
      <c r="KD544" s="462"/>
      <c r="KE544" s="462"/>
      <c r="KF544" s="1871"/>
      <c r="KG544" s="1870"/>
      <c r="KH544" s="462"/>
      <c r="KI544" s="462"/>
      <c r="KJ544" s="1871"/>
      <c r="KK544" s="1870"/>
      <c r="KL544" s="462"/>
      <c r="KM544" s="462"/>
      <c r="KN544" s="1871"/>
      <c r="KO544" s="1870"/>
      <c r="KP544" s="462"/>
      <c r="KQ544" s="462"/>
      <c r="KR544" s="1871"/>
      <c r="KS544" s="1870"/>
      <c r="KT544" s="462"/>
      <c r="KU544" s="462"/>
      <c r="KV544" s="1871"/>
      <c r="KW544" s="1870"/>
      <c r="KX544" s="462"/>
      <c r="KY544" s="462"/>
      <c r="KZ544" s="1871"/>
      <c r="LA544" s="1870"/>
      <c r="LB544" s="462"/>
      <c r="LC544" s="462"/>
      <c r="LD544" s="1871"/>
      <c r="LE544" s="1870"/>
      <c r="LF544" s="462"/>
      <c r="LG544" s="462"/>
      <c r="LH544" s="1871"/>
      <c r="LI544" s="1870"/>
      <c r="LJ544" s="462"/>
      <c r="LK544" s="462"/>
      <c r="LL544" s="1871"/>
      <c r="LM544" s="1870"/>
      <c r="LN544" s="462"/>
      <c r="LO544" s="462"/>
      <c r="LP544" s="1871"/>
      <c r="LQ544" s="1870"/>
      <c r="LR544" s="462"/>
      <c r="LS544" s="462"/>
      <c r="LT544" s="1871"/>
      <c r="LU544" s="1870"/>
      <c r="LV544" s="462"/>
      <c r="LW544" s="462"/>
      <c r="LX544" s="1871"/>
      <c r="LY544" s="1870"/>
      <c r="LZ544" s="462"/>
      <c r="MA544" s="462"/>
      <c r="MB544" s="1871"/>
      <c r="MC544" s="1870"/>
      <c r="MD544" s="462"/>
      <c r="ME544" s="462"/>
      <c r="MF544" s="1871"/>
      <c r="MG544" s="1870"/>
      <c r="MH544" s="462"/>
      <c r="MI544" s="462"/>
      <c r="MJ544" s="1871"/>
      <c r="MK544" s="1870"/>
      <c r="ML544" s="462"/>
      <c r="MM544" s="462"/>
      <c r="MN544" s="1871"/>
      <c r="MO544" s="1870"/>
      <c r="MP544" s="462"/>
      <c r="MQ544" s="462"/>
      <c r="MR544" s="1871"/>
      <c r="MS544" s="1870"/>
      <c r="MT544" s="462"/>
      <c r="MU544" s="462"/>
      <c r="MV544" s="1871"/>
      <c r="MW544" s="1870"/>
      <c r="MX544" s="462"/>
      <c r="MY544" s="462"/>
      <c r="MZ544" s="1871"/>
      <c r="NA544" s="1870"/>
      <c r="NB544" s="462"/>
      <c r="NC544" s="462"/>
      <c r="ND544" s="1871"/>
    </row>
    <row r="545" spans="1:368" s="933" customFormat="1" thickBot="1">
      <c r="A545" s="900"/>
      <c r="B545" s="1761"/>
      <c r="C545" s="2340"/>
      <c r="D545" s="2347"/>
      <c r="E545" s="2340"/>
      <c r="F545" s="2270"/>
      <c r="G545" s="2270" t="s">
        <v>609</v>
      </c>
      <c r="H545" s="2343">
        <f t="shared" si="446"/>
        <v>4.2299999999999995</v>
      </c>
      <c r="I545" s="2343">
        <f t="shared" si="446"/>
        <v>4.2299999999999995</v>
      </c>
      <c r="J545" s="2354">
        <f t="shared" si="446"/>
        <v>5.3400000000000007</v>
      </c>
      <c r="K545" s="2214">
        <f>SUM(H545:J545)</f>
        <v>13.8</v>
      </c>
      <c r="L545" s="1761"/>
      <c r="M545" s="2136"/>
      <c r="N545" s="2136"/>
      <c r="O545" s="2136"/>
      <c r="P545" s="2492"/>
      <c r="Q545" s="2538"/>
      <c r="R545" s="2137"/>
      <c r="S545" s="2138"/>
      <c r="T545" s="2539"/>
      <c r="U545" s="2139"/>
      <c r="V545" s="2139"/>
      <c r="W545" s="2139"/>
      <c r="X545" s="2140"/>
      <c r="Y545" s="2204"/>
      <c r="Z545" s="2204"/>
      <c r="AA545" s="2204"/>
      <c r="AB545" s="2205"/>
      <c r="AC545" s="2245"/>
      <c r="AD545" s="2245"/>
      <c r="AE545" s="2245"/>
      <c r="AF545" s="904"/>
      <c r="AG545" s="2212"/>
      <c r="AH545" s="2213"/>
      <c r="AI545" s="2213"/>
      <c r="AJ545" s="2357"/>
      <c r="AK545" s="485">
        <v>4</v>
      </c>
      <c r="AL545" s="486">
        <v>4</v>
      </c>
      <c r="AM545" s="486">
        <v>5.5</v>
      </c>
      <c r="AN545" s="2361">
        <f>AM545+AL545+AK545</f>
        <v>13.5</v>
      </c>
      <c r="AO545" s="2229"/>
      <c r="AP545" s="2229"/>
      <c r="AQ545" s="2229"/>
      <c r="AR545" s="2230"/>
      <c r="AS545" s="918"/>
      <c r="AT545" s="918"/>
      <c r="AU545" s="918"/>
      <c r="AV545" s="2240"/>
      <c r="AW545" s="2152"/>
      <c r="AX545" s="2153"/>
      <c r="AY545" s="2154"/>
      <c r="AZ545" s="2155"/>
      <c r="BA545" s="2156"/>
      <c r="BB545" s="2156"/>
      <c r="BC545" s="2156"/>
      <c r="BD545" s="2396"/>
      <c r="BE545" s="2399"/>
      <c r="BF545" s="2157"/>
      <c r="BG545" s="2446"/>
      <c r="BH545" s="2441"/>
      <c r="BI545" s="2158"/>
      <c r="BJ545" s="2158"/>
      <c r="BK545" s="2158"/>
      <c r="BL545" s="2159"/>
      <c r="BM545" s="2160"/>
      <c r="BN545" s="2160"/>
      <c r="BO545" s="2160"/>
      <c r="BP545" s="2161"/>
      <c r="BQ545" s="373">
        <f>BT545*6/20</f>
        <v>3.9</v>
      </c>
      <c r="BR545" s="373">
        <f>BT545*6/20</f>
        <v>3.9</v>
      </c>
      <c r="BS545" s="373">
        <f>BT545*8/20</f>
        <v>5.2</v>
      </c>
      <c r="BT545" s="1886">
        <v>13</v>
      </c>
      <c r="BU545" s="2162"/>
      <c r="BV545" s="2149"/>
      <c r="BW545" s="2149"/>
      <c r="BX545" s="2163"/>
      <c r="BY545" s="2170"/>
      <c r="BZ545" s="2170"/>
      <c r="CA545" s="2170"/>
      <c r="CB545" s="2231"/>
      <c r="CC545" s="484"/>
      <c r="CD545" s="484"/>
      <c r="CE545" s="484"/>
      <c r="CF545" s="1246"/>
      <c r="CG545" s="2160"/>
      <c r="CH545" s="2160"/>
      <c r="CI545" s="2160"/>
      <c r="CJ545" s="2161"/>
      <c r="CK545" s="2158"/>
      <c r="CL545" s="2158"/>
      <c r="CM545" s="2158"/>
      <c r="CN545" s="2166"/>
      <c r="CO545" s="1868"/>
      <c r="CQ545" s="2167"/>
      <c r="CR545" s="2206"/>
      <c r="CV545" s="2168"/>
      <c r="CW545" s="2169"/>
      <c r="CY545" s="2167"/>
      <c r="CZ545" s="2167"/>
      <c r="DA545" s="2169"/>
      <c r="DC545" s="2167"/>
      <c r="DD545" s="2167"/>
      <c r="DE545" s="2169"/>
      <c r="DG545" s="2167"/>
      <c r="DH545" s="2167"/>
      <c r="DI545" s="2169"/>
      <c r="DK545" s="2167"/>
      <c r="DL545" s="2167"/>
      <c r="DM545" s="2170"/>
      <c r="DN545" s="2170"/>
      <c r="DO545" s="2170"/>
      <c r="DP545" s="2171"/>
      <c r="DQ545" s="2169"/>
      <c r="DS545" s="2167"/>
      <c r="DT545" s="2168"/>
      <c r="DU545" s="491">
        <f>DX545*6/20</f>
        <v>4.05</v>
      </c>
      <c r="DV545" s="492">
        <f>DX545*6/20</f>
        <v>4.05</v>
      </c>
      <c r="DW545" s="492">
        <f>DX545*8/20</f>
        <v>5.4</v>
      </c>
      <c r="DX545" s="725">
        <v>13.5</v>
      </c>
      <c r="DY545" s="2169"/>
      <c r="EA545" s="2167"/>
      <c r="EB545" s="2168"/>
      <c r="EC545" s="2169"/>
      <c r="EE545" s="2167"/>
      <c r="EF545" s="2168"/>
      <c r="EG545" s="2169"/>
      <c r="EI545" s="2167"/>
      <c r="EJ545" s="2168"/>
      <c r="EK545" s="2169"/>
      <c r="EM545" s="2167"/>
      <c r="EN545" s="2168"/>
      <c r="EO545" s="2348"/>
      <c r="EP545" s="2233"/>
      <c r="EQ545" s="2233"/>
      <c r="ER545" s="2349"/>
      <c r="ES545" s="2169"/>
      <c r="EU545" s="2167"/>
      <c r="EV545" s="2168"/>
      <c r="EW545" s="2169"/>
      <c r="EY545" s="2167"/>
      <c r="EZ545" s="2168"/>
      <c r="FA545" s="2169"/>
      <c r="FC545" s="2167"/>
      <c r="FD545" s="2168"/>
      <c r="FE545" s="2192"/>
      <c r="FF545" s="2193"/>
      <c r="FG545" s="2194"/>
      <c r="FH545" s="2195"/>
      <c r="FL545" s="2261"/>
      <c r="FP545" s="2261"/>
      <c r="FQ545" s="1868"/>
      <c r="FT545" s="2261"/>
      <c r="FU545" s="462"/>
      <c r="FV545" s="462"/>
      <c r="FW545" s="462"/>
      <c r="FX545" s="2267">
        <f>FW545+FV545+FU545</f>
        <v>0</v>
      </c>
      <c r="GB545" s="2261"/>
      <c r="GF545" s="2261"/>
      <c r="GG545" s="1868"/>
      <c r="GJ545" s="2261"/>
      <c r="GK545" s="1906">
        <f>GN545*6/20</f>
        <v>4.2</v>
      </c>
      <c r="GL545" s="683">
        <f>GN545*6/20</f>
        <v>4.2</v>
      </c>
      <c r="GM545" s="683">
        <f>GN545*8/20</f>
        <v>5.6</v>
      </c>
      <c r="GN545" s="1907">
        <v>14</v>
      </c>
      <c r="GR545" s="2261"/>
      <c r="GV545" s="1868"/>
      <c r="GW545" s="1870"/>
      <c r="GX545" s="462"/>
      <c r="GY545" s="462"/>
      <c r="GZ545" s="1871">
        <f>GY545+GX545+GW545</f>
        <v>0</v>
      </c>
      <c r="HA545" s="1870">
        <v>5</v>
      </c>
      <c r="HB545" s="462">
        <v>5</v>
      </c>
      <c r="HC545" s="462">
        <v>5</v>
      </c>
      <c r="HD545" s="1871">
        <f>HC545+HB545+HA545</f>
        <v>15</v>
      </c>
      <c r="HE545" s="2348"/>
      <c r="HF545" s="2233"/>
      <c r="HG545" s="2233"/>
      <c r="HH545" s="2349"/>
      <c r="HI545" s="2348"/>
      <c r="HJ545" s="2233"/>
      <c r="HK545" s="2233"/>
      <c r="HL545" s="2349"/>
      <c r="HM545" s="2348"/>
      <c r="HN545" s="2233"/>
      <c r="HO545" s="2233"/>
      <c r="HP545" s="2349"/>
      <c r="HQ545" s="2348"/>
      <c r="HR545" s="2233"/>
      <c r="HS545" s="2233"/>
      <c r="HT545" s="2349"/>
      <c r="HU545" s="2348"/>
      <c r="HV545" s="2233"/>
      <c r="HW545" s="2233"/>
      <c r="HX545" s="2349"/>
      <c r="HY545" s="2348"/>
      <c r="HZ545" s="2233"/>
      <c r="IA545" s="2233"/>
      <c r="IB545" s="2349"/>
      <c r="IC545" s="2348"/>
      <c r="ID545" s="2233"/>
      <c r="IE545" s="2233"/>
      <c r="IF545" s="2349"/>
      <c r="IG545" s="2348"/>
      <c r="IH545" s="2233"/>
      <c r="II545" s="2233"/>
      <c r="IJ545" s="2349"/>
      <c r="IK545" s="2348"/>
      <c r="IL545" s="2233"/>
      <c r="IM545" s="2233"/>
      <c r="IN545" s="2349"/>
      <c r="IO545" s="2348"/>
      <c r="IP545" s="2233"/>
      <c r="IQ545" s="2233"/>
      <c r="IR545" s="2349"/>
      <c r="IS545" s="2348"/>
      <c r="IT545" s="2233"/>
      <c r="IU545" s="2233"/>
      <c r="IV545" s="905"/>
      <c r="IW545" s="2348"/>
      <c r="IX545" s="2233"/>
      <c r="IY545" s="2233"/>
      <c r="IZ545" s="2349"/>
      <c r="JA545" s="2348"/>
      <c r="JB545" s="2233"/>
      <c r="JC545" s="2233"/>
      <c r="JD545" s="2349"/>
      <c r="JE545" s="2348"/>
      <c r="JF545" s="2233"/>
      <c r="JG545" s="2233"/>
      <c r="JH545" s="2349"/>
      <c r="JI545" s="2348"/>
      <c r="JJ545" s="2233"/>
      <c r="JK545" s="2233"/>
      <c r="JL545" s="2349"/>
      <c r="JM545" s="2348"/>
      <c r="JN545" s="2233"/>
      <c r="JO545" s="2233"/>
      <c r="JP545" s="2349"/>
      <c r="JQ545" s="2348"/>
      <c r="JR545" s="2233"/>
      <c r="JS545" s="2233"/>
      <c r="JT545" s="2349"/>
      <c r="JU545" s="2348"/>
      <c r="JV545" s="2233"/>
      <c r="JW545" s="2233"/>
      <c r="JX545" s="2349"/>
      <c r="JY545" s="2348"/>
      <c r="JZ545" s="2233"/>
      <c r="KA545" s="2233"/>
      <c r="KB545" s="2349"/>
      <c r="KC545" s="2348"/>
      <c r="KD545" s="2233"/>
      <c r="KE545" s="2233"/>
      <c r="KF545" s="2349"/>
      <c r="KG545" s="2348"/>
      <c r="KH545" s="2233"/>
      <c r="KI545" s="2233"/>
      <c r="KJ545" s="2349"/>
      <c r="KK545" s="2348"/>
      <c r="KL545" s="2233"/>
      <c r="KM545" s="2233"/>
      <c r="KN545" s="2349"/>
      <c r="KO545" s="2348"/>
      <c r="KP545" s="2233"/>
      <c r="KQ545" s="2233"/>
      <c r="KR545" s="2349"/>
      <c r="KS545" s="2348"/>
      <c r="KT545" s="2233"/>
      <c r="KU545" s="2233"/>
      <c r="KV545" s="2349"/>
      <c r="KW545" s="2348"/>
      <c r="KX545" s="2233"/>
      <c r="KY545" s="2233"/>
      <c r="KZ545" s="2349"/>
      <c r="LA545" s="2348"/>
      <c r="LB545" s="2233"/>
      <c r="LC545" s="2233"/>
      <c r="LD545" s="2349"/>
      <c r="LE545" s="2348"/>
      <c r="LF545" s="2233"/>
      <c r="LG545" s="2233"/>
      <c r="LH545" s="2349"/>
      <c r="LI545" s="2348"/>
      <c r="LJ545" s="2233"/>
      <c r="LK545" s="2233"/>
      <c r="LL545" s="2349"/>
      <c r="LM545" s="2348"/>
      <c r="LN545" s="2233"/>
      <c r="LO545" s="2233"/>
      <c r="LP545" s="2349"/>
      <c r="LQ545" s="2348"/>
      <c r="LR545" s="2233"/>
      <c r="LS545" s="2233"/>
      <c r="LT545" s="2349"/>
      <c r="LU545" s="2348"/>
      <c r="LV545" s="2233"/>
      <c r="LW545" s="2233"/>
      <c r="LX545" s="2349"/>
      <c r="LY545" s="2348"/>
      <c r="LZ545" s="2233"/>
      <c r="MA545" s="2233"/>
      <c r="MB545" s="2349"/>
      <c r="MC545" s="2348"/>
      <c r="MD545" s="2233"/>
      <c r="ME545" s="2233"/>
      <c r="MF545" s="2349"/>
      <c r="MG545" s="2348"/>
      <c r="MH545" s="2233"/>
      <c r="MI545" s="2233"/>
      <c r="MJ545" s="2349"/>
      <c r="MK545" s="2348"/>
      <c r="ML545" s="2233"/>
      <c r="MM545" s="2233"/>
      <c r="MN545" s="2349"/>
      <c r="MO545" s="2348"/>
      <c r="MP545" s="2233"/>
      <c r="MQ545" s="2233"/>
      <c r="MR545" s="2349"/>
      <c r="MS545" s="2348"/>
      <c r="MT545" s="2233"/>
      <c r="MU545" s="2233"/>
      <c r="MV545" s="2349"/>
      <c r="MW545" s="2348"/>
      <c r="MX545" s="2233"/>
      <c r="MY545" s="2233"/>
      <c r="MZ545" s="2349"/>
      <c r="NA545" s="2348"/>
      <c r="NB545" s="2233"/>
      <c r="NC545" s="2233"/>
      <c r="ND545" s="2349"/>
    </row>
    <row r="546" spans="1:368" s="78" customFormat="1" thickBot="1">
      <c r="A546" s="899"/>
      <c r="B546" s="1754"/>
      <c r="C546" s="1790"/>
      <c r="D546" s="2331"/>
      <c r="E546" s="1790"/>
      <c r="F546" s="2345" t="s">
        <v>615</v>
      </c>
      <c r="G546" s="2342"/>
      <c r="H546" s="2342"/>
      <c r="I546" s="2342"/>
      <c r="J546" s="2342"/>
      <c r="K546" s="2342"/>
      <c r="L546" s="1754"/>
      <c r="M546" s="65"/>
      <c r="N546" s="65"/>
      <c r="O546" s="65"/>
      <c r="P546" s="218"/>
      <c r="Q546" s="2511"/>
      <c r="R546" s="97"/>
      <c r="S546" s="98"/>
      <c r="T546" s="2512"/>
      <c r="U546" s="41"/>
      <c r="V546" s="41"/>
      <c r="W546" s="41"/>
      <c r="X546" s="100"/>
      <c r="Y546" s="101"/>
      <c r="Z546" s="101"/>
      <c r="AA546" s="101"/>
      <c r="AB546" s="102"/>
      <c r="AC546" s="2245"/>
      <c r="AD546" s="2245"/>
      <c r="AE546" s="2245"/>
      <c r="AF546" s="2410"/>
      <c r="AG546" s="2213"/>
      <c r="AH546" s="2213"/>
      <c r="AI546" s="2213"/>
      <c r="AJ546" s="2411"/>
      <c r="AK546" s="485"/>
      <c r="AL546" s="486"/>
      <c r="AM546" s="486"/>
      <c r="AN546" s="2412"/>
      <c r="AO546" s="2227"/>
      <c r="AP546" s="2227"/>
      <c r="AQ546" s="2227"/>
      <c r="AR546" s="108"/>
      <c r="AS546" s="918"/>
      <c r="AT546" s="918"/>
      <c r="AU546" s="918"/>
      <c r="AV546" s="2241"/>
      <c r="AW546" s="2153"/>
      <c r="AX546" s="2153"/>
      <c r="AY546" s="2154"/>
      <c r="AZ546" s="2153"/>
      <c r="BA546" s="4"/>
      <c r="BB546" s="4"/>
      <c r="BC546" s="4"/>
      <c r="BD546" s="2395"/>
      <c r="BE546" s="2398"/>
      <c r="BF546" s="214"/>
      <c r="BG546" s="2445"/>
      <c r="BH546" s="214"/>
      <c r="BI546" s="221"/>
      <c r="BJ546" s="221"/>
      <c r="BK546" s="221"/>
      <c r="BL546" s="115"/>
      <c r="BM546" s="2160"/>
      <c r="BN546" s="2160"/>
      <c r="BO546" s="2160"/>
      <c r="BP546" s="2413"/>
      <c r="BQ546" s="373"/>
      <c r="BR546" s="373"/>
      <c r="BS546" s="373"/>
      <c r="BT546" s="1886"/>
      <c r="BU546" s="1939"/>
      <c r="BV546" s="109"/>
      <c r="BW546" s="109"/>
      <c r="BX546" s="1940"/>
      <c r="BY546" s="90"/>
      <c r="BZ546" s="90"/>
      <c r="CA546" s="90"/>
      <c r="CB546" s="120"/>
      <c r="CC546" s="484"/>
      <c r="CD546" s="484"/>
      <c r="CE546" s="484"/>
      <c r="CF546" s="1246"/>
      <c r="CG546" s="38"/>
      <c r="CH546" s="38"/>
      <c r="CI546" s="38"/>
      <c r="CJ546" s="117"/>
      <c r="CK546" s="221"/>
      <c r="CL546" s="221"/>
      <c r="CM546" s="221"/>
      <c r="CN546" s="220"/>
      <c r="CO546" s="1858"/>
      <c r="CQ546" s="3"/>
      <c r="CR546" s="2020"/>
      <c r="CV546" s="121"/>
      <c r="CW546" s="2"/>
      <c r="CY546" s="3"/>
      <c r="CZ546" s="3"/>
      <c r="DA546" s="2"/>
      <c r="DC546" s="3"/>
      <c r="DD546" s="3"/>
      <c r="DE546" s="2"/>
      <c r="DG546" s="3"/>
      <c r="DH546" s="3"/>
      <c r="DI546" s="2"/>
      <c r="DK546" s="3"/>
      <c r="DL546" s="3"/>
      <c r="DM546" s="90"/>
      <c r="DN546" s="90"/>
      <c r="DO546" s="90"/>
      <c r="DP546" s="103"/>
      <c r="DQ546" s="2"/>
      <c r="DS546" s="3"/>
      <c r="DT546" s="121"/>
      <c r="DU546" s="491"/>
      <c r="DV546" s="492"/>
      <c r="DW546" s="492"/>
      <c r="DX546" s="725"/>
      <c r="DY546" s="2"/>
      <c r="EA546" s="3"/>
      <c r="EB546" s="121"/>
      <c r="EC546" s="2"/>
      <c r="EE546" s="3"/>
      <c r="EF546" s="121"/>
      <c r="EG546" s="2"/>
      <c r="EI546" s="3"/>
      <c r="EJ546" s="121"/>
      <c r="EK546" s="2"/>
      <c r="EM546" s="3"/>
      <c r="EN546" s="121"/>
      <c r="EO546" s="2233"/>
      <c r="EP546" s="2233"/>
      <c r="EQ546" s="2233"/>
      <c r="ER546" s="906"/>
      <c r="ES546" s="2"/>
      <c r="EU546" s="3"/>
      <c r="EV546" s="121"/>
      <c r="EW546" s="2"/>
      <c r="EY546" s="3"/>
      <c r="EZ546" s="121"/>
      <c r="FA546" s="2"/>
      <c r="FC546" s="3"/>
      <c r="FD546" s="121"/>
      <c r="FE546" s="1682"/>
      <c r="FF546" s="1683"/>
      <c r="FG546" s="1684"/>
      <c r="FH546" s="1685"/>
      <c r="FL546" s="2252"/>
      <c r="FP546" s="2252"/>
      <c r="FQ546" s="1858"/>
      <c r="FT546" s="2252"/>
      <c r="FU546" s="462"/>
      <c r="FV546" s="462"/>
      <c r="FW546" s="462"/>
      <c r="FX546" s="2267"/>
      <c r="FY546" s="933"/>
      <c r="FZ546" s="933"/>
      <c r="GA546" s="933"/>
      <c r="GB546" s="933"/>
      <c r="GF546" s="2252"/>
      <c r="GG546" s="1858"/>
      <c r="GJ546" s="2252"/>
      <c r="GK546" s="1906"/>
      <c r="GL546" s="683"/>
      <c r="GM546" s="683"/>
      <c r="GN546" s="2409"/>
      <c r="GR546" s="2252"/>
      <c r="GV546" s="1858"/>
      <c r="GW546" s="462"/>
      <c r="GX546" s="462"/>
      <c r="GY546" s="462"/>
      <c r="GZ546" s="374"/>
      <c r="HA546" s="462"/>
      <c r="HB546" s="462"/>
      <c r="HC546" s="462"/>
      <c r="HD546" s="374"/>
      <c r="HE546" s="2233"/>
      <c r="HF546" s="2233"/>
      <c r="HG546" s="2233"/>
      <c r="HH546" s="906"/>
      <c r="HI546" s="2233"/>
      <c r="HJ546" s="2233"/>
      <c r="HK546" s="2233"/>
      <c r="HL546" s="906"/>
      <c r="HM546" s="2233"/>
      <c r="HN546" s="2233"/>
      <c r="HO546" s="2233"/>
      <c r="HP546" s="906"/>
      <c r="HQ546" s="2233"/>
      <c r="HR546" s="2233"/>
      <c r="HS546" s="2233"/>
      <c r="HT546" s="906"/>
      <c r="HU546" s="2233"/>
      <c r="HV546" s="2233"/>
      <c r="HW546" s="2233"/>
      <c r="HX546" s="906"/>
      <c r="HY546" s="2233"/>
      <c r="HZ546" s="2233"/>
      <c r="IA546" s="2233"/>
      <c r="IB546" s="906"/>
      <c r="IC546" s="2233"/>
      <c r="ID546" s="2233"/>
      <c r="IE546" s="2233"/>
      <c r="IF546" s="906"/>
      <c r="IG546" s="2233"/>
      <c r="IH546" s="2233"/>
      <c r="II546" s="2233"/>
      <c r="IJ546" s="906"/>
      <c r="IK546" s="2233"/>
      <c r="IL546" s="2233"/>
      <c r="IM546" s="2233"/>
      <c r="IN546" s="906"/>
      <c r="IO546" s="2233"/>
      <c r="IP546" s="2233"/>
      <c r="IQ546" s="2233"/>
      <c r="IR546" s="906"/>
      <c r="IS546" s="2233"/>
      <c r="IT546" s="2233"/>
      <c r="IU546" s="2233"/>
      <c r="IV546" s="906"/>
      <c r="IW546" s="2348"/>
      <c r="IX546" s="2233"/>
      <c r="IY546" s="2233"/>
      <c r="IZ546" s="2423"/>
      <c r="JA546" s="2348"/>
      <c r="JB546" s="2233"/>
      <c r="JC546" s="2233"/>
      <c r="JD546" s="2423"/>
      <c r="JE546" s="2348"/>
      <c r="JF546" s="2233"/>
      <c r="JG546" s="2233"/>
      <c r="JH546" s="2423"/>
      <c r="JI546" s="2348"/>
      <c r="JJ546" s="2233"/>
      <c r="JK546" s="2233"/>
      <c r="JL546" s="2423"/>
      <c r="JM546" s="2348"/>
      <c r="JN546" s="2233"/>
      <c r="JO546" s="2233"/>
      <c r="JP546" s="2423"/>
      <c r="JQ546" s="2348"/>
      <c r="JR546" s="2233"/>
      <c r="JS546" s="2233"/>
      <c r="JT546" s="2423"/>
      <c r="JU546" s="2348"/>
      <c r="JV546" s="2233"/>
      <c r="JW546" s="2233"/>
      <c r="JX546" s="2423"/>
      <c r="JY546" s="2348"/>
      <c r="JZ546" s="2233"/>
      <c r="KA546" s="2233"/>
      <c r="KB546" s="2423"/>
      <c r="KC546" s="2348"/>
      <c r="KD546" s="2233"/>
      <c r="KE546" s="2233"/>
      <c r="KF546" s="2423"/>
      <c r="KG546" s="2348"/>
      <c r="KH546" s="2233"/>
      <c r="KI546" s="2233"/>
      <c r="KJ546" s="2423"/>
      <c r="KK546" s="2348"/>
      <c r="KL546" s="2233"/>
      <c r="KM546" s="2233"/>
      <c r="KN546" s="2423"/>
      <c r="KO546" s="2348"/>
      <c r="KP546" s="2233"/>
      <c r="KQ546" s="2233"/>
      <c r="KR546" s="2423"/>
      <c r="KS546" s="2348"/>
      <c r="KT546" s="2233"/>
      <c r="KU546" s="2233"/>
      <c r="KV546" s="2423"/>
      <c r="KW546" s="2348"/>
      <c r="KX546" s="2233"/>
      <c r="KY546" s="2233"/>
      <c r="KZ546" s="2423"/>
      <c r="LA546" s="2348"/>
      <c r="LB546" s="2233"/>
      <c r="LC546" s="2233"/>
      <c r="LD546" s="2423"/>
      <c r="LE546" s="2348"/>
      <c r="LF546" s="2233"/>
      <c r="LG546" s="2233"/>
      <c r="LH546" s="2423"/>
      <c r="LI546" s="2348"/>
      <c r="LJ546" s="2233"/>
      <c r="LK546" s="2233"/>
      <c r="LL546" s="2423"/>
      <c r="LM546" s="2348"/>
      <c r="LN546" s="2233"/>
      <c r="LO546" s="2233"/>
      <c r="LP546" s="2423"/>
      <c r="LQ546" s="2348"/>
      <c r="LR546" s="2233"/>
      <c r="LS546" s="2233"/>
      <c r="LT546" s="2423"/>
      <c r="LU546" s="2348"/>
      <c r="LV546" s="2233"/>
      <c r="LW546" s="2233"/>
      <c r="LX546" s="2423"/>
      <c r="LY546" s="2348"/>
      <c r="LZ546" s="2233"/>
      <c r="MA546" s="2233"/>
      <c r="MB546" s="2423"/>
      <c r="MC546" s="2348"/>
      <c r="MD546" s="2233"/>
      <c r="ME546" s="2233"/>
      <c r="MF546" s="2423"/>
      <c r="MG546" s="2348"/>
      <c r="MH546" s="2233"/>
      <c r="MI546" s="2233"/>
      <c r="MJ546" s="2423"/>
      <c r="MK546" s="2348"/>
      <c r="ML546" s="2233"/>
      <c r="MM546" s="2233"/>
      <c r="MN546" s="2423"/>
      <c r="MO546" s="2348"/>
      <c r="MP546" s="2233"/>
      <c r="MQ546" s="2233"/>
      <c r="MR546" s="2423"/>
      <c r="MS546" s="2348"/>
      <c r="MT546" s="2233"/>
      <c r="MU546" s="2233"/>
      <c r="MV546" s="2423"/>
      <c r="MW546" s="2348"/>
      <c r="MX546" s="2233"/>
      <c r="MY546" s="2233"/>
      <c r="MZ546" s="2423"/>
      <c r="NA546" s="2348"/>
      <c r="NB546" s="2233"/>
      <c r="NC546" s="2233"/>
      <c r="ND546" s="2423"/>
    </row>
    <row r="547" spans="1:368" s="78" customFormat="1" thickBot="1">
      <c r="A547" s="899"/>
      <c r="B547" s="1754"/>
      <c r="C547" s="1790"/>
      <c r="D547" s="2331"/>
      <c r="E547" s="1790"/>
      <c r="F547" s="2342" t="s">
        <v>616</v>
      </c>
      <c r="G547" s="2342"/>
      <c r="H547" s="2342"/>
      <c r="I547" s="2342"/>
      <c r="J547" s="2342"/>
      <c r="K547" s="2342"/>
      <c r="L547" s="1754"/>
      <c r="M547" s="65"/>
      <c r="N547" s="65"/>
      <c r="O547" s="65"/>
      <c r="P547" s="218"/>
      <c r="Q547" s="2511"/>
      <c r="R547" s="97"/>
      <c r="S547" s="98"/>
      <c r="T547" s="2512"/>
      <c r="U547" s="41"/>
      <c r="V547" s="41"/>
      <c r="W547" s="41"/>
      <c r="X547" s="100"/>
      <c r="Y547" s="101"/>
      <c r="Z547" s="101"/>
      <c r="AA547" s="101"/>
      <c r="AB547" s="102"/>
      <c r="AC547" s="2245"/>
      <c r="AD547" s="2245"/>
      <c r="AE547" s="2245"/>
      <c r="AF547" s="2410"/>
      <c r="AG547" s="2213"/>
      <c r="AH547" s="2213"/>
      <c r="AI547" s="2213"/>
      <c r="AJ547" s="2411"/>
      <c r="AK547" s="485"/>
      <c r="AL547" s="486"/>
      <c r="AM547" s="486"/>
      <c r="AN547" s="2412"/>
      <c r="AO547" s="2227"/>
      <c r="AP547" s="2227"/>
      <c r="AQ547" s="2227"/>
      <c r="AR547" s="108"/>
      <c r="AS547" s="918"/>
      <c r="AT547" s="918"/>
      <c r="AU547" s="918"/>
      <c r="AV547" s="2241"/>
      <c r="AW547" s="2153"/>
      <c r="AX547" s="2153"/>
      <c r="AY547" s="2154"/>
      <c r="AZ547" s="2153"/>
      <c r="BA547" s="4"/>
      <c r="BB547" s="4"/>
      <c r="BC547" s="4"/>
      <c r="BD547" s="2395"/>
      <c r="BE547" s="2398"/>
      <c r="BF547" s="214"/>
      <c r="BG547" s="2445"/>
      <c r="BH547" s="214"/>
      <c r="BI547" s="221"/>
      <c r="BJ547" s="221"/>
      <c r="BK547" s="221"/>
      <c r="BL547" s="115"/>
      <c r="BM547" s="2160"/>
      <c r="BN547" s="2160"/>
      <c r="BO547" s="2160"/>
      <c r="BP547" s="2413"/>
      <c r="BQ547" s="373"/>
      <c r="BR547" s="373"/>
      <c r="BS547" s="373"/>
      <c r="BT547" s="1886"/>
      <c r="BU547" s="1939"/>
      <c r="BV547" s="109"/>
      <c r="BW547" s="109"/>
      <c r="BX547" s="1940"/>
      <c r="BY547" s="90"/>
      <c r="BZ547" s="90"/>
      <c r="CA547" s="90"/>
      <c r="CB547" s="120"/>
      <c r="CC547" s="484"/>
      <c r="CD547" s="484"/>
      <c r="CE547" s="484"/>
      <c r="CF547" s="1246"/>
      <c r="CG547" s="38"/>
      <c r="CH547" s="38"/>
      <c r="CI547" s="38"/>
      <c r="CJ547" s="117"/>
      <c r="CK547" s="221"/>
      <c r="CL547" s="221"/>
      <c r="CM547" s="221"/>
      <c r="CN547" s="220"/>
      <c r="CO547" s="1858"/>
      <c r="CQ547" s="3"/>
      <c r="CR547" s="2020"/>
      <c r="CV547" s="121"/>
      <c r="CW547" s="2"/>
      <c r="CY547" s="3"/>
      <c r="CZ547" s="3"/>
      <c r="DA547" s="2"/>
      <c r="DC547" s="3"/>
      <c r="DD547" s="3"/>
      <c r="DE547" s="2"/>
      <c r="DG547" s="3"/>
      <c r="DH547" s="3"/>
      <c r="DI547" s="2"/>
      <c r="DK547" s="3"/>
      <c r="DL547" s="3"/>
      <c r="DM547" s="90"/>
      <c r="DN547" s="90"/>
      <c r="DO547" s="90"/>
      <c r="DP547" s="103"/>
      <c r="DQ547" s="2"/>
      <c r="DS547" s="3"/>
      <c r="DT547" s="121"/>
      <c r="DU547" s="491"/>
      <c r="DV547" s="492"/>
      <c r="DW547" s="492"/>
      <c r="DX547" s="725"/>
      <c r="DY547" s="2"/>
      <c r="EA547" s="3"/>
      <c r="EB547" s="121"/>
      <c r="EC547" s="2"/>
      <c r="EE547" s="3"/>
      <c r="EF547" s="121"/>
      <c r="EG547" s="2"/>
      <c r="EI547" s="3"/>
      <c r="EJ547" s="121"/>
      <c r="EK547" s="2"/>
      <c r="EM547" s="3"/>
      <c r="EN547" s="121"/>
      <c r="EO547" s="2233"/>
      <c r="EP547" s="2233"/>
      <c r="EQ547" s="2233"/>
      <c r="ER547" s="906"/>
      <c r="ES547" s="2"/>
      <c r="EU547" s="3"/>
      <c r="EV547" s="121"/>
      <c r="EW547" s="2"/>
      <c r="EY547" s="3"/>
      <c r="EZ547" s="121"/>
      <c r="FA547" s="2"/>
      <c r="FC547" s="3"/>
      <c r="FD547" s="121"/>
      <c r="FE547" s="1682"/>
      <c r="FF547" s="1683"/>
      <c r="FG547" s="1684"/>
      <c r="FH547" s="1685"/>
      <c r="FL547" s="2252"/>
      <c r="FP547" s="2252"/>
      <c r="FQ547" s="1858"/>
      <c r="FT547" s="2252"/>
      <c r="FU547" s="462"/>
      <c r="FV547" s="462"/>
      <c r="FW547" s="462"/>
      <c r="FX547" s="2267"/>
      <c r="FY547" s="933"/>
      <c r="FZ547" s="933"/>
      <c r="GA547" s="933"/>
      <c r="GB547" s="933"/>
      <c r="GF547" s="2252"/>
      <c r="GG547" s="1858"/>
      <c r="GJ547" s="2252"/>
      <c r="GK547" s="1906"/>
      <c r="GL547" s="683"/>
      <c r="GM547" s="683"/>
      <c r="GN547" s="2409"/>
      <c r="GR547" s="2252"/>
      <c r="GV547" s="1858"/>
      <c r="GW547" s="462"/>
      <c r="GX547" s="462"/>
      <c r="GY547" s="462"/>
      <c r="GZ547" s="374"/>
      <c r="HA547" s="462"/>
      <c r="HB547" s="462"/>
      <c r="HC547" s="462"/>
      <c r="HD547" s="374"/>
      <c r="HE547" s="2233"/>
      <c r="HF547" s="2233"/>
      <c r="HG547" s="2233"/>
      <c r="HH547" s="906"/>
      <c r="HI547" s="2233"/>
      <c r="HJ547" s="2233"/>
      <c r="HK547" s="2233"/>
      <c r="HL547" s="906"/>
      <c r="HM547" s="2233"/>
      <c r="HN547" s="2233"/>
      <c r="HO547" s="2233"/>
      <c r="HP547" s="906"/>
      <c r="HQ547" s="2233"/>
      <c r="HR547" s="2233"/>
      <c r="HS547" s="2233"/>
      <c r="HT547" s="906"/>
      <c r="HU547" s="2233"/>
      <c r="HV547" s="2233"/>
      <c r="HW547" s="2233"/>
      <c r="HX547" s="906"/>
      <c r="HY547" s="2233"/>
      <c r="HZ547" s="2233"/>
      <c r="IA547" s="2233"/>
      <c r="IB547" s="906"/>
      <c r="IC547" s="2233"/>
      <c r="ID547" s="2233"/>
      <c r="IE547" s="2233"/>
      <c r="IF547" s="906"/>
      <c r="IG547" s="2233"/>
      <c r="IH547" s="2233"/>
      <c r="II547" s="2233"/>
      <c r="IJ547" s="906"/>
      <c r="IK547" s="2233"/>
      <c r="IL547" s="2233"/>
      <c r="IM547" s="2233"/>
      <c r="IN547" s="906"/>
      <c r="IO547" s="2233"/>
      <c r="IP547" s="2233"/>
      <c r="IQ547" s="2233"/>
      <c r="IR547" s="906"/>
      <c r="IS547" s="2233"/>
      <c r="IT547" s="2233"/>
      <c r="IU547" s="2233"/>
      <c r="IV547" s="906"/>
      <c r="IW547" s="2348"/>
      <c r="IX547" s="2233"/>
      <c r="IY547" s="2233"/>
      <c r="IZ547" s="2423"/>
      <c r="JA547" s="2348"/>
      <c r="JB547" s="2233"/>
      <c r="JC547" s="2233"/>
      <c r="JD547" s="2423"/>
      <c r="JE547" s="2348"/>
      <c r="JF547" s="2233"/>
      <c r="JG547" s="2233"/>
      <c r="JH547" s="2423"/>
      <c r="JI547" s="2348"/>
      <c r="JJ547" s="2233"/>
      <c r="JK547" s="2233"/>
      <c r="JL547" s="2423"/>
      <c r="JM547" s="2348"/>
      <c r="JN547" s="2233"/>
      <c r="JO547" s="2233"/>
      <c r="JP547" s="2423"/>
      <c r="JQ547" s="2348"/>
      <c r="JR547" s="2233"/>
      <c r="JS547" s="2233"/>
      <c r="JT547" s="2423"/>
      <c r="JU547" s="2348"/>
      <c r="JV547" s="2233"/>
      <c r="JW547" s="2233"/>
      <c r="JX547" s="2423"/>
      <c r="JY547" s="2348"/>
      <c r="JZ547" s="2233"/>
      <c r="KA547" s="2233"/>
      <c r="KB547" s="2423"/>
      <c r="KC547" s="2348"/>
      <c r="KD547" s="2233"/>
      <c r="KE547" s="2233"/>
      <c r="KF547" s="2423"/>
      <c r="KG547" s="2348"/>
      <c r="KH547" s="2233"/>
      <c r="KI547" s="2233"/>
      <c r="KJ547" s="2423"/>
      <c r="KK547" s="2348"/>
      <c r="KL547" s="2233"/>
      <c r="KM547" s="2233"/>
      <c r="KN547" s="2423"/>
      <c r="KO547" s="2348"/>
      <c r="KP547" s="2233"/>
      <c r="KQ547" s="2233"/>
      <c r="KR547" s="2423"/>
      <c r="KS547" s="2348"/>
      <c r="KT547" s="2233"/>
      <c r="KU547" s="2233"/>
      <c r="KV547" s="2423"/>
      <c r="KW547" s="2348"/>
      <c r="KX547" s="2233"/>
      <c r="KY547" s="2233"/>
      <c r="KZ547" s="2423"/>
      <c r="LA547" s="2348"/>
      <c r="LB547" s="2233"/>
      <c r="LC547" s="2233"/>
      <c r="LD547" s="2423"/>
      <c r="LE547" s="2348"/>
      <c r="LF547" s="2233"/>
      <c r="LG547" s="2233"/>
      <c r="LH547" s="2423"/>
      <c r="LI547" s="2348"/>
      <c r="LJ547" s="2233"/>
      <c r="LK547" s="2233"/>
      <c r="LL547" s="2423"/>
      <c r="LM547" s="2348"/>
      <c r="LN547" s="2233"/>
      <c r="LO547" s="2233"/>
      <c r="LP547" s="2423"/>
      <c r="LQ547" s="2348"/>
      <c r="LR547" s="2233"/>
      <c r="LS547" s="2233"/>
      <c r="LT547" s="2423"/>
      <c r="LU547" s="2348"/>
      <c r="LV547" s="2233"/>
      <c r="LW547" s="2233"/>
      <c r="LX547" s="2423"/>
      <c r="LY547" s="2348"/>
      <c r="LZ547" s="2233"/>
      <c r="MA547" s="2233"/>
      <c r="MB547" s="2423"/>
      <c r="MC547" s="2348"/>
      <c r="MD547" s="2233"/>
      <c r="ME547" s="2233"/>
      <c r="MF547" s="2423"/>
      <c r="MG547" s="2348"/>
      <c r="MH547" s="2233"/>
      <c r="MI547" s="2233"/>
      <c r="MJ547" s="2423"/>
      <c r="MK547" s="2348"/>
      <c r="ML547" s="2233"/>
      <c r="MM547" s="2233"/>
      <c r="MN547" s="2423"/>
      <c r="MO547" s="2348"/>
      <c r="MP547" s="2233"/>
      <c r="MQ547" s="2233"/>
      <c r="MR547" s="2423"/>
      <c r="MS547" s="2348"/>
      <c r="MT547" s="2233"/>
      <c r="MU547" s="2233"/>
      <c r="MV547" s="2423"/>
      <c r="MW547" s="2348"/>
      <c r="MX547" s="2233"/>
      <c r="MY547" s="2233"/>
      <c r="MZ547" s="2423"/>
      <c r="NA547" s="2348"/>
      <c r="NB547" s="2233"/>
      <c r="NC547" s="2233"/>
      <c r="ND547" s="2423"/>
    </row>
    <row r="548" spans="1:368" s="898" customFormat="1" thickBot="1">
      <c r="A548" s="861"/>
      <c r="B548" s="1760"/>
      <c r="C548" s="1790"/>
      <c r="D548" s="2331"/>
      <c r="E548" s="1790"/>
      <c r="F548" s="2345" t="s">
        <v>611</v>
      </c>
      <c r="G548" s="2346"/>
      <c r="H548" s="2274"/>
      <c r="I548" s="2274"/>
      <c r="J548" s="2274"/>
      <c r="K548" s="2275"/>
      <c r="L548" s="1760"/>
      <c r="M548" s="2075"/>
      <c r="N548" s="2075"/>
      <c r="O548" s="2075"/>
      <c r="P548" s="2491"/>
      <c r="Q548" s="2536"/>
      <c r="R548" s="2076"/>
      <c r="S548" s="2077"/>
      <c r="T548" s="2537"/>
      <c r="U548" s="2078"/>
      <c r="V548" s="2078"/>
      <c r="W548" s="2078"/>
      <c r="X548" s="2079"/>
      <c r="Y548" s="2199"/>
      <c r="Z548" s="2199"/>
      <c r="AA548" s="2199"/>
      <c r="AB548" s="2200"/>
      <c r="AC548" s="2570">
        <f>STDEV(AF549:AF552)</f>
        <v>1.2583057392117916</v>
      </c>
      <c r="AD548" s="2570"/>
      <c r="AE548" s="2571">
        <f>AVERAGE(AF549:AF552)</f>
        <v>13.25</v>
      </c>
      <c r="AF548" s="2571"/>
      <c r="AG548" s="2570"/>
      <c r="AH548" s="2570"/>
      <c r="AI548" s="2571"/>
      <c r="AJ548" s="2571"/>
      <c r="AK548" s="2570">
        <f>STDEV(AN549:AN552)</f>
        <v>0</v>
      </c>
      <c r="AL548" s="2570"/>
      <c r="AM548" s="2571">
        <f>AVERAGE(AN549:AN552)</f>
        <v>0</v>
      </c>
      <c r="AN548" s="2571"/>
      <c r="AO548" s="2225"/>
      <c r="AP548" s="2225"/>
      <c r="AQ548" s="2225"/>
      <c r="AR548" s="2226"/>
      <c r="AS548" s="2570"/>
      <c r="AT548" s="2570"/>
      <c r="AU548" s="2571"/>
      <c r="AV548" s="2571"/>
      <c r="AW548" s="2570">
        <f>STDEV(AZ549:AZ552)</f>
        <v>0</v>
      </c>
      <c r="AX548" s="2570"/>
      <c r="AY548" s="2571">
        <f>AVERAGE(AZ549:AZ552)</f>
        <v>0</v>
      </c>
      <c r="AZ548" s="2571"/>
      <c r="BA548" s="2095"/>
      <c r="BB548" s="2095"/>
      <c r="BC548" s="2095"/>
      <c r="BD548" s="2394"/>
      <c r="BE548" s="2397"/>
      <c r="BF548" s="2096"/>
      <c r="BG548" s="2444"/>
      <c r="BH548" s="2444"/>
      <c r="BI548" s="2097"/>
      <c r="BJ548" s="2097"/>
      <c r="BK548" s="2097"/>
      <c r="BL548" s="2098"/>
      <c r="BM548" s="2570"/>
      <c r="BN548" s="2570"/>
      <c r="BO548" s="2571"/>
      <c r="BP548" s="2571"/>
      <c r="BQ548" s="2088"/>
      <c r="BR548" s="2088"/>
      <c r="BS548" s="2088"/>
      <c r="BT548" s="2090"/>
      <c r="BU548" s="2101"/>
      <c r="BV548" s="2088"/>
      <c r="BW548" s="2088"/>
      <c r="BX548" s="2102"/>
      <c r="BY548" s="2109"/>
      <c r="BZ548" s="2109"/>
      <c r="CA548" s="2109"/>
      <c r="CB548" s="2232"/>
      <c r="CC548" s="2078"/>
      <c r="CD548" s="2078"/>
      <c r="CE548" s="2078"/>
      <c r="CF548" s="2079"/>
      <c r="CG548" s="2099"/>
      <c r="CH548" s="2099"/>
      <c r="CI548" s="2099"/>
      <c r="CJ548" s="2100"/>
      <c r="CK548" s="2097"/>
      <c r="CL548" s="2097"/>
      <c r="CM548" s="2097"/>
      <c r="CN548" s="2105"/>
      <c r="CO548" s="1867"/>
      <c r="CQ548" s="2106"/>
      <c r="CR548" s="2201"/>
      <c r="CV548" s="2107"/>
      <c r="CW548" s="2108"/>
      <c r="CY548" s="2106"/>
      <c r="CZ548" s="2106"/>
      <c r="DA548" s="2108"/>
      <c r="DC548" s="2106"/>
      <c r="DD548" s="2106"/>
      <c r="DE548" s="2108"/>
      <c r="DG548" s="2106"/>
      <c r="DH548" s="2106"/>
      <c r="DI548" s="2108"/>
      <c r="DK548" s="2106"/>
      <c r="DL548" s="2106"/>
      <c r="DM548" s="2109"/>
      <c r="DN548" s="2109"/>
      <c r="DO548" s="2109"/>
      <c r="DP548" s="2110"/>
      <c r="DQ548" s="2108"/>
      <c r="DS548" s="2106"/>
      <c r="DT548" s="2107"/>
      <c r="DU548" s="2108"/>
      <c r="DW548" s="2106"/>
      <c r="DX548" s="2107"/>
      <c r="DY548" s="2108"/>
      <c r="EA548" s="2106"/>
      <c r="EB548" s="2107"/>
      <c r="EC548" s="2108"/>
      <c r="EE548" s="2106"/>
      <c r="EF548" s="2107"/>
      <c r="EG548" s="2108"/>
      <c r="EI548" s="2106"/>
      <c r="EJ548" s="2107"/>
      <c r="EK548" s="2108"/>
      <c r="EM548" s="2106"/>
      <c r="EN548" s="2107"/>
      <c r="EO548" s="2570">
        <f>STDEV(ER549:ER552)</f>
        <v>0.75</v>
      </c>
      <c r="EP548" s="2570"/>
      <c r="EQ548" s="2571">
        <f>AVERAGE(ER549:ER552)</f>
        <v>14.125</v>
      </c>
      <c r="ER548" s="2571"/>
      <c r="ES548" s="2108"/>
      <c r="EU548" s="2106"/>
      <c r="EV548" s="2107"/>
      <c r="EW548" s="2108"/>
      <c r="EY548" s="2106"/>
      <c r="EZ548" s="2107"/>
      <c r="FA548" s="2108"/>
      <c r="FC548" s="2106"/>
      <c r="FD548" s="2107"/>
      <c r="FE548" s="2131"/>
      <c r="FF548" s="2132"/>
      <c r="FG548" s="2133"/>
      <c r="FH548" s="2134"/>
      <c r="FL548" s="2260"/>
      <c r="FP548" s="2260"/>
      <c r="FQ548" s="1867"/>
      <c r="FT548" s="2260"/>
      <c r="FX548" s="2260"/>
      <c r="FY548" s="2570">
        <f>STDEV(GB549:GB552)</f>
        <v>1.2472202425126653</v>
      </c>
      <c r="FZ548" s="2570"/>
      <c r="GA548" s="2571">
        <f>AVERAGE(GB549:GB552)</f>
        <v>13.3325</v>
      </c>
      <c r="GB548" s="2571"/>
      <c r="GF548" s="2260"/>
      <c r="GG548" s="1867"/>
      <c r="GJ548" s="2260"/>
      <c r="GK548" s="1867"/>
      <c r="GN548" s="2260"/>
      <c r="GR548" s="2260"/>
      <c r="GV548" s="1867"/>
      <c r="GW548" s="2570">
        <f>STDEV(GZ549:GZ552)</f>
        <v>1.2472202425126653</v>
      </c>
      <c r="GX548" s="2570"/>
      <c r="GY548" s="2571">
        <f>AVERAGE(GZ549:GZ552)</f>
        <v>12.3325</v>
      </c>
      <c r="GZ548" s="2571"/>
      <c r="HA548" s="2570"/>
      <c r="HB548" s="2570"/>
      <c r="HC548" s="2571"/>
      <c r="HD548" s="2571"/>
      <c r="HE548" s="2570"/>
      <c r="HF548" s="2570"/>
      <c r="HG548" s="2571"/>
      <c r="HH548" s="2571"/>
      <c r="HI548" s="2570"/>
      <c r="HJ548" s="2570"/>
      <c r="HK548" s="2571"/>
      <c r="HL548" s="2571"/>
      <c r="HM548" s="2570"/>
      <c r="HN548" s="2570"/>
      <c r="HO548" s="2571"/>
      <c r="HP548" s="2571"/>
      <c r="HQ548" s="2570"/>
      <c r="HR548" s="2570"/>
      <c r="HS548" s="2571"/>
      <c r="HT548" s="2571"/>
      <c r="HU548" s="2570"/>
      <c r="HV548" s="2570"/>
      <c r="HW548" s="2571"/>
      <c r="HX548" s="2571"/>
      <c r="HY548" s="2570"/>
      <c r="HZ548" s="2570"/>
      <c r="IA548" s="2571"/>
      <c r="IB548" s="2571"/>
      <c r="IC548" s="2570"/>
      <c r="ID548" s="2570"/>
      <c r="IE548" s="2571"/>
      <c r="IF548" s="2571"/>
      <c r="IG548" s="2570"/>
      <c r="IH548" s="2570"/>
      <c r="II548" s="2571"/>
      <c r="IJ548" s="2571"/>
      <c r="IK548" s="2570"/>
      <c r="IL548" s="2570"/>
      <c r="IM548" s="2571"/>
      <c r="IN548" s="2571"/>
      <c r="IO548" s="2570"/>
      <c r="IP548" s="2570"/>
      <c r="IQ548" s="2571"/>
      <c r="IR548" s="2571"/>
      <c r="IS548" s="2570"/>
      <c r="IT548" s="2570"/>
      <c r="IU548" s="2571"/>
      <c r="IV548" s="2571"/>
      <c r="IW548" s="2572"/>
      <c r="IX548" s="2570"/>
      <c r="IY548" s="2571"/>
      <c r="IZ548" s="2573"/>
      <c r="JA548" s="2572"/>
      <c r="JB548" s="2570"/>
      <c r="JC548" s="2571"/>
      <c r="JD548" s="2573"/>
      <c r="JE548" s="2572"/>
      <c r="JF548" s="2570"/>
      <c r="JG548" s="2571"/>
      <c r="JH548" s="2573"/>
      <c r="JI548" s="2572"/>
      <c r="JJ548" s="2570"/>
      <c r="JK548" s="2571"/>
      <c r="JL548" s="2573"/>
      <c r="JM548" s="2572"/>
      <c r="JN548" s="2570"/>
      <c r="JO548" s="2571"/>
      <c r="JP548" s="2573"/>
      <c r="JQ548" s="2572"/>
      <c r="JR548" s="2570"/>
      <c r="JS548" s="2571"/>
      <c r="JT548" s="2573"/>
      <c r="JU548" s="2572"/>
      <c r="JV548" s="2570"/>
      <c r="JW548" s="2571"/>
      <c r="JX548" s="2573"/>
      <c r="JY548" s="2572"/>
      <c r="JZ548" s="2570"/>
      <c r="KA548" s="2571"/>
      <c r="KB548" s="2573"/>
      <c r="KC548" s="2572"/>
      <c r="KD548" s="2570"/>
      <c r="KE548" s="2571"/>
      <c r="KF548" s="2573"/>
      <c r="KG548" s="2572"/>
      <c r="KH548" s="2570"/>
      <c r="KI548" s="2571"/>
      <c r="KJ548" s="2573"/>
      <c r="KK548" s="2572"/>
      <c r="KL548" s="2570"/>
      <c r="KM548" s="2571"/>
      <c r="KN548" s="2573"/>
      <c r="KO548" s="2572"/>
      <c r="KP548" s="2570"/>
      <c r="KQ548" s="2571"/>
      <c r="KR548" s="2573"/>
      <c r="KS548" s="2572"/>
      <c r="KT548" s="2570"/>
      <c r="KU548" s="2571"/>
      <c r="KV548" s="2573"/>
      <c r="KW548" s="2572"/>
      <c r="KX548" s="2570"/>
      <c r="KY548" s="2571"/>
      <c r="KZ548" s="2573"/>
      <c r="LA548" s="2572"/>
      <c r="LB548" s="2570"/>
      <c r="LC548" s="2571"/>
      <c r="LD548" s="2573"/>
      <c r="LE548" s="2572"/>
      <c r="LF548" s="2570"/>
      <c r="LG548" s="2571"/>
      <c r="LH548" s="2573"/>
      <c r="LI548" s="2572"/>
      <c r="LJ548" s="2570"/>
      <c r="LK548" s="2571"/>
      <c r="LL548" s="2573"/>
      <c r="LM548" s="2572"/>
      <c r="LN548" s="2570"/>
      <c r="LO548" s="2571"/>
      <c r="LP548" s="2573"/>
      <c r="LQ548" s="2572"/>
      <c r="LR548" s="2570"/>
      <c r="LS548" s="2571"/>
      <c r="LT548" s="2573"/>
      <c r="LU548" s="2572"/>
      <c r="LV548" s="2570"/>
      <c r="LW548" s="2571"/>
      <c r="LX548" s="2573"/>
      <c r="LY548" s="2572"/>
      <c r="LZ548" s="2570"/>
      <c r="MA548" s="2571"/>
      <c r="MB548" s="2573"/>
      <c r="MC548" s="2572"/>
      <c r="MD548" s="2570"/>
      <c r="ME548" s="2571"/>
      <c r="MF548" s="2573"/>
      <c r="MG548" s="2572"/>
      <c r="MH548" s="2570"/>
      <c r="MI548" s="2571"/>
      <c r="MJ548" s="2573"/>
      <c r="MK548" s="2572"/>
      <c r="ML548" s="2570"/>
      <c r="MM548" s="2571"/>
      <c r="MN548" s="2573"/>
      <c r="MO548" s="2572"/>
      <c r="MP548" s="2570"/>
      <c r="MQ548" s="2571"/>
      <c r="MR548" s="2573"/>
      <c r="MS548" s="2572"/>
      <c r="MT548" s="2570"/>
      <c r="MU548" s="2571"/>
      <c r="MV548" s="2573"/>
      <c r="MW548" s="2572"/>
      <c r="MX548" s="2570"/>
      <c r="MY548" s="2571"/>
      <c r="MZ548" s="2573"/>
      <c r="NA548" s="2572"/>
      <c r="NB548" s="2570"/>
      <c r="NC548" s="2571"/>
      <c r="ND548" s="2573"/>
    </row>
    <row r="549" spans="1:368" s="78" customFormat="1" thickBot="1">
      <c r="A549" s="899"/>
      <c r="B549" s="1754"/>
      <c r="C549" s="1790"/>
      <c r="D549" s="2331"/>
      <c r="E549" s="1790"/>
      <c r="F549" s="2342" t="s">
        <v>612</v>
      </c>
      <c r="G549" s="2342" t="s">
        <v>367</v>
      </c>
      <c r="H549" s="2343">
        <f t="shared" ref="H549:J552" si="447">AVERAGE(AC549,CG549,BE549,CO549,EO549,AW549,AK549,GW549,HA549,BM549,FY549)</f>
        <v>3.65</v>
      </c>
      <c r="I549" s="2343">
        <f t="shared" si="447"/>
        <v>3.65</v>
      </c>
      <c r="J549" s="2343">
        <f t="shared" si="447"/>
        <v>5.0750000000000002</v>
      </c>
      <c r="K549" s="2214">
        <f>SUM(H549:J549)</f>
        <v>12.375</v>
      </c>
      <c r="L549" s="1754"/>
      <c r="M549" s="65"/>
      <c r="N549" s="65"/>
      <c r="O549" s="65"/>
      <c r="P549" s="218"/>
      <c r="Q549" s="2511"/>
      <c r="R549" s="97"/>
      <c r="S549" s="98"/>
      <c r="T549" s="2512"/>
      <c r="U549" s="41"/>
      <c r="V549" s="41"/>
      <c r="W549" s="41"/>
      <c r="X549" s="100"/>
      <c r="Y549" s="101"/>
      <c r="Z549" s="101"/>
      <c r="AA549" s="101"/>
      <c r="AB549" s="102"/>
      <c r="AC549" s="484">
        <v>4</v>
      </c>
      <c r="AD549" s="484">
        <v>4</v>
      </c>
      <c r="AE549" s="484">
        <v>5</v>
      </c>
      <c r="AF549" s="356">
        <f>AE549+AD549+AC549</f>
        <v>13</v>
      </c>
      <c r="AG549" s="358"/>
      <c r="AH549" s="358"/>
      <c r="AI549" s="358"/>
      <c r="AJ549" s="543"/>
      <c r="AK549" s="485"/>
      <c r="AL549" s="486"/>
      <c r="AM549" s="486"/>
      <c r="AN549" s="2361">
        <f>AM549+AL549+AK549</f>
        <v>0</v>
      </c>
      <c r="AO549" s="2227"/>
      <c r="AP549" s="2227"/>
      <c r="AQ549" s="2227"/>
      <c r="AR549" s="108"/>
      <c r="AS549" s="358"/>
      <c r="AT549" s="358"/>
      <c r="AU549" s="358"/>
      <c r="AV549" s="543"/>
      <c r="AW549" s="1906"/>
      <c r="AX549" s="683"/>
      <c r="AY549" s="683"/>
      <c r="AZ549" s="1907"/>
      <c r="BA549" s="4"/>
      <c r="BB549" s="4"/>
      <c r="BC549" s="4"/>
      <c r="BD549" s="2395"/>
      <c r="BE549" s="2398"/>
      <c r="BF549" s="214"/>
      <c r="BG549" s="2445"/>
      <c r="BH549" s="2445"/>
      <c r="BI549" s="221"/>
      <c r="BJ549" s="221"/>
      <c r="BK549" s="221"/>
      <c r="BL549" s="220"/>
      <c r="BM549" s="2235"/>
      <c r="BN549" s="879"/>
      <c r="BO549" s="879"/>
      <c r="BP549" s="2236"/>
      <c r="BQ549" s="109"/>
      <c r="BR549" s="109"/>
      <c r="BS549" s="109"/>
      <c r="BT549" s="608"/>
      <c r="BU549" s="1939"/>
      <c r="BV549" s="109"/>
      <c r="BW549" s="109"/>
      <c r="BX549" s="1940"/>
      <c r="BY549" s="90"/>
      <c r="BZ549" s="90"/>
      <c r="CA549" s="90"/>
      <c r="CB549" s="120"/>
      <c r="CC549" s="41"/>
      <c r="CD549" s="41"/>
      <c r="CE549" s="41"/>
      <c r="CF549" s="100"/>
      <c r="CG549" s="38"/>
      <c r="CH549" s="38"/>
      <c r="CI549" s="38"/>
      <c r="CJ549" s="117"/>
      <c r="CK549" s="221"/>
      <c r="CL549" s="221"/>
      <c r="CM549" s="221"/>
      <c r="CN549" s="220"/>
      <c r="CO549" s="1858"/>
      <c r="CQ549" s="3"/>
      <c r="CR549" s="2020"/>
      <c r="CV549" s="121"/>
      <c r="CW549" s="2"/>
      <c r="CY549" s="3"/>
      <c r="CZ549" s="3"/>
      <c r="DA549" s="2"/>
      <c r="DC549" s="3"/>
      <c r="DD549" s="3"/>
      <c r="DE549" s="2"/>
      <c r="DG549" s="3"/>
      <c r="DH549" s="3"/>
      <c r="DI549" s="2"/>
      <c r="DK549" s="3"/>
      <c r="DL549" s="3"/>
      <c r="DM549" s="90"/>
      <c r="DN549" s="90"/>
      <c r="DO549" s="90"/>
      <c r="DP549" s="103"/>
      <c r="DQ549" s="2"/>
      <c r="DS549" s="3"/>
      <c r="DT549" s="121"/>
      <c r="DU549" s="2"/>
      <c r="DW549" s="3"/>
      <c r="DX549" s="121"/>
      <c r="DY549" s="2"/>
      <c r="EA549" s="3"/>
      <c r="EB549" s="121"/>
      <c r="EC549" s="2"/>
      <c r="EE549" s="3"/>
      <c r="EF549" s="121"/>
      <c r="EG549" s="2"/>
      <c r="EI549" s="3"/>
      <c r="EJ549" s="121"/>
      <c r="EK549" s="2"/>
      <c r="EM549" s="3"/>
      <c r="EN549" s="121"/>
      <c r="EO549" s="1870">
        <v>3</v>
      </c>
      <c r="EP549" s="462">
        <v>5</v>
      </c>
      <c r="EQ549" s="462">
        <v>5.5</v>
      </c>
      <c r="ER549" s="1871">
        <f>EQ549+EP549+EO549</f>
        <v>13.5</v>
      </c>
      <c r="ES549" s="2"/>
      <c r="EU549" s="3"/>
      <c r="EV549" s="121"/>
      <c r="EW549" s="2"/>
      <c r="EY549" s="3"/>
      <c r="EZ549" s="121"/>
      <c r="FA549" s="2"/>
      <c r="FC549" s="3"/>
      <c r="FD549" s="121"/>
      <c r="FE549" s="1682"/>
      <c r="FF549" s="1683"/>
      <c r="FG549" s="1684"/>
      <c r="FH549" s="1685"/>
      <c r="FL549" s="2252"/>
      <c r="FP549" s="2252"/>
      <c r="FQ549" s="1858"/>
      <c r="FT549" s="2252"/>
      <c r="FX549" s="2252"/>
      <c r="FY549" s="374">
        <f>GB549*6/20</f>
        <v>3.6</v>
      </c>
      <c r="FZ549" s="374">
        <f>GB549*6/20</f>
        <v>3.6</v>
      </c>
      <c r="GA549" s="374">
        <f>GB549*8/20</f>
        <v>4.8</v>
      </c>
      <c r="GB549" s="2263">
        <v>12</v>
      </c>
      <c r="GF549" s="2252"/>
      <c r="GG549" s="1858"/>
      <c r="GJ549" s="2252"/>
      <c r="GK549" s="1858"/>
      <c r="GN549" s="2252"/>
      <c r="GR549" s="2252"/>
      <c r="GV549" s="1858"/>
      <c r="GW549" s="1870">
        <v>4</v>
      </c>
      <c r="GX549" s="462">
        <v>2</v>
      </c>
      <c r="GY549" s="462">
        <v>5</v>
      </c>
      <c r="GZ549" s="1871">
        <f>GY549+GX549+GW549</f>
        <v>11</v>
      </c>
      <c r="HA549" s="1870"/>
      <c r="HB549" s="462"/>
      <c r="HC549" s="462"/>
      <c r="HD549" s="1871"/>
      <c r="HE549" s="1870"/>
      <c r="HF549" s="462"/>
      <c r="HG549" s="462"/>
      <c r="HH549" s="1871"/>
      <c r="HI549" s="1870"/>
      <c r="HJ549" s="462"/>
      <c r="HK549" s="462"/>
      <c r="HL549" s="1871"/>
      <c r="HM549" s="1870"/>
      <c r="HN549" s="462"/>
      <c r="HO549" s="462"/>
      <c r="HP549" s="1871"/>
      <c r="HQ549" s="1870"/>
      <c r="HR549" s="462"/>
      <c r="HS549" s="462"/>
      <c r="HT549" s="1871"/>
      <c r="HU549" s="1870"/>
      <c r="HV549" s="462"/>
      <c r="HW549" s="462"/>
      <c r="HX549" s="1871"/>
      <c r="HY549" s="1870"/>
      <c r="HZ549" s="462"/>
      <c r="IA549" s="462"/>
      <c r="IB549" s="1871"/>
      <c r="IC549" s="1870"/>
      <c r="ID549" s="462"/>
      <c r="IE549" s="462"/>
      <c r="IF549" s="1871"/>
      <c r="IG549" s="1870"/>
      <c r="IH549" s="462"/>
      <c r="II549" s="462"/>
      <c r="IJ549" s="1871"/>
      <c r="IK549" s="1870"/>
      <c r="IL549" s="462"/>
      <c r="IM549" s="462"/>
      <c r="IN549" s="1871"/>
      <c r="IO549" s="1870"/>
      <c r="IP549" s="462"/>
      <c r="IQ549" s="462"/>
      <c r="IR549" s="1871"/>
      <c r="IS549" s="1870"/>
      <c r="IT549" s="462"/>
      <c r="IU549" s="462"/>
      <c r="IV549" s="574"/>
      <c r="IW549" s="1870"/>
      <c r="IX549" s="462"/>
      <c r="IY549" s="462"/>
      <c r="IZ549" s="1871"/>
      <c r="JA549" s="1870"/>
      <c r="JB549" s="462"/>
      <c r="JC549" s="462"/>
      <c r="JD549" s="1871"/>
      <c r="JE549" s="1870"/>
      <c r="JF549" s="462"/>
      <c r="JG549" s="462"/>
      <c r="JH549" s="1871"/>
      <c r="JI549" s="1870"/>
      <c r="JJ549" s="462"/>
      <c r="JK549" s="462"/>
      <c r="JL549" s="1871"/>
      <c r="JM549" s="1870"/>
      <c r="JN549" s="462"/>
      <c r="JO549" s="462"/>
      <c r="JP549" s="1871"/>
      <c r="JQ549" s="1870"/>
      <c r="JR549" s="462"/>
      <c r="JS549" s="462"/>
      <c r="JT549" s="1871"/>
      <c r="JU549" s="1870"/>
      <c r="JV549" s="462"/>
      <c r="JW549" s="462"/>
      <c r="JX549" s="1871"/>
      <c r="JY549" s="1870"/>
      <c r="JZ549" s="462"/>
      <c r="KA549" s="462"/>
      <c r="KB549" s="1871"/>
      <c r="KC549" s="1870"/>
      <c r="KD549" s="462"/>
      <c r="KE549" s="462"/>
      <c r="KF549" s="1871"/>
      <c r="KG549" s="1870"/>
      <c r="KH549" s="462"/>
      <c r="KI549" s="462"/>
      <c r="KJ549" s="1871"/>
      <c r="KK549" s="1870"/>
      <c r="KL549" s="462"/>
      <c r="KM549" s="462"/>
      <c r="KN549" s="1871"/>
      <c r="KO549" s="1870"/>
      <c r="KP549" s="462"/>
      <c r="KQ549" s="462"/>
      <c r="KR549" s="1871"/>
      <c r="KS549" s="1870"/>
      <c r="KT549" s="462"/>
      <c r="KU549" s="462"/>
      <c r="KV549" s="1871"/>
      <c r="KW549" s="1870"/>
      <c r="KX549" s="462"/>
      <c r="KY549" s="462"/>
      <c r="KZ549" s="1871"/>
      <c r="LA549" s="1870"/>
      <c r="LB549" s="462"/>
      <c r="LC549" s="462"/>
      <c r="LD549" s="1871"/>
      <c r="LE549" s="1870"/>
      <c r="LF549" s="462"/>
      <c r="LG549" s="462"/>
      <c r="LH549" s="1871"/>
      <c r="LI549" s="1870"/>
      <c r="LJ549" s="462"/>
      <c r="LK549" s="462"/>
      <c r="LL549" s="1871"/>
      <c r="LM549" s="1870"/>
      <c r="LN549" s="462"/>
      <c r="LO549" s="462"/>
      <c r="LP549" s="1871"/>
      <c r="LQ549" s="1870"/>
      <c r="LR549" s="462"/>
      <c r="LS549" s="462"/>
      <c r="LT549" s="1871"/>
      <c r="LU549" s="1870"/>
      <c r="LV549" s="462"/>
      <c r="LW549" s="462"/>
      <c r="LX549" s="1871"/>
      <c r="LY549" s="1870"/>
      <c r="LZ549" s="462"/>
      <c r="MA549" s="462"/>
      <c r="MB549" s="1871"/>
      <c r="MC549" s="1870"/>
      <c r="MD549" s="462"/>
      <c r="ME549" s="462"/>
      <c r="MF549" s="1871"/>
      <c r="MG549" s="1870"/>
      <c r="MH549" s="462"/>
      <c r="MI549" s="462"/>
      <c r="MJ549" s="1871"/>
      <c r="MK549" s="1870"/>
      <c r="ML549" s="462"/>
      <c r="MM549" s="462"/>
      <c r="MN549" s="1871"/>
      <c r="MO549" s="1870"/>
      <c r="MP549" s="462"/>
      <c r="MQ549" s="462"/>
      <c r="MR549" s="1871"/>
      <c r="MS549" s="1870"/>
      <c r="MT549" s="462"/>
      <c r="MU549" s="462"/>
      <c r="MV549" s="1871"/>
      <c r="MW549" s="1870"/>
      <c r="MX549" s="462"/>
      <c r="MY549" s="462"/>
      <c r="MZ549" s="1871"/>
      <c r="NA549" s="1870"/>
      <c r="NB549" s="462"/>
      <c r="NC549" s="462"/>
      <c r="ND549" s="1871"/>
    </row>
    <row r="550" spans="1:368" s="78" customFormat="1" thickBot="1">
      <c r="A550" s="899"/>
      <c r="B550" s="1754"/>
      <c r="C550" s="1790"/>
      <c r="D550" s="2331"/>
      <c r="E550" s="1790"/>
      <c r="F550" s="2342"/>
      <c r="G550" s="2342" t="s">
        <v>613</v>
      </c>
      <c r="H550" s="2352">
        <f t="shared" si="447"/>
        <v>5.125</v>
      </c>
      <c r="I550" s="2352">
        <f t="shared" si="447"/>
        <v>4.875</v>
      </c>
      <c r="J550" s="2343">
        <f t="shared" si="447"/>
        <v>4.75</v>
      </c>
      <c r="K550" s="2362">
        <f>SUM(H550:J550)</f>
        <v>14.75</v>
      </c>
      <c r="L550" s="1754"/>
      <c r="M550" s="65"/>
      <c r="N550" s="65"/>
      <c r="O550" s="65"/>
      <c r="P550" s="218"/>
      <c r="Q550" s="2511"/>
      <c r="R550" s="97"/>
      <c r="S550" s="98"/>
      <c r="T550" s="2512"/>
      <c r="U550" s="41"/>
      <c r="V550" s="41"/>
      <c r="W550" s="41"/>
      <c r="X550" s="100"/>
      <c r="Y550" s="101"/>
      <c r="Z550" s="101"/>
      <c r="AA550" s="101"/>
      <c r="AB550" s="102"/>
      <c r="AC550" s="484">
        <v>5</v>
      </c>
      <c r="AD550" s="484">
        <v>5</v>
      </c>
      <c r="AE550" s="484">
        <v>5</v>
      </c>
      <c r="AF550" s="356">
        <f>AE550+AD550+AC550</f>
        <v>15</v>
      </c>
      <c r="AG550" s="358"/>
      <c r="AH550" s="358"/>
      <c r="AI550" s="358"/>
      <c r="AJ550" s="543"/>
      <c r="AK550" s="485"/>
      <c r="AL550" s="486"/>
      <c r="AM550" s="486"/>
      <c r="AN550" s="2361">
        <f>AM550+AL550+AK550</f>
        <v>0</v>
      </c>
      <c r="AO550" s="2227"/>
      <c r="AP550" s="2227"/>
      <c r="AQ550" s="2227"/>
      <c r="AR550" s="108"/>
      <c r="AS550" s="358"/>
      <c r="AT550" s="358"/>
      <c r="AU550" s="358"/>
      <c r="AV550" s="543"/>
      <c r="AW550" s="1971"/>
      <c r="AX550" s="665"/>
      <c r="AY550" s="666"/>
      <c r="AZ550" s="1963">
        <f>AY550+AX550+AW550</f>
        <v>0</v>
      </c>
      <c r="BA550" s="4"/>
      <c r="BB550" s="4"/>
      <c r="BC550" s="4"/>
      <c r="BD550" s="2395"/>
      <c r="BE550" s="2398"/>
      <c r="BF550" s="214"/>
      <c r="BG550" s="2445"/>
      <c r="BH550" s="2445"/>
      <c r="BI550" s="221"/>
      <c r="BJ550" s="221"/>
      <c r="BK550" s="221"/>
      <c r="BL550" s="220"/>
      <c r="BM550" s="1982"/>
      <c r="BN550" s="358"/>
      <c r="BO550" s="358"/>
      <c r="BP550" s="1983"/>
      <c r="BQ550" s="109"/>
      <c r="BR550" s="109"/>
      <c r="BS550" s="109"/>
      <c r="BT550" s="608"/>
      <c r="BU550" s="1939"/>
      <c r="BV550" s="109"/>
      <c r="BW550" s="109"/>
      <c r="BX550" s="1940"/>
      <c r="BY550" s="90"/>
      <c r="BZ550" s="90"/>
      <c r="CA550" s="90"/>
      <c r="CB550" s="120"/>
      <c r="CC550" s="41"/>
      <c r="CD550" s="41"/>
      <c r="CE550" s="41"/>
      <c r="CF550" s="100"/>
      <c r="CG550" s="38"/>
      <c r="CH550" s="38"/>
      <c r="CI550" s="38"/>
      <c r="CJ550" s="117"/>
      <c r="CK550" s="221"/>
      <c r="CL550" s="221"/>
      <c r="CM550" s="221"/>
      <c r="CN550" s="220"/>
      <c r="CO550" s="1858"/>
      <c r="CQ550" s="3"/>
      <c r="CR550" s="2020"/>
      <c r="CV550" s="121"/>
      <c r="CW550" s="2"/>
      <c r="CY550" s="3"/>
      <c r="CZ550" s="3"/>
      <c r="DA550" s="2"/>
      <c r="DC550" s="3"/>
      <c r="DD550" s="3"/>
      <c r="DE550" s="2"/>
      <c r="DG550" s="3"/>
      <c r="DH550" s="3"/>
      <c r="DI550" s="2"/>
      <c r="DK550" s="3"/>
      <c r="DL550" s="3"/>
      <c r="DM550" s="90"/>
      <c r="DN550" s="90"/>
      <c r="DO550" s="90"/>
      <c r="DP550" s="103"/>
      <c r="DQ550" s="2"/>
      <c r="DS550" s="3"/>
      <c r="DT550" s="121"/>
      <c r="DU550" s="2"/>
      <c r="DW550" s="3"/>
      <c r="DX550" s="121"/>
      <c r="DY550" s="2"/>
      <c r="EA550" s="3"/>
      <c r="EB550" s="121"/>
      <c r="EC550" s="2"/>
      <c r="EE550" s="3"/>
      <c r="EF550" s="121"/>
      <c r="EG550" s="2"/>
      <c r="EI550" s="3"/>
      <c r="EJ550" s="121"/>
      <c r="EK550" s="2"/>
      <c r="EM550" s="3"/>
      <c r="EN550" s="121"/>
      <c r="EO550" s="1870">
        <v>6</v>
      </c>
      <c r="EP550" s="462">
        <v>6</v>
      </c>
      <c r="EQ550" s="462">
        <v>3</v>
      </c>
      <c r="ER550" s="1871">
        <f>EQ550+EP550+EO550</f>
        <v>15</v>
      </c>
      <c r="ES550" s="2"/>
      <c r="EU550" s="3"/>
      <c r="EV550" s="121"/>
      <c r="EW550" s="2"/>
      <c r="EY550" s="3"/>
      <c r="EZ550" s="121"/>
      <c r="FA550" s="2"/>
      <c r="FC550" s="3"/>
      <c r="FD550" s="121"/>
      <c r="FE550" s="1682"/>
      <c r="FF550" s="1683"/>
      <c r="FG550" s="1684"/>
      <c r="FH550" s="1685"/>
      <c r="FL550" s="2252"/>
      <c r="FP550" s="2252"/>
      <c r="FQ550" s="1858"/>
      <c r="FT550" s="2252"/>
      <c r="FX550" s="2252"/>
      <c r="FY550" s="374">
        <f>GB550*6/20</f>
        <v>4.5</v>
      </c>
      <c r="FZ550" s="374">
        <f>GB550*6/20</f>
        <v>4.5</v>
      </c>
      <c r="GA550" s="374">
        <f>GB550*8/20</f>
        <v>6</v>
      </c>
      <c r="GB550" s="2263">
        <v>15</v>
      </c>
      <c r="GF550" s="2252"/>
      <c r="GG550" s="1858"/>
      <c r="GJ550" s="2252"/>
      <c r="GK550" s="1858"/>
      <c r="GN550" s="2252"/>
      <c r="GR550" s="2252"/>
      <c r="GV550" s="1858"/>
      <c r="GW550" s="1870">
        <v>5</v>
      </c>
      <c r="GX550" s="462">
        <v>4</v>
      </c>
      <c r="GY550" s="462">
        <v>5</v>
      </c>
      <c r="GZ550" s="1871">
        <f>GY550+GX550+GW550</f>
        <v>14</v>
      </c>
      <c r="HA550" s="1870"/>
      <c r="HB550" s="462"/>
      <c r="HC550" s="462"/>
      <c r="HD550" s="1871"/>
      <c r="HE550" s="1870"/>
      <c r="HF550" s="462"/>
      <c r="HG550" s="462"/>
      <c r="HH550" s="1871"/>
      <c r="HI550" s="1870"/>
      <c r="HJ550" s="462"/>
      <c r="HK550" s="462"/>
      <c r="HL550" s="1871"/>
      <c r="HM550" s="1870"/>
      <c r="HN550" s="462"/>
      <c r="HO550" s="462"/>
      <c r="HP550" s="1871"/>
      <c r="HQ550" s="1870"/>
      <c r="HR550" s="462"/>
      <c r="HS550" s="462"/>
      <c r="HT550" s="1871"/>
      <c r="HU550" s="1870"/>
      <c r="HV550" s="462"/>
      <c r="HW550" s="462"/>
      <c r="HX550" s="1871"/>
      <c r="HY550" s="1870"/>
      <c r="HZ550" s="462"/>
      <c r="IA550" s="462"/>
      <c r="IB550" s="1871"/>
      <c r="IC550" s="1870"/>
      <c r="ID550" s="462"/>
      <c r="IE550" s="462"/>
      <c r="IF550" s="1871"/>
      <c r="IG550" s="1870"/>
      <c r="IH550" s="462"/>
      <c r="II550" s="462"/>
      <c r="IJ550" s="1871"/>
      <c r="IK550" s="1870"/>
      <c r="IL550" s="462"/>
      <c r="IM550" s="462"/>
      <c r="IN550" s="1871"/>
      <c r="IO550" s="1870"/>
      <c r="IP550" s="462"/>
      <c r="IQ550" s="462"/>
      <c r="IR550" s="1871"/>
      <c r="IS550" s="1870"/>
      <c r="IT550" s="462"/>
      <c r="IU550" s="462"/>
      <c r="IV550" s="574"/>
      <c r="IW550" s="1870"/>
      <c r="IX550" s="462"/>
      <c r="IY550" s="462"/>
      <c r="IZ550" s="1871"/>
      <c r="JA550" s="1870"/>
      <c r="JB550" s="462"/>
      <c r="JC550" s="462"/>
      <c r="JD550" s="1871"/>
      <c r="JE550" s="1870"/>
      <c r="JF550" s="462"/>
      <c r="JG550" s="462"/>
      <c r="JH550" s="1871"/>
      <c r="JI550" s="1870"/>
      <c r="JJ550" s="462"/>
      <c r="JK550" s="462"/>
      <c r="JL550" s="1871"/>
      <c r="JM550" s="1870"/>
      <c r="JN550" s="462"/>
      <c r="JO550" s="462"/>
      <c r="JP550" s="1871"/>
      <c r="JQ550" s="1870"/>
      <c r="JR550" s="462"/>
      <c r="JS550" s="462"/>
      <c r="JT550" s="1871"/>
      <c r="JU550" s="1870"/>
      <c r="JV550" s="462"/>
      <c r="JW550" s="462"/>
      <c r="JX550" s="1871"/>
      <c r="JY550" s="1870"/>
      <c r="JZ550" s="462"/>
      <c r="KA550" s="462"/>
      <c r="KB550" s="1871"/>
      <c r="KC550" s="1870"/>
      <c r="KD550" s="462"/>
      <c r="KE550" s="462"/>
      <c r="KF550" s="1871"/>
      <c r="KG550" s="1870"/>
      <c r="KH550" s="462"/>
      <c r="KI550" s="462"/>
      <c r="KJ550" s="1871"/>
      <c r="KK550" s="1870"/>
      <c r="KL550" s="462"/>
      <c r="KM550" s="462"/>
      <c r="KN550" s="1871"/>
      <c r="KO550" s="1870"/>
      <c r="KP550" s="462"/>
      <c r="KQ550" s="462"/>
      <c r="KR550" s="1871"/>
      <c r="KS550" s="1870"/>
      <c r="KT550" s="462"/>
      <c r="KU550" s="462"/>
      <c r="KV550" s="1871"/>
      <c r="KW550" s="1870"/>
      <c r="KX550" s="462"/>
      <c r="KY550" s="462"/>
      <c r="KZ550" s="1871"/>
      <c r="LA550" s="1870"/>
      <c r="LB550" s="462"/>
      <c r="LC550" s="462"/>
      <c r="LD550" s="1871"/>
      <c r="LE550" s="1870"/>
      <c r="LF550" s="462"/>
      <c r="LG550" s="462"/>
      <c r="LH550" s="1871"/>
      <c r="LI550" s="1870"/>
      <c r="LJ550" s="462"/>
      <c r="LK550" s="462"/>
      <c r="LL550" s="1871"/>
      <c r="LM550" s="1870"/>
      <c r="LN550" s="462"/>
      <c r="LO550" s="462"/>
      <c r="LP550" s="1871"/>
      <c r="LQ550" s="1870"/>
      <c r="LR550" s="462"/>
      <c r="LS550" s="462"/>
      <c r="LT550" s="1871"/>
      <c r="LU550" s="1870"/>
      <c r="LV550" s="462"/>
      <c r="LW550" s="462"/>
      <c r="LX550" s="1871"/>
      <c r="LY550" s="1870"/>
      <c r="LZ550" s="462"/>
      <c r="MA550" s="462"/>
      <c r="MB550" s="1871"/>
      <c r="MC550" s="1870"/>
      <c r="MD550" s="462"/>
      <c r="ME550" s="462"/>
      <c r="MF550" s="1871"/>
      <c r="MG550" s="1870"/>
      <c r="MH550" s="462"/>
      <c r="MI550" s="462"/>
      <c r="MJ550" s="1871"/>
      <c r="MK550" s="1870"/>
      <c r="ML550" s="462"/>
      <c r="MM550" s="462"/>
      <c r="MN550" s="1871"/>
      <c r="MO550" s="1870"/>
      <c r="MP550" s="462"/>
      <c r="MQ550" s="462"/>
      <c r="MR550" s="1871"/>
      <c r="MS550" s="1870"/>
      <c r="MT550" s="462"/>
      <c r="MU550" s="462"/>
      <c r="MV550" s="1871"/>
      <c r="MW550" s="1870"/>
      <c r="MX550" s="462"/>
      <c r="MY550" s="462"/>
      <c r="MZ550" s="1871"/>
      <c r="NA550" s="1870"/>
      <c r="NB550" s="462"/>
      <c r="NC550" s="462"/>
      <c r="ND550" s="1871"/>
    </row>
    <row r="551" spans="1:368" s="78" customFormat="1" thickBot="1">
      <c r="A551" s="899"/>
      <c r="B551" s="1754"/>
      <c r="C551" s="1790"/>
      <c r="D551" s="2331"/>
      <c r="E551" s="1790"/>
      <c r="F551" s="2342"/>
      <c r="G551" s="2342" t="s">
        <v>614</v>
      </c>
      <c r="H551" s="2343">
        <f t="shared" si="447"/>
        <v>3.8747500000000001</v>
      </c>
      <c r="I551" s="2343">
        <f t="shared" si="447"/>
        <v>3.7497500000000001</v>
      </c>
      <c r="J551" s="2352">
        <f t="shared" si="447"/>
        <v>5.3330000000000002</v>
      </c>
      <c r="K551" s="2214">
        <f>SUM(H551:J551)</f>
        <v>12.9575</v>
      </c>
      <c r="L551" s="1754"/>
      <c r="M551" s="65"/>
      <c r="N551" s="65"/>
      <c r="O551" s="65"/>
      <c r="P551" s="218"/>
      <c r="Q551" s="2511"/>
      <c r="R551" s="97"/>
      <c r="S551" s="98"/>
      <c r="T551" s="2512"/>
      <c r="U551" s="41"/>
      <c r="V551" s="41"/>
      <c r="W551" s="41"/>
      <c r="X551" s="100"/>
      <c r="Y551" s="101"/>
      <c r="Z551" s="101"/>
      <c r="AA551" s="101"/>
      <c r="AB551" s="102"/>
      <c r="AC551" s="484">
        <v>3</v>
      </c>
      <c r="AD551" s="484">
        <v>5</v>
      </c>
      <c r="AE551" s="484">
        <v>5</v>
      </c>
      <c r="AF551" s="356">
        <f>AE551+AD551+AC551</f>
        <v>13</v>
      </c>
      <c r="AG551" s="358"/>
      <c r="AH551" s="358"/>
      <c r="AI551" s="358"/>
      <c r="AJ551" s="543"/>
      <c r="AK551" s="485"/>
      <c r="AL551" s="486"/>
      <c r="AM551" s="486"/>
      <c r="AN551" s="2361">
        <f>AM551+AL551+AK551</f>
        <v>0</v>
      </c>
      <c r="AO551" s="2227"/>
      <c r="AP551" s="2227"/>
      <c r="AQ551" s="2227"/>
      <c r="AR551" s="108"/>
      <c r="AS551" s="358"/>
      <c r="AT551" s="358"/>
      <c r="AU551" s="358"/>
      <c r="AV551" s="543"/>
      <c r="AW551" s="1971"/>
      <c r="AX551" s="665"/>
      <c r="AY551" s="666"/>
      <c r="AZ551" s="1963">
        <f>AY551+AX551+AW551</f>
        <v>0</v>
      </c>
      <c r="BA551" s="4"/>
      <c r="BB551" s="4"/>
      <c r="BC551" s="4"/>
      <c r="BD551" s="2395"/>
      <c r="BE551" s="2398"/>
      <c r="BF551" s="214"/>
      <c r="BG551" s="2445"/>
      <c r="BH551" s="2445"/>
      <c r="BI551" s="221"/>
      <c r="BJ551" s="221"/>
      <c r="BK551" s="221"/>
      <c r="BL551" s="220"/>
      <c r="BM551" s="1982"/>
      <c r="BN551" s="358"/>
      <c r="BO551" s="358"/>
      <c r="BP551" s="1983"/>
      <c r="BQ551" s="109"/>
      <c r="BR551" s="109"/>
      <c r="BS551" s="109"/>
      <c r="BT551" s="608"/>
      <c r="BU551" s="1939"/>
      <c r="BV551" s="109"/>
      <c r="BW551" s="109"/>
      <c r="BX551" s="1940"/>
      <c r="BY551" s="90"/>
      <c r="BZ551" s="90"/>
      <c r="CA551" s="90"/>
      <c r="CB551" s="120"/>
      <c r="CC551" s="41"/>
      <c r="CD551" s="41"/>
      <c r="CE551" s="41"/>
      <c r="CF551" s="100"/>
      <c r="CG551" s="38"/>
      <c r="CH551" s="38"/>
      <c r="CI551" s="38"/>
      <c r="CJ551" s="117"/>
      <c r="CK551" s="221"/>
      <c r="CL551" s="221"/>
      <c r="CM551" s="221"/>
      <c r="CN551" s="220"/>
      <c r="CO551" s="1858"/>
      <c r="CQ551" s="3"/>
      <c r="CR551" s="2020"/>
      <c r="CV551" s="121"/>
      <c r="CW551" s="2"/>
      <c r="CY551" s="3"/>
      <c r="CZ551" s="3"/>
      <c r="DA551" s="2"/>
      <c r="DC551" s="3"/>
      <c r="DD551" s="3"/>
      <c r="DE551" s="2"/>
      <c r="DG551" s="3"/>
      <c r="DH551" s="3"/>
      <c r="DI551" s="2"/>
      <c r="DK551" s="3"/>
      <c r="DL551" s="3"/>
      <c r="DM551" s="90"/>
      <c r="DN551" s="90"/>
      <c r="DO551" s="90"/>
      <c r="DP551" s="103"/>
      <c r="DQ551" s="2"/>
      <c r="DS551" s="3"/>
      <c r="DT551" s="121"/>
      <c r="DU551" s="2"/>
      <c r="DW551" s="3"/>
      <c r="DX551" s="121"/>
      <c r="DY551" s="2"/>
      <c r="EA551" s="3"/>
      <c r="EB551" s="121"/>
      <c r="EC551" s="2"/>
      <c r="EE551" s="3"/>
      <c r="EF551" s="121"/>
      <c r="EG551" s="2"/>
      <c r="EI551" s="3"/>
      <c r="EJ551" s="121"/>
      <c r="EK551" s="2"/>
      <c r="EM551" s="3"/>
      <c r="EN551" s="121"/>
      <c r="EO551" s="1870">
        <v>4.5</v>
      </c>
      <c r="EP551" s="462">
        <v>3</v>
      </c>
      <c r="EQ551" s="462">
        <v>6</v>
      </c>
      <c r="ER551" s="1871">
        <f>EQ551+EP551+EO551</f>
        <v>13.5</v>
      </c>
      <c r="ES551" s="2"/>
      <c r="EU551" s="3"/>
      <c r="EV551" s="121"/>
      <c r="EW551" s="2"/>
      <c r="EY551" s="3"/>
      <c r="EZ551" s="121"/>
      <c r="FA551" s="2"/>
      <c r="FC551" s="3"/>
      <c r="FD551" s="121"/>
      <c r="FE551" s="1682"/>
      <c r="FF551" s="1683"/>
      <c r="FG551" s="1684"/>
      <c r="FH551" s="1685"/>
      <c r="FL551" s="2252"/>
      <c r="FP551" s="2252"/>
      <c r="FQ551" s="1858"/>
      <c r="FT551" s="2252"/>
      <c r="FX551" s="2252"/>
      <c r="FY551" s="1906">
        <f>GB551*6/20</f>
        <v>3.9990000000000001</v>
      </c>
      <c r="FZ551" s="683">
        <f>GB551*6/20</f>
        <v>3.9990000000000001</v>
      </c>
      <c r="GA551" s="683">
        <f>GB551*8/20</f>
        <v>5.3319999999999999</v>
      </c>
      <c r="GB551" s="1907">
        <v>13.33</v>
      </c>
      <c r="GF551" s="2252"/>
      <c r="GG551" s="1858"/>
      <c r="GJ551" s="2252"/>
      <c r="GK551" s="1858"/>
      <c r="GN551" s="2252"/>
      <c r="GR551" s="2252"/>
      <c r="GV551" s="1858"/>
      <c r="GW551" s="1870">
        <v>4</v>
      </c>
      <c r="GX551" s="462">
        <v>3</v>
      </c>
      <c r="GY551" s="462">
        <v>5</v>
      </c>
      <c r="GZ551" s="1871">
        <f>GY551+GX551+GW551</f>
        <v>12</v>
      </c>
      <c r="HA551" s="1870"/>
      <c r="HB551" s="462"/>
      <c r="HC551" s="462"/>
      <c r="HD551" s="1871"/>
      <c r="HE551" s="1870"/>
      <c r="HF551" s="462"/>
      <c r="HG551" s="462"/>
      <c r="HH551" s="1871"/>
      <c r="HI551" s="1870"/>
      <c r="HJ551" s="462"/>
      <c r="HK551" s="462"/>
      <c r="HL551" s="1871"/>
      <c r="HM551" s="1870"/>
      <c r="HN551" s="462"/>
      <c r="HO551" s="462"/>
      <c r="HP551" s="1871"/>
      <c r="HQ551" s="1870"/>
      <c r="HR551" s="462"/>
      <c r="HS551" s="462"/>
      <c r="HT551" s="1871"/>
      <c r="HU551" s="1870"/>
      <c r="HV551" s="462"/>
      <c r="HW551" s="462"/>
      <c r="HX551" s="1871"/>
      <c r="HY551" s="1870"/>
      <c r="HZ551" s="462"/>
      <c r="IA551" s="462"/>
      <c r="IB551" s="1871"/>
      <c r="IC551" s="1870"/>
      <c r="ID551" s="462"/>
      <c r="IE551" s="462"/>
      <c r="IF551" s="1871"/>
      <c r="IG551" s="1870"/>
      <c r="IH551" s="462"/>
      <c r="II551" s="462"/>
      <c r="IJ551" s="1871"/>
      <c r="IK551" s="1870"/>
      <c r="IL551" s="462"/>
      <c r="IM551" s="462"/>
      <c r="IN551" s="1871"/>
      <c r="IO551" s="1870"/>
      <c r="IP551" s="462"/>
      <c r="IQ551" s="462"/>
      <c r="IR551" s="1871"/>
      <c r="IS551" s="1870"/>
      <c r="IT551" s="462"/>
      <c r="IU551" s="462"/>
      <c r="IV551" s="574"/>
      <c r="IW551" s="1870"/>
      <c r="IX551" s="462"/>
      <c r="IY551" s="462"/>
      <c r="IZ551" s="1871"/>
      <c r="JA551" s="1870"/>
      <c r="JB551" s="462"/>
      <c r="JC551" s="462"/>
      <c r="JD551" s="1871"/>
      <c r="JE551" s="1870"/>
      <c r="JF551" s="462"/>
      <c r="JG551" s="462"/>
      <c r="JH551" s="1871"/>
      <c r="JI551" s="1870"/>
      <c r="JJ551" s="462"/>
      <c r="JK551" s="462"/>
      <c r="JL551" s="1871"/>
      <c r="JM551" s="1870"/>
      <c r="JN551" s="462"/>
      <c r="JO551" s="462"/>
      <c r="JP551" s="1871"/>
      <c r="JQ551" s="1870"/>
      <c r="JR551" s="462"/>
      <c r="JS551" s="462"/>
      <c r="JT551" s="1871"/>
      <c r="JU551" s="1870"/>
      <c r="JV551" s="462"/>
      <c r="JW551" s="462"/>
      <c r="JX551" s="1871"/>
      <c r="JY551" s="1870"/>
      <c r="JZ551" s="462"/>
      <c r="KA551" s="462"/>
      <c r="KB551" s="1871"/>
      <c r="KC551" s="1870"/>
      <c r="KD551" s="462"/>
      <c r="KE551" s="462"/>
      <c r="KF551" s="1871"/>
      <c r="KG551" s="1870"/>
      <c r="KH551" s="462"/>
      <c r="KI551" s="462"/>
      <c r="KJ551" s="1871"/>
      <c r="KK551" s="1870"/>
      <c r="KL551" s="462"/>
      <c r="KM551" s="462"/>
      <c r="KN551" s="1871"/>
      <c r="KO551" s="1870"/>
      <c r="KP551" s="462"/>
      <c r="KQ551" s="462"/>
      <c r="KR551" s="1871"/>
      <c r="KS551" s="1870"/>
      <c r="KT551" s="462"/>
      <c r="KU551" s="462"/>
      <c r="KV551" s="1871"/>
      <c r="KW551" s="1870"/>
      <c r="KX551" s="462"/>
      <c r="KY551" s="462"/>
      <c r="KZ551" s="1871"/>
      <c r="LA551" s="1870"/>
      <c r="LB551" s="462"/>
      <c r="LC551" s="462"/>
      <c r="LD551" s="1871"/>
      <c r="LE551" s="1870"/>
      <c r="LF551" s="462"/>
      <c r="LG551" s="462"/>
      <c r="LH551" s="1871"/>
      <c r="LI551" s="1870"/>
      <c r="LJ551" s="462"/>
      <c r="LK551" s="462"/>
      <c r="LL551" s="1871"/>
      <c r="LM551" s="1870"/>
      <c r="LN551" s="462"/>
      <c r="LO551" s="462"/>
      <c r="LP551" s="1871"/>
      <c r="LQ551" s="1870"/>
      <c r="LR551" s="462"/>
      <c r="LS551" s="462"/>
      <c r="LT551" s="1871"/>
      <c r="LU551" s="1870"/>
      <c r="LV551" s="462"/>
      <c r="LW551" s="462"/>
      <c r="LX551" s="1871"/>
      <c r="LY551" s="1870"/>
      <c r="LZ551" s="462"/>
      <c r="MA551" s="462"/>
      <c r="MB551" s="1871"/>
      <c r="MC551" s="1870"/>
      <c r="MD551" s="462"/>
      <c r="ME551" s="462"/>
      <c r="MF551" s="1871"/>
      <c r="MG551" s="1870"/>
      <c r="MH551" s="462"/>
      <c r="MI551" s="462"/>
      <c r="MJ551" s="1871"/>
      <c r="MK551" s="1870"/>
      <c r="ML551" s="462"/>
      <c r="MM551" s="462"/>
      <c r="MN551" s="1871"/>
      <c r="MO551" s="1870"/>
      <c r="MP551" s="462"/>
      <c r="MQ551" s="462"/>
      <c r="MR551" s="1871"/>
      <c r="MS551" s="1870"/>
      <c r="MT551" s="462"/>
      <c r="MU551" s="462"/>
      <c r="MV551" s="1871"/>
      <c r="MW551" s="1870"/>
      <c r="MX551" s="462"/>
      <c r="MY551" s="462"/>
      <c r="MZ551" s="1871"/>
      <c r="NA551" s="1870"/>
      <c r="NB551" s="462"/>
      <c r="NC551" s="462"/>
      <c r="ND551" s="1871"/>
    </row>
    <row r="552" spans="1:368" s="933" customFormat="1" thickBot="1">
      <c r="A552" s="900"/>
      <c r="B552" s="1761"/>
      <c r="C552" s="2340"/>
      <c r="D552" s="2347"/>
      <c r="E552" s="2340"/>
      <c r="F552" s="2270"/>
      <c r="G552" s="2270" t="s">
        <v>588</v>
      </c>
      <c r="H552" s="2343">
        <f t="shared" si="447"/>
        <v>4.14975</v>
      </c>
      <c r="I552" s="2343">
        <f t="shared" si="447"/>
        <v>4.02475</v>
      </c>
      <c r="J552" s="2343">
        <f t="shared" si="447"/>
        <v>4.7830000000000004</v>
      </c>
      <c r="K552" s="2214">
        <f>SUM(H552:J552)</f>
        <v>12.9575</v>
      </c>
      <c r="L552" s="1761"/>
      <c r="M552" s="2136"/>
      <c r="N552" s="2136"/>
      <c r="O552" s="2136"/>
      <c r="P552" s="2492"/>
      <c r="Q552" s="2538"/>
      <c r="R552" s="2137"/>
      <c r="S552" s="2138"/>
      <c r="T552" s="2539"/>
      <c r="U552" s="2139"/>
      <c r="V552" s="2139"/>
      <c r="W552" s="2139"/>
      <c r="X552" s="2140"/>
      <c r="Y552" s="2204"/>
      <c r="Z552" s="2204"/>
      <c r="AA552" s="2204"/>
      <c r="AB552" s="2205"/>
      <c r="AC552" s="484">
        <v>4</v>
      </c>
      <c r="AD552" s="484">
        <v>4</v>
      </c>
      <c r="AE552" s="484">
        <v>4</v>
      </c>
      <c r="AF552" s="356">
        <f>AE552+AD552+AC552</f>
        <v>12</v>
      </c>
      <c r="AG552" s="918"/>
      <c r="AH552" s="918"/>
      <c r="AI552" s="918"/>
      <c r="AJ552" s="2240"/>
      <c r="AK552" s="485"/>
      <c r="AL552" s="486"/>
      <c r="AM552" s="486"/>
      <c r="AN552" s="2361">
        <f>AM552+AL552+AK552</f>
        <v>0</v>
      </c>
      <c r="AO552" s="2229"/>
      <c r="AP552" s="2229"/>
      <c r="AQ552" s="2229"/>
      <c r="AR552" s="2230"/>
      <c r="AS552" s="918"/>
      <c r="AT552" s="918"/>
      <c r="AU552" s="918"/>
      <c r="AV552" s="2240"/>
      <c r="AW552" s="1971"/>
      <c r="AX552" s="665"/>
      <c r="AY552" s="666"/>
      <c r="AZ552" s="1963">
        <f>AY552+AX552+AW552</f>
        <v>0</v>
      </c>
      <c r="BA552" s="2156"/>
      <c r="BB552" s="2156"/>
      <c r="BC552" s="2156"/>
      <c r="BD552" s="2396"/>
      <c r="BE552" s="2399"/>
      <c r="BF552" s="2157"/>
      <c r="BG552" s="2446"/>
      <c r="BH552" s="2446"/>
      <c r="BI552" s="2158"/>
      <c r="BJ552" s="2158"/>
      <c r="BK552" s="2158"/>
      <c r="BL552" s="2166"/>
      <c r="BM552" s="2389"/>
      <c r="BN552" s="918"/>
      <c r="BO552" s="918"/>
      <c r="BP552" s="2390"/>
      <c r="BQ552" s="2149"/>
      <c r="BR552" s="2149"/>
      <c r="BS552" s="2149"/>
      <c r="BT552" s="2151"/>
      <c r="BU552" s="2162"/>
      <c r="BV552" s="2149"/>
      <c r="BW552" s="2149"/>
      <c r="BX552" s="2163"/>
      <c r="BY552" s="2170"/>
      <c r="BZ552" s="2170"/>
      <c r="CA552" s="2170"/>
      <c r="CB552" s="2231"/>
      <c r="CC552" s="2139"/>
      <c r="CD552" s="2139"/>
      <c r="CE552" s="2139"/>
      <c r="CF552" s="2140"/>
      <c r="CG552" s="2160"/>
      <c r="CH552" s="2160"/>
      <c r="CI552" s="2160"/>
      <c r="CJ552" s="2161"/>
      <c r="CK552" s="2158"/>
      <c r="CL552" s="2158"/>
      <c r="CM552" s="2158"/>
      <c r="CN552" s="2166"/>
      <c r="CO552" s="1868"/>
      <c r="CQ552" s="2167"/>
      <c r="CR552" s="2206"/>
      <c r="CV552" s="2168"/>
      <c r="CW552" s="2169"/>
      <c r="CY552" s="2167"/>
      <c r="CZ552" s="2167"/>
      <c r="DA552" s="2169"/>
      <c r="DC552" s="2167"/>
      <c r="DD552" s="2167"/>
      <c r="DE552" s="2169"/>
      <c r="DG552" s="2167"/>
      <c r="DH552" s="2167"/>
      <c r="DI552" s="2169"/>
      <c r="DK552" s="2167"/>
      <c r="DL552" s="2167"/>
      <c r="DM552" s="2170"/>
      <c r="DN552" s="2170"/>
      <c r="DO552" s="2170"/>
      <c r="DP552" s="2171"/>
      <c r="DQ552" s="2169"/>
      <c r="DS552" s="2167"/>
      <c r="DT552" s="2168"/>
      <c r="DU552" s="2169"/>
      <c r="DW552" s="2167"/>
      <c r="DX552" s="2168"/>
      <c r="DY552" s="2169"/>
      <c r="EA552" s="2167"/>
      <c r="EB552" s="2168"/>
      <c r="EC552" s="2169"/>
      <c r="EE552" s="2167"/>
      <c r="EF552" s="2168"/>
      <c r="EG552" s="2169"/>
      <c r="EI552" s="2167"/>
      <c r="EJ552" s="2168"/>
      <c r="EK552" s="2169"/>
      <c r="EM552" s="2167"/>
      <c r="EN552" s="2168"/>
      <c r="EO552" s="1870">
        <v>5</v>
      </c>
      <c r="EP552" s="462">
        <v>4.5</v>
      </c>
      <c r="EQ552" s="462">
        <v>5</v>
      </c>
      <c r="ER552" s="1871">
        <f>EQ552+EP552+EO552</f>
        <v>14.5</v>
      </c>
      <c r="ES552" s="2169"/>
      <c r="EU552" s="2167"/>
      <c r="EV552" s="2168"/>
      <c r="EW552" s="2169"/>
      <c r="EY552" s="2167"/>
      <c r="EZ552" s="2168"/>
      <c r="FA552" s="2169"/>
      <c r="FC552" s="2167"/>
      <c r="FD552" s="2168"/>
      <c r="FE552" s="2192"/>
      <c r="FF552" s="2193"/>
      <c r="FG552" s="2194"/>
      <c r="FH552" s="2195"/>
      <c r="FL552" s="2261"/>
      <c r="FP552" s="2261"/>
      <c r="FQ552" s="1868"/>
      <c r="FT552" s="2261"/>
      <c r="FX552" s="2261"/>
      <c r="FY552" s="374">
        <f>GB552*6/20</f>
        <v>3.9</v>
      </c>
      <c r="FZ552" s="374">
        <f>GB552*6/20</f>
        <v>3.9</v>
      </c>
      <c r="GA552" s="374">
        <f>GB552*8/20</f>
        <v>5.2</v>
      </c>
      <c r="GB552" s="2263">
        <v>13</v>
      </c>
      <c r="GF552" s="2261"/>
      <c r="GG552" s="1868"/>
      <c r="GJ552" s="2261"/>
      <c r="GK552" s="1868"/>
      <c r="GN552" s="2261"/>
      <c r="GR552" s="2261"/>
      <c r="GV552" s="1868"/>
      <c r="GW552" s="1906">
        <f>GZ552*6/20</f>
        <v>3.6990000000000003</v>
      </c>
      <c r="GX552" s="683">
        <f>GZ552*6/20</f>
        <v>3.6990000000000003</v>
      </c>
      <c r="GY552" s="683">
        <f>GZ552*8/20</f>
        <v>4.9320000000000004</v>
      </c>
      <c r="GZ552" s="1907">
        <v>12.33</v>
      </c>
      <c r="HA552" s="2348"/>
      <c r="HB552" s="2233"/>
      <c r="HC552" s="2233"/>
      <c r="HD552" s="2349"/>
      <c r="HE552" s="2348"/>
      <c r="HF552" s="2233"/>
      <c r="HG552" s="2233"/>
      <c r="HH552" s="2349"/>
      <c r="HI552" s="2348"/>
      <c r="HJ552" s="2233"/>
      <c r="HK552" s="2233"/>
      <c r="HL552" s="2349"/>
      <c r="HM552" s="2348"/>
      <c r="HN552" s="2233"/>
      <c r="HO552" s="2233"/>
      <c r="HP552" s="2349"/>
      <c r="HQ552" s="2348"/>
      <c r="HR552" s="2233"/>
      <c r="HS552" s="2233"/>
      <c r="HT552" s="2349"/>
      <c r="HU552" s="2348"/>
      <c r="HV552" s="2233"/>
      <c r="HW552" s="2233"/>
      <c r="HX552" s="2349"/>
      <c r="HY552" s="2348"/>
      <c r="HZ552" s="2233"/>
      <c r="IA552" s="2233"/>
      <c r="IB552" s="2349"/>
      <c r="IC552" s="2348"/>
      <c r="ID552" s="2233"/>
      <c r="IE552" s="2233"/>
      <c r="IF552" s="2349"/>
      <c r="IG552" s="2348"/>
      <c r="IH552" s="2233"/>
      <c r="II552" s="2233"/>
      <c r="IJ552" s="2349"/>
      <c r="IK552" s="2348"/>
      <c r="IL552" s="2233"/>
      <c r="IM552" s="2233"/>
      <c r="IN552" s="2349"/>
      <c r="IO552" s="2348"/>
      <c r="IP552" s="2233"/>
      <c r="IQ552" s="2233"/>
      <c r="IR552" s="2349"/>
      <c r="IS552" s="2348"/>
      <c r="IT552" s="2233"/>
      <c r="IU552" s="2233"/>
      <c r="IV552" s="905"/>
      <c r="IW552" s="2348"/>
      <c r="IX552" s="2233"/>
      <c r="IY552" s="2233"/>
      <c r="IZ552" s="2349"/>
      <c r="JA552" s="2348"/>
      <c r="JB552" s="2233"/>
      <c r="JC552" s="2233"/>
      <c r="JD552" s="2349"/>
      <c r="JE552" s="2348"/>
      <c r="JF552" s="2233"/>
      <c r="JG552" s="2233"/>
      <c r="JH552" s="2349"/>
      <c r="JI552" s="2348"/>
      <c r="JJ552" s="2233"/>
      <c r="JK552" s="2233"/>
      <c r="JL552" s="2349"/>
      <c r="JM552" s="2348"/>
      <c r="JN552" s="2233"/>
      <c r="JO552" s="2233"/>
      <c r="JP552" s="2349"/>
      <c r="JQ552" s="2348"/>
      <c r="JR552" s="2233"/>
      <c r="JS552" s="2233"/>
      <c r="JT552" s="2349"/>
      <c r="JU552" s="2348"/>
      <c r="JV552" s="2233"/>
      <c r="JW552" s="2233"/>
      <c r="JX552" s="2349"/>
      <c r="JY552" s="2348"/>
      <c r="JZ552" s="2233"/>
      <c r="KA552" s="2233"/>
      <c r="KB552" s="2349"/>
      <c r="KC552" s="2348"/>
      <c r="KD552" s="2233"/>
      <c r="KE552" s="2233"/>
      <c r="KF552" s="2349"/>
      <c r="KG552" s="2348"/>
      <c r="KH552" s="2233"/>
      <c r="KI552" s="2233"/>
      <c r="KJ552" s="2349"/>
      <c r="KK552" s="2348"/>
      <c r="KL552" s="2233"/>
      <c r="KM552" s="2233"/>
      <c r="KN552" s="2349"/>
      <c r="KO552" s="2348"/>
      <c r="KP552" s="2233"/>
      <c r="KQ552" s="2233"/>
      <c r="KR552" s="2349"/>
      <c r="KS552" s="2348"/>
      <c r="KT552" s="2233"/>
      <c r="KU552" s="2233"/>
      <c r="KV552" s="2349"/>
      <c r="KW552" s="2348"/>
      <c r="KX552" s="2233"/>
      <c r="KY552" s="2233"/>
      <c r="KZ552" s="2349"/>
      <c r="LA552" s="2348"/>
      <c r="LB552" s="2233"/>
      <c r="LC552" s="2233"/>
      <c r="LD552" s="2349"/>
      <c r="LE552" s="2348"/>
      <c r="LF552" s="2233"/>
      <c r="LG552" s="2233"/>
      <c r="LH552" s="2349"/>
      <c r="LI552" s="2348"/>
      <c r="LJ552" s="2233"/>
      <c r="LK552" s="2233"/>
      <c r="LL552" s="2349"/>
      <c r="LM552" s="2348"/>
      <c r="LN552" s="2233"/>
      <c r="LO552" s="2233"/>
      <c r="LP552" s="2349"/>
      <c r="LQ552" s="2348"/>
      <c r="LR552" s="2233"/>
      <c r="LS552" s="2233"/>
      <c r="LT552" s="2349"/>
      <c r="LU552" s="2348"/>
      <c r="LV552" s="2233"/>
      <c r="LW552" s="2233"/>
      <c r="LX552" s="2349"/>
      <c r="LY552" s="2348"/>
      <c r="LZ552" s="2233"/>
      <c r="MA552" s="2233"/>
      <c r="MB552" s="2349"/>
      <c r="MC552" s="2348"/>
      <c r="MD552" s="2233"/>
      <c r="ME552" s="2233"/>
      <c r="MF552" s="2349"/>
      <c r="MG552" s="2348"/>
      <c r="MH552" s="2233"/>
      <c r="MI552" s="2233"/>
      <c r="MJ552" s="2349"/>
      <c r="MK552" s="2348"/>
      <c r="ML552" s="2233"/>
      <c r="MM552" s="2233"/>
      <c r="MN552" s="2349"/>
      <c r="MO552" s="2348"/>
      <c r="MP552" s="2233"/>
      <c r="MQ552" s="2233"/>
      <c r="MR552" s="2349"/>
      <c r="MS552" s="2348"/>
      <c r="MT552" s="2233"/>
      <c r="MU552" s="2233"/>
      <c r="MV552" s="2349"/>
      <c r="MW552" s="2348"/>
      <c r="MX552" s="2233"/>
      <c r="MY552" s="2233"/>
      <c r="MZ552" s="2349"/>
      <c r="NA552" s="2348"/>
      <c r="NB552" s="2233"/>
      <c r="NC552" s="2233"/>
      <c r="ND552" s="2349"/>
    </row>
    <row r="555" spans="1:368" s="898" customFormat="1" thickBot="1">
      <c r="A555" s="861"/>
      <c r="B555" s="1760"/>
      <c r="C555" s="1790"/>
      <c r="D555" s="2331"/>
      <c r="E555" s="1790"/>
      <c r="F555" s="2345" t="s">
        <v>617</v>
      </c>
      <c r="G555" s="2346"/>
      <c r="H555" s="2274"/>
      <c r="I555" s="2274"/>
      <c r="J555" s="2274"/>
      <c r="K555" s="2275"/>
      <c r="L555" s="1760"/>
      <c r="M555" s="2570">
        <f>STDEV(P556:P558)</f>
        <v>0.76376261582596094</v>
      </c>
      <c r="N555" s="2570"/>
      <c r="O555" s="2571">
        <f>AVERAGE(P556:P558)</f>
        <v>14.666666666666666</v>
      </c>
      <c r="P555" s="2571"/>
      <c r="Q555" s="2536"/>
      <c r="R555" s="2076"/>
      <c r="S555" s="2077"/>
      <c r="T555" s="2537"/>
      <c r="U555" s="2078"/>
      <c r="V555" s="2078"/>
      <c r="W555" s="2078"/>
      <c r="X555" s="2079"/>
      <c r="Y555" s="2199"/>
      <c r="Z555" s="2199"/>
      <c r="AA555" s="2199"/>
      <c r="AB555" s="2200"/>
      <c r="AC555" s="2570">
        <f>STDEV(AF556:AF558)</f>
        <v>3.6855573979159981</v>
      </c>
      <c r="AD555" s="2570"/>
      <c r="AE555" s="2571">
        <f>AVERAGE(AF556:AF558)</f>
        <v>11.166666666666666</v>
      </c>
      <c r="AF555" s="2571"/>
      <c r="AG555" s="2570"/>
      <c r="AH555" s="2570"/>
      <c r="AI555" s="2571"/>
      <c r="AJ555" s="2571"/>
      <c r="AK555" s="2570"/>
      <c r="AL555" s="2570"/>
      <c r="AM555" s="2571"/>
      <c r="AN555" s="2571"/>
      <c r="AO555" s="2225"/>
      <c r="AP555" s="2225"/>
      <c r="AQ555" s="2225"/>
      <c r="AR555" s="2226"/>
      <c r="AS555" s="2570"/>
      <c r="AT555" s="2570"/>
      <c r="AU555" s="2571"/>
      <c r="AV555" s="2571"/>
      <c r="AW555" s="2570"/>
      <c r="AX555" s="2570"/>
      <c r="AY555" s="2571"/>
      <c r="AZ555" s="2571"/>
      <c r="BA555" s="2095"/>
      <c r="BB555" s="2095"/>
      <c r="BC555" s="2095"/>
      <c r="BD555" s="2394"/>
      <c r="BE555" s="2572">
        <f>STDEV(BH556:BH558)</f>
        <v>1.5275252316519405</v>
      </c>
      <c r="BF555" s="2570"/>
      <c r="BG555" s="2571">
        <f>AVERAGE(BH556:BH558)</f>
        <v>13.666666666666666</v>
      </c>
      <c r="BH555" s="2571"/>
      <c r="BI555" s="2097"/>
      <c r="BJ555" s="2097"/>
      <c r="BK555" s="2097"/>
      <c r="BL555" s="2098"/>
      <c r="BM555" s="2570"/>
      <c r="BN555" s="2570"/>
      <c r="BO555" s="2571"/>
      <c r="BP555" s="2571"/>
      <c r="BQ555" s="2088"/>
      <c r="BR555" s="2088"/>
      <c r="BS555" s="2088"/>
      <c r="BT555" s="2090"/>
      <c r="BU555" s="2101"/>
      <c r="BV555" s="2088"/>
      <c r="BW555" s="2088"/>
      <c r="BX555" s="2102"/>
      <c r="BY555" s="2109"/>
      <c r="BZ555" s="2109"/>
      <c r="CA555" s="2109"/>
      <c r="CB555" s="2232"/>
      <c r="CC555" s="2078"/>
      <c r="CD555" s="2078"/>
      <c r="CE555" s="2078"/>
      <c r="CF555" s="2079"/>
      <c r="CG555" s="2099"/>
      <c r="CH555" s="2099"/>
      <c r="CI555" s="2099"/>
      <c r="CJ555" s="2100"/>
      <c r="CK555" s="2097"/>
      <c r="CL555" s="2097"/>
      <c r="CM555" s="2097"/>
      <c r="CN555" s="2105"/>
      <c r="CO555" s="1867"/>
      <c r="CQ555" s="2106"/>
      <c r="CR555" s="2201"/>
      <c r="CV555" s="2107"/>
      <c r="CW555" s="2108"/>
      <c r="CY555" s="2106"/>
      <c r="CZ555" s="2106"/>
      <c r="DA555" s="2108"/>
      <c r="DC555" s="2106"/>
      <c r="DD555" s="2106"/>
      <c r="DE555" s="2108"/>
      <c r="DG555" s="2106"/>
      <c r="DH555" s="2106"/>
      <c r="DI555" s="2108"/>
      <c r="DK555" s="2106"/>
      <c r="DL555" s="2106"/>
      <c r="DM555" s="2109"/>
      <c r="DN555" s="2109"/>
      <c r="DO555" s="2109"/>
      <c r="DP555" s="2110"/>
      <c r="DQ555" s="2108"/>
      <c r="DS555" s="2106"/>
      <c r="DT555" s="2107"/>
      <c r="DU555" s="2108"/>
      <c r="DW555" s="2106"/>
      <c r="DX555" s="2107"/>
      <c r="DY555" s="2108"/>
      <c r="EA555" s="2106"/>
      <c r="EB555" s="2107"/>
      <c r="EC555" s="2108"/>
      <c r="EE555" s="2106"/>
      <c r="EF555" s="2107"/>
      <c r="EG555" s="2108"/>
      <c r="EI555" s="2106"/>
      <c r="EJ555" s="2107"/>
      <c r="EK555" s="2108"/>
      <c r="EM555" s="2106"/>
      <c r="EN555" s="2107"/>
      <c r="EO555" s="2570"/>
      <c r="EP555" s="2570"/>
      <c r="EQ555" s="2571"/>
      <c r="ER555" s="2571"/>
      <c r="ES555" s="2108"/>
      <c r="EU555" s="2106"/>
      <c r="EV555" s="2107"/>
      <c r="EW555" s="2108"/>
      <c r="EY555" s="2106"/>
      <c r="EZ555" s="2107"/>
      <c r="FA555" s="2108"/>
      <c r="FC555" s="2106"/>
      <c r="FD555" s="2107"/>
      <c r="FE555" s="2131"/>
      <c r="FF555" s="2132"/>
      <c r="FG555" s="2133"/>
      <c r="FH555" s="2134"/>
      <c r="FL555" s="2260"/>
      <c r="FP555" s="2260"/>
      <c r="FQ555" s="1867"/>
      <c r="FT555" s="2260"/>
      <c r="FX555" s="2260"/>
      <c r="FY555" s="2570"/>
      <c r="FZ555" s="2570"/>
      <c r="GA555" s="2571"/>
      <c r="GB555" s="2571"/>
      <c r="GF555" s="2260"/>
      <c r="GG555" s="1867"/>
      <c r="GJ555" s="2260"/>
      <c r="GK555" s="1867"/>
      <c r="GN555" s="2260"/>
      <c r="GR555" s="2260"/>
      <c r="GV555" s="1867"/>
      <c r="GW555" s="2570"/>
      <c r="GX555" s="2570"/>
      <c r="GY555" s="2571"/>
      <c r="GZ555" s="2571"/>
      <c r="HA555" s="2570"/>
      <c r="HB555" s="2570"/>
      <c r="HC555" s="2571"/>
      <c r="HD555" s="2571"/>
      <c r="HE555" s="2570"/>
      <c r="HF555" s="2570"/>
      <c r="HG555" s="2571"/>
      <c r="HH555" s="2571"/>
      <c r="HI555" s="2570">
        <f>STDEV(HL556:HL558)</f>
        <v>0.5</v>
      </c>
      <c r="HJ555" s="2570"/>
      <c r="HK555" s="2571">
        <f>AVERAGE(HL556:HL558)</f>
        <v>12.5</v>
      </c>
      <c r="HL555" s="2571"/>
      <c r="HM555" s="2570">
        <f>STDEV(HP556:HP558)</f>
        <v>1.5</v>
      </c>
      <c r="HN555" s="2570"/>
      <c r="HO555" s="2571">
        <f>AVERAGE(HP556:HP558)</f>
        <v>14.5</v>
      </c>
      <c r="HP555" s="2571"/>
      <c r="HQ555" s="2570"/>
      <c r="HR555" s="2570"/>
      <c r="HS555" s="2571"/>
      <c r="HT555" s="2571"/>
      <c r="HU555" s="2570"/>
      <c r="HV555" s="2570"/>
      <c r="HW555" s="2571"/>
      <c r="HX555" s="2571"/>
      <c r="HY555" s="2570"/>
      <c r="HZ555" s="2570"/>
      <c r="IA555" s="2571"/>
      <c r="IB555" s="2571"/>
      <c r="IC555" s="2570"/>
      <c r="ID555" s="2570"/>
      <c r="IE555" s="2571"/>
      <c r="IF555" s="2571"/>
      <c r="IG555" s="2570"/>
      <c r="IH555" s="2570"/>
      <c r="II555" s="2571"/>
      <c r="IJ555" s="2571"/>
      <c r="IK555" s="2570"/>
      <c r="IL555" s="2570"/>
      <c r="IM555" s="2571"/>
      <c r="IN555" s="2571"/>
      <c r="IO555" s="2570"/>
      <c r="IP555" s="2570"/>
      <c r="IQ555" s="2571"/>
      <c r="IR555" s="2571"/>
      <c r="IS555" s="2570"/>
      <c r="IT555" s="2570"/>
      <c r="IU555" s="2571"/>
      <c r="IV555" s="2571"/>
      <c r="IW555" s="2572"/>
      <c r="IX555" s="2570"/>
      <c r="IY555" s="2571"/>
      <c r="IZ555" s="2573"/>
      <c r="JA555" s="2572"/>
      <c r="JB555" s="2570"/>
      <c r="JC555" s="2571"/>
      <c r="JD555" s="2573"/>
      <c r="JE555" s="2572"/>
      <c r="JF555" s="2570"/>
      <c r="JG555" s="2571"/>
      <c r="JH555" s="2573"/>
      <c r="JI555" s="2572"/>
      <c r="JJ555" s="2570"/>
      <c r="JK555" s="2571"/>
      <c r="JL555" s="2573"/>
      <c r="JM555" s="2572"/>
      <c r="JN555" s="2570"/>
      <c r="JO555" s="2571"/>
      <c r="JP555" s="2573"/>
      <c r="JQ555" s="2572"/>
      <c r="JR555" s="2570"/>
      <c r="JS555" s="2571"/>
      <c r="JT555" s="2573"/>
      <c r="JU555" s="2572"/>
      <c r="JV555" s="2570"/>
      <c r="JW555" s="2571"/>
      <c r="JX555" s="2573"/>
      <c r="JY555" s="2572"/>
      <c r="JZ555" s="2570"/>
      <c r="KA555" s="2571"/>
      <c r="KB555" s="2573"/>
      <c r="KC555" s="2572"/>
      <c r="KD555" s="2570"/>
      <c r="KE555" s="2571"/>
      <c r="KF555" s="2573"/>
      <c r="KG555" s="2572"/>
      <c r="KH555" s="2570"/>
      <c r="KI555" s="2571"/>
      <c r="KJ555" s="2573"/>
      <c r="KK555" s="2572"/>
      <c r="KL555" s="2570"/>
      <c r="KM555" s="2571"/>
      <c r="KN555" s="2573"/>
      <c r="KO555" s="2572"/>
      <c r="KP555" s="2570"/>
      <c r="KQ555" s="2571"/>
      <c r="KR555" s="2573"/>
      <c r="KS555" s="2572"/>
      <c r="KT555" s="2570"/>
      <c r="KU555" s="2571"/>
      <c r="KV555" s="2573"/>
      <c r="KW555" s="2572"/>
      <c r="KX555" s="2570"/>
      <c r="KY555" s="2571"/>
      <c r="KZ555" s="2573"/>
      <c r="LA555" s="2572"/>
      <c r="LB555" s="2570"/>
      <c r="LC555" s="2571"/>
      <c r="LD555" s="2573"/>
      <c r="LE555" s="2572"/>
      <c r="LF555" s="2570"/>
      <c r="LG555" s="2571"/>
      <c r="LH555" s="2573"/>
      <c r="LI555" s="2572"/>
      <c r="LJ555" s="2570"/>
      <c r="LK555" s="2571"/>
      <c r="LL555" s="2573"/>
      <c r="LM555" s="2572"/>
      <c r="LN555" s="2570"/>
      <c r="LO555" s="2571"/>
      <c r="LP555" s="2573"/>
      <c r="LQ555" s="2572"/>
      <c r="LR555" s="2570"/>
      <c r="LS555" s="2571"/>
      <c r="LT555" s="2573"/>
      <c r="LU555" s="2572"/>
      <c r="LV555" s="2570"/>
      <c r="LW555" s="2571"/>
      <c r="LX555" s="2573"/>
      <c r="LY555" s="2572"/>
      <c r="LZ555" s="2570"/>
      <c r="MA555" s="2571"/>
      <c r="MB555" s="2573"/>
      <c r="MC555" s="2572"/>
      <c r="MD555" s="2570"/>
      <c r="ME555" s="2571"/>
      <c r="MF555" s="2573"/>
      <c r="MG555" s="2572"/>
      <c r="MH555" s="2570"/>
      <c r="MI555" s="2571"/>
      <c r="MJ555" s="2573"/>
      <c r="MK555" s="2572"/>
      <c r="ML555" s="2570"/>
      <c r="MM555" s="2571"/>
      <c r="MN555" s="2573"/>
      <c r="MO555" s="2572"/>
      <c r="MP555" s="2570"/>
      <c r="MQ555" s="2571"/>
      <c r="MR555" s="2573"/>
      <c r="MS555" s="2572"/>
      <c r="MT555" s="2570"/>
      <c r="MU555" s="2571"/>
      <c r="MV555" s="2573"/>
      <c r="MW555" s="2572"/>
      <c r="MX555" s="2570"/>
      <c r="MY555" s="2571"/>
      <c r="MZ555" s="2573"/>
      <c r="NA555" s="2572"/>
      <c r="NB555" s="2570"/>
      <c r="NC555" s="2571"/>
      <c r="ND555" s="2573"/>
    </row>
    <row r="556" spans="1:368" s="78" customFormat="1" thickBot="1">
      <c r="A556" s="899"/>
      <c r="B556" s="1754"/>
      <c r="C556" s="1790"/>
      <c r="D556" s="2331"/>
      <c r="E556" s="1790"/>
      <c r="F556" s="2342" t="s">
        <v>619</v>
      </c>
      <c r="G556" s="2342" t="s">
        <v>623</v>
      </c>
      <c r="H556" s="2343">
        <f t="shared" ref="H556:J558" si="448">AVERAGE(AC556,CG556,BE556,CO556,EO556,AW556,AK556,HI556,HM556,BM556,FY556)</f>
        <v>4.0750000000000002</v>
      </c>
      <c r="I556" s="2343">
        <f t="shared" si="448"/>
        <v>4.0750000000000002</v>
      </c>
      <c r="J556" s="2343">
        <f t="shared" si="448"/>
        <v>5.2249999999999996</v>
      </c>
      <c r="K556" s="2214">
        <f>SUM(H556:J556)</f>
        <v>13.375</v>
      </c>
      <c r="L556" s="1754"/>
      <c r="M556" s="2075">
        <f>P556*6/20</f>
        <v>4.2</v>
      </c>
      <c r="N556" s="2075">
        <f>P556*6/20</f>
        <v>4.2</v>
      </c>
      <c r="O556" s="2075">
        <f>P556*8/20</f>
        <v>5.6</v>
      </c>
      <c r="P556" s="2507">
        <v>14</v>
      </c>
      <c r="Q556" s="2511"/>
      <c r="R556" s="97"/>
      <c r="S556" s="98"/>
      <c r="T556" s="2512"/>
      <c r="U556" s="41"/>
      <c r="V556" s="41"/>
      <c r="W556" s="41"/>
      <c r="X556" s="100"/>
      <c r="Y556" s="101"/>
      <c r="Z556" s="101"/>
      <c r="AA556" s="101"/>
      <c r="AB556" s="102"/>
      <c r="AC556" s="484">
        <v>4</v>
      </c>
      <c r="AD556" s="484">
        <v>4</v>
      </c>
      <c r="AE556" s="484">
        <v>4.5</v>
      </c>
      <c r="AF556" s="356">
        <f>AE556+AD556+AC556</f>
        <v>12.5</v>
      </c>
      <c r="AG556" s="358"/>
      <c r="AH556" s="358"/>
      <c r="AI556" s="358"/>
      <c r="AJ556" s="543"/>
      <c r="AK556" s="485"/>
      <c r="AL556" s="486"/>
      <c r="AM556" s="486"/>
      <c r="AN556" s="2361"/>
      <c r="AO556" s="2227"/>
      <c r="AP556" s="2227"/>
      <c r="AQ556" s="2227"/>
      <c r="AR556" s="108"/>
      <c r="AS556" s="358"/>
      <c r="AT556" s="358"/>
      <c r="AU556" s="358"/>
      <c r="AV556" s="543"/>
      <c r="AW556" s="1906"/>
      <c r="AX556" s="683"/>
      <c r="AY556" s="683"/>
      <c r="AZ556" s="1907"/>
      <c r="BA556" s="4"/>
      <c r="BB556" s="4"/>
      <c r="BC556" s="4"/>
      <c r="BD556" s="2395"/>
      <c r="BE556" s="2417">
        <f>BH556*6/20</f>
        <v>4.5</v>
      </c>
      <c r="BF556" s="875">
        <f>BH556*6/20</f>
        <v>4.5</v>
      </c>
      <c r="BG556" s="2447">
        <f>BH556*8/20</f>
        <v>6</v>
      </c>
      <c r="BH556" s="2450">
        <v>15</v>
      </c>
      <c r="BI556" s="221"/>
      <c r="BJ556" s="221"/>
      <c r="BK556" s="221"/>
      <c r="BL556" s="220"/>
      <c r="BM556" s="2235"/>
      <c r="BN556" s="879"/>
      <c r="BO556" s="879"/>
      <c r="BP556" s="2236"/>
      <c r="BQ556" s="109"/>
      <c r="BR556" s="109"/>
      <c r="BS556" s="109"/>
      <c r="BT556" s="608"/>
      <c r="BU556" s="1939"/>
      <c r="BV556" s="109"/>
      <c r="BW556" s="109"/>
      <c r="BX556" s="1940"/>
      <c r="BY556" s="90"/>
      <c r="BZ556" s="90"/>
      <c r="CA556" s="90"/>
      <c r="CB556" s="120"/>
      <c r="CC556" s="41"/>
      <c r="CD556" s="41"/>
      <c r="CE556" s="41"/>
      <c r="CF556" s="100"/>
      <c r="CG556" s="38"/>
      <c r="CH556" s="38"/>
      <c r="CI556" s="38"/>
      <c r="CJ556" s="117"/>
      <c r="CK556" s="221"/>
      <c r="CL556" s="221"/>
      <c r="CM556" s="221"/>
      <c r="CN556" s="220"/>
      <c r="CO556" s="1858"/>
      <c r="CQ556" s="3"/>
      <c r="CR556" s="2020"/>
      <c r="CV556" s="121"/>
      <c r="CW556" s="2"/>
      <c r="CY556" s="3"/>
      <c r="CZ556" s="3"/>
      <c r="DA556" s="2"/>
      <c r="DC556" s="3"/>
      <c r="DD556" s="3"/>
      <c r="DE556" s="2"/>
      <c r="DG556" s="3"/>
      <c r="DH556" s="3"/>
      <c r="DI556" s="2"/>
      <c r="DK556" s="3"/>
      <c r="DL556" s="3"/>
      <c r="DM556" s="90"/>
      <c r="DN556" s="90"/>
      <c r="DO556" s="90"/>
      <c r="DP556" s="103"/>
      <c r="DQ556" s="2"/>
      <c r="DS556" s="3"/>
      <c r="DT556" s="121"/>
      <c r="DU556" s="2"/>
      <c r="DW556" s="3"/>
      <c r="DX556" s="121"/>
      <c r="DY556" s="2"/>
      <c r="EA556" s="3"/>
      <c r="EB556" s="121"/>
      <c r="EC556" s="2"/>
      <c r="EE556" s="3"/>
      <c r="EF556" s="121"/>
      <c r="EG556" s="2"/>
      <c r="EI556" s="3"/>
      <c r="EJ556" s="121"/>
      <c r="EK556" s="2"/>
      <c r="EM556" s="3"/>
      <c r="EN556" s="121"/>
      <c r="EO556" s="1870"/>
      <c r="EP556" s="462"/>
      <c r="EQ556" s="462"/>
      <c r="ER556" s="1871"/>
      <c r="ES556" s="2"/>
      <c r="EU556" s="3"/>
      <c r="EV556" s="121"/>
      <c r="EW556" s="2"/>
      <c r="EY556" s="3"/>
      <c r="EZ556" s="121"/>
      <c r="FA556" s="2"/>
      <c r="FC556" s="3"/>
      <c r="FD556" s="121"/>
      <c r="FE556" s="1682"/>
      <c r="FF556" s="1683"/>
      <c r="FG556" s="1684"/>
      <c r="FH556" s="1685"/>
      <c r="FL556" s="2252"/>
      <c r="FP556" s="2252"/>
      <c r="FQ556" s="1858"/>
      <c r="FT556" s="2252"/>
      <c r="FX556" s="2252"/>
      <c r="FY556" s="374"/>
      <c r="FZ556" s="374"/>
      <c r="GA556" s="374"/>
      <c r="GB556" s="2263"/>
      <c r="GF556" s="2252"/>
      <c r="GG556" s="1858"/>
      <c r="GJ556" s="2252"/>
      <c r="GK556" s="1858"/>
      <c r="GN556" s="2252"/>
      <c r="GR556" s="2252"/>
      <c r="GV556" s="1858"/>
      <c r="GW556" s="1870"/>
      <c r="GX556" s="462"/>
      <c r="GY556" s="462"/>
      <c r="GZ556" s="1871"/>
      <c r="HA556" s="1870"/>
      <c r="HB556" s="462"/>
      <c r="HC556" s="462"/>
      <c r="HD556" s="1871"/>
      <c r="HE556" s="1870"/>
      <c r="HF556" s="462"/>
      <c r="HG556" s="462"/>
      <c r="HH556" s="1871"/>
      <c r="HI556" s="374">
        <f>HL556*6/20</f>
        <v>3.9</v>
      </c>
      <c r="HJ556" s="374">
        <f>HL556*6/20</f>
        <v>3.9</v>
      </c>
      <c r="HK556" s="374">
        <f>HL556*8/20</f>
        <v>5.2</v>
      </c>
      <c r="HL556" s="2263">
        <v>13</v>
      </c>
      <c r="HM556" s="374">
        <f>HP556*6/20</f>
        <v>3.9</v>
      </c>
      <c r="HN556" s="374">
        <f>HP556*6/20</f>
        <v>3.9</v>
      </c>
      <c r="HO556" s="374">
        <f>HP556*8/20</f>
        <v>5.2</v>
      </c>
      <c r="HP556" s="2263">
        <v>13</v>
      </c>
      <c r="HQ556" s="374"/>
      <c r="HR556" s="374"/>
      <c r="HS556" s="374"/>
      <c r="HT556" s="2263"/>
      <c r="HU556" s="374"/>
      <c r="HV556" s="374"/>
      <c r="HW556" s="374"/>
      <c r="HX556" s="2263"/>
      <c r="HY556" s="374"/>
      <c r="HZ556" s="374"/>
      <c r="IA556" s="374"/>
      <c r="IB556" s="2263"/>
      <c r="IC556" s="374"/>
      <c r="ID556" s="374"/>
      <c r="IE556" s="374"/>
      <c r="IF556" s="2263"/>
      <c r="IG556" s="374"/>
      <c r="IH556" s="374"/>
      <c r="II556" s="374"/>
      <c r="IJ556" s="2263"/>
      <c r="IK556" s="374"/>
      <c r="IL556" s="374"/>
      <c r="IM556" s="374"/>
      <c r="IN556" s="2263"/>
      <c r="IO556" s="374"/>
      <c r="IP556" s="374"/>
      <c r="IQ556" s="374"/>
      <c r="IR556" s="2263"/>
      <c r="IS556" s="374"/>
      <c r="IT556" s="374"/>
      <c r="IU556" s="374"/>
      <c r="IV556" s="1870"/>
      <c r="IW556" s="1869"/>
      <c r="IX556" s="374"/>
      <c r="IY556" s="374"/>
      <c r="IZ556" s="2263"/>
      <c r="JA556" s="1869"/>
      <c r="JB556" s="374"/>
      <c r="JC556" s="374"/>
      <c r="JD556" s="2263"/>
      <c r="JE556" s="1869"/>
      <c r="JF556" s="374"/>
      <c r="JG556" s="374"/>
      <c r="JH556" s="2263"/>
      <c r="JI556" s="1869"/>
      <c r="JJ556" s="374"/>
      <c r="JK556" s="374"/>
      <c r="JL556" s="2263"/>
      <c r="JM556" s="1869"/>
      <c r="JN556" s="374"/>
      <c r="JO556" s="374"/>
      <c r="JP556" s="2263"/>
      <c r="JQ556" s="1869"/>
      <c r="JR556" s="374"/>
      <c r="JS556" s="374"/>
      <c r="JT556" s="2263"/>
      <c r="JU556" s="1869"/>
      <c r="JV556" s="374"/>
      <c r="JW556" s="374"/>
      <c r="JX556" s="2263"/>
      <c r="JY556" s="1869"/>
      <c r="JZ556" s="374"/>
      <c r="KA556" s="374"/>
      <c r="KB556" s="2263"/>
      <c r="KC556" s="1869"/>
      <c r="KD556" s="374"/>
      <c r="KE556" s="374"/>
      <c r="KF556" s="2263"/>
      <c r="KG556" s="1869"/>
      <c r="KH556" s="374"/>
      <c r="KI556" s="374"/>
      <c r="KJ556" s="2263"/>
      <c r="KK556" s="1869"/>
      <c r="KL556" s="374"/>
      <c r="KM556" s="374"/>
      <c r="KN556" s="2263"/>
      <c r="KO556" s="1869"/>
      <c r="KP556" s="374"/>
      <c r="KQ556" s="374"/>
      <c r="KR556" s="2263"/>
      <c r="KS556" s="1869"/>
      <c r="KT556" s="374"/>
      <c r="KU556" s="374"/>
      <c r="KV556" s="2263"/>
      <c r="KW556" s="1869"/>
      <c r="KX556" s="374"/>
      <c r="KY556" s="374"/>
      <c r="KZ556" s="2263"/>
      <c r="LA556" s="1869"/>
      <c r="LB556" s="374"/>
      <c r="LC556" s="374"/>
      <c r="LD556" s="2263"/>
      <c r="LE556" s="1869"/>
      <c r="LF556" s="374"/>
      <c r="LG556" s="374"/>
      <c r="LH556" s="2263"/>
      <c r="LI556" s="1869"/>
      <c r="LJ556" s="374"/>
      <c r="LK556" s="374"/>
      <c r="LL556" s="2263"/>
      <c r="LM556" s="1869"/>
      <c r="LN556" s="374"/>
      <c r="LO556" s="374"/>
      <c r="LP556" s="2263"/>
      <c r="LQ556" s="1869"/>
      <c r="LR556" s="374"/>
      <c r="LS556" s="374"/>
      <c r="LT556" s="2263"/>
      <c r="LU556" s="1869"/>
      <c r="LV556" s="374"/>
      <c r="LW556" s="374"/>
      <c r="LX556" s="2263"/>
      <c r="LY556" s="1869"/>
      <c r="LZ556" s="374"/>
      <c r="MA556" s="374"/>
      <c r="MB556" s="2263"/>
      <c r="MC556" s="1869"/>
      <c r="MD556" s="374"/>
      <c r="ME556" s="374"/>
      <c r="MF556" s="2263"/>
      <c r="MG556" s="1869"/>
      <c r="MH556" s="374"/>
      <c r="MI556" s="374"/>
      <c r="MJ556" s="2263"/>
      <c r="MK556" s="1869"/>
      <c r="ML556" s="374"/>
      <c r="MM556" s="374"/>
      <c r="MN556" s="2263"/>
      <c r="MO556" s="1869"/>
      <c r="MP556" s="374"/>
      <c r="MQ556" s="374"/>
      <c r="MR556" s="2263"/>
      <c r="MS556" s="1869"/>
      <c r="MT556" s="374"/>
      <c r="MU556" s="374"/>
      <c r="MV556" s="2263"/>
      <c r="MW556" s="1869"/>
      <c r="MX556" s="374"/>
      <c r="MY556" s="374"/>
      <c r="MZ556" s="2263"/>
      <c r="NA556" s="1869"/>
      <c r="NB556" s="374"/>
      <c r="NC556" s="374"/>
      <c r="ND556" s="2263"/>
    </row>
    <row r="557" spans="1:368" s="78" customFormat="1" thickBot="1">
      <c r="A557" s="899"/>
      <c r="B557" s="1754"/>
      <c r="C557" s="1790"/>
      <c r="D557" s="2331"/>
      <c r="E557" s="1790"/>
      <c r="F557" s="2342"/>
      <c r="G557" s="2342" t="s">
        <v>618</v>
      </c>
      <c r="H557" s="2352">
        <f t="shared" si="448"/>
        <v>4.1875</v>
      </c>
      <c r="I557" s="2352">
        <f t="shared" si="448"/>
        <v>4.3125</v>
      </c>
      <c r="J557" s="2352">
        <f t="shared" si="448"/>
        <v>5.625</v>
      </c>
      <c r="K557" s="2362">
        <f>SUM(H557:J557)</f>
        <v>14.125</v>
      </c>
      <c r="L557" s="1754"/>
      <c r="M557" s="2075">
        <f>P557*6/20</f>
        <v>4.3499999999999996</v>
      </c>
      <c r="N557" s="2075">
        <f>P557*6/20</f>
        <v>4.3499999999999996</v>
      </c>
      <c r="O557" s="2075">
        <f>P557*8/20</f>
        <v>5.8</v>
      </c>
      <c r="P557" s="2507">
        <v>14.5</v>
      </c>
      <c r="Q557" s="2511"/>
      <c r="R557" s="97"/>
      <c r="S557" s="98"/>
      <c r="T557" s="2512"/>
      <c r="U557" s="41"/>
      <c r="V557" s="41"/>
      <c r="W557" s="41"/>
      <c r="X557" s="100"/>
      <c r="Y557" s="101"/>
      <c r="Z557" s="101"/>
      <c r="AA557" s="101"/>
      <c r="AB557" s="102"/>
      <c r="AC557" s="484">
        <v>4</v>
      </c>
      <c r="AD557" s="484">
        <v>4.5</v>
      </c>
      <c r="AE557" s="484">
        <v>5.5</v>
      </c>
      <c r="AF557" s="356">
        <f>AE557+AD557+AC557</f>
        <v>14</v>
      </c>
      <c r="AG557" s="358"/>
      <c r="AH557" s="358"/>
      <c r="AI557" s="358"/>
      <c r="AJ557" s="543"/>
      <c r="AK557" s="485"/>
      <c r="AL557" s="486"/>
      <c r="AM557" s="486"/>
      <c r="AN557" s="2361"/>
      <c r="AO557" s="2227"/>
      <c r="AP557" s="2227"/>
      <c r="AQ557" s="2227"/>
      <c r="AR557" s="108"/>
      <c r="AS557" s="358"/>
      <c r="AT557" s="358"/>
      <c r="AU557" s="358"/>
      <c r="AV557" s="543"/>
      <c r="AW557" s="1971"/>
      <c r="AX557" s="665"/>
      <c r="AY557" s="666"/>
      <c r="AZ557" s="1963"/>
      <c r="BA557" s="4"/>
      <c r="BB557" s="4"/>
      <c r="BC557" s="4"/>
      <c r="BD557" s="2395"/>
      <c r="BE557" s="2418">
        <f>BH557*6/20</f>
        <v>4.2</v>
      </c>
      <c r="BF557" s="378">
        <f>BH557*6/20</f>
        <v>4.2</v>
      </c>
      <c r="BG557" s="2448">
        <f>BH557*8/20</f>
        <v>5.6</v>
      </c>
      <c r="BH557" s="2451">
        <v>14</v>
      </c>
      <c r="BI557" s="221"/>
      <c r="BJ557" s="221"/>
      <c r="BK557" s="221"/>
      <c r="BL557" s="220"/>
      <c r="BM557" s="1982"/>
      <c r="BN557" s="358"/>
      <c r="BO557" s="358"/>
      <c r="BP557" s="1983"/>
      <c r="BQ557" s="109"/>
      <c r="BR557" s="109"/>
      <c r="BS557" s="109"/>
      <c r="BT557" s="608"/>
      <c r="BU557" s="1939"/>
      <c r="BV557" s="109"/>
      <c r="BW557" s="109"/>
      <c r="BX557" s="1940"/>
      <c r="BY557" s="90"/>
      <c r="BZ557" s="90"/>
      <c r="CA557" s="90"/>
      <c r="CB557" s="120"/>
      <c r="CC557" s="41"/>
      <c r="CD557" s="41"/>
      <c r="CE557" s="41"/>
      <c r="CF557" s="100"/>
      <c r="CG557" s="38"/>
      <c r="CH557" s="38"/>
      <c r="CI557" s="38"/>
      <c r="CJ557" s="117"/>
      <c r="CK557" s="221"/>
      <c r="CL557" s="221"/>
      <c r="CM557" s="221"/>
      <c r="CN557" s="220"/>
      <c r="CO557" s="1858"/>
      <c r="CQ557" s="3"/>
      <c r="CR557" s="2020"/>
      <c r="CV557" s="121"/>
      <c r="CW557" s="2"/>
      <c r="CY557" s="3"/>
      <c r="CZ557" s="3"/>
      <c r="DA557" s="2"/>
      <c r="DC557" s="3"/>
      <c r="DD557" s="3"/>
      <c r="DE557" s="2"/>
      <c r="DG557" s="3"/>
      <c r="DH557" s="3"/>
      <c r="DI557" s="2"/>
      <c r="DK557" s="3"/>
      <c r="DL557" s="3"/>
      <c r="DM557" s="90"/>
      <c r="DN557" s="90"/>
      <c r="DO557" s="90"/>
      <c r="DP557" s="103"/>
      <c r="DQ557" s="2"/>
      <c r="DS557" s="3"/>
      <c r="DT557" s="121"/>
      <c r="DU557" s="2"/>
      <c r="DW557" s="3"/>
      <c r="DX557" s="121"/>
      <c r="DY557" s="2"/>
      <c r="EA557" s="3"/>
      <c r="EB557" s="121"/>
      <c r="EC557" s="2"/>
      <c r="EE557" s="3"/>
      <c r="EF557" s="121"/>
      <c r="EG557" s="2"/>
      <c r="EI557" s="3"/>
      <c r="EJ557" s="121"/>
      <c r="EK557" s="2"/>
      <c r="EM557" s="3"/>
      <c r="EN557" s="121"/>
      <c r="EO557" s="1870"/>
      <c r="EP557" s="462"/>
      <c r="EQ557" s="462"/>
      <c r="ER557" s="1871"/>
      <c r="ES557" s="2"/>
      <c r="EU557" s="3"/>
      <c r="EV557" s="121"/>
      <c r="EW557" s="2"/>
      <c r="EY557" s="3"/>
      <c r="EZ557" s="121"/>
      <c r="FA557" s="2"/>
      <c r="FC557" s="3"/>
      <c r="FD557" s="121"/>
      <c r="FE557" s="1682"/>
      <c r="FF557" s="1683"/>
      <c r="FG557" s="1684"/>
      <c r="FH557" s="1685"/>
      <c r="FL557" s="2252"/>
      <c r="FP557" s="2252"/>
      <c r="FQ557" s="1858"/>
      <c r="FT557" s="2252"/>
      <c r="FX557" s="2252"/>
      <c r="FY557" s="374"/>
      <c r="FZ557" s="374"/>
      <c r="GA557" s="374"/>
      <c r="GB557" s="2263"/>
      <c r="GF557" s="2252"/>
      <c r="GG557" s="1858"/>
      <c r="GJ557" s="2252"/>
      <c r="GK557" s="1858"/>
      <c r="GN557" s="2252"/>
      <c r="GR557" s="2252"/>
      <c r="GV557" s="1858"/>
      <c r="GW557" s="1870"/>
      <c r="GX557" s="462"/>
      <c r="GY557" s="462"/>
      <c r="GZ557" s="1871"/>
      <c r="HA557" s="1870"/>
      <c r="HB557" s="462"/>
      <c r="HC557" s="462"/>
      <c r="HD557" s="1871"/>
      <c r="HE557" s="1870"/>
      <c r="HF557" s="462"/>
      <c r="HG557" s="462"/>
      <c r="HH557" s="1871"/>
      <c r="HI557" s="1906">
        <f>HL557*6/20</f>
        <v>3.75</v>
      </c>
      <c r="HJ557" s="683">
        <f>HL557*6/20</f>
        <v>3.75</v>
      </c>
      <c r="HK557" s="683">
        <f>HL557*8/20</f>
        <v>5</v>
      </c>
      <c r="HL557" s="1907">
        <v>12.5</v>
      </c>
      <c r="HM557" s="374">
        <f>HP557*6/20</f>
        <v>4.8</v>
      </c>
      <c r="HN557" s="374">
        <f>HP557*6/20</f>
        <v>4.8</v>
      </c>
      <c r="HO557" s="374">
        <f>HP557*8/20</f>
        <v>6.4</v>
      </c>
      <c r="HP557" s="2263">
        <v>16</v>
      </c>
      <c r="HQ557" s="374"/>
      <c r="HR557" s="374"/>
      <c r="HS557" s="374"/>
      <c r="HT557" s="2263"/>
      <c r="HU557" s="374"/>
      <c r="HV557" s="374"/>
      <c r="HW557" s="374"/>
      <c r="HX557" s="2263"/>
      <c r="HY557" s="374"/>
      <c r="HZ557" s="374"/>
      <c r="IA557" s="374"/>
      <c r="IB557" s="2263"/>
      <c r="IC557" s="374"/>
      <c r="ID557" s="374"/>
      <c r="IE557" s="374"/>
      <c r="IF557" s="2263"/>
      <c r="IG557" s="374"/>
      <c r="IH557" s="374"/>
      <c r="II557" s="374"/>
      <c r="IJ557" s="2263"/>
      <c r="IK557" s="374"/>
      <c r="IL557" s="374"/>
      <c r="IM557" s="374"/>
      <c r="IN557" s="2263"/>
      <c r="IO557" s="374"/>
      <c r="IP557" s="374"/>
      <c r="IQ557" s="374"/>
      <c r="IR557" s="2263"/>
      <c r="IS557" s="374"/>
      <c r="IT557" s="374"/>
      <c r="IU557" s="374"/>
      <c r="IV557" s="1870"/>
      <c r="IW557" s="1869"/>
      <c r="IX557" s="374"/>
      <c r="IY557" s="374"/>
      <c r="IZ557" s="2263"/>
      <c r="JA557" s="1869"/>
      <c r="JB557" s="374"/>
      <c r="JC557" s="374"/>
      <c r="JD557" s="2263"/>
      <c r="JE557" s="1869"/>
      <c r="JF557" s="374"/>
      <c r="JG557" s="374"/>
      <c r="JH557" s="2263"/>
      <c r="JI557" s="1869"/>
      <c r="JJ557" s="374"/>
      <c r="JK557" s="374"/>
      <c r="JL557" s="2263"/>
      <c r="JM557" s="1869"/>
      <c r="JN557" s="374"/>
      <c r="JO557" s="374"/>
      <c r="JP557" s="2263"/>
      <c r="JQ557" s="1869"/>
      <c r="JR557" s="374"/>
      <c r="JS557" s="374"/>
      <c r="JT557" s="2263"/>
      <c r="JU557" s="1869"/>
      <c r="JV557" s="374"/>
      <c r="JW557" s="374"/>
      <c r="JX557" s="2263"/>
      <c r="JY557" s="1869"/>
      <c r="JZ557" s="374"/>
      <c r="KA557" s="374"/>
      <c r="KB557" s="2263"/>
      <c r="KC557" s="1869"/>
      <c r="KD557" s="374"/>
      <c r="KE557" s="374"/>
      <c r="KF557" s="2263"/>
      <c r="KG557" s="1869"/>
      <c r="KH557" s="374"/>
      <c r="KI557" s="374"/>
      <c r="KJ557" s="2263"/>
      <c r="KK557" s="1869"/>
      <c r="KL557" s="374"/>
      <c r="KM557" s="374"/>
      <c r="KN557" s="2263"/>
      <c r="KO557" s="1869"/>
      <c r="KP557" s="374"/>
      <c r="KQ557" s="374"/>
      <c r="KR557" s="2263"/>
      <c r="KS557" s="1869"/>
      <c r="KT557" s="374"/>
      <c r="KU557" s="374"/>
      <c r="KV557" s="2263"/>
      <c r="KW557" s="1869"/>
      <c r="KX557" s="374"/>
      <c r="KY557" s="374"/>
      <c r="KZ557" s="2263"/>
      <c r="LA557" s="1869"/>
      <c r="LB557" s="374"/>
      <c r="LC557" s="374"/>
      <c r="LD557" s="2263"/>
      <c r="LE557" s="1869"/>
      <c r="LF557" s="374"/>
      <c r="LG557" s="374"/>
      <c r="LH557" s="2263"/>
      <c r="LI557" s="1869"/>
      <c r="LJ557" s="374"/>
      <c r="LK557" s="374"/>
      <c r="LL557" s="2263"/>
      <c r="LM557" s="1869"/>
      <c r="LN557" s="374"/>
      <c r="LO557" s="374"/>
      <c r="LP557" s="2263"/>
      <c r="LQ557" s="1869"/>
      <c r="LR557" s="374"/>
      <c r="LS557" s="374"/>
      <c r="LT557" s="2263"/>
      <c r="LU557" s="1869"/>
      <c r="LV557" s="374"/>
      <c r="LW557" s="374"/>
      <c r="LX557" s="2263"/>
      <c r="LY557" s="1869"/>
      <c r="LZ557" s="374"/>
      <c r="MA557" s="374"/>
      <c r="MB557" s="2263"/>
      <c r="MC557" s="1869"/>
      <c r="MD557" s="374"/>
      <c r="ME557" s="374"/>
      <c r="MF557" s="2263"/>
      <c r="MG557" s="1869"/>
      <c r="MH557" s="374"/>
      <c r="MI557" s="374"/>
      <c r="MJ557" s="2263"/>
      <c r="MK557" s="1869"/>
      <c r="ML557" s="374"/>
      <c r="MM557" s="374"/>
      <c r="MN557" s="2263"/>
      <c r="MO557" s="1869"/>
      <c r="MP557" s="374"/>
      <c r="MQ557" s="374"/>
      <c r="MR557" s="2263"/>
      <c r="MS557" s="1869"/>
      <c r="MT557" s="374"/>
      <c r="MU557" s="374"/>
      <c r="MV557" s="2263"/>
      <c r="MW557" s="1869"/>
      <c r="MX557" s="374"/>
      <c r="MY557" s="374"/>
      <c r="MZ557" s="2263"/>
      <c r="NA557" s="1869"/>
      <c r="NB557" s="374"/>
      <c r="NC557" s="374"/>
      <c r="ND557" s="2263"/>
    </row>
    <row r="558" spans="1:368" s="933" customFormat="1" thickBot="1">
      <c r="A558" s="900"/>
      <c r="B558" s="1761"/>
      <c r="C558" s="2340"/>
      <c r="D558" s="2347"/>
      <c r="E558" s="2340"/>
      <c r="F558" s="2270"/>
      <c r="G558" s="2270" t="s">
        <v>622</v>
      </c>
      <c r="H558" s="2343">
        <f t="shared" si="448"/>
        <v>3.3874999999999997</v>
      </c>
      <c r="I558" s="2343">
        <f t="shared" si="448"/>
        <v>3.3874999999999997</v>
      </c>
      <c r="J558" s="2343">
        <f t="shared" si="448"/>
        <v>4.5999999999999996</v>
      </c>
      <c r="K558" s="2214">
        <f>SUM(H558:J558)</f>
        <v>11.375</v>
      </c>
      <c r="L558" s="1761"/>
      <c r="M558" s="2075">
        <f>P558*6/20</f>
        <v>4.6500000000000004</v>
      </c>
      <c r="N558" s="2075">
        <f>P558*6/20</f>
        <v>4.6500000000000004</v>
      </c>
      <c r="O558" s="2075">
        <f>P558*8/20</f>
        <v>6.2</v>
      </c>
      <c r="P558" s="2507">
        <v>15.5</v>
      </c>
      <c r="Q558" s="2538"/>
      <c r="R558" s="2137"/>
      <c r="S558" s="2138"/>
      <c r="T558" s="2539"/>
      <c r="U558" s="2139"/>
      <c r="V558" s="2139"/>
      <c r="W558" s="2139"/>
      <c r="X558" s="2140"/>
      <c r="Y558" s="2204"/>
      <c r="Z558" s="2204"/>
      <c r="AA558" s="2204"/>
      <c r="AB558" s="2205"/>
      <c r="AC558" s="2245">
        <v>2</v>
      </c>
      <c r="AD558" s="2245">
        <v>2</v>
      </c>
      <c r="AE558" s="2245">
        <v>3</v>
      </c>
      <c r="AF558" s="904">
        <f>AE558+AD558+AC558</f>
        <v>7</v>
      </c>
      <c r="AG558" s="918"/>
      <c r="AH558" s="918"/>
      <c r="AI558" s="918"/>
      <c r="AJ558" s="2240"/>
      <c r="AK558" s="2391"/>
      <c r="AL558" s="2238"/>
      <c r="AM558" s="2238"/>
      <c r="AN558" s="2392"/>
      <c r="AO558" s="2229"/>
      <c r="AP558" s="2229"/>
      <c r="AQ558" s="2229"/>
      <c r="AR558" s="2230"/>
      <c r="AS558" s="918"/>
      <c r="AT558" s="918"/>
      <c r="AU558" s="918"/>
      <c r="AV558" s="2240"/>
      <c r="AW558" s="2414"/>
      <c r="AX558" s="2415"/>
      <c r="AY558" s="2416"/>
      <c r="AZ558" s="1979"/>
      <c r="BA558" s="2156"/>
      <c r="BB558" s="2156"/>
      <c r="BC558" s="2156"/>
      <c r="BD558" s="2396"/>
      <c r="BE558" s="2419">
        <f>BH558*6/20</f>
        <v>3.6</v>
      </c>
      <c r="BF558" s="915">
        <f>BH558*6/20</f>
        <v>3.6</v>
      </c>
      <c r="BG558" s="2449">
        <f>BH558*8/20</f>
        <v>4.8</v>
      </c>
      <c r="BH558" s="2452">
        <v>12</v>
      </c>
      <c r="BI558" s="2158"/>
      <c r="BJ558" s="2158"/>
      <c r="BK558" s="2158"/>
      <c r="BL558" s="2166"/>
      <c r="BM558" s="2389"/>
      <c r="BN558" s="918"/>
      <c r="BO558" s="918"/>
      <c r="BP558" s="2390"/>
      <c r="BQ558" s="2149"/>
      <c r="BR558" s="2149"/>
      <c r="BS558" s="2149"/>
      <c r="BT558" s="2151"/>
      <c r="BU558" s="2162"/>
      <c r="BV558" s="2149"/>
      <c r="BW558" s="2149"/>
      <c r="BX558" s="2163"/>
      <c r="BY558" s="2170"/>
      <c r="BZ558" s="2170"/>
      <c r="CA558" s="2170"/>
      <c r="CB558" s="2231"/>
      <c r="CC558" s="2139"/>
      <c r="CD558" s="2139"/>
      <c r="CE558" s="2139"/>
      <c r="CF558" s="2140"/>
      <c r="CG558" s="2160"/>
      <c r="CH558" s="2160"/>
      <c r="CI558" s="2160"/>
      <c r="CJ558" s="2161"/>
      <c r="CK558" s="2158"/>
      <c r="CL558" s="2158"/>
      <c r="CM558" s="2158"/>
      <c r="CN558" s="2166"/>
      <c r="CO558" s="1868"/>
      <c r="CQ558" s="2167"/>
      <c r="CR558" s="2206"/>
      <c r="CV558" s="2168"/>
      <c r="CW558" s="2169"/>
      <c r="CY558" s="2167"/>
      <c r="CZ558" s="2167"/>
      <c r="DA558" s="2169"/>
      <c r="DC558" s="2167"/>
      <c r="DD558" s="2167"/>
      <c r="DE558" s="2169"/>
      <c r="DG558" s="2167"/>
      <c r="DH558" s="2167"/>
      <c r="DI558" s="2169"/>
      <c r="DK558" s="2167"/>
      <c r="DL558" s="2167"/>
      <c r="DM558" s="2170"/>
      <c r="DN558" s="2170"/>
      <c r="DO558" s="2170"/>
      <c r="DP558" s="2171"/>
      <c r="DQ558" s="2169"/>
      <c r="DS558" s="2167"/>
      <c r="DT558" s="2168"/>
      <c r="DU558" s="2169"/>
      <c r="DW558" s="2167"/>
      <c r="DX558" s="2168"/>
      <c r="DY558" s="2169"/>
      <c r="EA558" s="2167"/>
      <c r="EB558" s="2168"/>
      <c r="EC558" s="2169"/>
      <c r="EE558" s="2167"/>
      <c r="EF558" s="2168"/>
      <c r="EG558" s="2169"/>
      <c r="EI558" s="2167"/>
      <c r="EJ558" s="2168"/>
      <c r="EK558" s="2169"/>
      <c r="EM558" s="2167"/>
      <c r="EN558" s="2168"/>
      <c r="EO558" s="2348"/>
      <c r="EP558" s="2233"/>
      <c r="EQ558" s="2233"/>
      <c r="ER558" s="2349"/>
      <c r="ES558" s="2169"/>
      <c r="EU558" s="2167"/>
      <c r="EV558" s="2168"/>
      <c r="EW558" s="2169"/>
      <c r="EY558" s="2167"/>
      <c r="EZ558" s="2168"/>
      <c r="FA558" s="2169"/>
      <c r="FC558" s="2167"/>
      <c r="FD558" s="2168"/>
      <c r="FE558" s="2192"/>
      <c r="FF558" s="2193"/>
      <c r="FG558" s="2194"/>
      <c r="FH558" s="2195"/>
      <c r="FL558" s="2261"/>
      <c r="FP558" s="2261"/>
      <c r="FQ558" s="1868"/>
      <c r="FT558" s="2261"/>
      <c r="FX558" s="2261"/>
      <c r="FY558" s="2212"/>
      <c r="FZ558" s="2213"/>
      <c r="GA558" s="2213"/>
      <c r="GB558" s="2357"/>
      <c r="GF558" s="2261"/>
      <c r="GG558" s="1868"/>
      <c r="GJ558" s="2261"/>
      <c r="GK558" s="1868"/>
      <c r="GN558" s="2261"/>
      <c r="GR558" s="2261"/>
      <c r="GV558" s="1868"/>
      <c r="GW558" s="2348"/>
      <c r="GX558" s="2233"/>
      <c r="GY558" s="2233"/>
      <c r="GZ558" s="2349"/>
      <c r="HA558" s="2348"/>
      <c r="HB558" s="2233"/>
      <c r="HC558" s="2233"/>
      <c r="HD558" s="2349"/>
      <c r="HE558" s="2348"/>
      <c r="HF558" s="2233"/>
      <c r="HG558" s="2233"/>
      <c r="HH558" s="2349"/>
      <c r="HI558" s="374">
        <f>HL558*6/20</f>
        <v>3.6</v>
      </c>
      <c r="HJ558" s="374">
        <f>HL558*6/20</f>
        <v>3.6</v>
      </c>
      <c r="HK558" s="374">
        <f>HL558*8/20</f>
        <v>4.8</v>
      </c>
      <c r="HL558" s="2263">
        <v>12</v>
      </c>
      <c r="HM558" s="1906">
        <f>HP558*6/20</f>
        <v>4.3499999999999996</v>
      </c>
      <c r="HN558" s="683">
        <f>HP558*6/20</f>
        <v>4.3499999999999996</v>
      </c>
      <c r="HO558" s="683">
        <f>HP558*8/20</f>
        <v>5.8</v>
      </c>
      <c r="HP558" s="1907">
        <v>14.5</v>
      </c>
      <c r="HQ558" s="1906"/>
      <c r="HR558" s="683"/>
      <c r="HS558" s="683"/>
      <c r="HT558" s="1907"/>
      <c r="HU558" s="1906"/>
      <c r="HV558" s="683"/>
      <c r="HW558" s="683"/>
      <c r="HX558" s="1907"/>
      <c r="HY558" s="1906"/>
      <c r="HZ558" s="683"/>
      <c r="IA558" s="683"/>
      <c r="IB558" s="1907"/>
      <c r="IC558" s="1906"/>
      <c r="ID558" s="683"/>
      <c r="IE558" s="683"/>
      <c r="IF558" s="1907"/>
      <c r="IG558" s="1906"/>
      <c r="IH558" s="683"/>
      <c r="II558" s="683"/>
      <c r="IJ558" s="1907"/>
      <c r="IK558" s="1906"/>
      <c r="IL558" s="683"/>
      <c r="IM558" s="683"/>
      <c r="IN558" s="1907"/>
      <c r="IO558" s="1906"/>
      <c r="IP558" s="683"/>
      <c r="IQ558" s="683"/>
      <c r="IR558" s="1907"/>
      <c r="IS558" s="1906"/>
      <c r="IT558" s="683"/>
      <c r="IU558" s="683"/>
      <c r="IV558" s="699"/>
      <c r="IW558" s="1906"/>
      <c r="IX558" s="683"/>
      <c r="IY558" s="683"/>
      <c r="IZ558" s="1907"/>
      <c r="JA558" s="1906"/>
      <c r="JB558" s="683"/>
      <c r="JC558" s="683"/>
      <c r="JD558" s="1907"/>
      <c r="JE558" s="1906"/>
      <c r="JF558" s="683"/>
      <c r="JG558" s="683"/>
      <c r="JH558" s="1907"/>
      <c r="JI558" s="1906"/>
      <c r="JJ558" s="683"/>
      <c r="JK558" s="683"/>
      <c r="JL558" s="1907"/>
      <c r="JM558" s="1906"/>
      <c r="JN558" s="683"/>
      <c r="JO558" s="683"/>
      <c r="JP558" s="1907"/>
      <c r="JQ558" s="1906"/>
      <c r="JR558" s="683"/>
      <c r="JS558" s="683"/>
      <c r="JT558" s="1907"/>
      <c r="JU558" s="1906"/>
      <c r="JV558" s="683"/>
      <c r="JW558" s="683"/>
      <c r="JX558" s="1907"/>
      <c r="JY558" s="1906"/>
      <c r="JZ558" s="683"/>
      <c r="KA558" s="683"/>
      <c r="KB558" s="1907"/>
      <c r="KC558" s="1906"/>
      <c r="KD558" s="683"/>
      <c r="KE558" s="683"/>
      <c r="KF558" s="1907"/>
      <c r="KG558" s="1906"/>
      <c r="KH558" s="683"/>
      <c r="KI558" s="683"/>
      <c r="KJ558" s="1907"/>
      <c r="KK558" s="1906"/>
      <c r="KL558" s="683"/>
      <c r="KM558" s="683"/>
      <c r="KN558" s="1907"/>
      <c r="KO558" s="1906"/>
      <c r="KP558" s="683"/>
      <c r="KQ558" s="683"/>
      <c r="KR558" s="1907"/>
      <c r="KS558" s="1906"/>
      <c r="KT558" s="683"/>
      <c r="KU558" s="683"/>
      <c r="KV558" s="1907"/>
      <c r="KW558" s="1906"/>
      <c r="KX558" s="683"/>
      <c r="KY558" s="683"/>
      <c r="KZ558" s="1907"/>
      <c r="LA558" s="1906"/>
      <c r="LB558" s="683"/>
      <c r="LC558" s="683"/>
      <c r="LD558" s="1907"/>
      <c r="LE558" s="1906"/>
      <c r="LF558" s="683"/>
      <c r="LG558" s="683"/>
      <c r="LH558" s="1907"/>
      <c r="LI558" s="1906"/>
      <c r="LJ558" s="683"/>
      <c r="LK558" s="683"/>
      <c r="LL558" s="1907"/>
      <c r="LM558" s="1906"/>
      <c r="LN558" s="683"/>
      <c r="LO558" s="683"/>
      <c r="LP558" s="1907"/>
      <c r="LQ558" s="1906"/>
      <c r="LR558" s="683"/>
      <c r="LS558" s="683"/>
      <c r="LT558" s="1907"/>
      <c r="LU558" s="1906"/>
      <c r="LV558" s="683"/>
      <c r="LW558" s="683"/>
      <c r="LX558" s="1907"/>
      <c r="LY558" s="1906"/>
      <c r="LZ558" s="683"/>
      <c r="MA558" s="683"/>
      <c r="MB558" s="1907"/>
      <c r="MC558" s="1906"/>
      <c r="MD558" s="683"/>
      <c r="ME558" s="683"/>
      <c r="MF558" s="1907"/>
      <c r="MG558" s="1906"/>
      <c r="MH558" s="683"/>
      <c r="MI558" s="683"/>
      <c r="MJ558" s="1907"/>
      <c r="MK558" s="1906"/>
      <c r="ML558" s="683"/>
      <c r="MM558" s="683"/>
      <c r="MN558" s="1907"/>
      <c r="MO558" s="1906"/>
      <c r="MP558" s="683"/>
      <c r="MQ558" s="683"/>
      <c r="MR558" s="1907"/>
      <c r="MS558" s="1906"/>
      <c r="MT558" s="683"/>
      <c r="MU558" s="683"/>
      <c r="MV558" s="1907"/>
      <c r="MW558" s="1906"/>
      <c r="MX558" s="683"/>
      <c r="MY558" s="683"/>
      <c r="MZ558" s="1907"/>
      <c r="NA558" s="1906"/>
      <c r="NB558" s="683"/>
      <c r="NC558" s="683"/>
      <c r="ND558" s="1907"/>
    </row>
    <row r="559" spans="1:368" s="898" customFormat="1" thickBot="1">
      <c r="A559" s="861"/>
      <c r="B559" s="1760"/>
      <c r="C559" s="1790"/>
      <c r="D559" s="2331"/>
      <c r="E559" s="1790"/>
      <c r="F559" s="2345" t="s">
        <v>641</v>
      </c>
      <c r="G559" s="2346"/>
      <c r="H559" s="2274"/>
      <c r="I559" s="2274"/>
      <c r="J559" s="2274"/>
      <c r="K559" s="2275"/>
      <c r="L559" s="1760"/>
      <c r="M559" s="2570" t="e">
        <f>STDEV(P560:P576)</f>
        <v>#DIV/0!</v>
      </c>
      <c r="N559" s="2570"/>
      <c r="O559" s="2571" t="e">
        <f>AVERAGE(P560:P576)</f>
        <v>#DIV/0!</v>
      </c>
      <c r="P559" s="2571"/>
      <c r="Q559" s="2536"/>
      <c r="R559" s="2076"/>
      <c r="S559" s="2077"/>
      <c r="T559" s="2537"/>
      <c r="U559" s="2570">
        <f>STDEV(X560:X576)</f>
        <v>1.8529959842501174</v>
      </c>
      <c r="V559" s="2570"/>
      <c r="W559" s="2571">
        <f>AVERAGE(X560:X576)</f>
        <v>14.062352941176471</v>
      </c>
      <c r="X559" s="2571"/>
      <c r="Y559" s="2199"/>
      <c r="Z559" s="2199"/>
      <c r="AA559" s="2199"/>
      <c r="AB559" s="2200"/>
      <c r="AC559" s="2570" t="e">
        <f>STDEV(AF560:AF576)</f>
        <v>#DIV/0!</v>
      </c>
      <c r="AD559" s="2570"/>
      <c r="AE559" s="2571" t="e">
        <f>AVERAGE(AF560:AF576)</f>
        <v>#DIV/0!</v>
      </c>
      <c r="AF559" s="2571"/>
      <c r="AG559" s="2570"/>
      <c r="AH559" s="2570"/>
      <c r="AI559" s="2571"/>
      <c r="AJ559" s="2571"/>
      <c r="AK559" s="2570"/>
      <c r="AL559" s="2570"/>
      <c r="AM559" s="2571"/>
      <c r="AN559" s="2571"/>
      <c r="AO559" s="2570">
        <f>STDEV(AR560:AR576)</f>
        <v>4.9845349066180802</v>
      </c>
      <c r="AP559" s="2570"/>
      <c r="AQ559" s="2571">
        <f>AVERAGE(AR560:AR576)</f>
        <v>9.2941176470588243</v>
      </c>
      <c r="AR559" s="2571"/>
      <c r="AS559" s="2570">
        <f>STDEV(AV560:AV576)</f>
        <v>1.7485119724059788</v>
      </c>
      <c r="AT559" s="2570"/>
      <c r="AU559" s="2571">
        <f>AVERAGE(AV560:AV576)</f>
        <v>13.08235294117647</v>
      </c>
      <c r="AV559" s="2571"/>
      <c r="AW559" s="2570"/>
      <c r="AX559" s="2570"/>
      <c r="AY559" s="2571"/>
      <c r="AZ559" s="2571"/>
      <c r="BA559" s="2095"/>
      <c r="BB559" s="2095"/>
      <c r="BC559" s="2095"/>
      <c r="BD559" s="2394"/>
      <c r="BE559" s="2572">
        <f>STDEV(BH560:BH576)</f>
        <v>2.4512289834717147</v>
      </c>
      <c r="BF559" s="2570"/>
      <c r="BG559" s="2571">
        <f>AVERAGE(BH560:BH576)</f>
        <v>12.818823529411764</v>
      </c>
      <c r="BH559" s="2571"/>
      <c r="BI559" s="2097"/>
      <c r="BJ559" s="2097"/>
      <c r="BK559" s="2097"/>
      <c r="BL559" s="2098"/>
      <c r="BM559" s="2570"/>
      <c r="BN559" s="2570"/>
      <c r="BO559" s="2571"/>
      <c r="BP559" s="2571"/>
      <c r="BQ559" s="2088"/>
      <c r="BR559" s="2088"/>
      <c r="BS559" s="2088"/>
      <c r="BT559" s="2090"/>
      <c r="BU559" s="2101"/>
      <c r="BV559" s="2088"/>
      <c r="BW559" s="2088"/>
      <c r="BX559" s="2102"/>
      <c r="BY559" s="2109"/>
      <c r="BZ559" s="2109"/>
      <c r="CA559" s="2109"/>
      <c r="CB559" s="2232"/>
      <c r="CC559" s="2078"/>
      <c r="CD559" s="2078"/>
      <c r="CE559" s="2078"/>
      <c r="CF559" s="2079"/>
      <c r="CG559" s="2099"/>
      <c r="CH559" s="2099"/>
      <c r="CI559" s="2099"/>
      <c r="CJ559" s="2100"/>
      <c r="CK559" s="2097"/>
      <c r="CL559" s="2097"/>
      <c r="CM559" s="2097"/>
      <c r="CN559" s="2105"/>
      <c r="CO559" s="2570">
        <f>STDEV(CR560:CR576)</f>
        <v>1.8427790314694645</v>
      </c>
      <c r="CP559" s="2570"/>
      <c r="CQ559" s="2571">
        <f>AVERAGE(CR560:CR576)</f>
        <v>13.667058823529413</v>
      </c>
      <c r="CR559" s="2571"/>
      <c r="CV559" s="2107"/>
      <c r="CW559" s="2108"/>
      <c r="CY559" s="2106"/>
      <c r="CZ559" s="2106"/>
      <c r="DA559" s="2108"/>
      <c r="DC559" s="2106"/>
      <c r="DD559" s="2106"/>
      <c r="DE559" s="2108"/>
      <c r="DG559" s="2106"/>
      <c r="DH559" s="2106"/>
      <c r="DI559" s="2108"/>
      <c r="DK559" s="2106"/>
      <c r="DL559" s="2106"/>
      <c r="DM559" s="2109"/>
      <c r="DN559" s="2109"/>
      <c r="DO559" s="2109"/>
      <c r="DP559" s="2110"/>
      <c r="DQ559" s="2108"/>
      <c r="DS559" s="2106"/>
      <c r="DT559" s="2107"/>
      <c r="DU559" s="2108"/>
      <c r="DW559" s="2106"/>
      <c r="DX559" s="2107"/>
      <c r="DY559" s="2108"/>
      <c r="EA559" s="2106"/>
      <c r="EB559" s="2107"/>
      <c r="EC559" s="2108"/>
      <c r="EE559" s="2106"/>
      <c r="EF559" s="2107"/>
      <c r="EG559" s="2108"/>
      <c r="EI559" s="2106"/>
      <c r="EJ559" s="2107"/>
      <c r="EK559" s="2108"/>
      <c r="EM559" s="2106"/>
      <c r="EN559" s="2107"/>
      <c r="EO559" s="2570"/>
      <c r="EP559" s="2570"/>
      <c r="EQ559" s="2571"/>
      <c r="ER559" s="2571"/>
      <c r="ES559" s="2108"/>
      <c r="EU559" s="2106"/>
      <c r="EV559" s="2107"/>
      <c r="EW559" s="2108"/>
      <c r="EY559" s="2106"/>
      <c r="EZ559" s="2107"/>
      <c r="FA559" s="2108"/>
      <c r="FC559" s="2106"/>
      <c r="FD559" s="2107"/>
      <c r="FE559" s="2131"/>
      <c r="FF559" s="2132"/>
      <c r="FG559" s="2133"/>
      <c r="FH559" s="2134"/>
      <c r="FL559" s="2260"/>
      <c r="FP559" s="2260"/>
      <c r="FQ559" s="1867"/>
      <c r="FT559" s="2260"/>
      <c r="FX559" s="2260"/>
      <c r="FY559" s="2570">
        <f>STDEV(GB560:GB576)</f>
        <v>2.0976176963403015</v>
      </c>
      <c r="FZ559" s="2570"/>
      <c r="GA559" s="2571">
        <f>AVERAGE(GB560:GB576)</f>
        <v>13.6</v>
      </c>
      <c r="GB559" s="2571"/>
      <c r="GF559" s="2260"/>
      <c r="GG559" s="1867"/>
      <c r="GJ559" s="2260"/>
      <c r="GK559" s="1867"/>
      <c r="GN559" s="2260"/>
      <c r="GR559" s="2260"/>
      <c r="GV559" s="1867"/>
      <c r="GW559" s="2570">
        <f>STDEV(GZ560:GZ576)</f>
        <v>2.6306766351688919</v>
      </c>
      <c r="GX559" s="2570"/>
      <c r="GY559" s="2571">
        <f>AVERAGE(GZ560:GZ576)</f>
        <v>14.452941176470588</v>
      </c>
      <c r="GZ559" s="2571"/>
      <c r="HA559" s="2570">
        <f>STDEV(HD560:HD576)</f>
        <v>1.5559236900991462</v>
      </c>
      <c r="HB559" s="2570"/>
      <c r="HC559" s="2571">
        <f>AVERAGE(HD560:HD576)</f>
        <v>11.468823529411765</v>
      </c>
      <c r="HD559" s="2571"/>
      <c r="HE559" s="2570"/>
      <c r="HF559" s="2570"/>
      <c r="HG559" s="2571"/>
      <c r="HH559" s="2571"/>
      <c r="HI559" s="2570">
        <f>STDEV(HL560:HL576)</f>
        <v>5.0645829048402389</v>
      </c>
      <c r="HJ559" s="2570"/>
      <c r="HK559" s="2571">
        <f>AVERAGE(HL560:HL576)</f>
        <v>9.2000000000000011</v>
      </c>
      <c r="HL559" s="2571"/>
      <c r="HM559" s="2570" t="e">
        <f>STDEV(HP560:HP576)</f>
        <v>#DIV/0!</v>
      </c>
      <c r="HN559" s="2570"/>
      <c r="HO559" s="2571" t="e">
        <f>AVERAGE(HP560:HP576)</f>
        <v>#DIV/0!</v>
      </c>
      <c r="HP559" s="2571"/>
      <c r="HQ559" s="2570">
        <f>STDEV(HT560:HT576)</f>
        <v>1.7126985286383287</v>
      </c>
      <c r="HR559" s="2570"/>
      <c r="HS559" s="2571">
        <f>AVERAGE(HT560:HT576)</f>
        <v>14.331875000000004</v>
      </c>
      <c r="HT559" s="2571"/>
      <c r="HU559" s="2570">
        <f>STDEV(HX560:HX576)</f>
        <v>2.6276247381819733</v>
      </c>
      <c r="HV559" s="2570"/>
      <c r="HW559" s="2571">
        <f>AVERAGE(HX560:HX576)</f>
        <v>10.323529411764707</v>
      </c>
      <c r="HX559" s="2571"/>
      <c r="HY559" s="2570">
        <f>STDEV(IB560:IB576)</f>
        <v>1.4837663225723998</v>
      </c>
      <c r="HZ559" s="2570"/>
      <c r="IA559" s="2571">
        <f>AVERAGE(IB560:IB576)</f>
        <v>12.45</v>
      </c>
      <c r="IB559" s="2571"/>
      <c r="IC559" s="2570">
        <f>STDEV(IF560:IF576)</f>
        <v>4.26055678493399</v>
      </c>
      <c r="ID559" s="2570"/>
      <c r="IE559" s="2571">
        <f>AVERAGE(IF560:IF576)</f>
        <v>10.187647058823529</v>
      </c>
      <c r="IF559" s="2571"/>
      <c r="IG559" s="2570">
        <f>STDEV(IJ560:IJ576)</f>
        <v>4.26055678493399</v>
      </c>
      <c r="IH559" s="2570"/>
      <c r="II559" s="2571">
        <f>AVERAGE(IJ560:IJ576)</f>
        <v>10.187647058823529</v>
      </c>
      <c r="IJ559" s="2571"/>
      <c r="IK559" s="2570"/>
      <c r="IL559" s="2570"/>
      <c r="IM559" s="2571"/>
      <c r="IN559" s="2571"/>
      <c r="IO559" s="2570"/>
      <c r="IP559" s="2570"/>
      <c r="IQ559" s="2571"/>
      <c r="IR559" s="2571"/>
      <c r="IS559" s="2570"/>
      <c r="IT559" s="2570"/>
      <c r="IU559" s="2571"/>
      <c r="IV559" s="2571"/>
      <c r="IW559" s="2572"/>
      <c r="IX559" s="2570"/>
      <c r="IY559" s="2571"/>
      <c r="IZ559" s="2573"/>
      <c r="JA559" s="2572"/>
      <c r="JB559" s="2570"/>
      <c r="JC559" s="2571"/>
      <c r="JD559" s="2573"/>
      <c r="JE559" s="2572"/>
      <c r="JF559" s="2570"/>
      <c r="JG559" s="2571"/>
      <c r="JH559" s="2573"/>
      <c r="JI559" s="2572"/>
      <c r="JJ559" s="2570"/>
      <c r="JK559" s="2571"/>
      <c r="JL559" s="2573"/>
      <c r="JM559" s="2572"/>
      <c r="JN559" s="2570"/>
      <c r="JO559" s="2571"/>
      <c r="JP559" s="2573"/>
      <c r="JQ559" s="2572"/>
      <c r="JR559" s="2570"/>
      <c r="JS559" s="2571"/>
      <c r="JT559" s="2573"/>
      <c r="JU559" s="2572"/>
      <c r="JV559" s="2570"/>
      <c r="JW559" s="2571"/>
      <c r="JX559" s="2573"/>
      <c r="JY559" s="2572"/>
      <c r="JZ559" s="2570"/>
      <c r="KA559" s="2571"/>
      <c r="KB559" s="2573"/>
      <c r="KC559" s="2572"/>
      <c r="KD559" s="2570"/>
      <c r="KE559" s="2571"/>
      <c r="KF559" s="2573"/>
      <c r="KG559" s="2572"/>
      <c r="KH559" s="2570"/>
      <c r="KI559" s="2571"/>
      <c r="KJ559" s="2573"/>
      <c r="KK559" s="2572"/>
      <c r="KL559" s="2570"/>
      <c r="KM559" s="2571"/>
      <c r="KN559" s="2573"/>
      <c r="KO559" s="2572"/>
      <c r="KP559" s="2570"/>
      <c r="KQ559" s="2571"/>
      <c r="KR559" s="2573"/>
      <c r="KS559" s="2572"/>
      <c r="KT559" s="2570"/>
      <c r="KU559" s="2571"/>
      <c r="KV559" s="2573"/>
      <c r="KW559" s="2572"/>
      <c r="KX559" s="2570"/>
      <c r="KY559" s="2571"/>
      <c r="KZ559" s="2573"/>
      <c r="LA559" s="2572"/>
      <c r="LB559" s="2570"/>
      <c r="LC559" s="2571"/>
      <c r="LD559" s="2573"/>
      <c r="LE559" s="2572"/>
      <c r="LF559" s="2570"/>
      <c r="LG559" s="2571"/>
      <c r="LH559" s="2573"/>
      <c r="LI559" s="2572"/>
      <c r="LJ559" s="2570"/>
      <c r="LK559" s="2571"/>
      <c r="LL559" s="2573"/>
      <c r="LM559" s="2572"/>
      <c r="LN559" s="2570"/>
      <c r="LO559" s="2571"/>
      <c r="LP559" s="2573"/>
      <c r="LQ559" s="2572"/>
      <c r="LR559" s="2570"/>
      <c r="LS559" s="2571"/>
      <c r="LT559" s="2573"/>
      <c r="LU559" s="2572"/>
      <c r="LV559" s="2570"/>
      <c r="LW559" s="2571"/>
      <c r="LX559" s="2573"/>
      <c r="LY559" s="2572"/>
      <c r="LZ559" s="2570"/>
      <c r="MA559" s="2571"/>
      <c r="MB559" s="2573"/>
      <c r="MC559" s="2572"/>
      <c r="MD559" s="2570"/>
      <c r="ME559" s="2571"/>
      <c r="MF559" s="2573"/>
      <c r="MG559" s="2572"/>
      <c r="MH559" s="2570"/>
      <c r="MI559" s="2571"/>
      <c r="MJ559" s="2573"/>
      <c r="MK559" s="2572"/>
      <c r="ML559" s="2570"/>
      <c r="MM559" s="2571"/>
      <c r="MN559" s="2573"/>
      <c r="MO559" s="2572"/>
      <c r="MP559" s="2570"/>
      <c r="MQ559" s="2571"/>
      <c r="MR559" s="2573"/>
      <c r="MS559" s="2572"/>
      <c r="MT559" s="2570"/>
      <c r="MU559" s="2571"/>
      <c r="MV559" s="2573"/>
      <c r="MW559" s="2572"/>
      <c r="MX559" s="2570"/>
      <c r="MY559" s="2571"/>
      <c r="MZ559" s="2573"/>
      <c r="NA559" s="2572"/>
      <c r="NB559" s="2570"/>
      <c r="NC559" s="2571"/>
      <c r="ND559" s="2573"/>
    </row>
    <row r="560" spans="1:368" s="78" customFormat="1" thickBot="1">
      <c r="A560" s="899"/>
      <c r="B560" s="1754"/>
      <c r="C560" s="1790"/>
      <c r="D560" s="2331"/>
      <c r="E560" s="1790"/>
      <c r="F560" s="2342" t="s">
        <v>640</v>
      </c>
      <c r="G560" s="2342" t="s">
        <v>173</v>
      </c>
      <c r="H560" s="2343">
        <f t="shared" ref="H560:H576" si="449">AVERAGE(U560,HU560,BE560,CO560,HA560,AS560,AO560,HI560,HQ560,GW560,FY560,HY560,IC560)</f>
        <v>2.6729999999999996</v>
      </c>
      <c r="I560" s="2343">
        <f t="shared" ref="I560:I576" si="450">AVERAGE(V560,HV560,BF560,CP560,HB560,AT560,AP560,HJ560,HR560,GX560,FZ560,HZ560,ID560)</f>
        <v>2.6729999999999996</v>
      </c>
      <c r="J560" s="2343">
        <f t="shared" ref="J560:J576" si="451">AVERAGE(W560,HW560,BG560,CQ560,HC560,AU560,AQ560,HK560,HS560,GY560,GA560,IA560,IE560)</f>
        <v>3.5639999999999996</v>
      </c>
      <c r="K560" s="2214">
        <f>SUM(H560:J560)</f>
        <v>8.9099999999999984</v>
      </c>
      <c r="L560" s="1754"/>
      <c r="M560" s="65"/>
      <c r="N560" s="65"/>
      <c r="O560" s="65"/>
      <c r="P560" s="218"/>
      <c r="Q560" s="2511"/>
      <c r="R560" s="97"/>
      <c r="S560" s="98"/>
      <c r="T560" s="2512"/>
      <c r="U560" s="683">
        <f>X560*6/20</f>
        <v>4.218</v>
      </c>
      <c r="V560" s="683">
        <f>X560*6/20</f>
        <v>4.218</v>
      </c>
      <c r="W560" s="683">
        <f>X560*8/20</f>
        <v>5.6240000000000006</v>
      </c>
      <c r="X560" s="1907">
        <v>14.06</v>
      </c>
      <c r="Y560" s="101"/>
      <c r="Z560" s="101"/>
      <c r="AA560" s="101"/>
      <c r="AB560" s="102"/>
      <c r="AC560" s="484"/>
      <c r="AD560" s="484"/>
      <c r="AE560" s="484"/>
      <c r="AF560" s="356"/>
      <c r="AG560" s="358"/>
      <c r="AH560" s="358"/>
      <c r="AI560" s="358"/>
      <c r="AJ560" s="543"/>
      <c r="AK560" s="485"/>
      <c r="AL560" s="486"/>
      <c r="AM560" s="486"/>
      <c r="AN560" s="2361"/>
      <c r="AO560" s="2227">
        <f>AR560*6/20</f>
        <v>0.3</v>
      </c>
      <c r="AP560" s="2227">
        <f>AR560*6/20</f>
        <v>0.3</v>
      </c>
      <c r="AQ560" s="2227">
        <f>AR560*8/20</f>
        <v>0.4</v>
      </c>
      <c r="AR560" s="2420">
        <v>1</v>
      </c>
      <c r="AS560" s="1906">
        <f>AV560*6/20</f>
        <v>3.9240000000000004</v>
      </c>
      <c r="AT560" s="683">
        <f>AV560*6/20</f>
        <v>3.9240000000000004</v>
      </c>
      <c r="AU560" s="683">
        <f>AV560*8/20</f>
        <v>5.2320000000000002</v>
      </c>
      <c r="AV560" s="1907">
        <v>13.08</v>
      </c>
      <c r="AW560" s="1971"/>
      <c r="AX560" s="665"/>
      <c r="AY560" s="666"/>
      <c r="AZ560" s="1963"/>
      <c r="BA560" s="4"/>
      <c r="BB560" s="4"/>
      <c r="BC560" s="4"/>
      <c r="BD560" s="2395"/>
      <c r="BE560" s="1906">
        <f>BH560*6/20</f>
        <v>3.8460000000000001</v>
      </c>
      <c r="BF560" s="683">
        <f>BH560*6/20</f>
        <v>3.8460000000000001</v>
      </c>
      <c r="BG560" s="2466">
        <f>BH560*8/20</f>
        <v>5.1280000000000001</v>
      </c>
      <c r="BH560" s="2409">
        <v>12.82</v>
      </c>
      <c r="BI560" s="221"/>
      <c r="BJ560" s="221"/>
      <c r="BK560" s="221"/>
      <c r="BL560" s="220"/>
      <c r="BM560" s="2235"/>
      <c r="BN560" s="879"/>
      <c r="BO560" s="879"/>
      <c r="BP560" s="2236"/>
      <c r="BQ560" s="109"/>
      <c r="BR560" s="109"/>
      <c r="BS560" s="109"/>
      <c r="BT560" s="608"/>
      <c r="BU560" s="1939"/>
      <c r="BV560" s="109"/>
      <c r="BW560" s="109"/>
      <c r="BX560" s="1940"/>
      <c r="BY560" s="90"/>
      <c r="BZ560" s="90"/>
      <c r="CA560" s="90"/>
      <c r="CB560" s="120"/>
      <c r="CC560" s="41"/>
      <c r="CD560" s="41"/>
      <c r="CE560" s="41"/>
      <c r="CF560" s="100"/>
      <c r="CG560" s="38"/>
      <c r="CH560" s="38"/>
      <c r="CI560" s="38"/>
      <c r="CJ560" s="117"/>
      <c r="CK560" s="221"/>
      <c r="CL560" s="221"/>
      <c r="CM560" s="221"/>
      <c r="CN560" s="220"/>
      <c r="CO560" s="1906">
        <f>CR560*6/20</f>
        <v>4.101</v>
      </c>
      <c r="CP560" s="683">
        <f>CR560*6/20</f>
        <v>4.101</v>
      </c>
      <c r="CQ560" s="683">
        <f>CR560*8/20</f>
        <v>5.468</v>
      </c>
      <c r="CR560" s="1907">
        <v>13.67</v>
      </c>
      <c r="CV560" s="121"/>
      <c r="CW560" s="2"/>
      <c r="CY560" s="3"/>
      <c r="CZ560" s="3"/>
      <c r="DA560" s="2"/>
      <c r="DC560" s="3"/>
      <c r="DD560" s="3"/>
      <c r="DE560" s="2"/>
      <c r="DG560" s="3"/>
      <c r="DH560" s="3"/>
      <c r="DI560" s="2"/>
      <c r="DK560" s="3"/>
      <c r="DL560" s="3"/>
      <c r="DM560" s="90"/>
      <c r="DN560" s="90"/>
      <c r="DO560" s="90"/>
      <c r="DP560" s="103"/>
      <c r="DQ560" s="2"/>
      <c r="DS560" s="3"/>
      <c r="DT560" s="121"/>
      <c r="DU560" s="2"/>
      <c r="DW560" s="3"/>
      <c r="DX560" s="121"/>
      <c r="DY560" s="2"/>
      <c r="EA560" s="3"/>
      <c r="EB560" s="121"/>
      <c r="EC560" s="2"/>
      <c r="EE560" s="3"/>
      <c r="EF560" s="121"/>
      <c r="EG560" s="2"/>
      <c r="EI560" s="3"/>
      <c r="EJ560" s="121"/>
      <c r="EK560" s="2"/>
      <c r="EM560" s="3"/>
      <c r="EN560" s="121"/>
      <c r="EO560" s="1870"/>
      <c r="EP560" s="462"/>
      <c r="EQ560" s="462"/>
      <c r="ER560" s="1871"/>
      <c r="ES560" s="2"/>
      <c r="EU560" s="3"/>
      <c r="EV560" s="121"/>
      <c r="EW560" s="2"/>
      <c r="EY560" s="3"/>
      <c r="EZ560" s="121"/>
      <c r="FA560" s="2"/>
      <c r="FC560" s="3"/>
      <c r="FD560" s="121"/>
      <c r="FE560" s="1682"/>
      <c r="FF560" s="1683"/>
      <c r="FG560" s="1684"/>
      <c r="FH560" s="1685"/>
      <c r="FL560" s="2252"/>
      <c r="FP560" s="2252"/>
      <c r="FQ560" s="1858"/>
      <c r="FT560" s="2252"/>
      <c r="FX560" s="2252"/>
      <c r="FY560" s="374">
        <f t="shared" ref="FY560:FY576" si="452">GB560*6/20</f>
        <v>0</v>
      </c>
      <c r="FZ560" s="374">
        <f t="shared" ref="FZ560:FZ576" si="453">GB560*6/20</f>
        <v>0</v>
      </c>
      <c r="GA560" s="374">
        <f t="shared" ref="GA560:GA576" si="454">GB560*8/20</f>
        <v>0</v>
      </c>
      <c r="GB560" s="2263"/>
      <c r="GF560" s="2252"/>
      <c r="GG560" s="1858"/>
      <c r="GJ560" s="2252"/>
      <c r="GK560" s="1858"/>
      <c r="GN560" s="2252"/>
      <c r="GR560" s="2252"/>
      <c r="GV560" s="1858"/>
      <c r="GW560" s="1906">
        <f>GZ560*6/20</f>
        <v>4.3349999999999991</v>
      </c>
      <c r="GX560" s="683">
        <f>GZ560*6/20</f>
        <v>4.3349999999999991</v>
      </c>
      <c r="GY560" s="683">
        <f>GZ560*8/20</f>
        <v>5.7799999999999994</v>
      </c>
      <c r="GZ560" s="1907">
        <v>14.45</v>
      </c>
      <c r="HA560" s="1906">
        <f>HD560*6/20</f>
        <v>3.4410000000000003</v>
      </c>
      <c r="HB560" s="683">
        <f>HD560*6/20</f>
        <v>3.4410000000000003</v>
      </c>
      <c r="HC560" s="683">
        <f>HD560*8/20</f>
        <v>4.5880000000000001</v>
      </c>
      <c r="HD560" s="1907">
        <v>11.47</v>
      </c>
      <c r="HE560" s="1870"/>
      <c r="HF560" s="462"/>
      <c r="HG560" s="462"/>
      <c r="HH560" s="1871"/>
      <c r="HI560" s="374">
        <f t="shared" ref="HI560:HI565" si="455">HL560*6/20</f>
        <v>0.3</v>
      </c>
      <c r="HJ560" s="374">
        <f t="shared" ref="HJ560:HJ565" si="456">HL560*6/20</f>
        <v>0.3</v>
      </c>
      <c r="HK560" s="374">
        <f t="shared" ref="HK560:HK565" si="457">HL560*8/20</f>
        <v>0.4</v>
      </c>
      <c r="HL560" s="2263">
        <v>1</v>
      </c>
      <c r="HM560" s="1870"/>
      <c r="HN560" s="462"/>
      <c r="HO560" s="462"/>
      <c r="HP560" s="1871"/>
      <c r="HQ560" s="1906">
        <f>HT560*6/20</f>
        <v>4.2990000000000004</v>
      </c>
      <c r="HR560" s="683">
        <f>HT560*6/20</f>
        <v>4.2990000000000004</v>
      </c>
      <c r="HS560" s="683">
        <f>HT560*8/20</f>
        <v>5.7320000000000002</v>
      </c>
      <c r="HT560" s="1907">
        <v>14.33</v>
      </c>
      <c r="HU560" s="374">
        <f>HX560*6/20</f>
        <v>1.95</v>
      </c>
      <c r="HV560" s="374">
        <f>HX560*6/20</f>
        <v>1.95</v>
      </c>
      <c r="HW560" s="374">
        <f t="shared" ref="HW560:HW576" si="458">HX560*8/20</f>
        <v>2.6</v>
      </c>
      <c r="HX560" s="2263">
        <v>6.5</v>
      </c>
      <c r="HY560" s="1906">
        <f>IB560*6/20</f>
        <v>3.7349999999999994</v>
      </c>
      <c r="HZ560" s="683">
        <f>IB560*6/20</f>
        <v>3.7349999999999994</v>
      </c>
      <c r="IA560" s="683">
        <f>IB560*8/20</f>
        <v>4.9799999999999995</v>
      </c>
      <c r="IB560" s="1907">
        <v>12.45</v>
      </c>
      <c r="IC560" s="374">
        <f t="shared" ref="IC560:IC575" si="459">IF560*6/20</f>
        <v>0.3</v>
      </c>
      <c r="ID560" s="374">
        <f t="shared" ref="ID560:ID575" si="460">IF560*6/20</f>
        <v>0.3</v>
      </c>
      <c r="IE560" s="374">
        <f t="shared" ref="IE560:IE576" si="461">IF560*8/20</f>
        <v>0.4</v>
      </c>
      <c r="IF560" s="2263">
        <v>1</v>
      </c>
      <c r="IG560" s="374">
        <f t="shared" ref="IG560:IG567" si="462">IJ560*6/20</f>
        <v>0.3</v>
      </c>
      <c r="IH560" s="374">
        <f t="shared" ref="IH560:IH567" si="463">IJ560*6/20</f>
        <v>0.3</v>
      </c>
      <c r="II560" s="374">
        <f t="shared" ref="II560:II567" si="464">IJ560*8/20</f>
        <v>0.4</v>
      </c>
      <c r="IJ560" s="2263">
        <v>1</v>
      </c>
      <c r="IK560" s="374"/>
      <c r="IL560" s="374"/>
      <c r="IM560" s="374"/>
      <c r="IN560" s="2263"/>
      <c r="IO560" s="374"/>
      <c r="IP560" s="374"/>
      <c r="IQ560" s="374"/>
      <c r="IR560" s="2263"/>
      <c r="IS560" s="374"/>
      <c r="IT560" s="374"/>
      <c r="IU560" s="374"/>
      <c r="IV560" s="1870"/>
      <c r="IW560" s="1869"/>
      <c r="IX560" s="374"/>
      <c r="IY560" s="374"/>
      <c r="IZ560" s="2263"/>
      <c r="JA560" s="1869"/>
      <c r="JB560" s="374"/>
      <c r="JC560" s="374"/>
      <c r="JD560" s="2263"/>
      <c r="JE560" s="1869"/>
      <c r="JF560" s="374"/>
      <c r="JG560" s="374"/>
      <c r="JH560" s="2263"/>
      <c r="JI560" s="1869"/>
      <c r="JJ560" s="374"/>
      <c r="JK560" s="374"/>
      <c r="JL560" s="2263"/>
      <c r="JM560" s="1869"/>
      <c r="JN560" s="374"/>
      <c r="JO560" s="374"/>
      <c r="JP560" s="2263"/>
      <c r="JQ560" s="1869"/>
      <c r="JR560" s="374"/>
      <c r="JS560" s="374"/>
      <c r="JT560" s="2263"/>
      <c r="JU560" s="1869"/>
      <c r="JV560" s="374"/>
      <c r="JW560" s="374"/>
      <c r="JX560" s="2263"/>
      <c r="JY560" s="1869"/>
      <c r="JZ560" s="374"/>
      <c r="KA560" s="374"/>
      <c r="KB560" s="2263"/>
      <c r="KC560" s="1869"/>
      <c r="KD560" s="374"/>
      <c r="KE560" s="374"/>
      <c r="KF560" s="2263"/>
      <c r="KG560" s="1869"/>
      <c r="KH560" s="374"/>
      <c r="KI560" s="374"/>
      <c r="KJ560" s="2263"/>
      <c r="KK560" s="1869"/>
      <c r="KL560" s="374"/>
      <c r="KM560" s="374"/>
      <c r="KN560" s="2263"/>
      <c r="KO560" s="1869"/>
      <c r="KP560" s="374"/>
      <c r="KQ560" s="374"/>
      <c r="KR560" s="2263"/>
      <c r="KS560" s="1869"/>
      <c r="KT560" s="374"/>
      <c r="KU560" s="374"/>
      <c r="KV560" s="2263"/>
      <c r="KW560" s="1869"/>
      <c r="KX560" s="374"/>
      <c r="KY560" s="374"/>
      <c r="KZ560" s="2263"/>
      <c r="LA560" s="1869"/>
      <c r="LB560" s="374"/>
      <c r="LC560" s="374"/>
      <c r="LD560" s="2263"/>
      <c r="LE560" s="1869"/>
      <c r="LF560" s="374"/>
      <c r="LG560" s="374"/>
      <c r="LH560" s="2263"/>
      <c r="LI560" s="1869"/>
      <c r="LJ560" s="374"/>
      <c r="LK560" s="374"/>
      <c r="LL560" s="2263"/>
      <c r="LM560" s="1869"/>
      <c r="LN560" s="374"/>
      <c r="LO560" s="374"/>
      <c r="LP560" s="2263"/>
      <c r="LQ560" s="1869"/>
      <c r="LR560" s="374"/>
      <c r="LS560" s="374"/>
      <c r="LT560" s="2263"/>
      <c r="LU560" s="1869"/>
      <c r="LV560" s="374"/>
      <c r="LW560" s="374"/>
      <c r="LX560" s="2263"/>
      <c r="LY560" s="1869"/>
      <c r="LZ560" s="374"/>
      <c r="MA560" s="374"/>
      <c r="MB560" s="2263"/>
      <c r="MC560" s="1869"/>
      <c r="MD560" s="374"/>
      <c r="ME560" s="374"/>
      <c r="MF560" s="2263"/>
      <c r="MG560" s="1869"/>
      <c r="MH560" s="374"/>
      <c r="MI560" s="374"/>
      <c r="MJ560" s="2263"/>
      <c r="MK560" s="1869"/>
      <c r="ML560" s="374"/>
      <c r="MM560" s="374"/>
      <c r="MN560" s="2263"/>
      <c r="MO560" s="1869"/>
      <c r="MP560" s="374"/>
      <c r="MQ560" s="374"/>
      <c r="MR560" s="2263"/>
      <c r="MS560" s="1869"/>
      <c r="MT560" s="374"/>
      <c r="MU560" s="374"/>
      <c r="MV560" s="2263"/>
      <c r="MW560" s="1869"/>
      <c r="MX560" s="374"/>
      <c r="MY560" s="374"/>
      <c r="MZ560" s="2263"/>
      <c r="NA560" s="1869"/>
      <c r="NB560" s="374"/>
      <c r="NC560" s="374"/>
      <c r="ND560" s="2263"/>
    </row>
    <row r="561" spans="1:368" s="78" customFormat="1" thickBot="1">
      <c r="A561" s="899"/>
      <c r="B561" s="1754"/>
      <c r="C561" s="1790"/>
      <c r="D561" s="2331"/>
      <c r="E561" s="1790"/>
      <c r="F561" s="2342"/>
      <c r="G561" s="2342" t="s">
        <v>478</v>
      </c>
      <c r="H561" s="2343">
        <f t="shared" si="449"/>
        <v>3.592307692307692</v>
      </c>
      <c r="I561" s="2343">
        <f t="shared" si="450"/>
        <v>3.4384615384615382</v>
      </c>
      <c r="J561" s="2343">
        <f t="shared" si="451"/>
        <v>4.5846153846153843</v>
      </c>
      <c r="K561" s="2214">
        <f t="shared" ref="K561:K576" si="465">SUM(H561:J561)</f>
        <v>11.615384615384615</v>
      </c>
      <c r="L561" s="1754"/>
      <c r="M561" s="65"/>
      <c r="N561" s="65"/>
      <c r="O561" s="65"/>
      <c r="P561" s="218"/>
      <c r="Q561" s="2511"/>
      <c r="R561" s="97"/>
      <c r="S561" s="98"/>
      <c r="T561" s="2512"/>
      <c r="U561" s="463">
        <f t="shared" ref="U561:U576" si="466">X561*6/20</f>
        <v>3.9</v>
      </c>
      <c r="V561" s="463">
        <f t="shared" ref="V561:V576" si="467">X561*6/20</f>
        <v>3.9</v>
      </c>
      <c r="W561" s="463">
        <f t="shared" ref="W561:W576" si="468">X561*8/20</f>
        <v>5.2</v>
      </c>
      <c r="X561" s="703">
        <v>13</v>
      </c>
      <c r="Y561" s="101"/>
      <c r="Z561" s="101"/>
      <c r="AA561" s="101"/>
      <c r="AB561" s="102"/>
      <c r="AC561" s="484"/>
      <c r="AD561" s="484"/>
      <c r="AE561" s="484"/>
      <c r="AF561" s="356"/>
      <c r="AG561" s="358"/>
      <c r="AH561" s="358"/>
      <c r="AI561" s="358"/>
      <c r="AJ561" s="543"/>
      <c r="AK561" s="485"/>
      <c r="AL561" s="486"/>
      <c r="AM561" s="486"/>
      <c r="AN561" s="2361"/>
      <c r="AO561" s="2227">
        <f t="shared" ref="AO561:AO576" si="469">AR561*6/20</f>
        <v>3</v>
      </c>
      <c r="AP561" s="2227">
        <f t="shared" ref="AP561:AP576" si="470">AR561*6/20</f>
        <v>3</v>
      </c>
      <c r="AQ561" s="2227">
        <f t="shared" ref="AQ561:AQ576" si="471">AR561*8/20</f>
        <v>4</v>
      </c>
      <c r="AR561" s="2420">
        <v>10</v>
      </c>
      <c r="AS561" s="358">
        <f t="shared" ref="AS561:AS576" si="472">AV561*6/20</f>
        <v>3.6</v>
      </c>
      <c r="AT561" s="358">
        <f t="shared" ref="AT561:AT576" si="473">AV561*6/20</f>
        <v>3.6</v>
      </c>
      <c r="AU561" s="358">
        <f t="shared" ref="AU561:AU576" si="474">AV561*8/20</f>
        <v>4.8</v>
      </c>
      <c r="AV561" s="1983">
        <v>12</v>
      </c>
      <c r="AW561" s="1971"/>
      <c r="AX561" s="665"/>
      <c r="AY561" s="666"/>
      <c r="AZ561" s="1963"/>
      <c r="BA561" s="4"/>
      <c r="BB561" s="4"/>
      <c r="BC561" s="4"/>
      <c r="BD561" s="2395"/>
      <c r="BE561" s="2401">
        <v>5</v>
      </c>
      <c r="BF561" s="368">
        <v>3</v>
      </c>
      <c r="BG561" s="2451">
        <v>4</v>
      </c>
      <c r="BH561" s="2448">
        <f t="shared" ref="BH561:BH576" si="475">BG561+BF561+BE561</f>
        <v>12</v>
      </c>
      <c r="BI561" s="221"/>
      <c r="BJ561" s="221"/>
      <c r="BK561" s="221"/>
      <c r="BL561" s="220"/>
      <c r="BM561" s="1982"/>
      <c r="BN561" s="358"/>
      <c r="BO561" s="358"/>
      <c r="BP561" s="1983"/>
      <c r="BQ561" s="109"/>
      <c r="BR561" s="109"/>
      <c r="BS561" s="109"/>
      <c r="BT561" s="608"/>
      <c r="BU561" s="1939"/>
      <c r="BV561" s="109"/>
      <c r="BW561" s="109"/>
      <c r="BX561" s="1940"/>
      <c r="BY561" s="90"/>
      <c r="BZ561" s="90"/>
      <c r="CA561" s="90"/>
      <c r="CB561" s="120"/>
      <c r="CC561" s="41"/>
      <c r="CD561" s="41"/>
      <c r="CE561" s="41"/>
      <c r="CF561" s="100"/>
      <c r="CG561" s="38"/>
      <c r="CH561" s="38"/>
      <c r="CI561" s="38"/>
      <c r="CJ561" s="117"/>
      <c r="CK561" s="221"/>
      <c r="CL561" s="221"/>
      <c r="CM561" s="221"/>
      <c r="CN561" s="220"/>
      <c r="CO561" s="1982">
        <f t="shared" ref="CO561:CO575" si="476">CR561*6/20</f>
        <v>3.6</v>
      </c>
      <c r="CP561" s="358">
        <f t="shared" ref="CP561:CP575" si="477">CR561*6/20</f>
        <v>3.6</v>
      </c>
      <c r="CQ561" s="358">
        <f t="shared" ref="CQ561:CQ575" si="478">CR561*8/20</f>
        <v>4.8</v>
      </c>
      <c r="CR561" s="1983">
        <v>12</v>
      </c>
      <c r="CV561" s="121"/>
      <c r="CW561" s="2"/>
      <c r="CY561" s="3"/>
      <c r="CZ561" s="3"/>
      <c r="DA561" s="2"/>
      <c r="DC561" s="3"/>
      <c r="DD561" s="3"/>
      <c r="DE561" s="2"/>
      <c r="DG561" s="3"/>
      <c r="DH561" s="3"/>
      <c r="DI561" s="2"/>
      <c r="DK561" s="3"/>
      <c r="DL561" s="3"/>
      <c r="DM561" s="90"/>
      <c r="DN561" s="90"/>
      <c r="DO561" s="90"/>
      <c r="DP561" s="103"/>
      <c r="DQ561" s="2"/>
      <c r="DS561" s="3"/>
      <c r="DT561" s="121"/>
      <c r="DU561" s="2"/>
      <c r="DW561" s="3"/>
      <c r="DX561" s="121"/>
      <c r="DY561" s="2"/>
      <c r="EA561" s="3"/>
      <c r="EB561" s="121"/>
      <c r="EC561" s="2"/>
      <c r="EE561" s="3"/>
      <c r="EF561" s="121"/>
      <c r="EG561" s="2"/>
      <c r="EI561" s="3"/>
      <c r="EJ561" s="121"/>
      <c r="EK561" s="2"/>
      <c r="EM561" s="3"/>
      <c r="EN561" s="121"/>
      <c r="EO561" s="1870"/>
      <c r="EP561" s="462"/>
      <c r="EQ561" s="462"/>
      <c r="ER561" s="1871"/>
      <c r="ES561" s="2"/>
      <c r="EU561" s="3"/>
      <c r="EV561" s="121"/>
      <c r="EW561" s="2"/>
      <c r="EY561" s="3"/>
      <c r="EZ561" s="121"/>
      <c r="FA561" s="2"/>
      <c r="FC561" s="3"/>
      <c r="FD561" s="121"/>
      <c r="FE561" s="1682"/>
      <c r="FF561" s="1683"/>
      <c r="FG561" s="1684"/>
      <c r="FH561" s="1685"/>
      <c r="FL561" s="2252"/>
      <c r="FP561" s="2252"/>
      <c r="FQ561" s="1858"/>
      <c r="FT561" s="2252"/>
      <c r="FX561" s="2252"/>
      <c r="FY561" s="374">
        <f t="shared" si="452"/>
        <v>3.3</v>
      </c>
      <c r="FZ561" s="374">
        <f t="shared" si="453"/>
        <v>3.3</v>
      </c>
      <c r="GA561" s="374">
        <f t="shared" si="454"/>
        <v>4.4000000000000004</v>
      </c>
      <c r="GB561" s="2263">
        <v>11</v>
      </c>
      <c r="GF561" s="2252"/>
      <c r="GG561" s="1858"/>
      <c r="GJ561" s="2252"/>
      <c r="GK561" s="1858"/>
      <c r="GN561" s="2252"/>
      <c r="GR561" s="2252"/>
      <c r="GV561" s="1858"/>
      <c r="GW561" s="374">
        <f t="shared" ref="GW561:GW576" si="479">GZ561*6/20</f>
        <v>4.5</v>
      </c>
      <c r="GX561" s="374">
        <f t="shared" ref="GX561:GX576" si="480">GZ561*6/20</f>
        <v>4.5</v>
      </c>
      <c r="GY561" s="374">
        <f t="shared" ref="GY561:GY576" si="481">GZ561*8/20</f>
        <v>6</v>
      </c>
      <c r="GZ561" s="2263">
        <v>15</v>
      </c>
      <c r="HA561" s="374">
        <f t="shared" ref="HA561:HA576" si="482">HD561*6/20</f>
        <v>3.6</v>
      </c>
      <c r="HB561" s="374">
        <f t="shared" ref="HB561:HB576" si="483">HD561*6/20</f>
        <v>3.6</v>
      </c>
      <c r="HC561" s="374">
        <f t="shared" ref="HC561:HC576" si="484">HD561*8/20</f>
        <v>4.8</v>
      </c>
      <c r="HD561" s="2263">
        <v>12</v>
      </c>
      <c r="HE561" s="1870"/>
      <c r="HF561" s="462"/>
      <c r="HG561" s="462"/>
      <c r="HH561" s="1871"/>
      <c r="HI561" s="374">
        <f t="shared" si="455"/>
        <v>3</v>
      </c>
      <c r="HJ561" s="374">
        <f t="shared" si="456"/>
        <v>3</v>
      </c>
      <c r="HK561" s="374">
        <f t="shared" si="457"/>
        <v>4</v>
      </c>
      <c r="HL561" s="2263">
        <v>10</v>
      </c>
      <c r="HM561" s="1870"/>
      <c r="HN561" s="462"/>
      <c r="HO561" s="462"/>
      <c r="HP561" s="1871"/>
      <c r="HQ561" s="374">
        <f t="shared" ref="HQ561:HQ575" si="485">HT561*6/20</f>
        <v>3.9</v>
      </c>
      <c r="HR561" s="374">
        <f t="shared" ref="HR561:HR575" si="486">HT561*6/20</f>
        <v>3.9</v>
      </c>
      <c r="HS561" s="374">
        <f t="shared" ref="HS561:HS575" si="487">HT561*8/20</f>
        <v>5.2</v>
      </c>
      <c r="HT561" s="2263">
        <v>13</v>
      </c>
      <c r="HU561" s="374">
        <f>HX561*6/20</f>
        <v>2.5499999999999998</v>
      </c>
      <c r="HV561" s="374">
        <f>HX561*6/20</f>
        <v>2.5499999999999998</v>
      </c>
      <c r="HW561" s="374">
        <f t="shared" si="458"/>
        <v>3.4</v>
      </c>
      <c r="HX561" s="2263">
        <v>8.5</v>
      </c>
      <c r="HY561" s="374">
        <f t="shared" ref="HY561:HY576" si="488">IB561*6/20</f>
        <v>3.15</v>
      </c>
      <c r="HZ561" s="374">
        <f t="shared" ref="HZ561:HZ576" si="489">IB561*6/20</f>
        <v>3.15</v>
      </c>
      <c r="IA561" s="374">
        <f t="shared" ref="IA561:IA576" si="490">IB561*8/20</f>
        <v>4.2</v>
      </c>
      <c r="IB561" s="2263">
        <v>10.5</v>
      </c>
      <c r="IC561" s="374">
        <f t="shared" si="459"/>
        <v>3.6</v>
      </c>
      <c r="ID561" s="374">
        <f t="shared" si="460"/>
        <v>3.6</v>
      </c>
      <c r="IE561" s="374">
        <f t="shared" si="461"/>
        <v>4.8</v>
      </c>
      <c r="IF561" s="2263">
        <v>12</v>
      </c>
      <c r="IG561" s="374">
        <f t="shared" si="462"/>
        <v>3.6</v>
      </c>
      <c r="IH561" s="374">
        <f t="shared" si="463"/>
        <v>3.6</v>
      </c>
      <c r="II561" s="374">
        <f t="shared" si="464"/>
        <v>4.8</v>
      </c>
      <c r="IJ561" s="2263">
        <v>12</v>
      </c>
      <c r="IK561" s="374"/>
      <c r="IL561" s="374"/>
      <c r="IM561" s="374"/>
      <c r="IN561" s="2263"/>
      <c r="IO561" s="374"/>
      <c r="IP561" s="374"/>
      <c r="IQ561" s="374"/>
      <c r="IR561" s="2263"/>
      <c r="IS561" s="374"/>
      <c r="IT561" s="374"/>
      <c r="IU561" s="374"/>
      <c r="IV561" s="1870"/>
      <c r="IW561" s="1869"/>
      <c r="IX561" s="374"/>
      <c r="IY561" s="374"/>
      <c r="IZ561" s="2263"/>
      <c r="JA561" s="1869"/>
      <c r="JB561" s="374"/>
      <c r="JC561" s="374"/>
      <c r="JD561" s="2263"/>
      <c r="JE561" s="1869"/>
      <c r="JF561" s="374"/>
      <c r="JG561" s="374"/>
      <c r="JH561" s="2263"/>
      <c r="JI561" s="1869"/>
      <c r="JJ561" s="374"/>
      <c r="JK561" s="374"/>
      <c r="JL561" s="2263"/>
      <c r="JM561" s="1869"/>
      <c r="JN561" s="374"/>
      <c r="JO561" s="374"/>
      <c r="JP561" s="2263"/>
      <c r="JQ561" s="1869"/>
      <c r="JR561" s="374"/>
      <c r="JS561" s="374"/>
      <c r="JT561" s="2263"/>
      <c r="JU561" s="1869"/>
      <c r="JV561" s="374"/>
      <c r="JW561" s="374"/>
      <c r="JX561" s="2263"/>
      <c r="JY561" s="1869"/>
      <c r="JZ561" s="374"/>
      <c r="KA561" s="374"/>
      <c r="KB561" s="2263"/>
      <c r="KC561" s="1869"/>
      <c r="KD561" s="374"/>
      <c r="KE561" s="374"/>
      <c r="KF561" s="2263"/>
      <c r="KG561" s="1869"/>
      <c r="KH561" s="374"/>
      <c r="KI561" s="374"/>
      <c r="KJ561" s="2263"/>
      <c r="KK561" s="1869"/>
      <c r="KL561" s="374"/>
      <c r="KM561" s="374"/>
      <c r="KN561" s="2263"/>
      <c r="KO561" s="1869"/>
      <c r="KP561" s="374"/>
      <c r="KQ561" s="374"/>
      <c r="KR561" s="2263"/>
      <c r="KS561" s="1869"/>
      <c r="KT561" s="374"/>
      <c r="KU561" s="374"/>
      <c r="KV561" s="2263"/>
      <c r="KW561" s="1869"/>
      <c r="KX561" s="374"/>
      <c r="KY561" s="374"/>
      <c r="KZ561" s="2263"/>
      <c r="LA561" s="1869"/>
      <c r="LB561" s="374"/>
      <c r="LC561" s="374"/>
      <c r="LD561" s="2263"/>
      <c r="LE561" s="1869"/>
      <c r="LF561" s="374"/>
      <c r="LG561" s="374"/>
      <c r="LH561" s="2263"/>
      <c r="LI561" s="1869"/>
      <c r="LJ561" s="374"/>
      <c r="LK561" s="374"/>
      <c r="LL561" s="2263"/>
      <c r="LM561" s="1869"/>
      <c r="LN561" s="374"/>
      <c r="LO561" s="374"/>
      <c r="LP561" s="2263"/>
      <c r="LQ561" s="1869"/>
      <c r="LR561" s="374"/>
      <c r="LS561" s="374"/>
      <c r="LT561" s="2263"/>
      <c r="LU561" s="1869"/>
      <c r="LV561" s="374"/>
      <c r="LW561" s="374"/>
      <c r="LX561" s="2263"/>
      <c r="LY561" s="1869"/>
      <c r="LZ561" s="374"/>
      <c r="MA561" s="374"/>
      <c r="MB561" s="2263"/>
      <c r="MC561" s="1869"/>
      <c r="MD561" s="374"/>
      <c r="ME561" s="374"/>
      <c r="MF561" s="2263"/>
      <c r="MG561" s="1869"/>
      <c r="MH561" s="374"/>
      <c r="MI561" s="374"/>
      <c r="MJ561" s="2263"/>
      <c r="MK561" s="1869"/>
      <c r="ML561" s="374"/>
      <c r="MM561" s="374"/>
      <c r="MN561" s="2263"/>
      <c r="MO561" s="1869"/>
      <c r="MP561" s="374"/>
      <c r="MQ561" s="374"/>
      <c r="MR561" s="2263"/>
      <c r="MS561" s="1869"/>
      <c r="MT561" s="374"/>
      <c r="MU561" s="374"/>
      <c r="MV561" s="2263"/>
      <c r="MW561" s="1869"/>
      <c r="MX561" s="374"/>
      <c r="MY561" s="374"/>
      <c r="MZ561" s="2263"/>
      <c r="NA561" s="1869"/>
      <c r="NB561" s="374"/>
      <c r="NC561" s="374"/>
      <c r="ND561" s="2263"/>
    </row>
    <row r="562" spans="1:368" s="78" customFormat="1" thickBot="1">
      <c r="A562" s="899"/>
      <c r="B562" s="1754"/>
      <c r="C562" s="1790"/>
      <c r="D562" s="2331"/>
      <c r="E562" s="1790"/>
      <c r="F562" s="2342"/>
      <c r="G562" s="2342" t="s">
        <v>166</v>
      </c>
      <c r="H562" s="2343">
        <f t="shared" si="449"/>
        <v>2.7242307692307692</v>
      </c>
      <c r="I562" s="2343">
        <f t="shared" si="450"/>
        <v>2.7242307692307692</v>
      </c>
      <c r="J562" s="2343">
        <f t="shared" si="451"/>
        <v>3.632307692307692</v>
      </c>
      <c r="K562" s="2214">
        <f t="shared" si="465"/>
        <v>9.0807692307692314</v>
      </c>
      <c r="L562" s="1754"/>
      <c r="M562" s="65"/>
      <c r="N562" s="65"/>
      <c r="O562" s="65"/>
      <c r="P562" s="218"/>
      <c r="Q562" s="2511"/>
      <c r="R562" s="97"/>
      <c r="S562" s="98"/>
      <c r="T562" s="2512"/>
      <c r="U562" s="463">
        <f t="shared" si="466"/>
        <v>3.6</v>
      </c>
      <c r="V562" s="463">
        <f t="shared" si="467"/>
        <v>3.6</v>
      </c>
      <c r="W562" s="463">
        <f t="shared" si="468"/>
        <v>4.8</v>
      </c>
      <c r="X562" s="703">
        <v>12</v>
      </c>
      <c r="Y562" s="101"/>
      <c r="Z562" s="101"/>
      <c r="AA562" s="101"/>
      <c r="AB562" s="102"/>
      <c r="AC562" s="484"/>
      <c r="AD562" s="484"/>
      <c r="AE562" s="484"/>
      <c r="AF562" s="356"/>
      <c r="AG562" s="358"/>
      <c r="AH562" s="358"/>
      <c r="AI562" s="358"/>
      <c r="AJ562" s="543"/>
      <c r="AK562" s="485"/>
      <c r="AL562" s="486"/>
      <c r="AM562" s="486"/>
      <c r="AN562" s="2361"/>
      <c r="AO562" s="2227">
        <f t="shared" si="469"/>
        <v>0.6</v>
      </c>
      <c r="AP562" s="2227">
        <f t="shared" si="470"/>
        <v>0.6</v>
      </c>
      <c r="AQ562" s="2227">
        <f t="shared" si="471"/>
        <v>0.8</v>
      </c>
      <c r="AR562" s="2420">
        <v>2</v>
      </c>
      <c r="AS562" s="358">
        <f t="shared" si="472"/>
        <v>3.9</v>
      </c>
      <c r="AT562" s="358">
        <f t="shared" si="473"/>
        <v>3.9</v>
      </c>
      <c r="AU562" s="358">
        <f t="shared" si="474"/>
        <v>5.2</v>
      </c>
      <c r="AV562" s="1983">
        <v>13</v>
      </c>
      <c r="AW562" s="1971"/>
      <c r="AX562" s="665"/>
      <c r="AY562" s="666"/>
      <c r="AZ562" s="1963"/>
      <c r="BA562" s="4"/>
      <c r="BB562" s="4"/>
      <c r="BC562" s="4"/>
      <c r="BD562" s="2395"/>
      <c r="BE562" s="1906">
        <f>BH562*6/20</f>
        <v>3.8460000000000001</v>
      </c>
      <c r="BF562" s="683">
        <f>BH562*6/20</f>
        <v>3.8460000000000001</v>
      </c>
      <c r="BG562" s="2466">
        <f>BH562*8/20</f>
        <v>5.1280000000000001</v>
      </c>
      <c r="BH562" s="2409">
        <f>$BH$560</f>
        <v>12.82</v>
      </c>
      <c r="BI562" s="221"/>
      <c r="BJ562" s="221"/>
      <c r="BK562" s="221"/>
      <c r="BL562" s="220"/>
      <c r="BM562" s="1982"/>
      <c r="BN562" s="358"/>
      <c r="BO562" s="358"/>
      <c r="BP562" s="1983"/>
      <c r="BQ562" s="109"/>
      <c r="BR562" s="109"/>
      <c r="BS562" s="109"/>
      <c r="BT562" s="608"/>
      <c r="BU562" s="1939"/>
      <c r="BV562" s="109"/>
      <c r="BW562" s="109"/>
      <c r="BX562" s="1940"/>
      <c r="BY562" s="90"/>
      <c r="BZ562" s="90"/>
      <c r="CA562" s="90"/>
      <c r="CB562" s="120"/>
      <c r="CC562" s="41"/>
      <c r="CD562" s="41"/>
      <c r="CE562" s="41"/>
      <c r="CF562" s="100"/>
      <c r="CG562" s="38"/>
      <c r="CH562" s="38"/>
      <c r="CI562" s="38"/>
      <c r="CJ562" s="117"/>
      <c r="CK562" s="221"/>
      <c r="CL562" s="221"/>
      <c r="CM562" s="221"/>
      <c r="CN562" s="220"/>
      <c r="CO562" s="1982">
        <f t="shared" si="476"/>
        <v>4.05</v>
      </c>
      <c r="CP562" s="358">
        <f t="shared" si="477"/>
        <v>4.05</v>
      </c>
      <c r="CQ562" s="358">
        <f t="shared" si="478"/>
        <v>5.4</v>
      </c>
      <c r="CR562" s="1983">
        <v>13.5</v>
      </c>
      <c r="CV562" s="121"/>
      <c r="CW562" s="2"/>
      <c r="CY562" s="3"/>
      <c r="CZ562" s="3"/>
      <c r="DA562" s="2"/>
      <c r="DC562" s="3"/>
      <c r="DD562" s="3"/>
      <c r="DE562" s="2"/>
      <c r="DG562" s="3"/>
      <c r="DH562" s="3"/>
      <c r="DI562" s="2"/>
      <c r="DK562" s="3"/>
      <c r="DL562" s="3"/>
      <c r="DM562" s="90"/>
      <c r="DN562" s="90"/>
      <c r="DO562" s="90"/>
      <c r="DP562" s="103"/>
      <c r="DQ562" s="2"/>
      <c r="DS562" s="3"/>
      <c r="DT562" s="121"/>
      <c r="DU562" s="2"/>
      <c r="DW562" s="3"/>
      <c r="DX562" s="121"/>
      <c r="DY562" s="2"/>
      <c r="EA562" s="3"/>
      <c r="EB562" s="121"/>
      <c r="EC562" s="2"/>
      <c r="EE562" s="3"/>
      <c r="EF562" s="121"/>
      <c r="EG562" s="2"/>
      <c r="EI562" s="3"/>
      <c r="EJ562" s="121"/>
      <c r="EK562" s="2"/>
      <c r="EM562" s="3"/>
      <c r="EN562" s="121"/>
      <c r="EO562" s="1870"/>
      <c r="EP562" s="462"/>
      <c r="EQ562" s="462"/>
      <c r="ER562" s="1871"/>
      <c r="ES562" s="2"/>
      <c r="EU562" s="3"/>
      <c r="EV562" s="121"/>
      <c r="EW562" s="2"/>
      <c r="EY562" s="3"/>
      <c r="EZ562" s="121"/>
      <c r="FA562" s="2"/>
      <c r="FC562" s="3"/>
      <c r="FD562" s="121"/>
      <c r="FE562" s="1682"/>
      <c r="FF562" s="1683"/>
      <c r="FG562" s="1684"/>
      <c r="FH562" s="1685"/>
      <c r="FL562" s="2252"/>
      <c r="FP562" s="2252"/>
      <c r="FQ562" s="1858"/>
      <c r="FT562" s="2252"/>
      <c r="FX562" s="2252"/>
      <c r="FY562" s="374">
        <f t="shared" si="452"/>
        <v>0</v>
      </c>
      <c r="FZ562" s="374">
        <f t="shared" si="453"/>
        <v>0</v>
      </c>
      <c r="GA562" s="374">
        <f t="shared" si="454"/>
        <v>0</v>
      </c>
      <c r="GB562" s="2263"/>
      <c r="GF562" s="2252"/>
      <c r="GG562" s="1858"/>
      <c r="GJ562" s="2252"/>
      <c r="GK562" s="1858"/>
      <c r="GN562" s="2252"/>
      <c r="GR562" s="2252"/>
      <c r="GV562" s="1858"/>
      <c r="GW562" s="1906">
        <f>GZ562*6/20</f>
        <v>4.3349999999999991</v>
      </c>
      <c r="GX562" s="683">
        <f>GZ562*6/20</f>
        <v>4.3349999999999991</v>
      </c>
      <c r="GY562" s="683">
        <f>GZ562*8/20</f>
        <v>5.7799999999999994</v>
      </c>
      <c r="GZ562" s="1907">
        <v>14.45</v>
      </c>
      <c r="HA562" s="374">
        <f t="shared" si="482"/>
        <v>3</v>
      </c>
      <c r="HB562" s="374">
        <f t="shared" si="483"/>
        <v>3</v>
      </c>
      <c r="HC562" s="374">
        <f t="shared" si="484"/>
        <v>4</v>
      </c>
      <c r="HD562" s="2263">
        <v>10</v>
      </c>
      <c r="HE562" s="1870"/>
      <c r="HF562" s="462"/>
      <c r="HG562" s="462"/>
      <c r="HH562" s="1871"/>
      <c r="HI562" s="374">
        <f t="shared" si="455"/>
        <v>0.3</v>
      </c>
      <c r="HJ562" s="374">
        <f t="shared" si="456"/>
        <v>0.3</v>
      </c>
      <c r="HK562" s="374">
        <f t="shared" si="457"/>
        <v>0.4</v>
      </c>
      <c r="HL562" s="2263">
        <v>1</v>
      </c>
      <c r="HM562" s="1870"/>
      <c r="HN562" s="462"/>
      <c r="HO562" s="462"/>
      <c r="HP562" s="1871"/>
      <c r="HQ562" s="1906">
        <f>HT562*6/20</f>
        <v>4.2990000000000004</v>
      </c>
      <c r="HR562" s="683">
        <f>HT562*6/20</f>
        <v>4.2990000000000004</v>
      </c>
      <c r="HS562" s="683">
        <f>HT562*8/20</f>
        <v>5.7320000000000002</v>
      </c>
      <c r="HT562" s="1907">
        <f>$HT$560</f>
        <v>14.33</v>
      </c>
      <c r="HU562" s="374">
        <f t="shared" ref="HU562:HU576" si="491">HX562*6/20</f>
        <v>2.25</v>
      </c>
      <c r="HV562" s="374">
        <f t="shared" ref="HV562:HV576" si="492">HX562*6/20</f>
        <v>2.25</v>
      </c>
      <c r="HW562" s="374">
        <f t="shared" si="458"/>
        <v>3</v>
      </c>
      <c r="HX562" s="2263">
        <v>7.5</v>
      </c>
      <c r="HY562" s="1906">
        <f>IB562*6/20</f>
        <v>3.7349999999999994</v>
      </c>
      <c r="HZ562" s="683">
        <f>IB562*6/20</f>
        <v>3.7349999999999994</v>
      </c>
      <c r="IA562" s="683">
        <f>IB562*8/20</f>
        <v>4.9799999999999995</v>
      </c>
      <c r="IB562" s="1907">
        <v>12.45</v>
      </c>
      <c r="IC562" s="374">
        <f t="shared" si="459"/>
        <v>1.5</v>
      </c>
      <c r="ID562" s="374">
        <f t="shared" si="460"/>
        <v>1.5</v>
      </c>
      <c r="IE562" s="374">
        <f t="shared" si="461"/>
        <v>2</v>
      </c>
      <c r="IF562" s="2263">
        <v>5</v>
      </c>
      <c r="IG562" s="374">
        <f t="shared" si="462"/>
        <v>1.5</v>
      </c>
      <c r="IH562" s="374">
        <f t="shared" si="463"/>
        <v>1.5</v>
      </c>
      <c r="II562" s="374">
        <f t="shared" si="464"/>
        <v>2</v>
      </c>
      <c r="IJ562" s="2263">
        <v>5</v>
      </c>
      <c r="IK562" s="374"/>
      <c r="IL562" s="374"/>
      <c r="IM562" s="374"/>
      <c r="IN562" s="2263"/>
      <c r="IO562" s="374"/>
      <c r="IP562" s="374"/>
      <c r="IQ562" s="374"/>
      <c r="IR562" s="2263"/>
      <c r="IS562" s="374"/>
      <c r="IT562" s="374"/>
      <c r="IU562" s="374"/>
      <c r="IV562" s="1870"/>
      <c r="IW562" s="1869"/>
      <c r="IX562" s="374"/>
      <c r="IY562" s="374"/>
      <c r="IZ562" s="2263"/>
      <c r="JA562" s="1869"/>
      <c r="JB562" s="374"/>
      <c r="JC562" s="374"/>
      <c r="JD562" s="2263"/>
      <c r="JE562" s="1869"/>
      <c r="JF562" s="374"/>
      <c r="JG562" s="374"/>
      <c r="JH562" s="2263"/>
      <c r="JI562" s="1869"/>
      <c r="JJ562" s="374"/>
      <c r="JK562" s="374"/>
      <c r="JL562" s="2263"/>
      <c r="JM562" s="1869"/>
      <c r="JN562" s="374"/>
      <c r="JO562" s="374"/>
      <c r="JP562" s="2263"/>
      <c r="JQ562" s="1869"/>
      <c r="JR562" s="374"/>
      <c r="JS562" s="374"/>
      <c r="JT562" s="2263"/>
      <c r="JU562" s="1869"/>
      <c r="JV562" s="374"/>
      <c r="JW562" s="374"/>
      <c r="JX562" s="2263"/>
      <c r="JY562" s="1869"/>
      <c r="JZ562" s="374"/>
      <c r="KA562" s="374"/>
      <c r="KB562" s="2263"/>
      <c r="KC562" s="1869"/>
      <c r="KD562" s="374"/>
      <c r="KE562" s="374"/>
      <c r="KF562" s="2263"/>
      <c r="KG562" s="1869"/>
      <c r="KH562" s="374"/>
      <c r="KI562" s="374"/>
      <c r="KJ562" s="2263"/>
      <c r="KK562" s="1869"/>
      <c r="KL562" s="374"/>
      <c r="KM562" s="374"/>
      <c r="KN562" s="2263"/>
      <c r="KO562" s="1869"/>
      <c r="KP562" s="374"/>
      <c r="KQ562" s="374"/>
      <c r="KR562" s="2263"/>
      <c r="KS562" s="1869"/>
      <c r="KT562" s="374"/>
      <c r="KU562" s="374"/>
      <c r="KV562" s="2263"/>
      <c r="KW562" s="1869"/>
      <c r="KX562" s="374"/>
      <c r="KY562" s="374"/>
      <c r="KZ562" s="2263"/>
      <c r="LA562" s="1869"/>
      <c r="LB562" s="374"/>
      <c r="LC562" s="374"/>
      <c r="LD562" s="2263"/>
      <c r="LE562" s="1869"/>
      <c r="LF562" s="374"/>
      <c r="LG562" s="374"/>
      <c r="LH562" s="2263"/>
      <c r="LI562" s="1869"/>
      <c r="LJ562" s="374"/>
      <c r="LK562" s="374"/>
      <c r="LL562" s="2263"/>
      <c r="LM562" s="1869"/>
      <c r="LN562" s="374"/>
      <c r="LO562" s="374"/>
      <c r="LP562" s="2263"/>
      <c r="LQ562" s="1869"/>
      <c r="LR562" s="374"/>
      <c r="LS562" s="374"/>
      <c r="LT562" s="2263"/>
      <c r="LU562" s="1869"/>
      <c r="LV562" s="374"/>
      <c r="LW562" s="374"/>
      <c r="LX562" s="2263"/>
      <c r="LY562" s="1869"/>
      <c r="LZ562" s="374"/>
      <c r="MA562" s="374"/>
      <c r="MB562" s="2263"/>
      <c r="MC562" s="1869"/>
      <c r="MD562" s="374"/>
      <c r="ME562" s="374"/>
      <c r="MF562" s="2263"/>
      <c r="MG562" s="1869"/>
      <c r="MH562" s="374"/>
      <c r="MI562" s="374"/>
      <c r="MJ562" s="2263"/>
      <c r="MK562" s="1869"/>
      <c r="ML562" s="374"/>
      <c r="MM562" s="374"/>
      <c r="MN562" s="2263"/>
      <c r="MO562" s="1869"/>
      <c r="MP562" s="374"/>
      <c r="MQ562" s="374"/>
      <c r="MR562" s="2263"/>
      <c r="MS562" s="1869"/>
      <c r="MT562" s="374"/>
      <c r="MU562" s="374"/>
      <c r="MV562" s="2263"/>
      <c r="MW562" s="1869"/>
      <c r="MX562" s="374"/>
      <c r="MY562" s="374"/>
      <c r="MZ562" s="2263"/>
      <c r="NA562" s="1869"/>
      <c r="NB562" s="374"/>
      <c r="NC562" s="374"/>
      <c r="ND562" s="2263"/>
    </row>
    <row r="563" spans="1:368" s="78" customFormat="1" thickBot="1">
      <c r="A563" s="899"/>
      <c r="B563" s="1754"/>
      <c r="C563" s="1790"/>
      <c r="D563" s="2331"/>
      <c r="E563" s="1790"/>
      <c r="F563" s="2342"/>
      <c r="G563" s="2342" t="s">
        <v>625</v>
      </c>
      <c r="H563" s="2343">
        <f t="shared" si="449"/>
        <v>3.7873076923076927</v>
      </c>
      <c r="I563" s="2343">
        <f t="shared" si="450"/>
        <v>3.7103846153846161</v>
      </c>
      <c r="J563" s="2343">
        <f t="shared" si="451"/>
        <v>4.9215384615384608</v>
      </c>
      <c r="K563" s="2214">
        <f t="shared" si="465"/>
        <v>12.419230769230769</v>
      </c>
      <c r="L563" s="1754"/>
      <c r="M563" s="65"/>
      <c r="N563" s="65"/>
      <c r="O563" s="65"/>
      <c r="P563" s="218"/>
      <c r="Q563" s="2511"/>
      <c r="R563" s="97"/>
      <c r="S563" s="98"/>
      <c r="T563" s="2512"/>
      <c r="U563" s="463">
        <f t="shared" si="466"/>
        <v>4.8</v>
      </c>
      <c r="V563" s="463">
        <f t="shared" si="467"/>
        <v>4.8</v>
      </c>
      <c r="W563" s="463">
        <f t="shared" si="468"/>
        <v>6.4</v>
      </c>
      <c r="X563" s="703">
        <v>16</v>
      </c>
      <c r="Y563" s="101"/>
      <c r="Z563" s="101"/>
      <c r="AA563" s="101"/>
      <c r="AB563" s="102"/>
      <c r="AC563" s="484"/>
      <c r="AD563" s="484"/>
      <c r="AE563" s="484"/>
      <c r="AF563" s="356"/>
      <c r="AG563" s="358"/>
      <c r="AH563" s="358"/>
      <c r="AI563" s="358"/>
      <c r="AJ563" s="543"/>
      <c r="AK563" s="485"/>
      <c r="AL563" s="486"/>
      <c r="AM563" s="486"/>
      <c r="AN563" s="2361"/>
      <c r="AO563" s="2227">
        <f t="shared" si="469"/>
        <v>3.3</v>
      </c>
      <c r="AP563" s="2227">
        <f t="shared" si="470"/>
        <v>3.3</v>
      </c>
      <c r="AQ563" s="2227">
        <f t="shared" si="471"/>
        <v>4.4000000000000004</v>
      </c>
      <c r="AR563" s="2420">
        <v>11</v>
      </c>
      <c r="AS563" s="358">
        <f t="shared" si="472"/>
        <v>3.6</v>
      </c>
      <c r="AT563" s="358">
        <f t="shared" si="473"/>
        <v>3.6</v>
      </c>
      <c r="AU563" s="358">
        <f t="shared" si="474"/>
        <v>4.8</v>
      </c>
      <c r="AV563" s="1983">
        <v>12</v>
      </c>
      <c r="AW563" s="1971"/>
      <c r="AX563" s="665"/>
      <c r="AY563" s="666"/>
      <c r="AZ563" s="1963"/>
      <c r="BA563" s="4"/>
      <c r="BB563" s="4"/>
      <c r="BC563" s="4"/>
      <c r="BD563" s="2395"/>
      <c r="BE563" s="2401">
        <v>5</v>
      </c>
      <c r="BF563" s="368">
        <v>4</v>
      </c>
      <c r="BG563" s="2451">
        <v>5</v>
      </c>
      <c r="BH563" s="2448">
        <f t="shared" si="475"/>
        <v>14</v>
      </c>
      <c r="BI563" s="221"/>
      <c r="BJ563" s="221"/>
      <c r="BK563" s="221"/>
      <c r="BL563" s="220"/>
      <c r="BM563" s="1982"/>
      <c r="BN563" s="358"/>
      <c r="BO563" s="358"/>
      <c r="BP563" s="1983"/>
      <c r="BQ563" s="109"/>
      <c r="BR563" s="109"/>
      <c r="BS563" s="109"/>
      <c r="BT563" s="608"/>
      <c r="BU563" s="1939"/>
      <c r="BV563" s="109"/>
      <c r="BW563" s="109"/>
      <c r="BX563" s="1940"/>
      <c r="BY563" s="90"/>
      <c r="BZ563" s="90"/>
      <c r="CA563" s="90"/>
      <c r="CB563" s="120"/>
      <c r="CC563" s="41"/>
      <c r="CD563" s="41"/>
      <c r="CE563" s="41"/>
      <c r="CF563" s="100"/>
      <c r="CG563" s="38"/>
      <c r="CH563" s="38"/>
      <c r="CI563" s="38"/>
      <c r="CJ563" s="117"/>
      <c r="CK563" s="221"/>
      <c r="CL563" s="221"/>
      <c r="CM563" s="221"/>
      <c r="CN563" s="220"/>
      <c r="CO563" s="1982">
        <f t="shared" si="476"/>
        <v>4.2</v>
      </c>
      <c r="CP563" s="358">
        <f t="shared" si="477"/>
        <v>4.2</v>
      </c>
      <c r="CQ563" s="358">
        <f t="shared" si="478"/>
        <v>5.6</v>
      </c>
      <c r="CR563" s="1983">
        <v>14</v>
      </c>
      <c r="CV563" s="121"/>
      <c r="CW563" s="2"/>
      <c r="CY563" s="3"/>
      <c r="CZ563" s="3"/>
      <c r="DA563" s="2"/>
      <c r="DC563" s="3"/>
      <c r="DD563" s="3"/>
      <c r="DE563" s="2"/>
      <c r="DG563" s="3"/>
      <c r="DH563" s="3"/>
      <c r="DI563" s="2"/>
      <c r="DK563" s="3"/>
      <c r="DL563" s="3"/>
      <c r="DM563" s="90"/>
      <c r="DN563" s="90"/>
      <c r="DO563" s="90"/>
      <c r="DP563" s="103"/>
      <c r="DQ563" s="2"/>
      <c r="DS563" s="3"/>
      <c r="DT563" s="121"/>
      <c r="DU563" s="2"/>
      <c r="DW563" s="3"/>
      <c r="DX563" s="121"/>
      <c r="DY563" s="2"/>
      <c r="EA563" s="3"/>
      <c r="EB563" s="121"/>
      <c r="EC563" s="2"/>
      <c r="EE563" s="3"/>
      <c r="EF563" s="121"/>
      <c r="EG563" s="2"/>
      <c r="EI563" s="3"/>
      <c r="EJ563" s="121"/>
      <c r="EK563" s="2"/>
      <c r="EM563" s="3"/>
      <c r="EN563" s="121"/>
      <c r="EO563" s="1870"/>
      <c r="EP563" s="462"/>
      <c r="EQ563" s="462"/>
      <c r="ER563" s="1871"/>
      <c r="ES563" s="2"/>
      <c r="EU563" s="3"/>
      <c r="EV563" s="121"/>
      <c r="EW563" s="2"/>
      <c r="EY563" s="3"/>
      <c r="EZ563" s="121"/>
      <c r="FA563" s="2"/>
      <c r="FC563" s="3"/>
      <c r="FD563" s="121"/>
      <c r="FE563" s="1682"/>
      <c r="FF563" s="1683"/>
      <c r="FG563" s="1684"/>
      <c r="FH563" s="1685"/>
      <c r="FL563" s="2252"/>
      <c r="FP563" s="2252"/>
      <c r="FQ563" s="1858"/>
      <c r="FT563" s="2252"/>
      <c r="FX563" s="2252"/>
      <c r="FY563" s="374">
        <f t="shared" si="452"/>
        <v>4.2</v>
      </c>
      <c r="FZ563" s="374">
        <f t="shared" si="453"/>
        <v>4.2</v>
      </c>
      <c r="GA563" s="374">
        <f t="shared" si="454"/>
        <v>5.6</v>
      </c>
      <c r="GB563" s="2263">
        <v>14</v>
      </c>
      <c r="GF563" s="2252"/>
      <c r="GG563" s="1858"/>
      <c r="GJ563" s="2252"/>
      <c r="GK563" s="1858"/>
      <c r="GN563" s="2252"/>
      <c r="GR563" s="2252"/>
      <c r="GV563" s="1858"/>
      <c r="GW563" s="374">
        <f t="shared" si="479"/>
        <v>3.3</v>
      </c>
      <c r="GX563" s="374">
        <f t="shared" si="480"/>
        <v>3.3</v>
      </c>
      <c r="GY563" s="374">
        <f t="shared" si="481"/>
        <v>4.4000000000000004</v>
      </c>
      <c r="GZ563" s="2263">
        <v>11</v>
      </c>
      <c r="HA563" s="374">
        <f t="shared" si="482"/>
        <v>3.6</v>
      </c>
      <c r="HB563" s="374">
        <f t="shared" si="483"/>
        <v>3.6</v>
      </c>
      <c r="HC563" s="374">
        <f t="shared" si="484"/>
        <v>4.8</v>
      </c>
      <c r="HD563" s="2263">
        <v>12</v>
      </c>
      <c r="HE563" s="1870"/>
      <c r="HF563" s="462"/>
      <c r="HG563" s="462"/>
      <c r="HH563" s="1871"/>
      <c r="HI563" s="374">
        <f t="shared" si="455"/>
        <v>3.6</v>
      </c>
      <c r="HJ563" s="374">
        <f t="shared" si="456"/>
        <v>3.6</v>
      </c>
      <c r="HK563" s="374">
        <f t="shared" si="457"/>
        <v>4.8</v>
      </c>
      <c r="HL563" s="2263">
        <v>12</v>
      </c>
      <c r="HM563" s="1870"/>
      <c r="HN563" s="462"/>
      <c r="HO563" s="462"/>
      <c r="HP563" s="1871"/>
      <c r="HQ563" s="374">
        <f t="shared" si="485"/>
        <v>3.6</v>
      </c>
      <c r="HR563" s="374">
        <f t="shared" si="486"/>
        <v>3.6</v>
      </c>
      <c r="HS563" s="374">
        <f t="shared" si="487"/>
        <v>4.8</v>
      </c>
      <c r="HT563" s="2263">
        <v>12</v>
      </c>
      <c r="HU563" s="374">
        <f t="shared" si="491"/>
        <v>3.3</v>
      </c>
      <c r="HV563" s="374">
        <f t="shared" si="492"/>
        <v>3.3</v>
      </c>
      <c r="HW563" s="374">
        <f t="shared" si="458"/>
        <v>4.4000000000000004</v>
      </c>
      <c r="HX563" s="2263">
        <v>11</v>
      </c>
      <c r="HY563" s="1906">
        <f>IB563*6/20</f>
        <v>3.7349999999999994</v>
      </c>
      <c r="HZ563" s="683">
        <f>IB563*6/20</f>
        <v>3.7349999999999994</v>
      </c>
      <c r="IA563" s="683">
        <f>IB563*8/20</f>
        <v>4.9799999999999995</v>
      </c>
      <c r="IB563" s="1907">
        <v>12.45</v>
      </c>
      <c r="IC563" s="374">
        <f t="shared" si="459"/>
        <v>3</v>
      </c>
      <c r="ID563" s="374">
        <f t="shared" si="460"/>
        <v>3</v>
      </c>
      <c r="IE563" s="374">
        <f t="shared" si="461"/>
        <v>4</v>
      </c>
      <c r="IF563" s="2263">
        <v>10</v>
      </c>
      <c r="IG563" s="374">
        <f t="shared" si="462"/>
        <v>3</v>
      </c>
      <c r="IH563" s="374">
        <f t="shared" si="463"/>
        <v>3</v>
      </c>
      <c r="II563" s="374">
        <f t="shared" si="464"/>
        <v>4</v>
      </c>
      <c r="IJ563" s="2263">
        <v>10</v>
      </c>
      <c r="IK563" s="374"/>
      <c r="IL563" s="374"/>
      <c r="IM563" s="374"/>
      <c r="IN563" s="2263"/>
      <c r="IO563" s="374"/>
      <c r="IP563" s="374"/>
      <c r="IQ563" s="374"/>
      <c r="IR563" s="2263"/>
      <c r="IS563" s="374"/>
      <c r="IT563" s="374"/>
      <c r="IU563" s="374"/>
      <c r="IV563" s="1870"/>
      <c r="IW563" s="1869"/>
      <c r="IX563" s="374"/>
      <c r="IY563" s="374"/>
      <c r="IZ563" s="2263"/>
      <c r="JA563" s="1869"/>
      <c r="JB563" s="374"/>
      <c r="JC563" s="374"/>
      <c r="JD563" s="2263"/>
      <c r="JE563" s="1869"/>
      <c r="JF563" s="374"/>
      <c r="JG563" s="374"/>
      <c r="JH563" s="2263"/>
      <c r="JI563" s="1869"/>
      <c r="JJ563" s="374"/>
      <c r="JK563" s="374"/>
      <c r="JL563" s="2263"/>
      <c r="JM563" s="1869"/>
      <c r="JN563" s="374"/>
      <c r="JO563" s="374"/>
      <c r="JP563" s="2263"/>
      <c r="JQ563" s="1869"/>
      <c r="JR563" s="374"/>
      <c r="JS563" s="374"/>
      <c r="JT563" s="2263"/>
      <c r="JU563" s="1869"/>
      <c r="JV563" s="374"/>
      <c r="JW563" s="374"/>
      <c r="JX563" s="2263"/>
      <c r="JY563" s="1869"/>
      <c r="JZ563" s="374"/>
      <c r="KA563" s="374"/>
      <c r="KB563" s="2263"/>
      <c r="KC563" s="1869"/>
      <c r="KD563" s="374"/>
      <c r="KE563" s="374"/>
      <c r="KF563" s="2263"/>
      <c r="KG563" s="1869"/>
      <c r="KH563" s="374"/>
      <c r="KI563" s="374"/>
      <c r="KJ563" s="2263"/>
      <c r="KK563" s="1869"/>
      <c r="KL563" s="374"/>
      <c r="KM563" s="374"/>
      <c r="KN563" s="2263"/>
      <c r="KO563" s="1869"/>
      <c r="KP563" s="374"/>
      <c r="KQ563" s="374"/>
      <c r="KR563" s="2263"/>
      <c r="KS563" s="1869"/>
      <c r="KT563" s="374"/>
      <c r="KU563" s="374"/>
      <c r="KV563" s="2263"/>
      <c r="KW563" s="1869"/>
      <c r="KX563" s="374"/>
      <c r="KY563" s="374"/>
      <c r="KZ563" s="2263"/>
      <c r="LA563" s="1869"/>
      <c r="LB563" s="374"/>
      <c r="LC563" s="374"/>
      <c r="LD563" s="2263"/>
      <c r="LE563" s="1869"/>
      <c r="LF563" s="374"/>
      <c r="LG563" s="374"/>
      <c r="LH563" s="2263"/>
      <c r="LI563" s="1869"/>
      <c r="LJ563" s="374"/>
      <c r="LK563" s="374"/>
      <c r="LL563" s="2263"/>
      <c r="LM563" s="1869"/>
      <c r="LN563" s="374"/>
      <c r="LO563" s="374"/>
      <c r="LP563" s="2263"/>
      <c r="LQ563" s="1869"/>
      <c r="LR563" s="374"/>
      <c r="LS563" s="374"/>
      <c r="LT563" s="2263"/>
      <c r="LU563" s="1869"/>
      <c r="LV563" s="374"/>
      <c r="LW563" s="374"/>
      <c r="LX563" s="2263"/>
      <c r="LY563" s="1869"/>
      <c r="LZ563" s="374"/>
      <c r="MA563" s="374"/>
      <c r="MB563" s="2263"/>
      <c r="MC563" s="1869"/>
      <c r="MD563" s="374"/>
      <c r="ME563" s="374"/>
      <c r="MF563" s="2263"/>
      <c r="MG563" s="1869"/>
      <c r="MH563" s="374"/>
      <c r="MI563" s="374"/>
      <c r="MJ563" s="2263"/>
      <c r="MK563" s="1869"/>
      <c r="ML563" s="374"/>
      <c r="MM563" s="374"/>
      <c r="MN563" s="2263"/>
      <c r="MO563" s="1869"/>
      <c r="MP563" s="374"/>
      <c r="MQ563" s="374"/>
      <c r="MR563" s="2263"/>
      <c r="MS563" s="1869"/>
      <c r="MT563" s="374"/>
      <c r="MU563" s="374"/>
      <c r="MV563" s="2263"/>
      <c r="MW563" s="1869"/>
      <c r="MX563" s="374"/>
      <c r="MY563" s="374"/>
      <c r="MZ563" s="2263"/>
      <c r="NA563" s="1869"/>
      <c r="NB563" s="374"/>
      <c r="NC563" s="374"/>
      <c r="ND563" s="2263"/>
    </row>
    <row r="564" spans="1:368" s="78" customFormat="1" thickBot="1">
      <c r="A564" s="899"/>
      <c r="B564" s="1754"/>
      <c r="C564" s="1790"/>
      <c r="D564" s="2331"/>
      <c r="E564" s="1790"/>
      <c r="F564" s="2342"/>
      <c r="G564" s="2342" t="s">
        <v>368</v>
      </c>
      <c r="H564" s="2343">
        <f t="shared" si="449"/>
        <v>3.0145384615384616</v>
      </c>
      <c r="I564" s="2343">
        <f t="shared" si="450"/>
        <v>3.0145384615384616</v>
      </c>
      <c r="J564" s="2343">
        <f t="shared" si="451"/>
        <v>4.0193846153846149</v>
      </c>
      <c r="K564" s="2214">
        <f t="shared" si="465"/>
        <v>10.048461538461538</v>
      </c>
      <c r="L564" s="1754"/>
      <c r="M564" s="65"/>
      <c r="N564" s="65"/>
      <c r="O564" s="65"/>
      <c r="P564" s="218"/>
      <c r="Q564" s="2511"/>
      <c r="R564" s="97"/>
      <c r="S564" s="98"/>
      <c r="T564" s="2512"/>
      <c r="U564" s="463">
        <f t="shared" si="466"/>
        <v>3.6</v>
      </c>
      <c r="V564" s="463">
        <f t="shared" si="467"/>
        <v>3.6</v>
      </c>
      <c r="W564" s="463">
        <f t="shared" si="468"/>
        <v>4.8</v>
      </c>
      <c r="X564" s="703">
        <v>12</v>
      </c>
      <c r="Y564" s="101"/>
      <c r="Z564" s="101"/>
      <c r="AA564" s="101"/>
      <c r="AB564" s="102"/>
      <c r="AC564" s="484"/>
      <c r="AD564" s="484"/>
      <c r="AE564" s="484"/>
      <c r="AF564" s="356"/>
      <c r="AG564" s="358"/>
      <c r="AH564" s="358"/>
      <c r="AI564" s="358"/>
      <c r="AJ564" s="543"/>
      <c r="AK564" s="485"/>
      <c r="AL564" s="486"/>
      <c r="AM564" s="486"/>
      <c r="AN564" s="2361"/>
      <c r="AO564" s="2227">
        <f t="shared" si="469"/>
        <v>0.6</v>
      </c>
      <c r="AP564" s="2227">
        <f t="shared" si="470"/>
        <v>0.6</v>
      </c>
      <c r="AQ564" s="2227">
        <f t="shared" si="471"/>
        <v>0.8</v>
      </c>
      <c r="AR564" s="2420">
        <v>2</v>
      </c>
      <c r="AS564" s="1906">
        <f>AV564*6/20</f>
        <v>3.9240000000000004</v>
      </c>
      <c r="AT564" s="683">
        <f>AV564*6/20</f>
        <v>3.9240000000000004</v>
      </c>
      <c r="AU564" s="683">
        <f>AV564*8/20</f>
        <v>5.2320000000000002</v>
      </c>
      <c r="AV564" s="1907">
        <v>13.08</v>
      </c>
      <c r="AW564" s="1971"/>
      <c r="AX564" s="665"/>
      <c r="AY564" s="666"/>
      <c r="AZ564" s="1963"/>
      <c r="BA564" s="4"/>
      <c r="BB564" s="4"/>
      <c r="BC564" s="4"/>
      <c r="BD564" s="2395"/>
      <c r="BE564" s="1906">
        <f>BH564*6/20</f>
        <v>3.8460000000000001</v>
      </c>
      <c r="BF564" s="683">
        <f>BH564*6/20</f>
        <v>3.8460000000000001</v>
      </c>
      <c r="BG564" s="2466">
        <f>BH564*8/20</f>
        <v>5.1280000000000001</v>
      </c>
      <c r="BH564" s="2409">
        <f>$BH$560</f>
        <v>12.82</v>
      </c>
      <c r="BI564" s="221"/>
      <c r="BJ564" s="221"/>
      <c r="BK564" s="221"/>
      <c r="BL564" s="220"/>
      <c r="BM564" s="1982"/>
      <c r="BN564" s="358"/>
      <c r="BO564" s="358"/>
      <c r="BP564" s="1983"/>
      <c r="BQ564" s="109"/>
      <c r="BR564" s="109"/>
      <c r="BS564" s="109"/>
      <c r="BT564" s="608"/>
      <c r="BU564" s="1939"/>
      <c r="BV564" s="109"/>
      <c r="BW564" s="109"/>
      <c r="BX564" s="1940"/>
      <c r="BY564" s="90"/>
      <c r="BZ564" s="90"/>
      <c r="CA564" s="90"/>
      <c r="CB564" s="120"/>
      <c r="CC564" s="41"/>
      <c r="CD564" s="41"/>
      <c r="CE564" s="41"/>
      <c r="CF564" s="100"/>
      <c r="CG564" s="38"/>
      <c r="CH564" s="38"/>
      <c r="CI564" s="38"/>
      <c r="CJ564" s="117"/>
      <c r="CK564" s="221"/>
      <c r="CL564" s="221"/>
      <c r="CM564" s="221"/>
      <c r="CN564" s="220"/>
      <c r="CO564" s="1982">
        <f t="shared" si="476"/>
        <v>3.6</v>
      </c>
      <c r="CP564" s="358">
        <f t="shared" si="477"/>
        <v>3.6</v>
      </c>
      <c r="CQ564" s="358">
        <f t="shared" si="478"/>
        <v>4.8</v>
      </c>
      <c r="CR564" s="1983">
        <v>12</v>
      </c>
      <c r="CV564" s="121"/>
      <c r="CW564" s="2"/>
      <c r="CY564" s="3"/>
      <c r="CZ564" s="3"/>
      <c r="DA564" s="2"/>
      <c r="DC564" s="3"/>
      <c r="DD564" s="3"/>
      <c r="DE564" s="2"/>
      <c r="DG564" s="3"/>
      <c r="DH564" s="3"/>
      <c r="DI564" s="2"/>
      <c r="DK564" s="3"/>
      <c r="DL564" s="3"/>
      <c r="DM564" s="90"/>
      <c r="DN564" s="90"/>
      <c r="DO564" s="90"/>
      <c r="DP564" s="103"/>
      <c r="DQ564" s="2"/>
      <c r="DS564" s="3"/>
      <c r="DT564" s="121"/>
      <c r="DU564" s="2"/>
      <c r="DW564" s="3"/>
      <c r="DX564" s="121"/>
      <c r="DY564" s="2"/>
      <c r="EA564" s="3"/>
      <c r="EB564" s="121"/>
      <c r="EC564" s="2"/>
      <c r="EE564" s="3"/>
      <c r="EF564" s="121"/>
      <c r="EG564" s="2"/>
      <c r="EI564" s="3"/>
      <c r="EJ564" s="121"/>
      <c r="EK564" s="2"/>
      <c r="EM564" s="3"/>
      <c r="EN564" s="121"/>
      <c r="EO564" s="1870"/>
      <c r="EP564" s="462"/>
      <c r="EQ564" s="462"/>
      <c r="ER564" s="1871"/>
      <c r="ES564" s="2"/>
      <c r="EU564" s="3"/>
      <c r="EV564" s="121"/>
      <c r="EW564" s="2"/>
      <c r="EY564" s="3"/>
      <c r="EZ564" s="121"/>
      <c r="FA564" s="2"/>
      <c r="FC564" s="3"/>
      <c r="FD564" s="121"/>
      <c r="FE564" s="1682"/>
      <c r="FF564" s="1683"/>
      <c r="FG564" s="1684"/>
      <c r="FH564" s="1685"/>
      <c r="FL564" s="2252"/>
      <c r="FP564" s="2252"/>
      <c r="FQ564" s="1858"/>
      <c r="FT564" s="2252"/>
      <c r="FX564" s="2252"/>
      <c r="FY564" s="374">
        <f t="shared" si="452"/>
        <v>3.6</v>
      </c>
      <c r="FZ564" s="374">
        <f t="shared" si="453"/>
        <v>3.6</v>
      </c>
      <c r="GA564" s="374">
        <f t="shared" si="454"/>
        <v>4.8</v>
      </c>
      <c r="GB564" s="2263">
        <v>12</v>
      </c>
      <c r="GF564" s="2252"/>
      <c r="GG564" s="1858"/>
      <c r="GJ564" s="2252"/>
      <c r="GK564" s="1858"/>
      <c r="GN564" s="2252"/>
      <c r="GR564" s="2252"/>
      <c r="GV564" s="1858"/>
      <c r="GW564" s="1906">
        <f>GZ564*6/20</f>
        <v>4.3349999999999991</v>
      </c>
      <c r="GX564" s="683">
        <f>GZ564*6/20</f>
        <v>4.3349999999999991</v>
      </c>
      <c r="GY564" s="683">
        <f>GZ564*8/20</f>
        <v>5.7799999999999994</v>
      </c>
      <c r="GZ564" s="1907">
        <v>14.45</v>
      </c>
      <c r="HA564" s="374">
        <f t="shared" si="482"/>
        <v>2.4</v>
      </c>
      <c r="HB564" s="374">
        <f t="shared" si="483"/>
        <v>2.4</v>
      </c>
      <c r="HC564" s="374">
        <f t="shared" si="484"/>
        <v>3.2</v>
      </c>
      <c r="HD564" s="2263">
        <v>8</v>
      </c>
      <c r="HE564" s="1870"/>
      <c r="HF564" s="462"/>
      <c r="HG564" s="462"/>
      <c r="HH564" s="1871"/>
      <c r="HI564" s="374">
        <f t="shared" si="455"/>
        <v>0.3</v>
      </c>
      <c r="HJ564" s="374">
        <f t="shared" si="456"/>
        <v>0.3</v>
      </c>
      <c r="HK564" s="374">
        <f t="shared" si="457"/>
        <v>0.4</v>
      </c>
      <c r="HL564" s="2263">
        <v>1</v>
      </c>
      <c r="HM564" s="1870"/>
      <c r="HN564" s="462"/>
      <c r="HO564" s="462"/>
      <c r="HP564" s="1871"/>
      <c r="HQ564" s="1906">
        <f>HT564*6/20</f>
        <v>4.2990000000000004</v>
      </c>
      <c r="HR564" s="683">
        <f>HT564*6/20</f>
        <v>4.2990000000000004</v>
      </c>
      <c r="HS564" s="683">
        <f>HT564*8/20</f>
        <v>5.7320000000000002</v>
      </c>
      <c r="HT564" s="1907">
        <f>$HT$560</f>
        <v>14.33</v>
      </c>
      <c r="HU564" s="374">
        <f t="shared" si="491"/>
        <v>2.85</v>
      </c>
      <c r="HV564" s="374">
        <f t="shared" si="492"/>
        <v>2.85</v>
      </c>
      <c r="HW564" s="374">
        <f t="shared" si="458"/>
        <v>3.8</v>
      </c>
      <c r="HX564" s="2263">
        <v>9.5</v>
      </c>
      <c r="HY564" s="1906">
        <f>IB564*6/20</f>
        <v>3.7349999999999994</v>
      </c>
      <c r="HZ564" s="683">
        <f>IB564*6/20</f>
        <v>3.7349999999999994</v>
      </c>
      <c r="IA564" s="683">
        <f>IB564*8/20</f>
        <v>4.9799999999999995</v>
      </c>
      <c r="IB564" s="1907">
        <v>12.45</v>
      </c>
      <c r="IC564" s="374">
        <f t="shared" si="459"/>
        <v>2.1</v>
      </c>
      <c r="ID564" s="374">
        <f t="shared" si="460"/>
        <v>2.1</v>
      </c>
      <c r="IE564" s="374">
        <f t="shared" si="461"/>
        <v>2.8</v>
      </c>
      <c r="IF564" s="2263">
        <v>7</v>
      </c>
      <c r="IG564" s="374">
        <f t="shared" si="462"/>
        <v>2.1</v>
      </c>
      <c r="IH564" s="374">
        <f t="shared" si="463"/>
        <v>2.1</v>
      </c>
      <c r="II564" s="374">
        <f t="shared" si="464"/>
        <v>2.8</v>
      </c>
      <c r="IJ564" s="2263">
        <v>7</v>
      </c>
      <c r="IK564" s="374"/>
      <c r="IL564" s="374"/>
      <c r="IM564" s="374"/>
      <c r="IN564" s="2263"/>
      <c r="IO564" s="374"/>
      <c r="IP564" s="374"/>
      <c r="IQ564" s="374"/>
      <c r="IR564" s="2263"/>
      <c r="IS564" s="374"/>
      <c r="IT564" s="374"/>
      <c r="IU564" s="374"/>
      <c r="IV564" s="1870"/>
      <c r="IW564" s="1869"/>
      <c r="IX564" s="374"/>
      <c r="IY564" s="374"/>
      <c r="IZ564" s="2263"/>
      <c r="JA564" s="1869"/>
      <c r="JB564" s="374"/>
      <c r="JC564" s="374"/>
      <c r="JD564" s="2263"/>
      <c r="JE564" s="1869"/>
      <c r="JF564" s="374"/>
      <c r="JG564" s="374"/>
      <c r="JH564" s="2263"/>
      <c r="JI564" s="1869"/>
      <c r="JJ564" s="374"/>
      <c r="JK564" s="374"/>
      <c r="JL564" s="2263"/>
      <c r="JM564" s="1869"/>
      <c r="JN564" s="374"/>
      <c r="JO564" s="374"/>
      <c r="JP564" s="2263"/>
      <c r="JQ564" s="1869"/>
      <c r="JR564" s="374"/>
      <c r="JS564" s="374"/>
      <c r="JT564" s="2263"/>
      <c r="JU564" s="1869"/>
      <c r="JV564" s="374"/>
      <c r="JW564" s="374"/>
      <c r="JX564" s="2263"/>
      <c r="JY564" s="1869"/>
      <c r="JZ564" s="374"/>
      <c r="KA564" s="374"/>
      <c r="KB564" s="2263"/>
      <c r="KC564" s="1869"/>
      <c r="KD564" s="374"/>
      <c r="KE564" s="374"/>
      <c r="KF564" s="2263"/>
      <c r="KG564" s="1869"/>
      <c r="KH564" s="374"/>
      <c r="KI564" s="374"/>
      <c r="KJ564" s="2263"/>
      <c r="KK564" s="1869"/>
      <c r="KL564" s="374"/>
      <c r="KM564" s="374"/>
      <c r="KN564" s="2263"/>
      <c r="KO564" s="1869"/>
      <c r="KP564" s="374"/>
      <c r="KQ564" s="374"/>
      <c r="KR564" s="2263"/>
      <c r="KS564" s="1869"/>
      <c r="KT564" s="374"/>
      <c r="KU564" s="374"/>
      <c r="KV564" s="2263"/>
      <c r="KW564" s="1869"/>
      <c r="KX564" s="374"/>
      <c r="KY564" s="374"/>
      <c r="KZ564" s="2263"/>
      <c r="LA564" s="1869"/>
      <c r="LB564" s="374"/>
      <c r="LC564" s="374"/>
      <c r="LD564" s="2263"/>
      <c r="LE564" s="1869"/>
      <c r="LF564" s="374"/>
      <c r="LG564" s="374"/>
      <c r="LH564" s="2263"/>
      <c r="LI564" s="1869"/>
      <c r="LJ564" s="374"/>
      <c r="LK564" s="374"/>
      <c r="LL564" s="2263"/>
      <c r="LM564" s="1869"/>
      <c r="LN564" s="374"/>
      <c r="LO564" s="374"/>
      <c r="LP564" s="2263"/>
      <c r="LQ564" s="1869"/>
      <c r="LR564" s="374"/>
      <c r="LS564" s="374"/>
      <c r="LT564" s="2263"/>
      <c r="LU564" s="1869"/>
      <c r="LV564" s="374"/>
      <c r="LW564" s="374"/>
      <c r="LX564" s="2263"/>
      <c r="LY564" s="1869"/>
      <c r="LZ564" s="374"/>
      <c r="MA564" s="374"/>
      <c r="MB564" s="2263"/>
      <c r="MC564" s="1869"/>
      <c r="MD564" s="374"/>
      <c r="ME564" s="374"/>
      <c r="MF564" s="2263"/>
      <c r="MG564" s="1869"/>
      <c r="MH564" s="374"/>
      <c r="MI564" s="374"/>
      <c r="MJ564" s="2263"/>
      <c r="MK564" s="1869"/>
      <c r="ML564" s="374"/>
      <c r="MM564" s="374"/>
      <c r="MN564" s="2263"/>
      <c r="MO564" s="1869"/>
      <c r="MP564" s="374"/>
      <c r="MQ564" s="374"/>
      <c r="MR564" s="2263"/>
      <c r="MS564" s="1869"/>
      <c r="MT564" s="374"/>
      <c r="MU564" s="374"/>
      <c r="MV564" s="2263"/>
      <c r="MW564" s="1869"/>
      <c r="MX564" s="374"/>
      <c r="MY564" s="374"/>
      <c r="MZ564" s="2263"/>
      <c r="NA564" s="1869"/>
      <c r="NB564" s="374"/>
      <c r="NC564" s="374"/>
      <c r="ND564" s="2263"/>
    </row>
    <row r="565" spans="1:368" s="78" customFormat="1" thickBot="1">
      <c r="A565" s="899"/>
      <c r="B565" s="1754"/>
      <c r="C565" s="1790"/>
      <c r="D565" s="2331"/>
      <c r="E565" s="1790"/>
      <c r="F565" s="2342"/>
      <c r="G565" s="2342" t="s">
        <v>626</v>
      </c>
      <c r="H565" s="2343">
        <f t="shared" si="449"/>
        <v>4.069230769230769</v>
      </c>
      <c r="I565" s="2343">
        <f t="shared" si="450"/>
        <v>4.069230769230769</v>
      </c>
      <c r="J565" s="2343">
        <f t="shared" si="451"/>
        <v>5.5538461538461537</v>
      </c>
      <c r="K565" s="2214">
        <f t="shared" si="465"/>
        <v>13.692307692307692</v>
      </c>
      <c r="L565" s="1754"/>
      <c r="M565" s="65"/>
      <c r="N565" s="65"/>
      <c r="O565" s="65"/>
      <c r="P565" s="218"/>
      <c r="Q565" s="2511"/>
      <c r="R565" s="97"/>
      <c r="S565" s="98"/>
      <c r="T565" s="2512"/>
      <c r="U565" s="463">
        <f t="shared" si="466"/>
        <v>4.5</v>
      </c>
      <c r="V565" s="463">
        <f t="shared" si="467"/>
        <v>4.5</v>
      </c>
      <c r="W565" s="463">
        <f t="shared" si="468"/>
        <v>6</v>
      </c>
      <c r="X565" s="703">
        <v>15</v>
      </c>
      <c r="Y565" s="101"/>
      <c r="Z565" s="101"/>
      <c r="AA565" s="101"/>
      <c r="AB565" s="102"/>
      <c r="AC565" s="484"/>
      <c r="AD565" s="484"/>
      <c r="AE565" s="484"/>
      <c r="AF565" s="356"/>
      <c r="AG565" s="358"/>
      <c r="AH565" s="358"/>
      <c r="AI565" s="358"/>
      <c r="AJ565" s="543"/>
      <c r="AK565" s="485"/>
      <c r="AL565" s="486"/>
      <c r="AM565" s="486"/>
      <c r="AN565" s="2361"/>
      <c r="AO565" s="2227">
        <f t="shared" si="469"/>
        <v>4.2</v>
      </c>
      <c r="AP565" s="2227">
        <f t="shared" si="470"/>
        <v>4.2</v>
      </c>
      <c r="AQ565" s="2227">
        <f t="shared" si="471"/>
        <v>5.6</v>
      </c>
      <c r="AR565" s="2420">
        <v>14</v>
      </c>
      <c r="AS565" s="358">
        <f t="shared" si="472"/>
        <v>4.2</v>
      </c>
      <c r="AT565" s="358">
        <f t="shared" si="473"/>
        <v>4.2</v>
      </c>
      <c r="AU565" s="358">
        <f t="shared" si="474"/>
        <v>5.6</v>
      </c>
      <c r="AV565" s="1983">
        <v>14</v>
      </c>
      <c r="AW565" s="1971"/>
      <c r="AX565" s="665"/>
      <c r="AY565" s="666"/>
      <c r="AZ565" s="1963"/>
      <c r="BA565" s="4"/>
      <c r="BB565" s="4"/>
      <c r="BC565" s="4"/>
      <c r="BD565" s="2395"/>
      <c r="BE565" s="2401">
        <v>4</v>
      </c>
      <c r="BF565" s="368">
        <v>4</v>
      </c>
      <c r="BG565" s="2451">
        <v>7</v>
      </c>
      <c r="BH565" s="2448">
        <f t="shared" si="475"/>
        <v>15</v>
      </c>
      <c r="BI565" s="221"/>
      <c r="BJ565" s="221"/>
      <c r="BK565" s="221"/>
      <c r="BL565" s="220"/>
      <c r="BM565" s="1982"/>
      <c r="BN565" s="358"/>
      <c r="BO565" s="358"/>
      <c r="BP565" s="1983"/>
      <c r="BQ565" s="109"/>
      <c r="BR565" s="109"/>
      <c r="BS565" s="109"/>
      <c r="BT565" s="608"/>
      <c r="BU565" s="1939"/>
      <c r="BV565" s="109"/>
      <c r="BW565" s="109"/>
      <c r="BX565" s="1940"/>
      <c r="BY565" s="90"/>
      <c r="BZ565" s="90"/>
      <c r="CA565" s="90"/>
      <c r="CB565" s="120"/>
      <c r="CC565" s="41"/>
      <c r="CD565" s="41"/>
      <c r="CE565" s="41"/>
      <c r="CF565" s="100"/>
      <c r="CG565" s="38"/>
      <c r="CH565" s="38"/>
      <c r="CI565" s="38"/>
      <c r="CJ565" s="117"/>
      <c r="CK565" s="221"/>
      <c r="CL565" s="221"/>
      <c r="CM565" s="221"/>
      <c r="CN565" s="220"/>
      <c r="CO565" s="1982">
        <f t="shared" si="476"/>
        <v>4.8</v>
      </c>
      <c r="CP565" s="358">
        <f t="shared" si="477"/>
        <v>4.8</v>
      </c>
      <c r="CQ565" s="358">
        <f t="shared" si="478"/>
        <v>6.4</v>
      </c>
      <c r="CR565" s="1983">
        <v>16</v>
      </c>
      <c r="CV565" s="121"/>
      <c r="CW565" s="2"/>
      <c r="CY565" s="3"/>
      <c r="CZ565" s="3"/>
      <c r="DA565" s="2"/>
      <c r="DC565" s="3"/>
      <c r="DD565" s="3"/>
      <c r="DE565" s="2"/>
      <c r="DG565" s="3"/>
      <c r="DH565" s="3"/>
      <c r="DI565" s="2"/>
      <c r="DK565" s="3"/>
      <c r="DL565" s="3"/>
      <c r="DM565" s="90"/>
      <c r="DN565" s="90"/>
      <c r="DO565" s="90"/>
      <c r="DP565" s="103"/>
      <c r="DQ565" s="2"/>
      <c r="DS565" s="3"/>
      <c r="DT565" s="121"/>
      <c r="DU565" s="2"/>
      <c r="DW565" s="3"/>
      <c r="DX565" s="121"/>
      <c r="DY565" s="2"/>
      <c r="EA565" s="3"/>
      <c r="EB565" s="121"/>
      <c r="EC565" s="2"/>
      <c r="EE565" s="3"/>
      <c r="EF565" s="121"/>
      <c r="EG565" s="2"/>
      <c r="EI565" s="3"/>
      <c r="EJ565" s="121"/>
      <c r="EK565" s="2"/>
      <c r="EM565" s="3"/>
      <c r="EN565" s="121"/>
      <c r="EO565" s="1870"/>
      <c r="EP565" s="462"/>
      <c r="EQ565" s="462"/>
      <c r="ER565" s="1871"/>
      <c r="ES565" s="2"/>
      <c r="EU565" s="3"/>
      <c r="EV565" s="121"/>
      <c r="EW565" s="2"/>
      <c r="EY565" s="3"/>
      <c r="EZ565" s="121"/>
      <c r="FA565" s="2"/>
      <c r="FC565" s="3"/>
      <c r="FD565" s="121"/>
      <c r="FE565" s="1682"/>
      <c r="FF565" s="1683"/>
      <c r="FG565" s="1684"/>
      <c r="FH565" s="1685"/>
      <c r="FL565" s="2252"/>
      <c r="FP565" s="2252"/>
      <c r="FQ565" s="1858"/>
      <c r="FT565" s="2252"/>
      <c r="FX565" s="2252"/>
      <c r="FY565" s="374">
        <f t="shared" si="452"/>
        <v>3.9</v>
      </c>
      <c r="FZ565" s="374">
        <f t="shared" si="453"/>
        <v>3.9</v>
      </c>
      <c r="GA565" s="374">
        <f t="shared" si="454"/>
        <v>5.2</v>
      </c>
      <c r="GB565" s="2263">
        <v>13</v>
      </c>
      <c r="GF565" s="2252"/>
      <c r="GG565" s="1858"/>
      <c r="GJ565" s="2252"/>
      <c r="GK565" s="1858"/>
      <c r="GN565" s="2252"/>
      <c r="GR565" s="2252"/>
      <c r="GV565" s="1858"/>
      <c r="GW565" s="374">
        <f t="shared" si="479"/>
        <v>3.9</v>
      </c>
      <c r="GX565" s="374">
        <f t="shared" si="480"/>
        <v>3.9</v>
      </c>
      <c r="GY565" s="374">
        <f t="shared" si="481"/>
        <v>5.2</v>
      </c>
      <c r="GZ565" s="2263">
        <v>13</v>
      </c>
      <c r="HA565" s="374">
        <f t="shared" si="482"/>
        <v>4.2</v>
      </c>
      <c r="HB565" s="374">
        <f t="shared" si="483"/>
        <v>4.2</v>
      </c>
      <c r="HC565" s="374">
        <f t="shared" si="484"/>
        <v>5.6</v>
      </c>
      <c r="HD565" s="2263">
        <v>14</v>
      </c>
      <c r="HE565" s="1870"/>
      <c r="HF565" s="462"/>
      <c r="HG565" s="462"/>
      <c r="HH565" s="1871"/>
      <c r="HI565" s="374">
        <f t="shared" si="455"/>
        <v>3.6</v>
      </c>
      <c r="HJ565" s="374">
        <f t="shared" si="456"/>
        <v>3.6</v>
      </c>
      <c r="HK565" s="374">
        <f t="shared" si="457"/>
        <v>4.8</v>
      </c>
      <c r="HL565" s="2263">
        <v>12</v>
      </c>
      <c r="HM565" s="1870"/>
      <c r="HN565" s="462"/>
      <c r="HO565" s="462"/>
      <c r="HP565" s="1871"/>
      <c r="HQ565" s="374">
        <f t="shared" si="485"/>
        <v>4.8</v>
      </c>
      <c r="HR565" s="374">
        <f t="shared" si="486"/>
        <v>4.8</v>
      </c>
      <c r="HS565" s="374">
        <f t="shared" si="487"/>
        <v>6.4</v>
      </c>
      <c r="HT565" s="2263">
        <v>16</v>
      </c>
      <c r="HU565" s="374">
        <f t="shared" si="491"/>
        <v>3.45</v>
      </c>
      <c r="HV565" s="374">
        <f t="shared" si="492"/>
        <v>3.45</v>
      </c>
      <c r="HW565" s="374">
        <f t="shared" si="458"/>
        <v>4.5999999999999996</v>
      </c>
      <c r="HX565" s="2263">
        <v>11.5</v>
      </c>
      <c r="HY565" s="374">
        <f t="shared" si="488"/>
        <v>3.15</v>
      </c>
      <c r="HZ565" s="374">
        <f t="shared" si="489"/>
        <v>3.15</v>
      </c>
      <c r="IA565" s="374">
        <f t="shared" si="490"/>
        <v>4.2</v>
      </c>
      <c r="IB565" s="2263">
        <v>10.5</v>
      </c>
      <c r="IC565" s="374">
        <f t="shared" si="459"/>
        <v>4.2</v>
      </c>
      <c r="ID565" s="374">
        <f t="shared" si="460"/>
        <v>4.2</v>
      </c>
      <c r="IE565" s="374">
        <f t="shared" si="461"/>
        <v>5.6</v>
      </c>
      <c r="IF565" s="2263">
        <v>14</v>
      </c>
      <c r="IG565" s="374">
        <f t="shared" si="462"/>
        <v>4.2</v>
      </c>
      <c r="IH565" s="374">
        <f t="shared" si="463"/>
        <v>4.2</v>
      </c>
      <c r="II565" s="374">
        <f t="shared" si="464"/>
        <v>5.6</v>
      </c>
      <c r="IJ565" s="2263">
        <v>14</v>
      </c>
      <c r="IK565" s="374"/>
      <c r="IL565" s="374"/>
      <c r="IM565" s="374"/>
      <c r="IN565" s="2263"/>
      <c r="IO565" s="374"/>
      <c r="IP565" s="374"/>
      <c r="IQ565" s="374"/>
      <c r="IR565" s="2263"/>
      <c r="IS565" s="374"/>
      <c r="IT565" s="374"/>
      <c r="IU565" s="374"/>
      <c r="IV565" s="1870"/>
      <c r="IW565" s="1869"/>
      <c r="IX565" s="374"/>
      <c r="IY565" s="374"/>
      <c r="IZ565" s="2263"/>
      <c r="JA565" s="1869"/>
      <c r="JB565" s="374"/>
      <c r="JC565" s="374"/>
      <c r="JD565" s="2263"/>
      <c r="JE565" s="1869"/>
      <c r="JF565" s="374"/>
      <c r="JG565" s="374"/>
      <c r="JH565" s="2263"/>
      <c r="JI565" s="1869"/>
      <c r="JJ565" s="374"/>
      <c r="JK565" s="374"/>
      <c r="JL565" s="2263"/>
      <c r="JM565" s="1869"/>
      <c r="JN565" s="374"/>
      <c r="JO565" s="374"/>
      <c r="JP565" s="2263"/>
      <c r="JQ565" s="1869"/>
      <c r="JR565" s="374"/>
      <c r="JS565" s="374"/>
      <c r="JT565" s="2263"/>
      <c r="JU565" s="1869"/>
      <c r="JV565" s="374"/>
      <c r="JW565" s="374"/>
      <c r="JX565" s="2263"/>
      <c r="JY565" s="1869"/>
      <c r="JZ565" s="374"/>
      <c r="KA565" s="374"/>
      <c r="KB565" s="2263"/>
      <c r="KC565" s="1869"/>
      <c r="KD565" s="374"/>
      <c r="KE565" s="374"/>
      <c r="KF565" s="2263"/>
      <c r="KG565" s="1869"/>
      <c r="KH565" s="374"/>
      <c r="KI565" s="374"/>
      <c r="KJ565" s="2263"/>
      <c r="KK565" s="1869"/>
      <c r="KL565" s="374"/>
      <c r="KM565" s="374"/>
      <c r="KN565" s="2263"/>
      <c r="KO565" s="1869"/>
      <c r="KP565" s="374"/>
      <c r="KQ565" s="374"/>
      <c r="KR565" s="2263"/>
      <c r="KS565" s="1869"/>
      <c r="KT565" s="374"/>
      <c r="KU565" s="374"/>
      <c r="KV565" s="2263"/>
      <c r="KW565" s="1869"/>
      <c r="KX565" s="374"/>
      <c r="KY565" s="374"/>
      <c r="KZ565" s="2263"/>
      <c r="LA565" s="1869"/>
      <c r="LB565" s="374"/>
      <c r="LC565" s="374"/>
      <c r="LD565" s="2263"/>
      <c r="LE565" s="1869"/>
      <c r="LF565" s="374"/>
      <c r="LG565" s="374"/>
      <c r="LH565" s="2263"/>
      <c r="LI565" s="1869"/>
      <c r="LJ565" s="374"/>
      <c r="LK565" s="374"/>
      <c r="LL565" s="2263"/>
      <c r="LM565" s="1869"/>
      <c r="LN565" s="374"/>
      <c r="LO565" s="374"/>
      <c r="LP565" s="2263"/>
      <c r="LQ565" s="1869"/>
      <c r="LR565" s="374"/>
      <c r="LS565" s="374"/>
      <c r="LT565" s="2263"/>
      <c r="LU565" s="1869"/>
      <c r="LV565" s="374"/>
      <c r="LW565" s="374"/>
      <c r="LX565" s="2263"/>
      <c r="LY565" s="1869"/>
      <c r="LZ565" s="374"/>
      <c r="MA565" s="374"/>
      <c r="MB565" s="2263"/>
      <c r="MC565" s="1869"/>
      <c r="MD565" s="374"/>
      <c r="ME565" s="374"/>
      <c r="MF565" s="2263"/>
      <c r="MG565" s="1869"/>
      <c r="MH565" s="374"/>
      <c r="MI565" s="374"/>
      <c r="MJ565" s="2263"/>
      <c r="MK565" s="1869"/>
      <c r="ML565" s="374"/>
      <c r="MM565" s="374"/>
      <c r="MN565" s="2263"/>
      <c r="MO565" s="1869"/>
      <c r="MP565" s="374"/>
      <c r="MQ565" s="374"/>
      <c r="MR565" s="2263"/>
      <c r="MS565" s="1869"/>
      <c r="MT565" s="374"/>
      <c r="MU565" s="374"/>
      <c r="MV565" s="2263"/>
      <c r="MW565" s="1869"/>
      <c r="MX565" s="374"/>
      <c r="MY565" s="374"/>
      <c r="MZ565" s="2263"/>
      <c r="NA565" s="1869"/>
      <c r="NB565" s="374"/>
      <c r="NC565" s="374"/>
      <c r="ND565" s="2263"/>
    </row>
    <row r="566" spans="1:368" s="78" customFormat="1" thickBot="1">
      <c r="A566" s="899"/>
      <c r="B566" s="1754"/>
      <c r="C566" s="1790"/>
      <c r="D566" s="2331"/>
      <c r="E566" s="1790"/>
      <c r="F566" s="2342"/>
      <c r="G566" s="2342" t="s">
        <v>264</v>
      </c>
      <c r="H566" s="2343">
        <f t="shared" si="449"/>
        <v>3.3</v>
      </c>
      <c r="I566" s="2343">
        <f t="shared" si="450"/>
        <v>3.3</v>
      </c>
      <c r="J566" s="2343">
        <f t="shared" si="451"/>
        <v>4.3999999999999995</v>
      </c>
      <c r="K566" s="2214">
        <f t="shared" si="465"/>
        <v>11</v>
      </c>
      <c r="L566" s="1754"/>
      <c r="M566" s="65"/>
      <c r="N566" s="65"/>
      <c r="O566" s="65"/>
      <c r="P566" s="218"/>
      <c r="Q566" s="2511"/>
      <c r="R566" s="97"/>
      <c r="S566" s="98"/>
      <c r="T566" s="2512"/>
      <c r="U566" s="463">
        <f t="shared" si="466"/>
        <v>3.6</v>
      </c>
      <c r="V566" s="463">
        <f t="shared" si="467"/>
        <v>3.6</v>
      </c>
      <c r="W566" s="463">
        <f t="shared" si="468"/>
        <v>4.8</v>
      </c>
      <c r="X566" s="703">
        <v>12</v>
      </c>
      <c r="Y566" s="101"/>
      <c r="Z566" s="101"/>
      <c r="AA566" s="101"/>
      <c r="AB566" s="102"/>
      <c r="AC566" s="484"/>
      <c r="AD566" s="484"/>
      <c r="AE566" s="484"/>
      <c r="AF566" s="356"/>
      <c r="AG566" s="358"/>
      <c r="AH566" s="358"/>
      <c r="AI566" s="358"/>
      <c r="AJ566" s="543"/>
      <c r="AK566" s="485"/>
      <c r="AL566" s="486"/>
      <c r="AM566" s="486"/>
      <c r="AN566" s="2361"/>
      <c r="AO566" s="2227">
        <f t="shared" si="469"/>
        <v>1.2</v>
      </c>
      <c r="AP566" s="2227">
        <f t="shared" si="470"/>
        <v>1.2</v>
      </c>
      <c r="AQ566" s="2227">
        <f t="shared" si="471"/>
        <v>1.6</v>
      </c>
      <c r="AR566" s="2420">
        <v>4</v>
      </c>
      <c r="AS566" s="1906">
        <f>AV566*6/20</f>
        <v>3.9240000000000004</v>
      </c>
      <c r="AT566" s="683">
        <f>AV566*6/20</f>
        <v>3.9240000000000004</v>
      </c>
      <c r="AU566" s="683">
        <f>AV566*8/20</f>
        <v>5.2320000000000002</v>
      </c>
      <c r="AV566" s="1907">
        <v>13.08</v>
      </c>
      <c r="AW566" s="1971"/>
      <c r="AX566" s="665"/>
      <c r="AY566" s="666"/>
      <c r="AZ566" s="1963"/>
      <c r="BA566" s="4"/>
      <c r="BB566" s="4"/>
      <c r="BC566" s="4"/>
      <c r="BD566" s="2395"/>
      <c r="BE566" s="1906">
        <f>BH566*6/20</f>
        <v>3.8460000000000001</v>
      </c>
      <c r="BF566" s="683">
        <f>BH566*6/20</f>
        <v>3.8460000000000001</v>
      </c>
      <c r="BG566" s="2466">
        <f>BH566*8/20</f>
        <v>5.1280000000000001</v>
      </c>
      <c r="BH566" s="2409">
        <f>$BH$560</f>
        <v>12.82</v>
      </c>
      <c r="BI566" s="221"/>
      <c r="BJ566" s="221"/>
      <c r="BK566" s="221"/>
      <c r="BL566" s="220"/>
      <c r="BM566" s="1982"/>
      <c r="BN566" s="358"/>
      <c r="BO566" s="358"/>
      <c r="BP566" s="1983"/>
      <c r="BQ566" s="109"/>
      <c r="BR566" s="109"/>
      <c r="BS566" s="109"/>
      <c r="BT566" s="608"/>
      <c r="BU566" s="1939"/>
      <c r="BV566" s="109"/>
      <c r="BW566" s="109"/>
      <c r="BX566" s="1940"/>
      <c r="BY566" s="90"/>
      <c r="BZ566" s="90"/>
      <c r="CA566" s="90"/>
      <c r="CB566" s="120"/>
      <c r="CC566" s="41"/>
      <c r="CD566" s="41"/>
      <c r="CE566" s="41"/>
      <c r="CF566" s="100"/>
      <c r="CG566" s="38"/>
      <c r="CH566" s="38"/>
      <c r="CI566" s="38"/>
      <c r="CJ566" s="117"/>
      <c r="CK566" s="221"/>
      <c r="CL566" s="221"/>
      <c r="CM566" s="221"/>
      <c r="CN566" s="220"/>
      <c r="CO566" s="1982">
        <f t="shared" si="476"/>
        <v>3.9</v>
      </c>
      <c r="CP566" s="358">
        <f t="shared" si="477"/>
        <v>3.9</v>
      </c>
      <c r="CQ566" s="358">
        <f t="shared" si="478"/>
        <v>5.2</v>
      </c>
      <c r="CR566" s="1983">
        <v>13</v>
      </c>
      <c r="CV566" s="121"/>
      <c r="CW566" s="2"/>
      <c r="CY566" s="3"/>
      <c r="CZ566" s="3"/>
      <c r="DA566" s="2"/>
      <c r="DC566" s="3"/>
      <c r="DD566" s="3"/>
      <c r="DE566" s="2"/>
      <c r="DG566" s="3"/>
      <c r="DH566" s="3"/>
      <c r="DI566" s="2"/>
      <c r="DK566" s="3"/>
      <c r="DL566" s="3"/>
      <c r="DM566" s="90"/>
      <c r="DN566" s="90"/>
      <c r="DO566" s="90"/>
      <c r="DP566" s="103"/>
      <c r="DQ566" s="2"/>
      <c r="DS566" s="3"/>
      <c r="DT566" s="121"/>
      <c r="DU566" s="2"/>
      <c r="DW566" s="3"/>
      <c r="DX566" s="121"/>
      <c r="DY566" s="2"/>
      <c r="EA566" s="3"/>
      <c r="EB566" s="121"/>
      <c r="EC566" s="2"/>
      <c r="EE566" s="3"/>
      <c r="EF566" s="121"/>
      <c r="EG566" s="2"/>
      <c r="EI566" s="3"/>
      <c r="EJ566" s="121"/>
      <c r="EK566" s="2"/>
      <c r="EM566" s="3"/>
      <c r="EN566" s="121"/>
      <c r="EO566" s="1870"/>
      <c r="EP566" s="462"/>
      <c r="EQ566" s="462"/>
      <c r="ER566" s="1871"/>
      <c r="ES566" s="2"/>
      <c r="EU566" s="3"/>
      <c r="EV566" s="121"/>
      <c r="EW566" s="2"/>
      <c r="EY566" s="3"/>
      <c r="EZ566" s="121"/>
      <c r="FA566" s="2"/>
      <c r="FC566" s="3"/>
      <c r="FD566" s="121"/>
      <c r="FE566" s="1682"/>
      <c r="FF566" s="1683"/>
      <c r="FG566" s="1684"/>
      <c r="FH566" s="1685"/>
      <c r="FL566" s="2252"/>
      <c r="FP566" s="2252"/>
      <c r="FQ566" s="1858"/>
      <c r="FT566" s="2252"/>
      <c r="FX566" s="2252"/>
      <c r="FY566" s="374">
        <f t="shared" si="452"/>
        <v>3.3</v>
      </c>
      <c r="FZ566" s="374">
        <f t="shared" si="453"/>
        <v>3.3</v>
      </c>
      <c r="GA566" s="374">
        <f t="shared" si="454"/>
        <v>4.4000000000000004</v>
      </c>
      <c r="GB566" s="2263">
        <v>11</v>
      </c>
      <c r="GF566" s="2252"/>
      <c r="GG566" s="1858"/>
      <c r="GJ566" s="2252"/>
      <c r="GK566" s="1858"/>
      <c r="GN566" s="2252"/>
      <c r="GR566" s="2252"/>
      <c r="GV566" s="1858"/>
      <c r="GW566" s="1906">
        <f>GZ566*6/20</f>
        <v>4.3349999999999991</v>
      </c>
      <c r="GX566" s="683">
        <f>GZ566*6/20</f>
        <v>4.3349999999999991</v>
      </c>
      <c r="GY566" s="683">
        <f>GZ566*8/20</f>
        <v>5.7799999999999994</v>
      </c>
      <c r="GZ566" s="1907">
        <v>14.45</v>
      </c>
      <c r="HA566" s="374">
        <f t="shared" si="482"/>
        <v>3.3</v>
      </c>
      <c r="HB566" s="374">
        <f t="shared" si="483"/>
        <v>3.3</v>
      </c>
      <c r="HC566" s="374">
        <f t="shared" si="484"/>
        <v>4.4000000000000004</v>
      </c>
      <c r="HD566" s="2263">
        <v>11</v>
      </c>
      <c r="HE566" s="1870"/>
      <c r="HF566" s="462"/>
      <c r="HG566" s="462"/>
      <c r="HH566" s="1871"/>
      <c r="HI566" s="1906">
        <f>HL566*6/20</f>
        <v>2.76</v>
      </c>
      <c r="HJ566" s="683">
        <f>HL566*6/20</f>
        <v>2.76</v>
      </c>
      <c r="HK566" s="683">
        <f>HL566*8/20</f>
        <v>3.6799999999999997</v>
      </c>
      <c r="HL566" s="1907">
        <v>9.1999999999999993</v>
      </c>
      <c r="HM566" s="1870"/>
      <c r="HN566" s="462"/>
      <c r="HO566" s="462"/>
      <c r="HP566" s="1871"/>
      <c r="HQ566" s="374">
        <f t="shared" si="485"/>
        <v>5.0999999999999996</v>
      </c>
      <c r="HR566" s="374">
        <f t="shared" si="486"/>
        <v>5.0999999999999996</v>
      </c>
      <c r="HS566" s="374">
        <f t="shared" si="487"/>
        <v>6.8</v>
      </c>
      <c r="HT566" s="2263">
        <v>17</v>
      </c>
      <c r="HU566" s="374">
        <f t="shared" si="491"/>
        <v>2.4</v>
      </c>
      <c r="HV566" s="374">
        <f t="shared" si="492"/>
        <v>2.4</v>
      </c>
      <c r="HW566" s="374">
        <f t="shared" si="458"/>
        <v>3.2</v>
      </c>
      <c r="HX566" s="2263">
        <v>8</v>
      </c>
      <c r="HY566" s="1906">
        <f>IB566*6/20</f>
        <v>3.7349999999999994</v>
      </c>
      <c r="HZ566" s="683">
        <f>IB566*6/20</f>
        <v>3.7349999999999994</v>
      </c>
      <c r="IA566" s="683">
        <f>IB566*8/20</f>
        <v>4.9799999999999995</v>
      </c>
      <c r="IB566" s="1907">
        <v>12.45</v>
      </c>
      <c r="IC566" s="374">
        <f t="shared" si="459"/>
        <v>1.5</v>
      </c>
      <c r="ID566" s="374">
        <f t="shared" si="460"/>
        <v>1.5</v>
      </c>
      <c r="IE566" s="374">
        <f t="shared" si="461"/>
        <v>2</v>
      </c>
      <c r="IF566" s="2263">
        <v>5</v>
      </c>
      <c r="IG566" s="374">
        <f t="shared" si="462"/>
        <v>1.5</v>
      </c>
      <c r="IH566" s="374">
        <f t="shared" si="463"/>
        <v>1.5</v>
      </c>
      <c r="II566" s="374">
        <f t="shared" si="464"/>
        <v>2</v>
      </c>
      <c r="IJ566" s="2263">
        <v>5</v>
      </c>
      <c r="IK566" s="374"/>
      <c r="IL566" s="374"/>
      <c r="IM566" s="374"/>
      <c r="IN566" s="2263"/>
      <c r="IO566" s="374"/>
      <c r="IP566" s="374"/>
      <c r="IQ566" s="374"/>
      <c r="IR566" s="2263"/>
      <c r="IS566" s="374"/>
      <c r="IT566" s="374"/>
      <c r="IU566" s="374"/>
      <c r="IV566" s="1870"/>
      <c r="IW566" s="1869"/>
      <c r="IX566" s="374"/>
      <c r="IY566" s="374"/>
      <c r="IZ566" s="2263"/>
      <c r="JA566" s="1869"/>
      <c r="JB566" s="374"/>
      <c r="JC566" s="374"/>
      <c r="JD566" s="2263"/>
      <c r="JE566" s="1869"/>
      <c r="JF566" s="374"/>
      <c r="JG566" s="374"/>
      <c r="JH566" s="2263"/>
      <c r="JI566" s="1869"/>
      <c r="JJ566" s="374"/>
      <c r="JK566" s="374"/>
      <c r="JL566" s="2263"/>
      <c r="JM566" s="1869"/>
      <c r="JN566" s="374"/>
      <c r="JO566" s="374"/>
      <c r="JP566" s="2263"/>
      <c r="JQ566" s="1869"/>
      <c r="JR566" s="374"/>
      <c r="JS566" s="374"/>
      <c r="JT566" s="2263"/>
      <c r="JU566" s="1869"/>
      <c r="JV566" s="374"/>
      <c r="JW566" s="374"/>
      <c r="JX566" s="2263"/>
      <c r="JY566" s="1869"/>
      <c r="JZ566" s="374"/>
      <c r="KA566" s="374"/>
      <c r="KB566" s="2263"/>
      <c r="KC566" s="1869"/>
      <c r="KD566" s="374"/>
      <c r="KE566" s="374"/>
      <c r="KF566" s="2263"/>
      <c r="KG566" s="1869"/>
      <c r="KH566" s="374"/>
      <c r="KI566" s="374"/>
      <c r="KJ566" s="2263"/>
      <c r="KK566" s="1869"/>
      <c r="KL566" s="374"/>
      <c r="KM566" s="374"/>
      <c r="KN566" s="2263"/>
      <c r="KO566" s="1869"/>
      <c r="KP566" s="374"/>
      <c r="KQ566" s="374"/>
      <c r="KR566" s="2263"/>
      <c r="KS566" s="1869"/>
      <c r="KT566" s="374"/>
      <c r="KU566" s="374"/>
      <c r="KV566" s="2263"/>
      <c r="KW566" s="1869"/>
      <c r="KX566" s="374"/>
      <c r="KY566" s="374"/>
      <c r="KZ566" s="2263"/>
      <c r="LA566" s="1869"/>
      <c r="LB566" s="374"/>
      <c r="LC566" s="374"/>
      <c r="LD566" s="2263"/>
      <c r="LE566" s="1869"/>
      <c r="LF566" s="374"/>
      <c r="LG566" s="374"/>
      <c r="LH566" s="2263"/>
      <c r="LI566" s="1869"/>
      <c r="LJ566" s="374"/>
      <c r="LK566" s="374"/>
      <c r="LL566" s="2263"/>
      <c r="LM566" s="1869"/>
      <c r="LN566" s="374"/>
      <c r="LO566" s="374"/>
      <c r="LP566" s="2263"/>
      <c r="LQ566" s="1869"/>
      <c r="LR566" s="374"/>
      <c r="LS566" s="374"/>
      <c r="LT566" s="2263"/>
      <c r="LU566" s="1869"/>
      <c r="LV566" s="374"/>
      <c r="LW566" s="374"/>
      <c r="LX566" s="2263"/>
      <c r="LY566" s="1869"/>
      <c r="LZ566" s="374"/>
      <c r="MA566" s="374"/>
      <c r="MB566" s="2263"/>
      <c r="MC566" s="1869"/>
      <c r="MD566" s="374"/>
      <c r="ME566" s="374"/>
      <c r="MF566" s="2263"/>
      <c r="MG566" s="1869"/>
      <c r="MH566" s="374"/>
      <c r="MI566" s="374"/>
      <c r="MJ566" s="2263"/>
      <c r="MK566" s="1869"/>
      <c r="ML566" s="374"/>
      <c r="MM566" s="374"/>
      <c r="MN566" s="2263"/>
      <c r="MO566" s="1869"/>
      <c r="MP566" s="374"/>
      <c r="MQ566" s="374"/>
      <c r="MR566" s="2263"/>
      <c r="MS566" s="1869"/>
      <c r="MT566" s="374"/>
      <c r="MU566" s="374"/>
      <c r="MV566" s="2263"/>
      <c r="MW566" s="1869"/>
      <c r="MX566" s="374"/>
      <c r="MY566" s="374"/>
      <c r="MZ566" s="2263"/>
      <c r="NA566" s="1869"/>
      <c r="NB566" s="374"/>
      <c r="NC566" s="374"/>
      <c r="ND566" s="2263"/>
    </row>
    <row r="567" spans="1:368" s="78" customFormat="1" thickBot="1">
      <c r="A567" s="899"/>
      <c r="B567" s="1754"/>
      <c r="C567" s="1790"/>
      <c r="D567" s="2331"/>
      <c r="E567" s="1790"/>
      <c r="F567" s="2342"/>
      <c r="G567" s="2342" t="s">
        <v>627</v>
      </c>
      <c r="H567" s="2343">
        <f t="shared" si="449"/>
        <v>3.9353846153846153</v>
      </c>
      <c r="I567" s="2343">
        <f t="shared" si="450"/>
        <v>3.7815384615384611</v>
      </c>
      <c r="J567" s="2343">
        <f t="shared" si="451"/>
        <v>5.3753846153846165</v>
      </c>
      <c r="K567" s="2214">
        <f t="shared" si="465"/>
        <v>13.092307692307692</v>
      </c>
      <c r="L567" s="1754"/>
      <c r="M567" s="65"/>
      <c r="N567" s="65"/>
      <c r="O567" s="65"/>
      <c r="P567" s="218"/>
      <c r="Q567" s="2511"/>
      <c r="R567" s="97"/>
      <c r="S567" s="98"/>
      <c r="T567" s="2512"/>
      <c r="U567" s="463">
        <f t="shared" si="466"/>
        <v>4.8</v>
      </c>
      <c r="V567" s="463">
        <f t="shared" si="467"/>
        <v>4.8</v>
      </c>
      <c r="W567" s="463">
        <f t="shared" si="468"/>
        <v>6.4</v>
      </c>
      <c r="X567" s="703">
        <v>16</v>
      </c>
      <c r="Y567" s="101"/>
      <c r="Z567" s="101"/>
      <c r="AA567" s="101"/>
      <c r="AB567" s="102"/>
      <c r="AC567" s="484"/>
      <c r="AD567" s="484"/>
      <c r="AE567" s="484"/>
      <c r="AF567" s="356"/>
      <c r="AG567" s="358"/>
      <c r="AH567" s="358"/>
      <c r="AI567" s="358"/>
      <c r="AJ567" s="543"/>
      <c r="AK567" s="485"/>
      <c r="AL567" s="486"/>
      <c r="AM567" s="486"/>
      <c r="AN567" s="2361"/>
      <c r="AO567" s="2227">
        <f t="shared" si="469"/>
        <v>4.2</v>
      </c>
      <c r="AP567" s="2227">
        <f t="shared" si="470"/>
        <v>4.2</v>
      </c>
      <c r="AQ567" s="2227">
        <f t="shared" si="471"/>
        <v>5.6</v>
      </c>
      <c r="AR567" s="2420">
        <v>14</v>
      </c>
      <c r="AS567" s="358">
        <f t="shared" si="472"/>
        <v>4.2</v>
      </c>
      <c r="AT567" s="358">
        <f t="shared" si="473"/>
        <v>4.2</v>
      </c>
      <c r="AU567" s="358">
        <f t="shared" si="474"/>
        <v>5.6</v>
      </c>
      <c r="AV567" s="1983">
        <v>14</v>
      </c>
      <c r="AW567" s="1971"/>
      <c r="AX567" s="665"/>
      <c r="AY567" s="666"/>
      <c r="AZ567" s="1963"/>
      <c r="BA567" s="4"/>
      <c r="BB567" s="4"/>
      <c r="BC567" s="4"/>
      <c r="BD567" s="2395"/>
      <c r="BE567" s="2401">
        <v>4</v>
      </c>
      <c r="BF567" s="368">
        <v>2</v>
      </c>
      <c r="BG567" s="2451">
        <v>7</v>
      </c>
      <c r="BH567" s="2448">
        <f t="shared" si="475"/>
        <v>13</v>
      </c>
      <c r="BI567" s="221"/>
      <c r="BJ567" s="221"/>
      <c r="BK567" s="221"/>
      <c r="BL567" s="220"/>
      <c r="BM567" s="1982"/>
      <c r="BN567" s="358"/>
      <c r="BO567" s="358"/>
      <c r="BP567" s="1983"/>
      <c r="BQ567" s="109"/>
      <c r="BR567" s="109"/>
      <c r="BS567" s="109"/>
      <c r="BT567" s="608"/>
      <c r="BU567" s="1939"/>
      <c r="BV567" s="109"/>
      <c r="BW567" s="109"/>
      <c r="BX567" s="1940"/>
      <c r="BY567" s="90"/>
      <c r="BZ567" s="90"/>
      <c r="CA567" s="90"/>
      <c r="CB567" s="120"/>
      <c r="CC567" s="41"/>
      <c r="CD567" s="41"/>
      <c r="CE567" s="41"/>
      <c r="CF567" s="100"/>
      <c r="CG567" s="38"/>
      <c r="CH567" s="38"/>
      <c r="CI567" s="38"/>
      <c r="CJ567" s="117"/>
      <c r="CK567" s="221"/>
      <c r="CL567" s="221"/>
      <c r="CM567" s="221"/>
      <c r="CN567" s="220"/>
      <c r="CO567" s="1982">
        <f t="shared" si="476"/>
        <v>4.3499999999999996</v>
      </c>
      <c r="CP567" s="358">
        <f t="shared" si="477"/>
        <v>4.3499999999999996</v>
      </c>
      <c r="CQ567" s="358">
        <f t="shared" si="478"/>
        <v>5.8</v>
      </c>
      <c r="CR567" s="1983">
        <v>14.5</v>
      </c>
      <c r="CV567" s="121"/>
      <c r="CW567" s="2"/>
      <c r="CY567" s="3"/>
      <c r="CZ567" s="3"/>
      <c r="DA567" s="2"/>
      <c r="DC567" s="3"/>
      <c r="DD567" s="3"/>
      <c r="DE567" s="2"/>
      <c r="DG567" s="3"/>
      <c r="DH567" s="3"/>
      <c r="DI567" s="2"/>
      <c r="DK567" s="3"/>
      <c r="DL567" s="3"/>
      <c r="DM567" s="90"/>
      <c r="DN567" s="90"/>
      <c r="DO567" s="90"/>
      <c r="DP567" s="103"/>
      <c r="DQ567" s="2"/>
      <c r="DS567" s="3"/>
      <c r="DT567" s="121"/>
      <c r="DU567" s="2"/>
      <c r="DW567" s="3"/>
      <c r="DX567" s="121"/>
      <c r="DY567" s="2"/>
      <c r="EA567" s="3"/>
      <c r="EB567" s="121"/>
      <c r="EC567" s="2"/>
      <c r="EE567" s="3"/>
      <c r="EF567" s="121"/>
      <c r="EG567" s="2"/>
      <c r="EI567" s="3"/>
      <c r="EJ567" s="121"/>
      <c r="EK567" s="2"/>
      <c r="EM567" s="3"/>
      <c r="EN567" s="121"/>
      <c r="EO567" s="1870"/>
      <c r="EP567" s="462"/>
      <c r="EQ567" s="462"/>
      <c r="ER567" s="1871"/>
      <c r="ES567" s="2"/>
      <c r="EU567" s="3"/>
      <c r="EV567" s="121"/>
      <c r="EW567" s="2"/>
      <c r="EY567" s="3"/>
      <c r="EZ567" s="121"/>
      <c r="FA567" s="2"/>
      <c r="FC567" s="3"/>
      <c r="FD567" s="121"/>
      <c r="FE567" s="1682"/>
      <c r="FF567" s="1683"/>
      <c r="FG567" s="1684"/>
      <c r="FH567" s="1685"/>
      <c r="FL567" s="2252"/>
      <c r="FP567" s="2252"/>
      <c r="FQ567" s="1858"/>
      <c r="FT567" s="2252"/>
      <c r="FX567" s="2252"/>
      <c r="FY567" s="374">
        <f t="shared" si="452"/>
        <v>4.2</v>
      </c>
      <c r="FZ567" s="374">
        <f t="shared" si="453"/>
        <v>4.2</v>
      </c>
      <c r="GA567" s="374">
        <f t="shared" si="454"/>
        <v>5.6</v>
      </c>
      <c r="GB567" s="2263">
        <v>14</v>
      </c>
      <c r="GF567" s="2252"/>
      <c r="GG567" s="1858"/>
      <c r="GJ567" s="2252"/>
      <c r="GK567" s="1858"/>
      <c r="GN567" s="2252"/>
      <c r="GR567" s="2252"/>
      <c r="GV567" s="1858"/>
      <c r="GW567" s="374">
        <f t="shared" si="479"/>
        <v>4.8</v>
      </c>
      <c r="GX567" s="374">
        <f t="shared" si="480"/>
        <v>4.8</v>
      </c>
      <c r="GY567" s="374">
        <f t="shared" si="481"/>
        <v>6.4</v>
      </c>
      <c r="GZ567" s="2263">
        <v>16</v>
      </c>
      <c r="HA567" s="374">
        <f t="shared" si="482"/>
        <v>3.3</v>
      </c>
      <c r="HB567" s="374">
        <f t="shared" si="483"/>
        <v>3.3</v>
      </c>
      <c r="HC567" s="374">
        <f t="shared" si="484"/>
        <v>4.4000000000000004</v>
      </c>
      <c r="HD567" s="2263">
        <v>11</v>
      </c>
      <c r="HE567" s="1870"/>
      <c r="HF567" s="462"/>
      <c r="HG567" s="462"/>
      <c r="HH567" s="1871"/>
      <c r="HI567" s="1906">
        <f>HL567*6/20</f>
        <v>2.76</v>
      </c>
      <c r="HJ567" s="683">
        <f>HL567*6/20</f>
        <v>2.76</v>
      </c>
      <c r="HK567" s="683">
        <f>HL567*8/20</f>
        <v>3.6799999999999997</v>
      </c>
      <c r="HL567" s="1907">
        <v>9.1999999999999993</v>
      </c>
      <c r="HM567" s="1870"/>
      <c r="HN567" s="462"/>
      <c r="HO567" s="462"/>
      <c r="HP567" s="1871"/>
      <c r="HQ567" s="374">
        <f t="shared" si="485"/>
        <v>3.9</v>
      </c>
      <c r="HR567" s="374">
        <f t="shared" si="486"/>
        <v>3.9</v>
      </c>
      <c r="HS567" s="374">
        <f t="shared" si="487"/>
        <v>5.2</v>
      </c>
      <c r="HT567" s="2263">
        <v>13</v>
      </c>
      <c r="HU567" s="374">
        <f t="shared" si="491"/>
        <v>3.3</v>
      </c>
      <c r="HV567" s="374">
        <f t="shared" si="492"/>
        <v>3.3</v>
      </c>
      <c r="HW567" s="374">
        <f t="shared" si="458"/>
        <v>4.4000000000000004</v>
      </c>
      <c r="HX567" s="2263">
        <v>11</v>
      </c>
      <c r="HY567" s="374">
        <f t="shared" si="488"/>
        <v>3.45</v>
      </c>
      <c r="HZ567" s="374">
        <f t="shared" si="489"/>
        <v>3.45</v>
      </c>
      <c r="IA567" s="374">
        <f t="shared" si="490"/>
        <v>4.5999999999999996</v>
      </c>
      <c r="IB567" s="2263">
        <v>11.5</v>
      </c>
      <c r="IC567" s="374">
        <f t="shared" si="459"/>
        <v>3.9</v>
      </c>
      <c r="ID567" s="374">
        <f t="shared" si="460"/>
        <v>3.9</v>
      </c>
      <c r="IE567" s="374">
        <f t="shared" si="461"/>
        <v>5.2</v>
      </c>
      <c r="IF567" s="2263">
        <v>13</v>
      </c>
      <c r="IG567" s="374">
        <f t="shared" si="462"/>
        <v>3.9</v>
      </c>
      <c r="IH567" s="374">
        <f t="shared" si="463"/>
        <v>3.9</v>
      </c>
      <c r="II567" s="374">
        <f t="shared" si="464"/>
        <v>5.2</v>
      </c>
      <c r="IJ567" s="2263">
        <v>13</v>
      </c>
      <c r="IK567" s="374"/>
      <c r="IL567" s="374"/>
      <c r="IM567" s="374"/>
      <c r="IN567" s="2263"/>
      <c r="IO567" s="374"/>
      <c r="IP567" s="374"/>
      <c r="IQ567" s="374"/>
      <c r="IR567" s="2263"/>
      <c r="IS567" s="374"/>
      <c r="IT567" s="374"/>
      <c r="IU567" s="374"/>
      <c r="IV567" s="1870"/>
      <c r="IW567" s="1869"/>
      <c r="IX567" s="374"/>
      <c r="IY567" s="374"/>
      <c r="IZ567" s="2263"/>
      <c r="JA567" s="1869"/>
      <c r="JB567" s="374"/>
      <c r="JC567" s="374"/>
      <c r="JD567" s="2263"/>
      <c r="JE567" s="1869"/>
      <c r="JF567" s="374"/>
      <c r="JG567" s="374"/>
      <c r="JH567" s="2263"/>
      <c r="JI567" s="1869"/>
      <c r="JJ567" s="374"/>
      <c r="JK567" s="374"/>
      <c r="JL567" s="2263"/>
      <c r="JM567" s="1869"/>
      <c r="JN567" s="374"/>
      <c r="JO567" s="374"/>
      <c r="JP567" s="2263"/>
      <c r="JQ567" s="1869"/>
      <c r="JR567" s="374"/>
      <c r="JS567" s="374"/>
      <c r="JT567" s="2263"/>
      <c r="JU567" s="1869"/>
      <c r="JV567" s="374"/>
      <c r="JW567" s="374"/>
      <c r="JX567" s="2263"/>
      <c r="JY567" s="1869"/>
      <c r="JZ567" s="374"/>
      <c r="KA567" s="374"/>
      <c r="KB567" s="2263"/>
      <c r="KC567" s="1869"/>
      <c r="KD567" s="374"/>
      <c r="KE567" s="374"/>
      <c r="KF567" s="2263"/>
      <c r="KG567" s="1869"/>
      <c r="KH567" s="374"/>
      <c r="KI567" s="374"/>
      <c r="KJ567" s="2263"/>
      <c r="KK567" s="1869"/>
      <c r="KL567" s="374"/>
      <c r="KM567" s="374"/>
      <c r="KN567" s="2263"/>
      <c r="KO567" s="1869"/>
      <c r="KP567" s="374"/>
      <c r="KQ567" s="374"/>
      <c r="KR567" s="2263"/>
      <c r="KS567" s="1869"/>
      <c r="KT567" s="374"/>
      <c r="KU567" s="374"/>
      <c r="KV567" s="2263"/>
      <c r="KW567" s="1869"/>
      <c r="KX567" s="374"/>
      <c r="KY567" s="374"/>
      <c r="KZ567" s="2263"/>
      <c r="LA567" s="1869"/>
      <c r="LB567" s="374"/>
      <c r="LC567" s="374"/>
      <c r="LD567" s="2263"/>
      <c r="LE567" s="1869"/>
      <c r="LF567" s="374"/>
      <c r="LG567" s="374"/>
      <c r="LH567" s="2263"/>
      <c r="LI567" s="1869"/>
      <c r="LJ567" s="374"/>
      <c r="LK567" s="374"/>
      <c r="LL567" s="2263"/>
      <c r="LM567" s="1869"/>
      <c r="LN567" s="374"/>
      <c r="LO567" s="374"/>
      <c r="LP567" s="2263"/>
      <c r="LQ567" s="1869"/>
      <c r="LR567" s="374"/>
      <c r="LS567" s="374"/>
      <c r="LT567" s="2263"/>
      <c r="LU567" s="1869"/>
      <c r="LV567" s="374"/>
      <c r="LW567" s="374"/>
      <c r="LX567" s="2263"/>
      <c r="LY567" s="1869"/>
      <c r="LZ567" s="374"/>
      <c r="MA567" s="374"/>
      <c r="MB567" s="2263"/>
      <c r="MC567" s="1869"/>
      <c r="MD567" s="374"/>
      <c r="ME567" s="374"/>
      <c r="MF567" s="2263"/>
      <c r="MG567" s="1869"/>
      <c r="MH567" s="374"/>
      <c r="MI567" s="374"/>
      <c r="MJ567" s="2263"/>
      <c r="MK567" s="1869"/>
      <c r="ML567" s="374"/>
      <c r="MM567" s="374"/>
      <c r="MN567" s="2263"/>
      <c r="MO567" s="1869"/>
      <c r="MP567" s="374"/>
      <c r="MQ567" s="374"/>
      <c r="MR567" s="2263"/>
      <c r="MS567" s="1869"/>
      <c r="MT567" s="374"/>
      <c r="MU567" s="374"/>
      <c r="MV567" s="2263"/>
      <c r="MW567" s="1869"/>
      <c r="MX567" s="374"/>
      <c r="MY567" s="374"/>
      <c r="MZ567" s="2263"/>
      <c r="NA567" s="1869"/>
      <c r="NB567" s="374"/>
      <c r="NC567" s="374"/>
      <c r="ND567" s="2263"/>
    </row>
    <row r="568" spans="1:368" s="78" customFormat="1" thickBot="1">
      <c r="A568" s="899"/>
      <c r="B568" s="1754"/>
      <c r="C568" s="1790"/>
      <c r="D568" s="2331"/>
      <c r="E568" s="1790"/>
      <c r="F568" s="2342"/>
      <c r="G568" s="2342" t="s">
        <v>628</v>
      </c>
      <c r="H568" s="2352">
        <f t="shared" si="449"/>
        <v>5.0120769230769229</v>
      </c>
      <c r="I568" s="2352">
        <f t="shared" si="450"/>
        <v>5.0120769230769229</v>
      </c>
      <c r="J568" s="2352">
        <f t="shared" si="451"/>
        <v>6.5289230769230766</v>
      </c>
      <c r="K568" s="2362">
        <f t="shared" si="465"/>
        <v>16.553076923076922</v>
      </c>
      <c r="L568" s="1754"/>
      <c r="M568" s="65"/>
      <c r="N568" s="65"/>
      <c r="O568" s="65"/>
      <c r="P568" s="218"/>
      <c r="Q568" s="2511"/>
      <c r="R568" s="97"/>
      <c r="S568" s="98"/>
      <c r="T568" s="2512"/>
      <c r="U568" s="463">
        <f t="shared" si="466"/>
        <v>5.4</v>
      </c>
      <c r="V568" s="463">
        <f t="shared" si="467"/>
        <v>5.4</v>
      </c>
      <c r="W568" s="463">
        <f t="shared" si="468"/>
        <v>7.2</v>
      </c>
      <c r="X568" s="703">
        <v>18</v>
      </c>
      <c r="Y568" s="101"/>
      <c r="Z568" s="101"/>
      <c r="AA568" s="101"/>
      <c r="AB568" s="102"/>
      <c r="AC568" s="484"/>
      <c r="AD568" s="484"/>
      <c r="AE568" s="484"/>
      <c r="AF568" s="356"/>
      <c r="AG568" s="358"/>
      <c r="AH568" s="358"/>
      <c r="AI568" s="358"/>
      <c r="AJ568" s="543"/>
      <c r="AK568" s="485"/>
      <c r="AL568" s="486"/>
      <c r="AM568" s="486"/>
      <c r="AN568" s="2361"/>
      <c r="AO568" s="2227">
        <f t="shared" si="469"/>
        <v>5.0999999999999996</v>
      </c>
      <c r="AP568" s="2227">
        <f t="shared" si="470"/>
        <v>5.0999999999999996</v>
      </c>
      <c r="AQ568" s="2227">
        <f t="shared" si="471"/>
        <v>6.8</v>
      </c>
      <c r="AR568" s="2420">
        <v>17</v>
      </c>
      <c r="AS568" s="358">
        <f t="shared" si="472"/>
        <v>5.4</v>
      </c>
      <c r="AT568" s="358">
        <f t="shared" si="473"/>
        <v>5.4</v>
      </c>
      <c r="AU568" s="358">
        <f t="shared" si="474"/>
        <v>7.2</v>
      </c>
      <c r="AV568" s="1983">
        <v>18</v>
      </c>
      <c r="AW568" s="1971"/>
      <c r="AX568" s="665"/>
      <c r="AY568" s="666"/>
      <c r="AZ568" s="1963"/>
      <c r="BA568" s="4"/>
      <c r="BB568" s="4"/>
      <c r="BC568" s="4"/>
      <c r="BD568" s="2395"/>
      <c r="BE568" s="2401">
        <v>6</v>
      </c>
      <c r="BF568" s="368">
        <v>6</v>
      </c>
      <c r="BG568" s="2451">
        <v>6</v>
      </c>
      <c r="BH568" s="2448">
        <f t="shared" si="475"/>
        <v>18</v>
      </c>
      <c r="BI568" s="221"/>
      <c r="BJ568" s="221"/>
      <c r="BK568" s="221"/>
      <c r="BL568" s="220"/>
      <c r="BM568" s="1982"/>
      <c r="BN568" s="358"/>
      <c r="BO568" s="358"/>
      <c r="BP568" s="1983"/>
      <c r="BQ568" s="109"/>
      <c r="BR568" s="109"/>
      <c r="BS568" s="109"/>
      <c r="BT568" s="608"/>
      <c r="BU568" s="1939"/>
      <c r="BV568" s="109"/>
      <c r="BW568" s="109"/>
      <c r="BX568" s="1940"/>
      <c r="BY568" s="90"/>
      <c r="BZ568" s="90"/>
      <c r="CA568" s="90"/>
      <c r="CB568" s="120"/>
      <c r="CC568" s="41"/>
      <c r="CD568" s="41"/>
      <c r="CE568" s="41"/>
      <c r="CF568" s="100"/>
      <c r="CG568" s="38"/>
      <c r="CH568" s="38"/>
      <c r="CI568" s="38"/>
      <c r="CJ568" s="117"/>
      <c r="CK568" s="221"/>
      <c r="CL568" s="221"/>
      <c r="CM568" s="221"/>
      <c r="CN568" s="220"/>
      <c r="CO568" s="1982">
        <f t="shared" si="476"/>
        <v>5.4</v>
      </c>
      <c r="CP568" s="358">
        <f t="shared" si="477"/>
        <v>5.4</v>
      </c>
      <c r="CQ568" s="358">
        <f t="shared" si="478"/>
        <v>7.2</v>
      </c>
      <c r="CR568" s="1983">
        <v>18</v>
      </c>
      <c r="CV568" s="121"/>
      <c r="CW568" s="2"/>
      <c r="CY568" s="3"/>
      <c r="CZ568" s="3"/>
      <c r="DA568" s="2"/>
      <c r="DC568" s="3"/>
      <c r="DD568" s="3"/>
      <c r="DE568" s="2"/>
      <c r="DG568" s="3"/>
      <c r="DH568" s="3"/>
      <c r="DI568" s="2"/>
      <c r="DK568" s="3"/>
      <c r="DL568" s="3"/>
      <c r="DM568" s="90"/>
      <c r="DN568" s="90"/>
      <c r="DO568" s="90"/>
      <c r="DP568" s="103"/>
      <c r="DQ568" s="2"/>
      <c r="DS568" s="3"/>
      <c r="DT568" s="121"/>
      <c r="DU568" s="2"/>
      <c r="DW568" s="3"/>
      <c r="DX568" s="121"/>
      <c r="DY568" s="2"/>
      <c r="EA568" s="3"/>
      <c r="EB568" s="121"/>
      <c r="EC568" s="2"/>
      <c r="EE568" s="3"/>
      <c r="EF568" s="121"/>
      <c r="EG568" s="2"/>
      <c r="EI568" s="3"/>
      <c r="EJ568" s="121"/>
      <c r="EK568" s="2"/>
      <c r="EM568" s="3"/>
      <c r="EN568" s="121"/>
      <c r="EO568" s="1870"/>
      <c r="EP568" s="462"/>
      <c r="EQ568" s="462"/>
      <c r="ER568" s="1871"/>
      <c r="ES568" s="2"/>
      <c r="EU568" s="3"/>
      <c r="EV568" s="121"/>
      <c r="EW568" s="2"/>
      <c r="EY568" s="3"/>
      <c r="EZ568" s="121"/>
      <c r="FA568" s="2"/>
      <c r="FC568" s="3"/>
      <c r="FD568" s="121"/>
      <c r="FE568" s="1682"/>
      <c r="FF568" s="1683"/>
      <c r="FG568" s="1684"/>
      <c r="FH568" s="1685"/>
      <c r="FL568" s="2252"/>
      <c r="FP568" s="2252"/>
      <c r="FQ568" s="1858"/>
      <c r="FT568" s="2252"/>
      <c r="FX568" s="2252"/>
      <c r="FY568" s="374">
        <f t="shared" si="452"/>
        <v>5.4</v>
      </c>
      <c r="FZ568" s="374">
        <f t="shared" si="453"/>
        <v>5.4</v>
      </c>
      <c r="GA568" s="374">
        <f t="shared" si="454"/>
        <v>7.2</v>
      </c>
      <c r="GB568" s="2263">
        <v>18</v>
      </c>
      <c r="GF568" s="2252"/>
      <c r="GG568" s="1858"/>
      <c r="GJ568" s="2252"/>
      <c r="GK568" s="1858"/>
      <c r="GN568" s="2252"/>
      <c r="GR568" s="2252"/>
      <c r="GV568" s="1858"/>
      <c r="GW568" s="374">
        <f t="shared" si="479"/>
        <v>5.4</v>
      </c>
      <c r="GX568" s="374">
        <f t="shared" si="480"/>
        <v>5.4</v>
      </c>
      <c r="GY568" s="374">
        <f t="shared" si="481"/>
        <v>7.2</v>
      </c>
      <c r="GZ568" s="2263">
        <v>18</v>
      </c>
      <c r="HA568" s="374">
        <f t="shared" si="482"/>
        <v>3.9</v>
      </c>
      <c r="HB568" s="374">
        <f t="shared" si="483"/>
        <v>3.9</v>
      </c>
      <c r="HC568" s="374">
        <f t="shared" si="484"/>
        <v>5.2</v>
      </c>
      <c r="HD568" s="2263">
        <v>13</v>
      </c>
      <c r="HE568" s="1870"/>
      <c r="HF568" s="462"/>
      <c r="HG568" s="462"/>
      <c r="HH568" s="1871"/>
      <c r="HI568" s="374">
        <f t="shared" ref="HI568:HI576" si="493">HL568*6/20</f>
        <v>5.0999999999999996</v>
      </c>
      <c r="HJ568" s="374">
        <f t="shared" ref="HJ568:HJ576" si="494">HL568*6/20</f>
        <v>5.0999999999999996</v>
      </c>
      <c r="HK568" s="374">
        <f t="shared" ref="HK568:HK576" si="495">HL568*8/20</f>
        <v>6.8</v>
      </c>
      <c r="HL568" s="2263">
        <v>17</v>
      </c>
      <c r="HM568" s="1870"/>
      <c r="HN568" s="462"/>
      <c r="HO568" s="462"/>
      <c r="HP568" s="1871"/>
      <c r="HQ568" s="374">
        <f t="shared" si="485"/>
        <v>5.4</v>
      </c>
      <c r="HR568" s="374">
        <f t="shared" si="486"/>
        <v>5.4</v>
      </c>
      <c r="HS568" s="374">
        <f t="shared" si="487"/>
        <v>7.2</v>
      </c>
      <c r="HT568" s="2263">
        <v>18</v>
      </c>
      <c r="HU568" s="374">
        <f t="shared" si="491"/>
        <v>5.0999999999999996</v>
      </c>
      <c r="HV568" s="374">
        <f t="shared" si="492"/>
        <v>5.0999999999999996</v>
      </c>
      <c r="HW568" s="374">
        <f t="shared" si="458"/>
        <v>6.8</v>
      </c>
      <c r="HX568" s="2263">
        <v>17</v>
      </c>
      <c r="HY568" s="374">
        <f t="shared" si="488"/>
        <v>4.5</v>
      </c>
      <c r="HZ568" s="374">
        <f t="shared" si="489"/>
        <v>4.5</v>
      </c>
      <c r="IA568" s="374">
        <f t="shared" si="490"/>
        <v>6</v>
      </c>
      <c r="IB568" s="2263">
        <v>15</v>
      </c>
      <c r="IC568" s="1906">
        <f>IF568*6/20</f>
        <v>3.0569999999999999</v>
      </c>
      <c r="ID568" s="683">
        <f>IF568*6/20</f>
        <v>3.0569999999999999</v>
      </c>
      <c r="IE568" s="683">
        <f>IF568*8/20</f>
        <v>4.0759999999999996</v>
      </c>
      <c r="IF568" s="1907">
        <v>10.19</v>
      </c>
      <c r="IG568" s="1906">
        <f t="shared" ref="IG568:IG576" si="496">IJ568*6/20</f>
        <v>3.0569999999999999</v>
      </c>
      <c r="IH568" s="683">
        <f t="shared" ref="IH568:IH576" si="497">IJ568*6/20</f>
        <v>3.0569999999999999</v>
      </c>
      <c r="II568" s="683">
        <f>IJ568*8/20</f>
        <v>4.0759999999999996</v>
      </c>
      <c r="IJ568" s="1907">
        <v>10.19</v>
      </c>
      <c r="IK568" s="1906"/>
      <c r="IL568" s="683"/>
      <c r="IM568" s="683"/>
      <c r="IN568" s="1907"/>
      <c r="IO568" s="1906"/>
      <c r="IP568" s="683"/>
      <c r="IQ568" s="683"/>
      <c r="IR568" s="1907"/>
      <c r="IS568" s="1906"/>
      <c r="IT568" s="683"/>
      <c r="IU568" s="683"/>
      <c r="IV568" s="699"/>
      <c r="IW568" s="1906"/>
      <c r="IX568" s="683"/>
      <c r="IY568" s="683"/>
      <c r="IZ568" s="1907"/>
      <c r="JA568" s="1906"/>
      <c r="JB568" s="683"/>
      <c r="JC568" s="683"/>
      <c r="JD568" s="1907"/>
      <c r="JE568" s="1906"/>
      <c r="JF568" s="683"/>
      <c r="JG568" s="683"/>
      <c r="JH568" s="1907"/>
      <c r="JI568" s="1906"/>
      <c r="JJ568" s="683"/>
      <c r="JK568" s="683"/>
      <c r="JL568" s="1907"/>
      <c r="JM568" s="1906"/>
      <c r="JN568" s="683"/>
      <c r="JO568" s="683"/>
      <c r="JP568" s="1907"/>
      <c r="JQ568" s="1906"/>
      <c r="JR568" s="683"/>
      <c r="JS568" s="683"/>
      <c r="JT568" s="1907"/>
      <c r="JU568" s="1906"/>
      <c r="JV568" s="683"/>
      <c r="JW568" s="683"/>
      <c r="JX568" s="1907"/>
      <c r="JY568" s="1906"/>
      <c r="JZ568" s="683"/>
      <c r="KA568" s="683"/>
      <c r="KB568" s="1907"/>
      <c r="KC568" s="1906"/>
      <c r="KD568" s="683"/>
      <c r="KE568" s="683"/>
      <c r="KF568" s="1907"/>
      <c r="KG568" s="1906"/>
      <c r="KH568" s="683"/>
      <c r="KI568" s="683"/>
      <c r="KJ568" s="1907"/>
      <c r="KK568" s="1906"/>
      <c r="KL568" s="683"/>
      <c r="KM568" s="683"/>
      <c r="KN568" s="1907"/>
      <c r="KO568" s="1906"/>
      <c r="KP568" s="683"/>
      <c r="KQ568" s="683"/>
      <c r="KR568" s="1907"/>
      <c r="KS568" s="1906"/>
      <c r="KT568" s="683"/>
      <c r="KU568" s="683"/>
      <c r="KV568" s="1907"/>
      <c r="KW568" s="1906"/>
      <c r="KX568" s="683"/>
      <c r="KY568" s="683"/>
      <c r="KZ568" s="1907"/>
      <c r="LA568" s="1906"/>
      <c r="LB568" s="683"/>
      <c r="LC568" s="683"/>
      <c r="LD568" s="1907"/>
      <c r="LE568" s="1906"/>
      <c r="LF568" s="683"/>
      <c r="LG568" s="683"/>
      <c r="LH568" s="1907"/>
      <c r="LI568" s="1906"/>
      <c r="LJ568" s="683"/>
      <c r="LK568" s="683"/>
      <c r="LL568" s="1907"/>
      <c r="LM568" s="1906"/>
      <c r="LN568" s="683"/>
      <c r="LO568" s="683"/>
      <c r="LP568" s="1907"/>
      <c r="LQ568" s="1906"/>
      <c r="LR568" s="683"/>
      <c r="LS568" s="683"/>
      <c r="LT568" s="1907"/>
      <c r="LU568" s="1906"/>
      <c r="LV568" s="683"/>
      <c r="LW568" s="683"/>
      <c r="LX568" s="1907"/>
      <c r="LY568" s="1906"/>
      <c r="LZ568" s="683"/>
      <c r="MA568" s="683"/>
      <c r="MB568" s="1907"/>
      <c r="MC568" s="1906"/>
      <c r="MD568" s="683"/>
      <c r="ME568" s="683"/>
      <c r="MF568" s="1907"/>
      <c r="MG568" s="1906"/>
      <c r="MH568" s="683"/>
      <c r="MI568" s="683"/>
      <c r="MJ568" s="1907"/>
      <c r="MK568" s="1906"/>
      <c r="ML568" s="683"/>
      <c r="MM568" s="683"/>
      <c r="MN568" s="1907"/>
      <c r="MO568" s="1906"/>
      <c r="MP568" s="683"/>
      <c r="MQ568" s="683"/>
      <c r="MR568" s="1907"/>
      <c r="MS568" s="1906"/>
      <c r="MT568" s="683"/>
      <c r="MU568" s="683"/>
      <c r="MV568" s="1907"/>
      <c r="MW568" s="1906"/>
      <c r="MX568" s="683"/>
      <c r="MY568" s="683"/>
      <c r="MZ568" s="1907"/>
      <c r="NA568" s="1906"/>
      <c r="NB568" s="683"/>
      <c r="NC568" s="683"/>
      <c r="ND568" s="1907"/>
    </row>
    <row r="569" spans="1:368" s="78" customFormat="1" thickBot="1">
      <c r="A569" s="899"/>
      <c r="B569" s="1754"/>
      <c r="C569" s="1790"/>
      <c r="D569" s="2331"/>
      <c r="E569" s="1790"/>
      <c r="F569" s="2342"/>
      <c r="G569" s="2342" t="s">
        <v>629</v>
      </c>
      <c r="H569" s="2343">
        <f t="shared" si="449"/>
        <v>3.0030000000000001</v>
      </c>
      <c r="I569" s="2343">
        <f t="shared" si="450"/>
        <v>3.0030000000000001</v>
      </c>
      <c r="J569" s="2343">
        <f t="shared" si="451"/>
        <v>4.0039999999999996</v>
      </c>
      <c r="K569" s="2214">
        <f t="shared" si="465"/>
        <v>10.01</v>
      </c>
      <c r="L569" s="1754"/>
      <c r="M569" s="65"/>
      <c r="N569" s="65"/>
      <c r="O569" s="65"/>
      <c r="P569" s="218"/>
      <c r="Q569" s="2511"/>
      <c r="R569" s="97"/>
      <c r="S569" s="98"/>
      <c r="T569" s="2512"/>
      <c r="U569" s="463">
        <f t="shared" si="466"/>
        <v>3.6</v>
      </c>
      <c r="V569" s="463">
        <f t="shared" si="467"/>
        <v>3.6</v>
      </c>
      <c r="W569" s="463">
        <f t="shared" si="468"/>
        <v>4.8</v>
      </c>
      <c r="X569" s="703">
        <v>12</v>
      </c>
      <c r="Y569" s="101"/>
      <c r="Z569" s="101"/>
      <c r="AA569" s="101"/>
      <c r="AB569" s="102"/>
      <c r="AC569" s="484"/>
      <c r="AD569" s="484"/>
      <c r="AE569" s="484"/>
      <c r="AF569" s="356"/>
      <c r="AG569" s="358"/>
      <c r="AH569" s="358"/>
      <c r="AI569" s="358"/>
      <c r="AJ569" s="543"/>
      <c r="AK569" s="485"/>
      <c r="AL569" s="486"/>
      <c r="AM569" s="486"/>
      <c r="AN569" s="2361"/>
      <c r="AO569" s="2227">
        <f t="shared" si="469"/>
        <v>1.2</v>
      </c>
      <c r="AP569" s="2227">
        <f t="shared" si="470"/>
        <v>1.2</v>
      </c>
      <c r="AQ569" s="2227">
        <f t="shared" si="471"/>
        <v>1.6</v>
      </c>
      <c r="AR569" s="2420">
        <v>4</v>
      </c>
      <c r="AS569" s="1906">
        <f>AV569*6/20</f>
        <v>3.9240000000000004</v>
      </c>
      <c r="AT569" s="683">
        <f>AV569*6/20</f>
        <v>3.9240000000000004</v>
      </c>
      <c r="AU569" s="683">
        <f>AV569*8/20</f>
        <v>5.2320000000000002</v>
      </c>
      <c r="AV569" s="1907">
        <v>13.08</v>
      </c>
      <c r="AW569" s="1971"/>
      <c r="AX569" s="665"/>
      <c r="AY569" s="666"/>
      <c r="AZ569" s="1963"/>
      <c r="BA569" s="4"/>
      <c r="BB569" s="4"/>
      <c r="BC569" s="4"/>
      <c r="BD569" s="2395"/>
      <c r="BE569" s="1906">
        <f>BH569*6/20</f>
        <v>3.8460000000000001</v>
      </c>
      <c r="BF569" s="683">
        <f>BH569*6/20</f>
        <v>3.8460000000000001</v>
      </c>
      <c r="BG569" s="2466">
        <f>BH569*8/20</f>
        <v>5.1280000000000001</v>
      </c>
      <c r="BH569" s="2409">
        <f>$BH$560</f>
        <v>12.82</v>
      </c>
      <c r="BI569" s="221"/>
      <c r="BJ569" s="221"/>
      <c r="BK569" s="221"/>
      <c r="BL569" s="220"/>
      <c r="BM569" s="1982"/>
      <c r="BN569" s="358"/>
      <c r="BO569" s="358"/>
      <c r="BP569" s="1983"/>
      <c r="BQ569" s="109"/>
      <c r="BR569" s="109"/>
      <c r="BS569" s="109"/>
      <c r="BT569" s="608"/>
      <c r="BU569" s="1939"/>
      <c r="BV569" s="109"/>
      <c r="BW569" s="109"/>
      <c r="BX569" s="1940"/>
      <c r="BY569" s="90"/>
      <c r="BZ569" s="90"/>
      <c r="CA569" s="90"/>
      <c r="CB569" s="120"/>
      <c r="CC569" s="41"/>
      <c r="CD569" s="41"/>
      <c r="CE569" s="41"/>
      <c r="CF569" s="100"/>
      <c r="CG569" s="38"/>
      <c r="CH569" s="38"/>
      <c r="CI569" s="38"/>
      <c r="CJ569" s="117"/>
      <c r="CK569" s="221"/>
      <c r="CL569" s="221"/>
      <c r="CM569" s="221"/>
      <c r="CN569" s="220"/>
      <c r="CO569" s="1982">
        <f t="shared" si="476"/>
        <v>3.75</v>
      </c>
      <c r="CP569" s="358">
        <f t="shared" si="477"/>
        <v>3.75</v>
      </c>
      <c r="CQ569" s="358">
        <f t="shared" si="478"/>
        <v>5</v>
      </c>
      <c r="CR569" s="1983">
        <v>12.5</v>
      </c>
      <c r="CV569" s="121"/>
      <c r="CW569" s="2"/>
      <c r="CY569" s="3"/>
      <c r="CZ569" s="3"/>
      <c r="DA569" s="2"/>
      <c r="DC569" s="3"/>
      <c r="DD569" s="3"/>
      <c r="DE569" s="2"/>
      <c r="DG569" s="3"/>
      <c r="DH569" s="3"/>
      <c r="DI569" s="2"/>
      <c r="DK569" s="3"/>
      <c r="DL569" s="3"/>
      <c r="DM569" s="90"/>
      <c r="DN569" s="90"/>
      <c r="DO569" s="90"/>
      <c r="DP569" s="103"/>
      <c r="DQ569" s="2"/>
      <c r="DS569" s="3"/>
      <c r="DT569" s="121"/>
      <c r="DU569" s="2"/>
      <c r="DW569" s="3"/>
      <c r="DX569" s="121"/>
      <c r="DY569" s="2"/>
      <c r="EA569" s="3"/>
      <c r="EB569" s="121"/>
      <c r="EC569" s="2"/>
      <c r="EE569" s="3"/>
      <c r="EF569" s="121"/>
      <c r="EG569" s="2"/>
      <c r="EI569" s="3"/>
      <c r="EJ569" s="121"/>
      <c r="EK569" s="2"/>
      <c r="EM569" s="3"/>
      <c r="EN569" s="121"/>
      <c r="EO569" s="1870"/>
      <c r="EP569" s="462"/>
      <c r="EQ569" s="462"/>
      <c r="ER569" s="1871"/>
      <c r="ES569" s="2"/>
      <c r="EU569" s="3"/>
      <c r="EV569" s="121"/>
      <c r="EW569" s="2"/>
      <c r="EY569" s="3"/>
      <c r="EZ569" s="121"/>
      <c r="FA569" s="2"/>
      <c r="FC569" s="3"/>
      <c r="FD569" s="121"/>
      <c r="FE569" s="1682"/>
      <c r="FF569" s="1683"/>
      <c r="FG569" s="1684"/>
      <c r="FH569" s="1685"/>
      <c r="FL569" s="2252"/>
      <c r="FP569" s="2252"/>
      <c r="FQ569" s="1858"/>
      <c r="FT569" s="2252"/>
      <c r="FX569" s="2252"/>
      <c r="FY569" s="374">
        <f t="shared" si="452"/>
        <v>3</v>
      </c>
      <c r="FZ569" s="374">
        <f t="shared" si="453"/>
        <v>3</v>
      </c>
      <c r="GA569" s="374">
        <f t="shared" si="454"/>
        <v>4</v>
      </c>
      <c r="GB569" s="2263">
        <v>10</v>
      </c>
      <c r="GF569" s="2252"/>
      <c r="GG569" s="1858"/>
      <c r="GJ569" s="2252"/>
      <c r="GK569" s="1858"/>
      <c r="GN569" s="2252"/>
      <c r="GR569" s="2252"/>
      <c r="GV569" s="1858"/>
      <c r="GW569" s="1906">
        <f t="shared" si="479"/>
        <v>4.3349999999999991</v>
      </c>
      <c r="GX569" s="683">
        <f t="shared" si="480"/>
        <v>4.3349999999999991</v>
      </c>
      <c r="GY569" s="683">
        <f t="shared" si="481"/>
        <v>5.7799999999999994</v>
      </c>
      <c r="GZ569" s="1907">
        <v>14.45</v>
      </c>
      <c r="HA569" s="374">
        <f t="shared" si="482"/>
        <v>3</v>
      </c>
      <c r="HB569" s="374">
        <f t="shared" si="483"/>
        <v>3</v>
      </c>
      <c r="HC569" s="374">
        <f t="shared" si="484"/>
        <v>4</v>
      </c>
      <c r="HD569" s="2263">
        <v>10</v>
      </c>
      <c r="HE569" s="1870"/>
      <c r="HF569" s="462"/>
      <c r="HG569" s="462"/>
      <c r="HH569" s="1871"/>
      <c r="HI569" s="374">
        <f t="shared" si="493"/>
        <v>0.3</v>
      </c>
      <c r="HJ569" s="374">
        <f t="shared" si="494"/>
        <v>0.3</v>
      </c>
      <c r="HK569" s="374">
        <f t="shared" si="495"/>
        <v>0.4</v>
      </c>
      <c r="HL569" s="2263">
        <v>1</v>
      </c>
      <c r="HM569" s="1870"/>
      <c r="HN569" s="462"/>
      <c r="HO569" s="462"/>
      <c r="HP569" s="1871"/>
      <c r="HQ569" s="1906">
        <f>HT569*6/20</f>
        <v>4.2990000000000004</v>
      </c>
      <c r="HR569" s="683">
        <f>HT569*6/20</f>
        <v>4.2990000000000004</v>
      </c>
      <c r="HS569" s="683">
        <f>HT569*8/20</f>
        <v>5.7320000000000002</v>
      </c>
      <c r="HT569" s="1907">
        <f>$HT$560</f>
        <v>14.33</v>
      </c>
      <c r="HU569" s="374">
        <f t="shared" si="491"/>
        <v>2.5499999999999998</v>
      </c>
      <c r="HV569" s="374">
        <f t="shared" si="492"/>
        <v>2.5499999999999998</v>
      </c>
      <c r="HW569" s="374">
        <f t="shared" si="458"/>
        <v>3.4</v>
      </c>
      <c r="HX569" s="2263">
        <v>8.5</v>
      </c>
      <c r="HY569" s="1906">
        <f>IB569*6/20</f>
        <v>3.7349999999999994</v>
      </c>
      <c r="HZ569" s="683">
        <f>IB569*6/20</f>
        <v>3.7349999999999994</v>
      </c>
      <c r="IA569" s="683">
        <f>IB569*8/20</f>
        <v>4.9799999999999995</v>
      </c>
      <c r="IB569" s="1907">
        <v>12.45</v>
      </c>
      <c r="IC569" s="374">
        <f t="shared" si="459"/>
        <v>1.5</v>
      </c>
      <c r="ID569" s="374">
        <f t="shared" si="460"/>
        <v>1.5</v>
      </c>
      <c r="IE569" s="374">
        <f t="shared" si="461"/>
        <v>2</v>
      </c>
      <c r="IF569" s="2263">
        <v>5</v>
      </c>
      <c r="IG569" s="374">
        <f t="shared" si="496"/>
        <v>1.5</v>
      </c>
      <c r="IH569" s="374">
        <f t="shared" si="497"/>
        <v>1.5</v>
      </c>
      <c r="II569" s="374">
        <f t="shared" ref="II569:II576" si="498">IJ569*8/20</f>
        <v>2</v>
      </c>
      <c r="IJ569" s="2263">
        <v>5</v>
      </c>
      <c r="IK569" s="374"/>
      <c r="IL569" s="374"/>
      <c r="IM569" s="374"/>
      <c r="IN569" s="2263"/>
      <c r="IO569" s="374"/>
      <c r="IP569" s="374"/>
      <c r="IQ569" s="374"/>
      <c r="IR569" s="2263"/>
      <c r="IS569" s="374"/>
      <c r="IT569" s="374"/>
      <c r="IU569" s="374"/>
      <c r="IV569" s="1870"/>
      <c r="IW569" s="1869"/>
      <c r="IX569" s="374"/>
      <c r="IY569" s="374"/>
      <c r="IZ569" s="2263"/>
      <c r="JA569" s="1869"/>
      <c r="JB569" s="374"/>
      <c r="JC569" s="374"/>
      <c r="JD569" s="2263"/>
      <c r="JE569" s="1869"/>
      <c r="JF569" s="374"/>
      <c r="JG569" s="374"/>
      <c r="JH569" s="2263"/>
      <c r="JI569" s="1869"/>
      <c r="JJ569" s="374"/>
      <c r="JK569" s="374"/>
      <c r="JL569" s="2263"/>
      <c r="JM569" s="1869"/>
      <c r="JN569" s="374"/>
      <c r="JO569" s="374"/>
      <c r="JP569" s="2263"/>
      <c r="JQ569" s="1869"/>
      <c r="JR569" s="374"/>
      <c r="JS569" s="374"/>
      <c r="JT569" s="2263"/>
      <c r="JU569" s="1869"/>
      <c r="JV569" s="374"/>
      <c r="JW569" s="374"/>
      <c r="JX569" s="2263"/>
      <c r="JY569" s="1869"/>
      <c r="JZ569" s="374"/>
      <c r="KA569" s="374"/>
      <c r="KB569" s="2263"/>
      <c r="KC569" s="1869"/>
      <c r="KD569" s="374"/>
      <c r="KE569" s="374"/>
      <c r="KF569" s="2263"/>
      <c r="KG569" s="1869"/>
      <c r="KH569" s="374"/>
      <c r="KI569" s="374"/>
      <c r="KJ569" s="2263"/>
      <c r="KK569" s="1869"/>
      <c r="KL569" s="374"/>
      <c r="KM569" s="374"/>
      <c r="KN569" s="2263"/>
      <c r="KO569" s="1869"/>
      <c r="KP569" s="374"/>
      <c r="KQ569" s="374"/>
      <c r="KR569" s="2263"/>
      <c r="KS569" s="1869"/>
      <c r="KT569" s="374"/>
      <c r="KU569" s="374"/>
      <c r="KV569" s="2263"/>
      <c r="KW569" s="1869"/>
      <c r="KX569" s="374"/>
      <c r="KY569" s="374"/>
      <c r="KZ569" s="2263"/>
      <c r="LA569" s="1869"/>
      <c r="LB569" s="374"/>
      <c r="LC569" s="374"/>
      <c r="LD569" s="2263"/>
      <c r="LE569" s="1869"/>
      <c r="LF569" s="374"/>
      <c r="LG569" s="374"/>
      <c r="LH569" s="2263"/>
      <c r="LI569" s="1869"/>
      <c r="LJ569" s="374"/>
      <c r="LK569" s="374"/>
      <c r="LL569" s="2263"/>
      <c r="LM569" s="1869"/>
      <c r="LN569" s="374"/>
      <c r="LO569" s="374"/>
      <c r="LP569" s="2263"/>
      <c r="LQ569" s="1869"/>
      <c r="LR569" s="374"/>
      <c r="LS569" s="374"/>
      <c r="LT569" s="2263"/>
      <c r="LU569" s="1869"/>
      <c r="LV569" s="374"/>
      <c r="LW569" s="374"/>
      <c r="LX569" s="2263"/>
      <c r="LY569" s="1869"/>
      <c r="LZ569" s="374"/>
      <c r="MA569" s="374"/>
      <c r="MB569" s="2263"/>
      <c r="MC569" s="1869"/>
      <c r="MD569" s="374"/>
      <c r="ME569" s="374"/>
      <c r="MF569" s="2263"/>
      <c r="MG569" s="1869"/>
      <c r="MH569" s="374"/>
      <c r="MI569" s="374"/>
      <c r="MJ569" s="2263"/>
      <c r="MK569" s="1869"/>
      <c r="ML569" s="374"/>
      <c r="MM569" s="374"/>
      <c r="MN569" s="2263"/>
      <c r="MO569" s="1869"/>
      <c r="MP569" s="374"/>
      <c r="MQ569" s="374"/>
      <c r="MR569" s="2263"/>
      <c r="MS569" s="1869"/>
      <c r="MT569" s="374"/>
      <c r="MU569" s="374"/>
      <c r="MV569" s="2263"/>
      <c r="MW569" s="1869"/>
      <c r="MX569" s="374"/>
      <c r="MY569" s="374"/>
      <c r="MZ569" s="2263"/>
      <c r="NA569" s="1869"/>
      <c r="NB569" s="374"/>
      <c r="NC569" s="374"/>
      <c r="ND569" s="2263"/>
    </row>
    <row r="570" spans="1:368" s="78" customFormat="1" thickBot="1">
      <c r="A570" s="899"/>
      <c r="B570" s="1754"/>
      <c r="C570" s="1790"/>
      <c r="D570" s="2331"/>
      <c r="E570" s="1790"/>
      <c r="F570" s="2342"/>
      <c r="G570" s="2342" t="s">
        <v>630</v>
      </c>
      <c r="H570" s="2343">
        <f t="shared" si="449"/>
        <v>3.6873076923076926</v>
      </c>
      <c r="I570" s="2343">
        <f t="shared" si="450"/>
        <v>3.6103846153846155</v>
      </c>
      <c r="J570" s="2343">
        <f t="shared" si="451"/>
        <v>4.890769230769231</v>
      </c>
      <c r="K570" s="2214">
        <f t="shared" si="465"/>
        <v>12.188461538461539</v>
      </c>
      <c r="L570" s="1754"/>
      <c r="M570" s="65"/>
      <c r="N570" s="65"/>
      <c r="O570" s="65"/>
      <c r="P570" s="218"/>
      <c r="Q570" s="2511"/>
      <c r="R570" s="97"/>
      <c r="S570" s="98"/>
      <c r="T570" s="2512"/>
      <c r="U570" s="463">
        <f t="shared" si="466"/>
        <v>3.9</v>
      </c>
      <c r="V570" s="463">
        <f t="shared" si="467"/>
        <v>3.9</v>
      </c>
      <c r="W570" s="463">
        <f t="shared" si="468"/>
        <v>5.2</v>
      </c>
      <c r="X570" s="703">
        <v>13</v>
      </c>
      <c r="Y570" s="101"/>
      <c r="Z570" s="101"/>
      <c r="AA570" s="101"/>
      <c r="AB570" s="102"/>
      <c r="AC570" s="484"/>
      <c r="AD570" s="484"/>
      <c r="AE570" s="484"/>
      <c r="AF570" s="356"/>
      <c r="AG570" s="358"/>
      <c r="AH570" s="358"/>
      <c r="AI570" s="358"/>
      <c r="AJ570" s="543"/>
      <c r="AK570" s="485"/>
      <c r="AL570" s="486"/>
      <c r="AM570" s="486"/>
      <c r="AN570" s="2361"/>
      <c r="AO570" s="2227">
        <f t="shared" si="469"/>
        <v>3</v>
      </c>
      <c r="AP570" s="2227">
        <f t="shared" si="470"/>
        <v>3</v>
      </c>
      <c r="AQ570" s="2227">
        <f t="shared" si="471"/>
        <v>4</v>
      </c>
      <c r="AR570" s="2420">
        <v>10</v>
      </c>
      <c r="AS570" s="358">
        <f t="shared" si="472"/>
        <v>3.3</v>
      </c>
      <c r="AT570" s="358">
        <f t="shared" si="473"/>
        <v>3.3</v>
      </c>
      <c r="AU570" s="358">
        <f t="shared" si="474"/>
        <v>4.4000000000000004</v>
      </c>
      <c r="AV570" s="1983">
        <v>11</v>
      </c>
      <c r="AW570" s="1971"/>
      <c r="AX570" s="665"/>
      <c r="AY570" s="666"/>
      <c r="AZ570" s="1963"/>
      <c r="BA570" s="4"/>
      <c r="BB570" s="4"/>
      <c r="BC570" s="4"/>
      <c r="BD570" s="2395"/>
      <c r="BE570" s="2401">
        <v>4</v>
      </c>
      <c r="BF570" s="368">
        <v>3</v>
      </c>
      <c r="BG570" s="2451">
        <v>5</v>
      </c>
      <c r="BH570" s="2448">
        <f t="shared" si="475"/>
        <v>12</v>
      </c>
      <c r="BI570" s="221"/>
      <c r="BJ570" s="221"/>
      <c r="BK570" s="221"/>
      <c r="BL570" s="220"/>
      <c r="BM570" s="1982"/>
      <c r="BN570" s="358"/>
      <c r="BO570" s="358"/>
      <c r="BP570" s="1983"/>
      <c r="BQ570" s="109"/>
      <c r="BR570" s="109"/>
      <c r="BS570" s="109"/>
      <c r="BT570" s="608"/>
      <c r="BU570" s="1939"/>
      <c r="BV570" s="109"/>
      <c r="BW570" s="109"/>
      <c r="BX570" s="1940"/>
      <c r="BY570" s="90"/>
      <c r="BZ570" s="90"/>
      <c r="CA570" s="90"/>
      <c r="CB570" s="120"/>
      <c r="CC570" s="41"/>
      <c r="CD570" s="41"/>
      <c r="CE570" s="41"/>
      <c r="CF570" s="100"/>
      <c r="CG570" s="38"/>
      <c r="CH570" s="38"/>
      <c r="CI570" s="38"/>
      <c r="CJ570" s="117"/>
      <c r="CK570" s="221"/>
      <c r="CL570" s="221"/>
      <c r="CM570" s="221"/>
      <c r="CN570" s="220"/>
      <c r="CO570" s="1982">
        <f t="shared" si="476"/>
        <v>3.6</v>
      </c>
      <c r="CP570" s="358">
        <f t="shared" si="477"/>
        <v>3.6</v>
      </c>
      <c r="CQ570" s="358">
        <f t="shared" si="478"/>
        <v>4.8</v>
      </c>
      <c r="CR570" s="1983">
        <v>12</v>
      </c>
      <c r="CV570" s="121"/>
      <c r="CW570" s="2"/>
      <c r="CY570" s="3"/>
      <c r="CZ570" s="3"/>
      <c r="DA570" s="2"/>
      <c r="DC570" s="3"/>
      <c r="DD570" s="3"/>
      <c r="DE570" s="2"/>
      <c r="DG570" s="3"/>
      <c r="DH570" s="3"/>
      <c r="DI570" s="2"/>
      <c r="DK570" s="3"/>
      <c r="DL570" s="3"/>
      <c r="DM570" s="90"/>
      <c r="DN570" s="90"/>
      <c r="DO570" s="90"/>
      <c r="DP570" s="103"/>
      <c r="DQ570" s="2"/>
      <c r="DS570" s="3"/>
      <c r="DT570" s="121"/>
      <c r="DU570" s="2"/>
      <c r="DW570" s="3"/>
      <c r="DX570" s="121"/>
      <c r="DY570" s="2"/>
      <c r="EA570" s="3"/>
      <c r="EB570" s="121"/>
      <c r="EC570" s="2"/>
      <c r="EE570" s="3"/>
      <c r="EF570" s="121"/>
      <c r="EG570" s="2"/>
      <c r="EI570" s="3"/>
      <c r="EJ570" s="121"/>
      <c r="EK570" s="2"/>
      <c r="EM570" s="3"/>
      <c r="EN570" s="121"/>
      <c r="EO570" s="1870"/>
      <c r="EP570" s="462"/>
      <c r="EQ570" s="462"/>
      <c r="ER570" s="1871"/>
      <c r="ES570" s="2"/>
      <c r="EU570" s="3"/>
      <c r="EV570" s="121"/>
      <c r="EW570" s="2"/>
      <c r="EY570" s="3"/>
      <c r="EZ570" s="121"/>
      <c r="FA570" s="2"/>
      <c r="FC570" s="3"/>
      <c r="FD570" s="121"/>
      <c r="FE570" s="1682"/>
      <c r="FF570" s="1683"/>
      <c r="FG570" s="1684"/>
      <c r="FH570" s="1685"/>
      <c r="FL570" s="2252"/>
      <c r="FP570" s="2252"/>
      <c r="FQ570" s="1858"/>
      <c r="FT570" s="2252"/>
      <c r="FX570" s="2252"/>
      <c r="FY570" s="374">
        <f t="shared" si="452"/>
        <v>4.5</v>
      </c>
      <c r="FZ570" s="374">
        <f t="shared" si="453"/>
        <v>4.5</v>
      </c>
      <c r="GA570" s="374">
        <f t="shared" si="454"/>
        <v>6</v>
      </c>
      <c r="GB570" s="2263">
        <v>15</v>
      </c>
      <c r="GF570" s="2252"/>
      <c r="GG570" s="1858"/>
      <c r="GJ570" s="2252"/>
      <c r="GK570" s="1858"/>
      <c r="GN570" s="2252"/>
      <c r="GR570" s="2252"/>
      <c r="GV570" s="1858"/>
      <c r="GW570" s="1906">
        <f t="shared" si="479"/>
        <v>4.3349999999999991</v>
      </c>
      <c r="GX570" s="683">
        <f t="shared" si="480"/>
        <v>4.3349999999999991</v>
      </c>
      <c r="GY570" s="683">
        <f t="shared" si="481"/>
        <v>5.7799999999999994</v>
      </c>
      <c r="GZ570" s="1907">
        <v>14.45</v>
      </c>
      <c r="HA570" s="374">
        <f t="shared" si="482"/>
        <v>4.3499999999999996</v>
      </c>
      <c r="HB570" s="374">
        <f t="shared" si="483"/>
        <v>4.3499999999999996</v>
      </c>
      <c r="HC570" s="374">
        <f t="shared" si="484"/>
        <v>5.8</v>
      </c>
      <c r="HD570" s="2263">
        <v>14.5</v>
      </c>
      <c r="HE570" s="1870"/>
      <c r="HF570" s="462"/>
      <c r="HG570" s="462"/>
      <c r="HH570" s="1871"/>
      <c r="HI570" s="374">
        <f t="shared" si="493"/>
        <v>3.6</v>
      </c>
      <c r="HJ570" s="374">
        <f t="shared" si="494"/>
        <v>3.6</v>
      </c>
      <c r="HK570" s="374">
        <f t="shared" si="495"/>
        <v>4.8</v>
      </c>
      <c r="HL570" s="2263">
        <v>12</v>
      </c>
      <c r="HM570" s="1870"/>
      <c r="HN570" s="462"/>
      <c r="HO570" s="462"/>
      <c r="HP570" s="1871"/>
      <c r="HQ570" s="374">
        <f t="shared" si="485"/>
        <v>3.3</v>
      </c>
      <c r="HR570" s="374">
        <f t="shared" si="486"/>
        <v>3.3</v>
      </c>
      <c r="HS570" s="374">
        <f t="shared" si="487"/>
        <v>4.4000000000000004</v>
      </c>
      <c r="HT570" s="2263">
        <v>11</v>
      </c>
      <c r="HU570" s="374">
        <f t="shared" si="491"/>
        <v>3.3</v>
      </c>
      <c r="HV570" s="374">
        <f t="shared" si="492"/>
        <v>3.3</v>
      </c>
      <c r="HW570" s="374">
        <f t="shared" si="458"/>
        <v>4.4000000000000004</v>
      </c>
      <c r="HX570" s="2263">
        <v>11</v>
      </c>
      <c r="HY570" s="374">
        <f t="shared" si="488"/>
        <v>3.45</v>
      </c>
      <c r="HZ570" s="374">
        <f t="shared" si="489"/>
        <v>3.45</v>
      </c>
      <c r="IA570" s="374">
        <f t="shared" si="490"/>
        <v>4.5999999999999996</v>
      </c>
      <c r="IB570" s="2263">
        <v>11.5</v>
      </c>
      <c r="IC570" s="374">
        <f t="shared" si="459"/>
        <v>3.3</v>
      </c>
      <c r="ID570" s="374">
        <f t="shared" si="460"/>
        <v>3.3</v>
      </c>
      <c r="IE570" s="374">
        <f t="shared" si="461"/>
        <v>4.4000000000000004</v>
      </c>
      <c r="IF570" s="2263">
        <v>11</v>
      </c>
      <c r="IG570" s="374">
        <f t="shared" si="496"/>
        <v>3.3</v>
      </c>
      <c r="IH570" s="374">
        <f t="shared" si="497"/>
        <v>3.3</v>
      </c>
      <c r="II570" s="374">
        <f t="shared" si="498"/>
        <v>4.4000000000000004</v>
      </c>
      <c r="IJ570" s="2263">
        <v>11</v>
      </c>
      <c r="IK570" s="374"/>
      <c r="IL570" s="374"/>
      <c r="IM570" s="374"/>
      <c r="IN570" s="2263"/>
      <c r="IO570" s="374"/>
      <c r="IP570" s="374"/>
      <c r="IQ570" s="374"/>
      <c r="IR570" s="2263"/>
      <c r="IS570" s="374"/>
      <c r="IT570" s="374"/>
      <c r="IU570" s="374"/>
      <c r="IV570" s="1870"/>
      <c r="IW570" s="1869"/>
      <c r="IX570" s="374"/>
      <c r="IY570" s="374"/>
      <c r="IZ570" s="2263"/>
      <c r="JA570" s="1869"/>
      <c r="JB570" s="374"/>
      <c r="JC570" s="374"/>
      <c r="JD570" s="2263"/>
      <c r="JE570" s="1869"/>
      <c r="JF570" s="374"/>
      <c r="JG570" s="374"/>
      <c r="JH570" s="2263"/>
      <c r="JI570" s="1869"/>
      <c r="JJ570" s="374"/>
      <c r="JK570" s="374"/>
      <c r="JL570" s="2263"/>
      <c r="JM570" s="1869"/>
      <c r="JN570" s="374"/>
      <c r="JO570" s="374"/>
      <c r="JP570" s="2263"/>
      <c r="JQ570" s="1869"/>
      <c r="JR570" s="374"/>
      <c r="JS570" s="374"/>
      <c r="JT570" s="2263"/>
      <c r="JU570" s="1869"/>
      <c r="JV570" s="374"/>
      <c r="JW570" s="374"/>
      <c r="JX570" s="2263"/>
      <c r="JY570" s="1869"/>
      <c r="JZ570" s="374"/>
      <c r="KA570" s="374"/>
      <c r="KB570" s="2263"/>
      <c r="KC570" s="1869"/>
      <c r="KD570" s="374"/>
      <c r="KE570" s="374"/>
      <c r="KF570" s="2263"/>
      <c r="KG570" s="1869"/>
      <c r="KH570" s="374"/>
      <c r="KI570" s="374"/>
      <c r="KJ570" s="2263"/>
      <c r="KK570" s="1869"/>
      <c r="KL570" s="374"/>
      <c r="KM570" s="374"/>
      <c r="KN570" s="2263"/>
      <c r="KO570" s="1869"/>
      <c r="KP570" s="374"/>
      <c r="KQ570" s="374"/>
      <c r="KR570" s="2263"/>
      <c r="KS570" s="1869"/>
      <c r="KT570" s="374"/>
      <c r="KU570" s="374"/>
      <c r="KV570" s="2263"/>
      <c r="KW570" s="1869"/>
      <c r="KX570" s="374"/>
      <c r="KY570" s="374"/>
      <c r="KZ570" s="2263"/>
      <c r="LA570" s="1869"/>
      <c r="LB570" s="374"/>
      <c r="LC570" s="374"/>
      <c r="LD570" s="2263"/>
      <c r="LE570" s="1869"/>
      <c r="LF570" s="374"/>
      <c r="LG570" s="374"/>
      <c r="LH570" s="2263"/>
      <c r="LI570" s="1869"/>
      <c r="LJ570" s="374"/>
      <c r="LK570" s="374"/>
      <c r="LL570" s="2263"/>
      <c r="LM570" s="1869"/>
      <c r="LN570" s="374"/>
      <c r="LO570" s="374"/>
      <c r="LP570" s="2263"/>
      <c r="LQ570" s="1869"/>
      <c r="LR570" s="374"/>
      <c r="LS570" s="374"/>
      <c r="LT570" s="2263"/>
      <c r="LU570" s="1869"/>
      <c r="LV570" s="374"/>
      <c r="LW570" s="374"/>
      <c r="LX570" s="2263"/>
      <c r="LY570" s="1869"/>
      <c r="LZ570" s="374"/>
      <c r="MA570" s="374"/>
      <c r="MB570" s="2263"/>
      <c r="MC570" s="1869"/>
      <c r="MD570" s="374"/>
      <c r="ME570" s="374"/>
      <c r="MF570" s="2263"/>
      <c r="MG570" s="1869"/>
      <c r="MH570" s="374"/>
      <c r="MI570" s="374"/>
      <c r="MJ570" s="2263"/>
      <c r="MK570" s="1869"/>
      <c r="ML570" s="374"/>
      <c r="MM570" s="374"/>
      <c r="MN570" s="2263"/>
      <c r="MO570" s="1869"/>
      <c r="MP570" s="374"/>
      <c r="MQ570" s="374"/>
      <c r="MR570" s="2263"/>
      <c r="MS570" s="1869"/>
      <c r="MT570" s="374"/>
      <c r="MU570" s="374"/>
      <c r="MV570" s="2263"/>
      <c r="MW570" s="1869"/>
      <c r="MX570" s="374"/>
      <c r="MY570" s="374"/>
      <c r="MZ570" s="2263"/>
      <c r="NA570" s="1869"/>
      <c r="NB570" s="374"/>
      <c r="NC570" s="374"/>
      <c r="ND570" s="2263"/>
    </row>
    <row r="571" spans="1:368" s="78" customFormat="1" thickBot="1">
      <c r="A571" s="899"/>
      <c r="B571" s="1754"/>
      <c r="C571" s="1790"/>
      <c r="D571" s="2331"/>
      <c r="E571" s="1790"/>
      <c r="F571" s="2342"/>
      <c r="G571" s="2342" t="s">
        <v>631</v>
      </c>
      <c r="H571" s="2343">
        <f t="shared" si="449"/>
        <v>3.5403076923076924</v>
      </c>
      <c r="I571" s="2343">
        <f t="shared" si="450"/>
        <v>3.5403076923076924</v>
      </c>
      <c r="J571" s="2343">
        <f t="shared" si="451"/>
        <v>4.6947692307692304</v>
      </c>
      <c r="K571" s="2214">
        <f t="shared" si="465"/>
        <v>11.775384615384615</v>
      </c>
      <c r="L571" s="1754"/>
      <c r="M571" s="65"/>
      <c r="N571" s="65"/>
      <c r="O571" s="65"/>
      <c r="P571" s="218"/>
      <c r="Q571" s="2511"/>
      <c r="R571" s="97"/>
      <c r="S571" s="98"/>
      <c r="T571" s="2512"/>
      <c r="U571" s="463">
        <f t="shared" si="466"/>
        <v>4.2</v>
      </c>
      <c r="V571" s="463">
        <f t="shared" si="467"/>
        <v>4.2</v>
      </c>
      <c r="W571" s="463">
        <f t="shared" si="468"/>
        <v>5.6</v>
      </c>
      <c r="X571" s="703">
        <v>14</v>
      </c>
      <c r="Y571" s="101"/>
      <c r="Z571" s="101"/>
      <c r="AA571" s="101"/>
      <c r="AB571" s="102"/>
      <c r="AC571" s="484"/>
      <c r="AD571" s="484"/>
      <c r="AE571" s="484"/>
      <c r="AF571" s="356"/>
      <c r="AG571" s="358"/>
      <c r="AH571" s="358"/>
      <c r="AI571" s="358"/>
      <c r="AJ571" s="543"/>
      <c r="AK571" s="485"/>
      <c r="AL571" s="486"/>
      <c r="AM571" s="486"/>
      <c r="AN571" s="2361"/>
      <c r="AO571" s="2227">
        <f t="shared" si="469"/>
        <v>4.2</v>
      </c>
      <c r="AP571" s="2227">
        <f t="shared" si="470"/>
        <v>4.2</v>
      </c>
      <c r="AQ571" s="2227">
        <f t="shared" si="471"/>
        <v>5.6</v>
      </c>
      <c r="AR571" s="2420">
        <v>14</v>
      </c>
      <c r="AS571" s="1906">
        <f>AV571*6/20</f>
        <v>3.9240000000000004</v>
      </c>
      <c r="AT571" s="683">
        <f>AV571*6/20</f>
        <v>3.9240000000000004</v>
      </c>
      <c r="AU571" s="683">
        <f>AV571*8/20</f>
        <v>5.2320000000000002</v>
      </c>
      <c r="AV571" s="1907">
        <v>13.08</v>
      </c>
      <c r="AW571" s="1971"/>
      <c r="AX571" s="665"/>
      <c r="AY571" s="666"/>
      <c r="AZ571" s="1963"/>
      <c r="BA571" s="4"/>
      <c r="BB571" s="4"/>
      <c r="BC571" s="4"/>
      <c r="BD571" s="2395"/>
      <c r="BE571" s="2401">
        <v>4</v>
      </c>
      <c r="BF571" s="368">
        <v>4</v>
      </c>
      <c r="BG571" s="2451">
        <v>5</v>
      </c>
      <c r="BH571" s="2448">
        <f t="shared" si="475"/>
        <v>13</v>
      </c>
      <c r="BI571" s="221"/>
      <c r="BJ571" s="221"/>
      <c r="BK571" s="221"/>
      <c r="BL571" s="220"/>
      <c r="BM571" s="1982"/>
      <c r="BN571" s="358"/>
      <c r="BO571" s="358"/>
      <c r="BP571" s="1983"/>
      <c r="BQ571" s="109"/>
      <c r="BR571" s="109"/>
      <c r="BS571" s="109"/>
      <c r="BT571" s="608"/>
      <c r="BU571" s="1939"/>
      <c r="BV571" s="109"/>
      <c r="BW571" s="109"/>
      <c r="BX571" s="1940"/>
      <c r="BY571" s="90"/>
      <c r="BZ571" s="90"/>
      <c r="CA571" s="90"/>
      <c r="CB571" s="120"/>
      <c r="CC571" s="41"/>
      <c r="CD571" s="41"/>
      <c r="CE571" s="41"/>
      <c r="CF571" s="100"/>
      <c r="CG571" s="38"/>
      <c r="CH571" s="38"/>
      <c r="CI571" s="38"/>
      <c r="CJ571" s="117"/>
      <c r="CK571" s="221"/>
      <c r="CL571" s="221"/>
      <c r="CM571" s="221"/>
      <c r="CN571" s="220"/>
      <c r="CO571" s="1982">
        <f t="shared" si="476"/>
        <v>4.2</v>
      </c>
      <c r="CP571" s="358">
        <f t="shared" si="477"/>
        <v>4.2</v>
      </c>
      <c r="CQ571" s="358">
        <f t="shared" si="478"/>
        <v>5.6</v>
      </c>
      <c r="CR571" s="1983">
        <v>14</v>
      </c>
      <c r="CV571" s="121"/>
      <c r="CW571" s="2"/>
      <c r="CY571" s="3"/>
      <c r="CZ571" s="3"/>
      <c r="DA571" s="2"/>
      <c r="DC571" s="3"/>
      <c r="DD571" s="3"/>
      <c r="DE571" s="2"/>
      <c r="DG571" s="3"/>
      <c r="DH571" s="3"/>
      <c r="DI571" s="2"/>
      <c r="DK571" s="3"/>
      <c r="DL571" s="3"/>
      <c r="DM571" s="90"/>
      <c r="DN571" s="90"/>
      <c r="DO571" s="90"/>
      <c r="DP571" s="103"/>
      <c r="DQ571" s="2"/>
      <c r="DS571" s="3"/>
      <c r="DT571" s="121"/>
      <c r="DU571" s="2"/>
      <c r="DW571" s="3"/>
      <c r="DX571" s="121"/>
      <c r="DY571" s="2"/>
      <c r="EA571" s="3"/>
      <c r="EB571" s="121"/>
      <c r="EC571" s="2"/>
      <c r="EE571" s="3"/>
      <c r="EF571" s="121"/>
      <c r="EG571" s="2"/>
      <c r="EI571" s="3"/>
      <c r="EJ571" s="121"/>
      <c r="EK571" s="2"/>
      <c r="EM571" s="3"/>
      <c r="EN571" s="121"/>
      <c r="EO571" s="1870"/>
      <c r="EP571" s="462"/>
      <c r="EQ571" s="462"/>
      <c r="ER571" s="1871"/>
      <c r="ES571" s="2"/>
      <c r="EU571" s="3"/>
      <c r="EV571" s="121"/>
      <c r="EW571" s="2"/>
      <c r="EY571" s="3"/>
      <c r="EZ571" s="121"/>
      <c r="FA571" s="2"/>
      <c r="FC571" s="3"/>
      <c r="FD571" s="121"/>
      <c r="FE571" s="1682"/>
      <c r="FF571" s="1683"/>
      <c r="FG571" s="1684"/>
      <c r="FH571" s="1685"/>
      <c r="FL571" s="2252"/>
      <c r="FP571" s="2252"/>
      <c r="FQ571" s="1858"/>
      <c r="FT571" s="2252"/>
      <c r="FX571" s="2252"/>
      <c r="FY571" s="374">
        <f t="shared" si="452"/>
        <v>4.2</v>
      </c>
      <c r="FZ571" s="374">
        <f t="shared" si="453"/>
        <v>4.2</v>
      </c>
      <c r="GA571" s="374">
        <f t="shared" si="454"/>
        <v>5.6</v>
      </c>
      <c r="GB571" s="2263">
        <v>14</v>
      </c>
      <c r="GF571" s="2252"/>
      <c r="GG571" s="1858"/>
      <c r="GJ571" s="2252"/>
      <c r="GK571" s="1858"/>
      <c r="GN571" s="2252"/>
      <c r="GR571" s="2252"/>
      <c r="GV571" s="1858"/>
      <c r="GW571" s="374">
        <f t="shared" si="479"/>
        <v>3.3</v>
      </c>
      <c r="GX571" s="374">
        <f t="shared" si="480"/>
        <v>3.3</v>
      </c>
      <c r="GY571" s="374">
        <f t="shared" si="481"/>
        <v>4.4000000000000004</v>
      </c>
      <c r="GZ571" s="2263">
        <v>11</v>
      </c>
      <c r="HA571" s="374">
        <f t="shared" si="482"/>
        <v>3.3</v>
      </c>
      <c r="HB571" s="374">
        <f t="shared" si="483"/>
        <v>3.3</v>
      </c>
      <c r="HC571" s="374">
        <f t="shared" si="484"/>
        <v>4.4000000000000004</v>
      </c>
      <c r="HD571" s="2263">
        <v>11</v>
      </c>
      <c r="HE571" s="1870"/>
      <c r="HF571" s="462"/>
      <c r="HG571" s="462"/>
      <c r="HH571" s="1871"/>
      <c r="HI571" s="374">
        <f t="shared" si="493"/>
        <v>3.6</v>
      </c>
      <c r="HJ571" s="374">
        <f t="shared" si="494"/>
        <v>3.6</v>
      </c>
      <c r="HK571" s="374">
        <f t="shared" si="495"/>
        <v>4.8</v>
      </c>
      <c r="HL571" s="2263">
        <v>12</v>
      </c>
      <c r="HM571" s="1870"/>
      <c r="HN571" s="462"/>
      <c r="HO571" s="462"/>
      <c r="HP571" s="1871"/>
      <c r="HQ571" s="374">
        <f t="shared" si="485"/>
        <v>0</v>
      </c>
      <c r="HR571" s="374">
        <f t="shared" si="486"/>
        <v>0</v>
      </c>
      <c r="HS571" s="374">
        <f t="shared" si="487"/>
        <v>0</v>
      </c>
      <c r="HT571" s="2263"/>
      <c r="HU571" s="374">
        <f t="shared" si="491"/>
        <v>3.9</v>
      </c>
      <c r="HV571" s="374">
        <f t="shared" si="492"/>
        <v>3.9</v>
      </c>
      <c r="HW571" s="374">
        <f t="shared" si="458"/>
        <v>5.2</v>
      </c>
      <c r="HX571" s="2263">
        <v>13</v>
      </c>
      <c r="HY571" s="374">
        <f t="shared" si="488"/>
        <v>3.3</v>
      </c>
      <c r="HZ571" s="374">
        <f t="shared" si="489"/>
        <v>3.3</v>
      </c>
      <c r="IA571" s="374">
        <f t="shared" si="490"/>
        <v>4.4000000000000004</v>
      </c>
      <c r="IB571" s="2263">
        <v>11</v>
      </c>
      <c r="IC571" s="374">
        <f t="shared" si="459"/>
        <v>3.9</v>
      </c>
      <c r="ID571" s="374">
        <f t="shared" si="460"/>
        <v>3.9</v>
      </c>
      <c r="IE571" s="374">
        <f t="shared" si="461"/>
        <v>5.2</v>
      </c>
      <c r="IF571" s="2263">
        <v>13</v>
      </c>
      <c r="IG571" s="374">
        <f t="shared" si="496"/>
        <v>3.9</v>
      </c>
      <c r="IH571" s="374">
        <f t="shared" si="497"/>
        <v>3.9</v>
      </c>
      <c r="II571" s="374">
        <f t="shared" si="498"/>
        <v>5.2</v>
      </c>
      <c r="IJ571" s="2263">
        <v>13</v>
      </c>
      <c r="IK571" s="374"/>
      <c r="IL571" s="374"/>
      <c r="IM571" s="374"/>
      <c r="IN571" s="2263"/>
      <c r="IO571" s="374"/>
      <c r="IP571" s="374"/>
      <c r="IQ571" s="374"/>
      <c r="IR571" s="2263"/>
      <c r="IS571" s="374"/>
      <c r="IT571" s="374"/>
      <c r="IU571" s="374"/>
      <c r="IV571" s="1870"/>
      <c r="IW571" s="1869"/>
      <c r="IX571" s="374"/>
      <c r="IY571" s="374"/>
      <c r="IZ571" s="2263"/>
      <c r="JA571" s="1869"/>
      <c r="JB571" s="374"/>
      <c r="JC571" s="374"/>
      <c r="JD571" s="2263"/>
      <c r="JE571" s="1869"/>
      <c r="JF571" s="374"/>
      <c r="JG571" s="374"/>
      <c r="JH571" s="2263"/>
      <c r="JI571" s="1869"/>
      <c r="JJ571" s="374"/>
      <c r="JK571" s="374"/>
      <c r="JL571" s="2263"/>
      <c r="JM571" s="1869"/>
      <c r="JN571" s="374"/>
      <c r="JO571" s="374"/>
      <c r="JP571" s="2263"/>
      <c r="JQ571" s="1869"/>
      <c r="JR571" s="374"/>
      <c r="JS571" s="374"/>
      <c r="JT571" s="2263"/>
      <c r="JU571" s="1869"/>
      <c r="JV571" s="374"/>
      <c r="JW571" s="374"/>
      <c r="JX571" s="2263"/>
      <c r="JY571" s="1869"/>
      <c r="JZ571" s="374"/>
      <c r="KA571" s="374"/>
      <c r="KB571" s="2263"/>
      <c r="KC571" s="1869"/>
      <c r="KD571" s="374"/>
      <c r="KE571" s="374"/>
      <c r="KF571" s="2263"/>
      <c r="KG571" s="1869"/>
      <c r="KH571" s="374"/>
      <c r="KI571" s="374"/>
      <c r="KJ571" s="2263"/>
      <c r="KK571" s="1869"/>
      <c r="KL571" s="374"/>
      <c r="KM571" s="374"/>
      <c r="KN571" s="2263"/>
      <c r="KO571" s="1869"/>
      <c r="KP571" s="374"/>
      <c r="KQ571" s="374"/>
      <c r="KR571" s="2263"/>
      <c r="KS571" s="1869"/>
      <c r="KT571" s="374"/>
      <c r="KU571" s="374"/>
      <c r="KV571" s="2263"/>
      <c r="KW571" s="1869"/>
      <c r="KX571" s="374"/>
      <c r="KY571" s="374"/>
      <c r="KZ571" s="2263"/>
      <c r="LA571" s="1869"/>
      <c r="LB571" s="374"/>
      <c r="LC571" s="374"/>
      <c r="LD571" s="2263"/>
      <c r="LE571" s="1869"/>
      <c r="LF571" s="374"/>
      <c r="LG571" s="374"/>
      <c r="LH571" s="2263"/>
      <c r="LI571" s="1869"/>
      <c r="LJ571" s="374"/>
      <c r="LK571" s="374"/>
      <c r="LL571" s="2263"/>
      <c r="LM571" s="1869"/>
      <c r="LN571" s="374"/>
      <c r="LO571" s="374"/>
      <c r="LP571" s="2263"/>
      <c r="LQ571" s="1869"/>
      <c r="LR571" s="374"/>
      <c r="LS571" s="374"/>
      <c r="LT571" s="2263"/>
      <c r="LU571" s="1869"/>
      <c r="LV571" s="374"/>
      <c r="LW571" s="374"/>
      <c r="LX571" s="2263"/>
      <c r="LY571" s="1869"/>
      <c r="LZ571" s="374"/>
      <c r="MA571" s="374"/>
      <c r="MB571" s="2263"/>
      <c r="MC571" s="1869"/>
      <c r="MD571" s="374"/>
      <c r="ME571" s="374"/>
      <c r="MF571" s="2263"/>
      <c r="MG571" s="1869"/>
      <c r="MH571" s="374"/>
      <c r="MI571" s="374"/>
      <c r="MJ571" s="2263"/>
      <c r="MK571" s="1869"/>
      <c r="ML571" s="374"/>
      <c r="MM571" s="374"/>
      <c r="MN571" s="2263"/>
      <c r="MO571" s="1869"/>
      <c r="MP571" s="374"/>
      <c r="MQ571" s="374"/>
      <c r="MR571" s="2263"/>
      <c r="MS571" s="1869"/>
      <c r="MT571" s="374"/>
      <c r="MU571" s="374"/>
      <c r="MV571" s="2263"/>
      <c r="MW571" s="1869"/>
      <c r="MX571" s="374"/>
      <c r="MY571" s="374"/>
      <c r="MZ571" s="2263"/>
      <c r="NA571" s="1869"/>
      <c r="NB571" s="374"/>
      <c r="NC571" s="374"/>
      <c r="ND571" s="2263"/>
    </row>
    <row r="572" spans="1:368" s="78" customFormat="1" thickBot="1">
      <c r="A572" s="899"/>
      <c r="B572" s="1754"/>
      <c r="C572" s="1790"/>
      <c r="D572" s="2331"/>
      <c r="E572" s="1790"/>
      <c r="F572" s="2342"/>
      <c r="G572" s="2342" t="s">
        <v>632</v>
      </c>
      <c r="H572" s="2343">
        <f t="shared" si="449"/>
        <v>4.0227692307692315</v>
      </c>
      <c r="I572" s="2343">
        <f t="shared" si="450"/>
        <v>4.0227692307692315</v>
      </c>
      <c r="J572" s="2343">
        <f t="shared" si="451"/>
        <v>5.3636923076923084</v>
      </c>
      <c r="K572" s="2214">
        <f t="shared" si="465"/>
        <v>13.409230769230771</v>
      </c>
      <c r="L572" s="1754"/>
      <c r="M572" s="65"/>
      <c r="N572" s="65"/>
      <c r="O572" s="65"/>
      <c r="P572" s="218"/>
      <c r="Q572" s="2511"/>
      <c r="R572" s="97"/>
      <c r="S572" s="98"/>
      <c r="T572" s="2512"/>
      <c r="U572" s="463">
        <f t="shared" si="466"/>
        <v>4.2</v>
      </c>
      <c r="V572" s="463">
        <f t="shared" si="467"/>
        <v>4.2</v>
      </c>
      <c r="W572" s="463">
        <f t="shared" si="468"/>
        <v>5.6</v>
      </c>
      <c r="X572" s="703">
        <v>14</v>
      </c>
      <c r="Y572" s="101"/>
      <c r="Z572" s="101"/>
      <c r="AA572" s="101"/>
      <c r="AB572" s="102"/>
      <c r="AC572" s="484"/>
      <c r="AD572" s="484"/>
      <c r="AE572" s="484"/>
      <c r="AF572" s="356"/>
      <c r="AG572" s="358"/>
      <c r="AH572" s="358"/>
      <c r="AI572" s="358"/>
      <c r="AJ572" s="543"/>
      <c r="AK572" s="485"/>
      <c r="AL572" s="486"/>
      <c r="AM572" s="486"/>
      <c r="AN572" s="2361"/>
      <c r="AO572" s="2227">
        <f t="shared" si="469"/>
        <v>3.3</v>
      </c>
      <c r="AP572" s="2227">
        <f t="shared" si="470"/>
        <v>3.3</v>
      </c>
      <c r="AQ572" s="2227">
        <f t="shared" si="471"/>
        <v>4.4000000000000004</v>
      </c>
      <c r="AR572" s="2420">
        <v>11</v>
      </c>
      <c r="AS572" s="358">
        <f t="shared" si="472"/>
        <v>3.6</v>
      </c>
      <c r="AT572" s="358">
        <f t="shared" si="473"/>
        <v>3.6</v>
      </c>
      <c r="AU572" s="358">
        <f t="shared" si="474"/>
        <v>4.8</v>
      </c>
      <c r="AV572" s="1983">
        <v>12</v>
      </c>
      <c r="AW572" s="1971"/>
      <c r="AX572" s="665"/>
      <c r="AY572" s="666"/>
      <c r="AZ572" s="1963"/>
      <c r="BA572" s="4"/>
      <c r="BB572" s="4"/>
      <c r="BC572" s="4"/>
      <c r="BD572" s="2395"/>
      <c r="BE572" s="1906">
        <f>BH572*6/20</f>
        <v>3.8460000000000001</v>
      </c>
      <c r="BF572" s="683">
        <f>BH572*6/20</f>
        <v>3.8460000000000001</v>
      </c>
      <c r="BG572" s="2466">
        <f>BH572*8/20</f>
        <v>5.1280000000000001</v>
      </c>
      <c r="BH572" s="2409">
        <f>$BH$560</f>
        <v>12.82</v>
      </c>
      <c r="BI572" s="221"/>
      <c r="BJ572" s="221"/>
      <c r="BK572" s="221"/>
      <c r="BL572" s="220"/>
      <c r="BM572" s="1982"/>
      <c r="BN572" s="358"/>
      <c r="BO572" s="358"/>
      <c r="BP572" s="1983"/>
      <c r="BQ572" s="109"/>
      <c r="BR572" s="109"/>
      <c r="BS572" s="109"/>
      <c r="BT572" s="608"/>
      <c r="BU572" s="1939"/>
      <c r="BV572" s="109"/>
      <c r="BW572" s="109"/>
      <c r="BX572" s="1940"/>
      <c r="BY572" s="90"/>
      <c r="BZ572" s="90"/>
      <c r="CA572" s="90"/>
      <c r="CB572" s="120"/>
      <c r="CC572" s="41"/>
      <c r="CD572" s="41"/>
      <c r="CE572" s="41"/>
      <c r="CF572" s="100"/>
      <c r="CG572" s="38"/>
      <c r="CH572" s="38"/>
      <c r="CI572" s="38"/>
      <c r="CJ572" s="117"/>
      <c r="CK572" s="221"/>
      <c r="CL572" s="221"/>
      <c r="CM572" s="221"/>
      <c r="CN572" s="220"/>
      <c r="CO572" s="1982">
        <f t="shared" si="476"/>
        <v>4.5</v>
      </c>
      <c r="CP572" s="358">
        <f t="shared" si="477"/>
        <v>4.5</v>
      </c>
      <c r="CQ572" s="358">
        <f t="shared" si="478"/>
        <v>6</v>
      </c>
      <c r="CR572" s="1983">
        <v>15</v>
      </c>
      <c r="CV572" s="121"/>
      <c r="CW572" s="2"/>
      <c r="CY572" s="3"/>
      <c r="CZ572" s="3"/>
      <c r="DA572" s="2"/>
      <c r="DC572" s="3"/>
      <c r="DD572" s="3"/>
      <c r="DE572" s="2"/>
      <c r="DG572" s="3"/>
      <c r="DH572" s="3"/>
      <c r="DI572" s="2"/>
      <c r="DK572" s="3"/>
      <c r="DL572" s="3"/>
      <c r="DM572" s="90"/>
      <c r="DN572" s="90"/>
      <c r="DO572" s="90"/>
      <c r="DP572" s="103"/>
      <c r="DQ572" s="2"/>
      <c r="DS572" s="3"/>
      <c r="DT572" s="121"/>
      <c r="DU572" s="2"/>
      <c r="DW572" s="3"/>
      <c r="DX572" s="121"/>
      <c r="DY572" s="2"/>
      <c r="EA572" s="3"/>
      <c r="EB572" s="121"/>
      <c r="EC572" s="2"/>
      <c r="EE572" s="3"/>
      <c r="EF572" s="121"/>
      <c r="EG572" s="2"/>
      <c r="EI572" s="3"/>
      <c r="EJ572" s="121"/>
      <c r="EK572" s="2"/>
      <c r="EM572" s="3"/>
      <c r="EN572" s="121"/>
      <c r="EO572" s="1870"/>
      <c r="EP572" s="462"/>
      <c r="EQ572" s="462"/>
      <c r="ER572" s="1871"/>
      <c r="ES572" s="2"/>
      <c r="EU572" s="3"/>
      <c r="EV572" s="121"/>
      <c r="EW572" s="2"/>
      <c r="EY572" s="3"/>
      <c r="EZ572" s="121"/>
      <c r="FA572" s="2"/>
      <c r="FC572" s="3"/>
      <c r="FD572" s="121"/>
      <c r="FE572" s="1682"/>
      <c r="FF572" s="1683"/>
      <c r="FG572" s="1684"/>
      <c r="FH572" s="1685"/>
      <c r="FL572" s="2252"/>
      <c r="FP572" s="2252"/>
      <c r="FQ572" s="1858"/>
      <c r="FT572" s="2252"/>
      <c r="FX572" s="2252"/>
      <c r="FY572" s="374">
        <f t="shared" si="452"/>
        <v>4.5</v>
      </c>
      <c r="FZ572" s="374">
        <f t="shared" si="453"/>
        <v>4.5</v>
      </c>
      <c r="GA572" s="374">
        <f t="shared" si="454"/>
        <v>6</v>
      </c>
      <c r="GB572" s="2263">
        <v>15</v>
      </c>
      <c r="GF572" s="2252"/>
      <c r="GG572" s="1858"/>
      <c r="GJ572" s="2252"/>
      <c r="GK572" s="1858"/>
      <c r="GN572" s="2252"/>
      <c r="GR572" s="2252"/>
      <c r="GV572" s="1858"/>
      <c r="GW572" s="374">
        <f t="shared" si="479"/>
        <v>5.4</v>
      </c>
      <c r="GX572" s="374">
        <f t="shared" si="480"/>
        <v>5.4</v>
      </c>
      <c r="GY572" s="374">
        <f t="shared" si="481"/>
        <v>7.2</v>
      </c>
      <c r="GZ572" s="2263">
        <v>18</v>
      </c>
      <c r="HA572" s="374">
        <f t="shared" si="482"/>
        <v>3.6</v>
      </c>
      <c r="HB572" s="374">
        <f t="shared" si="483"/>
        <v>3.6</v>
      </c>
      <c r="HC572" s="374">
        <f t="shared" si="484"/>
        <v>4.8</v>
      </c>
      <c r="HD572" s="2263">
        <v>12</v>
      </c>
      <c r="HE572" s="1870"/>
      <c r="HF572" s="462"/>
      <c r="HG572" s="462"/>
      <c r="HH572" s="1871"/>
      <c r="HI572" s="374">
        <f t="shared" si="493"/>
        <v>3.6</v>
      </c>
      <c r="HJ572" s="374">
        <f t="shared" si="494"/>
        <v>3.6</v>
      </c>
      <c r="HK572" s="374">
        <f t="shared" si="495"/>
        <v>4.8</v>
      </c>
      <c r="HL572" s="2263">
        <v>12</v>
      </c>
      <c r="HM572" s="1870"/>
      <c r="HN572" s="462"/>
      <c r="HO572" s="462"/>
      <c r="HP572" s="1871"/>
      <c r="HQ572" s="374">
        <f t="shared" si="485"/>
        <v>4.2</v>
      </c>
      <c r="HR572" s="374">
        <f t="shared" si="486"/>
        <v>4.2</v>
      </c>
      <c r="HS572" s="374">
        <f t="shared" si="487"/>
        <v>5.6</v>
      </c>
      <c r="HT572" s="2263">
        <v>14</v>
      </c>
      <c r="HU572" s="374">
        <f t="shared" si="491"/>
        <v>3.45</v>
      </c>
      <c r="HV572" s="374">
        <f t="shared" si="492"/>
        <v>3.45</v>
      </c>
      <c r="HW572" s="374">
        <f t="shared" si="458"/>
        <v>4.5999999999999996</v>
      </c>
      <c r="HX572" s="2263">
        <v>11.5</v>
      </c>
      <c r="HY572" s="374">
        <f t="shared" si="488"/>
        <v>3.6</v>
      </c>
      <c r="HZ572" s="374">
        <f t="shared" si="489"/>
        <v>3.6</v>
      </c>
      <c r="IA572" s="374">
        <f t="shared" si="490"/>
        <v>4.8</v>
      </c>
      <c r="IB572" s="2263">
        <v>12</v>
      </c>
      <c r="IC572" s="374">
        <f t="shared" si="459"/>
        <v>4.5</v>
      </c>
      <c r="ID572" s="374">
        <f t="shared" si="460"/>
        <v>4.5</v>
      </c>
      <c r="IE572" s="374">
        <f t="shared" si="461"/>
        <v>6</v>
      </c>
      <c r="IF572" s="2263">
        <v>15</v>
      </c>
      <c r="IG572" s="374">
        <f t="shared" si="496"/>
        <v>4.5</v>
      </c>
      <c r="IH572" s="374">
        <f t="shared" si="497"/>
        <v>4.5</v>
      </c>
      <c r="II572" s="374">
        <f t="shared" si="498"/>
        <v>6</v>
      </c>
      <c r="IJ572" s="2263">
        <v>15</v>
      </c>
      <c r="IK572" s="374"/>
      <c r="IL572" s="374"/>
      <c r="IM572" s="374"/>
      <c r="IN572" s="2263"/>
      <c r="IO572" s="374"/>
      <c r="IP572" s="374"/>
      <c r="IQ572" s="374"/>
      <c r="IR572" s="2263"/>
      <c r="IS572" s="374"/>
      <c r="IT572" s="374"/>
      <c r="IU572" s="374"/>
      <c r="IV572" s="1870"/>
      <c r="IW572" s="1869"/>
      <c r="IX572" s="374"/>
      <c r="IY572" s="374"/>
      <c r="IZ572" s="2263"/>
      <c r="JA572" s="1869"/>
      <c r="JB572" s="374"/>
      <c r="JC572" s="374"/>
      <c r="JD572" s="2263"/>
      <c r="JE572" s="1869"/>
      <c r="JF572" s="374"/>
      <c r="JG572" s="374"/>
      <c r="JH572" s="2263"/>
      <c r="JI572" s="1869"/>
      <c r="JJ572" s="374"/>
      <c r="JK572" s="374"/>
      <c r="JL572" s="2263"/>
      <c r="JM572" s="1869"/>
      <c r="JN572" s="374"/>
      <c r="JO572" s="374"/>
      <c r="JP572" s="2263"/>
      <c r="JQ572" s="1869"/>
      <c r="JR572" s="374"/>
      <c r="JS572" s="374"/>
      <c r="JT572" s="2263"/>
      <c r="JU572" s="1869"/>
      <c r="JV572" s="374"/>
      <c r="JW572" s="374"/>
      <c r="JX572" s="2263"/>
      <c r="JY572" s="1869"/>
      <c r="JZ572" s="374"/>
      <c r="KA572" s="374"/>
      <c r="KB572" s="2263"/>
      <c r="KC572" s="1869"/>
      <c r="KD572" s="374"/>
      <c r="KE572" s="374"/>
      <c r="KF572" s="2263"/>
      <c r="KG572" s="1869"/>
      <c r="KH572" s="374"/>
      <c r="KI572" s="374"/>
      <c r="KJ572" s="2263"/>
      <c r="KK572" s="1869"/>
      <c r="KL572" s="374"/>
      <c r="KM572" s="374"/>
      <c r="KN572" s="2263"/>
      <c r="KO572" s="1869"/>
      <c r="KP572" s="374"/>
      <c r="KQ572" s="374"/>
      <c r="KR572" s="2263"/>
      <c r="KS572" s="1869"/>
      <c r="KT572" s="374"/>
      <c r="KU572" s="374"/>
      <c r="KV572" s="2263"/>
      <c r="KW572" s="1869"/>
      <c r="KX572" s="374"/>
      <c r="KY572" s="374"/>
      <c r="KZ572" s="2263"/>
      <c r="LA572" s="1869"/>
      <c r="LB572" s="374"/>
      <c r="LC572" s="374"/>
      <c r="LD572" s="2263"/>
      <c r="LE572" s="1869"/>
      <c r="LF572" s="374"/>
      <c r="LG572" s="374"/>
      <c r="LH572" s="2263"/>
      <c r="LI572" s="1869"/>
      <c r="LJ572" s="374"/>
      <c r="LK572" s="374"/>
      <c r="LL572" s="2263"/>
      <c r="LM572" s="1869"/>
      <c r="LN572" s="374"/>
      <c r="LO572" s="374"/>
      <c r="LP572" s="2263"/>
      <c r="LQ572" s="1869"/>
      <c r="LR572" s="374"/>
      <c r="LS572" s="374"/>
      <c r="LT572" s="2263"/>
      <c r="LU572" s="1869"/>
      <c r="LV572" s="374"/>
      <c r="LW572" s="374"/>
      <c r="LX572" s="2263"/>
      <c r="LY572" s="1869"/>
      <c r="LZ572" s="374"/>
      <c r="MA572" s="374"/>
      <c r="MB572" s="2263"/>
      <c r="MC572" s="1869"/>
      <c r="MD572" s="374"/>
      <c r="ME572" s="374"/>
      <c r="MF572" s="2263"/>
      <c r="MG572" s="1869"/>
      <c r="MH572" s="374"/>
      <c r="MI572" s="374"/>
      <c r="MJ572" s="2263"/>
      <c r="MK572" s="1869"/>
      <c r="ML572" s="374"/>
      <c r="MM572" s="374"/>
      <c r="MN572" s="2263"/>
      <c r="MO572" s="1869"/>
      <c r="MP572" s="374"/>
      <c r="MQ572" s="374"/>
      <c r="MR572" s="2263"/>
      <c r="MS572" s="1869"/>
      <c r="MT572" s="374"/>
      <c r="MU572" s="374"/>
      <c r="MV572" s="2263"/>
      <c r="MW572" s="1869"/>
      <c r="MX572" s="374"/>
      <c r="MY572" s="374"/>
      <c r="MZ572" s="2263"/>
      <c r="NA572" s="1869"/>
      <c r="NB572" s="374"/>
      <c r="NC572" s="374"/>
      <c r="ND572" s="2263"/>
    </row>
    <row r="573" spans="1:368" s="78" customFormat="1" thickBot="1">
      <c r="A573" s="899"/>
      <c r="B573" s="1754"/>
      <c r="C573" s="1790"/>
      <c r="D573" s="2331"/>
      <c r="E573" s="1790"/>
      <c r="F573" s="2342"/>
      <c r="G573" s="2342" t="s">
        <v>633</v>
      </c>
      <c r="H573" s="2343">
        <f t="shared" si="449"/>
        <v>3.4999230769230771</v>
      </c>
      <c r="I573" s="2343">
        <f t="shared" si="450"/>
        <v>3.3460769230769234</v>
      </c>
      <c r="J573" s="2343">
        <f t="shared" si="451"/>
        <v>4.4870769230769234</v>
      </c>
      <c r="K573" s="2214">
        <f t="shared" si="465"/>
        <v>11.333076923076923</v>
      </c>
      <c r="L573" s="1754"/>
      <c r="M573" s="65"/>
      <c r="N573" s="65"/>
      <c r="O573" s="65"/>
      <c r="P573" s="218"/>
      <c r="Q573" s="2511"/>
      <c r="R573" s="97"/>
      <c r="S573" s="98"/>
      <c r="T573" s="2512"/>
      <c r="U573" s="463">
        <f t="shared" si="466"/>
        <v>3.9</v>
      </c>
      <c r="V573" s="463">
        <f t="shared" si="467"/>
        <v>3.9</v>
      </c>
      <c r="W573" s="463">
        <f t="shared" si="468"/>
        <v>5.2</v>
      </c>
      <c r="X573" s="703">
        <v>13</v>
      </c>
      <c r="Y573" s="101"/>
      <c r="Z573" s="101"/>
      <c r="AA573" s="101"/>
      <c r="AB573" s="102"/>
      <c r="AC573" s="484"/>
      <c r="AD573" s="484"/>
      <c r="AE573" s="484"/>
      <c r="AF573" s="356"/>
      <c r="AG573" s="358"/>
      <c r="AH573" s="358"/>
      <c r="AI573" s="358"/>
      <c r="AJ573" s="543"/>
      <c r="AK573" s="485"/>
      <c r="AL573" s="486"/>
      <c r="AM573" s="486"/>
      <c r="AN573" s="2361"/>
      <c r="AO573" s="2227">
        <f t="shared" si="469"/>
        <v>3</v>
      </c>
      <c r="AP573" s="2227">
        <f t="shared" si="470"/>
        <v>3</v>
      </c>
      <c r="AQ573" s="2227">
        <f t="shared" si="471"/>
        <v>4</v>
      </c>
      <c r="AR573" s="2420">
        <v>10</v>
      </c>
      <c r="AS573" s="358">
        <f t="shared" si="472"/>
        <v>3</v>
      </c>
      <c r="AT573" s="358">
        <f t="shared" si="473"/>
        <v>3</v>
      </c>
      <c r="AU573" s="358">
        <f t="shared" si="474"/>
        <v>4</v>
      </c>
      <c r="AV573" s="1983">
        <v>10</v>
      </c>
      <c r="AW573" s="1971"/>
      <c r="AX573" s="665"/>
      <c r="AY573" s="666"/>
      <c r="AZ573" s="1963"/>
      <c r="BA573" s="4"/>
      <c r="BB573" s="4"/>
      <c r="BC573" s="4"/>
      <c r="BD573" s="2395"/>
      <c r="BE573" s="2401">
        <v>4</v>
      </c>
      <c r="BF573" s="368">
        <v>2</v>
      </c>
      <c r="BG573" s="2451">
        <v>3</v>
      </c>
      <c r="BH573" s="2448">
        <f t="shared" si="475"/>
        <v>9</v>
      </c>
      <c r="BI573" s="221"/>
      <c r="BJ573" s="221"/>
      <c r="BK573" s="221"/>
      <c r="BL573" s="220"/>
      <c r="BM573" s="1982"/>
      <c r="BN573" s="358"/>
      <c r="BO573" s="358"/>
      <c r="BP573" s="1983"/>
      <c r="BQ573" s="109"/>
      <c r="BR573" s="109"/>
      <c r="BS573" s="109"/>
      <c r="BT573" s="608"/>
      <c r="BU573" s="1939"/>
      <c r="BV573" s="109"/>
      <c r="BW573" s="109"/>
      <c r="BX573" s="1940"/>
      <c r="BY573" s="90"/>
      <c r="BZ573" s="90"/>
      <c r="CA573" s="90"/>
      <c r="CB573" s="120"/>
      <c r="CC573" s="41"/>
      <c r="CD573" s="41"/>
      <c r="CE573" s="41"/>
      <c r="CF573" s="100"/>
      <c r="CG573" s="38"/>
      <c r="CH573" s="38"/>
      <c r="CI573" s="38"/>
      <c r="CJ573" s="117"/>
      <c r="CK573" s="221"/>
      <c r="CL573" s="221"/>
      <c r="CM573" s="221"/>
      <c r="CN573" s="220"/>
      <c r="CO573" s="1982">
        <f t="shared" si="476"/>
        <v>3.9</v>
      </c>
      <c r="CP573" s="358">
        <f t="shared" si="477"/>
        <v>3.9</v>
      </c>
      <c r="CQ573" s="358">
        <f t="shared" si="478"/>
        <v>5.2</v>
      </c>
      <c r="CR573" s="1983">
        <v>13</v>
      </c>
      <c r="CV573" s="121"/>
      <c r="CW573" s="2"/>
      <c r="CY573" s="3"/>
      <c r="CZ573" s="3"/>
      <c r="DA573" s="2"/>
      <c r="DC573" s="3"/>
      <c r="DD573" s="3"/>
      <c r="DE573" s="2"/>
      <c r="DG573" s="3"/>
      <c r="DH573" s="3"/>
      <c r="DI573" s="2"/>
      <c r="DK573" s="3"/>
      <c r="DL573" s="3"/>
      <c r="DM573" s="90"/>
      <c r="DN573" s="90"/>
      <c r="DO573" s="90"/>
      <c r="DP573" s="103"/>
      <c r="DQ573" s="2"/>
      <c r="DS573" s="3"/>
      <c r="DT573" s="121"/>
      <c r="DU573" s="2"/>
      <c r="DW573" s="3"/>
      <c r="DX573" s="121"/>
      <c r="DY573" s="2"/>
      <c r="EA573" s="3"/>
      <c r="EB573" s="121"/>
      <c r="EC573" s="2"/>
      <c r="EE573" s="3"/>
      <c r="EF573" s="121"/>
      <c r="EG573" s="2"/>
      <c r="EI573" s="3"/>
      <c r="EJ573" s="121"/>
      <c r="EK573" s="2"/>
      <c r="EM573" s="3"/>
      <c r="EN573" s="121"/>
      <c r="EO573" s="1870"/>
      <c r="EP573" s="462"/>
      <c r="EQ573" s="462"/>
      <c r="ER573" s="1871"/>
      <c r="ES573" s="2"/>
      <c r="EU573" s="3"/>
      <c r="EV573" s="121"/>
      <c r="EW573" s="2"/>
      <c r="EY573" s="3"/>
      <c r="EZ573" s="121"/>
      <c r="FA573" s="2"/>
      <c r="FC573" s="3"/>
      <c r="FD573" s="121"/>
      <c r="FE573" s="1682"/>
      <c r="FF573" s="1683"/>
      <c r="FG573" s="1684"/>
      <c r="FH573" s="1685"/>
      <c r="FL573" s="2252"/>
      <c r="FP573" s="2252"/>
      <c r="FQ573" s="1858"/>
      <c r="FT573" s="2252"/>
      <c r="FX573" s="2252"/>
      <c r="FY573" s="374">
        <f t="shared" si="452"/>
        <v>3.9</v>
      </c>
      <c r="FZ573" s="374">
        <f t="shared" si="453"/>
        <v>3.9</v>
      </c>
      <c r="GA573" s="374">
        <f t="shared" si="454"/>
        <v>5.2</v>
      </c>
      <c r="GB573" s="2263">
        <v>13</v>
      </c>
      <c r="GF573" s="2252"/>
      <c r="GG573" s="1858"/>
      <c r="GJ573" s="2252"/>
      <c r="GK573" s="1858"/>
      <c r="GN573" s="2252"/>
      <c r="GR573" s="2252"/>
      <c r="GV573" s="1858"/>
      <c r="GW573" s="374">
        <f t="shared" si="479"/>
        <v>3.3</v>
      </c>
      <c r="GX573" s="374">
        <f t="shared" si="480"/>
        <v>3.3</v>
      </c>
      <c r="GY573" s="374">
        <f t="shared" si="481"/>
        <v>4.4000000000000004</v>
      </c>
      <c r="GZ573" s="2263">
        <v>11</v>
      </c>
      <c r="HA573" s="374">
        <f t="shared" si="482"/>
        <v>3.6</v>
      </c>
      <c r="HB573" s="374">
        <f t="shared" si="483"/>
        <v>3.6</v>
      </c>
      <c r="HC573" s="374">
        <f t="shared" si="484"/>
        <v>4.8</v>
      </c>
      <c r="HD573" s="2263">
        <v>12</v>
      </c>
      <c r="HE573" s="1870"/>
      <c r="HF573" s="462"/>
      <c r="HG573" s="462"/>
      <c r="HH573" s="1871"/>
      <c r="HI573" s="374">
        <f t="shared" si="493"/>
        <v>3.3</v>
      </c>
      <c r="HJ573" s="374">
        <f t="shared" si="494"/>
        <v>3.3</v>
      </c>
      <c r="HK573" s="374">
        <f t="shared" si="495"/>
        <v>4.4000000000000004</v>
      </c>
      <c r="HL573" s="2263">
        <v>11</v>
      </c>
      <c r="HM573" s="1870"/>
      <c r="HN573" s="462"/>
      <c r="HO573" s="462"/>
      <c r="HP573" s="1871"/>
      <c r="HQ573" s="1906">
        <f t="shared" si="485"/>
        <v>4.2990000000000004</v>
      </c>
      <c r="HR573" s="683">
        <f t="shared" si="486"/>
        <v>4.2990000000000004</v>
      </c>
      <c r="HS573" s="683">
        <f t="shared" si="487"/>
        <v>5.7320000000000002</v>
      </c>
      <c r="HT573" s="1907">
        <f>$HT$560</f>
        <v>14.33</v>
      </c>
      <c r="HU573" s="374">
        <f t="shared" si="491"/>
        <v>2.7</v>
      </c>
      <c r="HV573" s="374">
        <f t="shared" si="492"/>
        <v>2.7</v>
      </c>
      <c r="HW573" s="374">
        <f t="shared" si="458"/>
        <v>3.6</v>
      </c>
      <c r="HX573" s="2263">
        <v>9</v>
      </c>
      <c r="HY573" s="374">
        <f t="shared" si="488"/>
        <v>3.6</v>
      </c>
      <c r="HZ573" s="374">
        <f t="shared" si="489"/>
        <v>3.6</v>
      </c>
      <c r="IA573" s="374">
        <f t="shared" si="490"/>
        <v>4.8</v>
      </c>
      <c r="IB573" s="2263">
        <v>12</v>
      </c>
      <c r="IC573" s="374">
        <f t="shared" si="459"/>
        <v>3</v>
      </c>
      <c r="ID573" s="374">
        <f t="shared" si="460"/>
        <v>3</v>
      </c>
      <c r="IE573" s="374">
        <f t="shared" si="461"/>
        <v>4</v>
      </c>
      <c r="IF573" s="2263">
        <v>10</v>
      </c>
      <c r="IG573" s="374">
        <f t="shared" si="496"/>
        <v>3</v>
      </c>
      <c r="IH573" s="374">
        <f t="shared" si="497"/>
        <v>3</v>
      </c>
      <c r="II573" s="374">
        <f t="shared" si="498"/>
        <v>4</v>
      </c>
      <c r="IJ573" s="2263">
        <v>10</v>
      </c>
      <c r="IK573" s="374"/>
      <c r="IL573" s="374"/>
      <c r="IM573" s="374"/>
      <c r="IN573" s="2263"/>
      <c r="IO573" s="374"/>
      <c r="IP573" s="374"/>
      <c r="IQ573" s="374"/>
      <c r="IR573" s="2263"/>
      <c r="IS573" s="374"/>
      <c r="IT573" s="374"/>
      <c r="IU573" s="374"/>
      <c r="IV573" s="1870"/>
      <c r="IW573" s="1869"/>
      <c r="IX573" s="374"/>
      <c r="IY573" s="374"/>
      <c r="IZ573" s="2263"/>
      <c r="JA573" s="1869"/>
      <c r="JB573" s="374"/>
      <c r="JC573" s="374"/>
      <c r="JD573" s="2263"/>
      <c r="JE573" s="1869"/>
      <c r="JF573" s="374"/>
      <c r="JG573" s="374"/>
      <c r="JH573" s="2263"/>
      <c r="JI573" s="1869"/>
      <c r="JJ573" s="374"/>
      <c r="JK573" s="374"/>
      <c r="JL573" s="2263"/>
      <c r="JM573" s="1869"/>
      <c r="JN573" s="374"/>
      <c r="JO573" s="374"/>
      <c r="JP573" s="2263"/>
      <c r="JQ573" s="1869"/>
      <c r="JR573" s="374"/>
      <c r="JS573" s="374"/>
      <c r="JT573" s="2263"/>
      <c r="JU573" s="1869"/>
      <c r="JV573" s="374"/>
      <c r="JW573" s="374"/>
      <c r="JX573" s="2263"/>
      <c r="JY573" s="1869"/>
      <c r="JZ573" s="374"/>
      <c r="KA573" s="374"/>
      <c r="KB573" s="2263"/>
      <c r="KC573" s="1869"/>
      <c r="KD573" s="374"/>
      <c r="KE573" s="374"/>
      <c r="KF573" s="2263"/>
      <c r="KG573" s="1869"/>
      <c r="KH573" s="374"/>
      <c r="KI573" s="374"/>
      <c r="KJ573" s="2263"/>
      <c r="KK573" s="1869"/>
      <c r="KL573" s="374"/>
      <c r="KM573" s="374"/>
      <c r="KN573" s="2263"/>
      <c r="KO573" s="1869"/>
      <c r="KP573" s="374"/>
      <c r="KQ573" s="374"/>
      <c r="KR573" s="2263"/>
      <c r="KS573" s="1869"/>
      <c r="KT573" s="374"/>
      <c r="KU573" s="374"/>
      <c r="KV573" s="2263"/>
      <c r="KW573" s="1869"/>
      <c r="KX573" s="374"/>
      <c r="KY573" s="374"/>
      <c r="KZ573" s="2263"/>
      <c r="LA573" s="1869"/>
      <c r="LB573" s="374"/>
      <c r="LC573" s="374"/>
      <c r="LD573" s="2263"/>
      <c r="LE573" s="1869"/>
      <c r="LF573" s="374"/>
      <c r="LG573" s="374"/>
      <c r="LH573" s="2263"/>
      <c r="LI573" s="1869"/>
      <c r="LJ573" s="374"/>
      <c r="LK573" s="374"/>
      <c r="LL573" s="2263"/>
      <c r="LM573" s="1869"/>
      <c r="LN573" s="374"/>
      <c r="LO573" s="374"/>
      <c r="LP573" s="2263"/>
      <c r="LQ573" s="1869"/>
      <c r="LR573" s="374"/>
      <c r="LS573" s="374"/>
      <c r="LT573" s="2263"/>
      <c r="LU573" s="1869"/>
      <c r="LV573" s="374"/>
      <c r="LW573" s="374"/>
      <c r="LX573" s="2263"/>
      <c r="LY573" s="1869"/>
      <c r="LZ573" s="374"/>
      <c r="MA573" s="374"/>
      <c r="MB573" s="2263"/>
      <c r="MC573" s="1869"/>
      <c r="MD573" s="374"/>
      <c r="ME573" s="374"/>
      <c r="MF573" s="2263"/>
      <c r="MG573" s="1869"/>
      <c r="MH573" s="374"/>
      <c r="MI573" s="374"/>
      <c r="MJ573" s="2263"/>
      <c r="MK573" s="1869"/>
      <c r="ML573" s="374"/>
      <c r="MM573" s="374"/>
      <c r="MN573" s="2263"/>
      <c r="MO573" s="1869"/>
      <c r="MP573" s="374"/>
      <c r="MQ573" s="374"/>
      <c r="MR573" s="2263"/>
      <c r="MS573" s="1869"/>
      <c r="MT573" s="374"/>
      <c r="MU573" s="374"/>
      <c r="MV573" s="2263"/>
      <c r="MW573" s="1869"/>
      <c r="MX573" s="374"/>
      <c r="MY573" s="374"/>
      <c r="MZ573" s="2263"/>
      <c r="NA573" s="1869"/>
      <c r="NB573" s="374"/>
      <c r="NC573" s="374"/>
      <c r="ND573" s="2263"/>
    </row>
    <row r="574" spans="1:368" s="78" customFormat="1" thickBot="1">
      <c r="A574" s="899"/>
      <c r="B574" s="1754"/>
      <c r="C574" s="1790"/>
      <c r="D574" s="2331"/>
      <c r="E574" s="1790"/>
      <c r="F574" s="2342"/>
      <c r="G574" s="2342" t="s">
        <v>634</v>
      </c>
      <c r="H574" s="2343">
        <f t="shared" si="449"/>
        <v>3.3141538461538458</v>
      </c>
      <c r="I574" s="2343">
        <f t="shared" si="450"/>
        <v>3.1987692307692304</v>
      </c>
      <c r="J574" s="2343">
        <f t="shared" si="451"/>
        <v>4.3932307692307688</v>
      </c>
      <c r="K574" s="2214">
        <f t="shared" si="465"/>
        <v>10.906153846153845</v>
      </c>
      <c r="L574" s="1754"/>
      <c r="M574" s="65"/>
      <c r="N574" s="65"/>
      <c r="O574" s="65"/>
      <c r="P574" s="218"/>
      <c r="Q574" s="2511"/>
      <c r="R574" s="97"/>
      <c r="S574" s="98"/>
      <c r="T574" s="2512"/>
      <c r="U574" s="463">
        <f t="shared" si="466"/>
        <v>3.9</v>
      </c>
      <c r="V574" s="463">
        <f t="shared" si="467"/>
        <v>3.9</v>
      </c>
      <c r="W574" s="463">
        <f t="shared" si="468"/>
        <v>5.2</v>
      </c>
      <c r="X574" s="703">
        <v>13</v>
      </c>
      <c r="Y574" s="101"/>
      <c r="Z574" s="101"/>
      <c r="AA574" s="101"/>
      <c r="AB574" s="102"/>
      <c r="AC574" s="484"/>
      <c r="AD574" s="484"/>
      <c r="AE574" s="484"/>
      <c r="AF574" s="356"/>
      <c r="AG574" s="358"/>
      <c r="AH574" s="358"/>
      <c r="AI574" s="358"/>
      <c r="AJ574" s="543"/>
      <c r="AK574" s="485"/>
      <c r="AL574" s="486"/>
      <c r="AM574" s="486"/>
      <c r="AN574" s="2361"/>
      <c r="AO574" s="2227">
        <f t="shared" si="469"/>
        <v>3</v>
      </c>
      <c r="AP574" s="2227">
        <f t="shared" si="470"/>
        <v>3</v>
      </c>
      <c r="AQ574" s="2227">
        <f t="shared" si="471"/>
        <v>4</v>
      </c>
      <c r="AR574" s="2420">
        <v>10</v>
      </c>
      <c r="AS574" s="358">
        <f t="shared" si="472"/>
        <v>3.6</v>
      </c>
      <c r="AT574" s="358">
        <f t="shared" si="473"/>
        <v>3.6</v>
      </c>
      <c r="AU574" s="358">
        <f t="shared" si="474"/>
        <v>4.8</v>
      </c>
      <c r="AV574" s="1983">
        <v>12</v>
      </c>
      <c r="AW574" s="1971"/>
      <c r="AX574" s="665"/>
      <c r="AY574" s="666"/>
      <c r="AZ574" s="1963"/>
      <c r="BA574" s="4"/>
      <c r="BB574" s="4"/>
      <c r="BC574" s="4"/>
      <c r="BD574" s="2395"/>
      <c r="BE574" s="2401">
        <v>2.5</v>
      </c>
      <c r="BF574" s="368">
        <v>1</v>
      </c>
      <c r="BG574" s="2451">
        <v>3</v>
      </c>
      <c r="BH574" s="2448">
        <f t="shared" si="475"/>
        <v>6.5</v>
      </c>
      <c r="BI574" s="221"/>
      <c r="BJ574" s="221"/>
      <c r="BK574" s="221"/>
      <c r="BL574" s="220"/>
      <c r="BM574" s="1982"/>
      <c r="BN574" s="358"/>
      <c r="BO574" s="358"/>
      <c r="BP574" s="1983"/>
      <c r="BQ574" s="109"/>
      <c r="BR574" s="109"/>
      <c r="BS574" s="109"/>
      <c r="BT574" s="608"/>
      <c r="BU574" s="1939"/>
      <c r="BV574" s="109"/>
      <c r="BW574" s="109"/>
      <c r="BX574" s="1940"/>
      <c r="BY574" s="90"/>
      <c r="BZ574" s="90"/>
      <c r="CA574" s="90"/>
      <c r="CB574" s="120"/>
      <c r="CC574" s="41"/>
      <c r="CD574" s="41"/>
      <c r="CE574" s="41"/>
      <c r="CF574" s="100"/>
      <c r="CG574" s="38"/>
      <c r="CH574" s="38"/>
      <c r="CI574" s="38"/>
      <c r="CJ574" s="117"/>
      <c r="CK574" s="221"/>
      <c r="CL574" s="221"/>
      <c r="CM574" s="221"/>
      <c r="CN574" s="220"/>
      <c r="CO574" s="1982">
        <f t="shared" si="476"/>
        <v>3</v>
      </c>
      <c r="CP574" s="358">
        <f t="shared" si="477"/>
        <v>3</v>
      </c>
      <c r="CQ574" s="358">
        <f t="shared" si="478"/>
        <v>4</v>
      </c>
      <c r="CR574" s="1983">
        <v>10</v>
      </c>
      <c r="CV574" s="121"/>
      <c r="CW574" s="2"/>
      <c r="CY574" s="3"/>
      <c r="CZ574" s="3"/>
      <c r="DA574" s="2"/>
      <c r="DC574" s="3"/>
      <c r="DD574" s="3"/>
      <c r="DE574" s="2"/>
      <c r="DG574" s="3"/>
      <c r="DH574" s="3"/>
      <c r="DI574" s="2"/>
      <c r="DK574" s="3"/>
      <c r="DL574" s="3"/>
      <c r="DM574" s="90"/>
      <c r="DN574" s="90"/>
      <c r="DO574" s="90"/>
      <c r="DP574" s="103"/>
      <c r="DQ574" s="2"/>
      <c r="DS574" s="3"/>
      <c r="DT574" s="121"/>
      <c r="DU574" s="2"/>
      <c r="DW574" s="3"/>
      <c r="DX574" s="121"/>
      <c r="DY574" s="2"/>
      <c r="EA574" s="3"/>
      <c r="EB574" s="121"/>
      <c r="EC574" s="2"/>
      <c r="EE574" s="3"/>
      <c r="EF574" s="121"/>
      <c r="EG574" s="2"/>
      <c r="EI574" s="3"/>
      <c r="EJ574" s="121"/>
      <c r="EK574" s="2"/>
      <c r="EM574" s="3"/>
      <c r="EN574" s="121"/>
      <c r="EO574" s="1870"/>
      <c r="EP574" s="462"/>
      <c r="EQ574" s="462"/>
      <c r="ER574" s="1871"/>
      <c r="ES574" s="2"/>
      <c r="EU574" s="3"/>
      <c r="EV574" s="121"/>
      <c r="EW574" s="2"/>
      <c r="EY574" s="3"/>
      <c r="EZ574" s="121"/>
      <c r="FA574" s="2"/>
      <c r="FC574" s="3"/>
      <c r="FD574" s="121"/>
      <c r="FE574" s="1682"/>
      <c r="FF574" s="1683"/>
      <c r="FG574" s="1684"/>
      <c r="FH574" s="1685"/>
      <c r="FL574" s="2252"/>
      <c r="FP574" s="2252"/>
      <c r="FQ574" s="1858"/>
      <c r="FT574" s="2252"/>
      <c r="FX574" s="2252"/>
      <c r="FY574" s="374">
        <f t="shared" si="452"/>
        <v>3.9</v>
      </c>
      <c r="FZ574" s="374">
        <f t="shared" si="453"/>
        <v>3.9</v>
      </c>
      <c r="GA574" s="374">
        <f t="shared" si="454"/>
        <v>5.2</v>
      </c>
      <c r="GB574" s="2263">
        <v>13</v>
      </c>
      <c r="GF574" s="2252"/>
      <c r="GG574" s="1858"/>
      <c r="GJ574" s="2252"/>
      <c r="GK574" s="1858"/>
      <c r="GN574" s="2252"/>
      <c r="GR574" s="2252"/>
      <c r="GV574" s="1858"/>
      <c r="GW574" s="374">
        <f t="shared" si="479"/>
        <v>3</v>
      </c>
      <c r="GX574" s="374">
        <f t="shared" si="480"/>
        <v>3</v>
      </c>
      <c r="GY574" s="374">
        <f t="shared" si="481"/>
        <v>4</v>
      </c>
      <c r="GZ574" s="2263">
        <v>10</v>
      </c>
      <c r="HA574" s="374">
        <f t="shared" si="482"/>
        <v>3.3</v>
      </c>
      <c r="HB574" s="374">
        <f t="shared" si="483"/>
        <v>3.3</v>
      </c>
      <c r="HC574" s="374">
        <f t="shared" si="484"/>
        <v>4.4000000000000004</v>
      </c>
      <c r="HD574" s="2263">
        <v>11</v>
      </c>
      <c r="HE574" s="1870"/>
      <c r="HF574" s="462"/>
      <c r="HG574" s="462"/>
      <c r="HH574" s="1871"/>
      <c r="HI574" s="374">
        <f t="shared" si="493"/>
        <v>2.7</v>
      </c>
      <c r="HJ574" s="374">
        <f t="shared" si="494"/>
        <v>2.7</v>
      </c>
      <c r="HK574" s="374">
        <f t="shared" si="495"/>
        <v>3.6</v>
      </c>
      <c r="HL574" s="2263">
        <v>9</v>
      </c>
      <c r="HM574" s="1870"/>
      <c r="HN574" s="462"/>
      <c r="HO574" s="462"/>
      <c r="HP574" s="1871"/>
      <c r="HQ574" s="1906">
        <f t="shared" si="485"/>
        <v>4.2990000000000004</v>
      </c>
      <c r="HR574" s="683">
        <f t="shared" si="486"/>
        <v>4.2990000000000004</v>
      </c>
      <c r="HS574" s="683">
        <f t="shared" si="487"/>
        <v>5.7320000000000002</v>
      </c>
      <c r="HT574" s="1907">
        <f>$HT$560</f>
        <v>14.33</v>
      </c>
      <c r="HU574" s="374">
        <f t="shared" si="491"/>
        <v>2.85</v>
      </c>
      <c r="HV574" s="374">
        <f t="shared" si="492"/>
        <v>2.85</v>
      </c>
      <c r="HW574" s="374">
        <f t="shared" si="458"/>
        <v>3.8</v>
      </c>
      <c r="HX574" s="2263">
        <v>9.5</v>
      </c>
      <c r="HY574" s="1906">
        <f>IB574*6/20</f>
        <v>3.7349999999999994</v>
      </c>
      <c r="HZ574" s="683">
        <f>IB574*6/20</f>
        <v>3.7349999999999994</v>
      </c>
      <c r="IA574" s="683">
        <f>IB574*8/20</f>
        <v>4.9799999999999995</v>
      </c>
      <c r="IB574" s="1907">
        <v>12.45</v>
      </c>
      <c r="IC574" s="374">
        <f t="shared" si="459"/>
        <v>3.3</v>
      </c>
      <c r="ID574" s="374">
        <f t="shared" si="460"/>
        <v>3.3</v>
      </c>
      <c r="IE574" s="374">
        <f t="shared" si="461"/>
        <v>4.4000000000000004</v>
      </c>
      <c r="IF574" s="2263">
        <v>11</v>
      </c>
      <c r="IG574" s="374">
        <f t="shared" si="496"/>
        <v>3.3</v>
      </c>
      <c r="IH574" s="374">
        <f t="shared" si="497"/>
        <v>3.3</v>
      </c>
      <c r="II574" s="374">
        <f t="shared" si="498"/>
        <v>4.4000000000000004</v>
      </c>
      <c r="IJ574" s="2263">
        <v>11</v>
      </c>
      <c r="IK574" s="374"/>
      <c r="IL574" s="374"/>
      <c r="IM574" s="374"/>
      <c r="IN574" s="2263"/>
      <c r="IO574" s="374"/>
      <c r="IP574" s="374"/>
      <c r="IQ574" s="374"/>
      <c r="IR574" s="2263"/>
      <c r="IS574" s="374"/>
      <c r="IT574" s="374"/>
      <c r="IU574" s="374"/>
      <c r="IV574" s="1870"/>
      <c r="IW574" s="1869"/>
      <c r="IX574" s="374"/>
      <c r="IY574" s="374"/>
      <c r="IZ574" s="2263"/>
      <c r="JA574" s="1869"/>
      <c r="JB574" s="374"/>
      <c r="JC574" s="374"/>
      <c r="JD574" s="2263"/>
      <c r="JE574" s="1869"/>
      <c r="JF574" s="374"/>
      <c r="JG574" s="374"/>
      <c r="JH574" s="2263"/>
      <c r="JI574" s="1869"/>
      <c r="JJ574" s="374"/>
      <c r="JK574" s="374"/>
      <c r="JL574" s="2263"/>
      <c r="JM574" s="1869"/>
      <c r="JN574" s="374"/>
      <c r="JO574" s="374"/>
      <c r="JP574" s="2263"/>
      <c r="JQ574" s="1869"/>
      <c r="JR574" s="374"/>
      <c r="JS574" s="374"/>
      <c r="JT574" s="2263"/>
      <c r="JU574" s="1869"/>
      <c r="JV574" s="374"/>
      <c r="JW574" s="374"/>
      <c r="JX574" s="2263"/>
      <c r="JY574" s="1869"/>
      <c r="JZ574" s="374"/>
      <c r="KA574" s="374"/>
      <c r="KB574" s="2263"/>
      <c r="KC574" s="1869"/>
      <c r="KD574" s="374"/>
      <c r="KE574" s="374"/>
      <c r="KF574" s="2263"/>
      <c r="KG574" s="1869"/>
      <c r="KH574" s="374"/>
      <c r="KI574" s="374"/>
      <c r="KJ574" s="2263"/>
      <c r="KK574" s="1869"/>
      <c r="KL574" s="374"/>
      <c r="KM574" s="374"/>
      <c r="KN574" s="2263"/>
      <c r="KO574" s="1869"/>
      <c r="KP574" s="374"/>
      <c r="KQ574" s="374"/>
      <c r="KR574" s="2263"/>
      <c r="KS574" s="1869"/>
      <c r="KT574" s="374"/>
      <c r="KU574" s="374"/>
      <c r="KV574" s="2263"/>
      <c r="KW574" s="1869"/>
      <c r="KX574" s="374"/>
      <c r="KY574" s="374"/>
      <c r="KZ574" s="2263"/>
      <c r="LA574" s="1869"/>
      <c r="LB574" s="374"/>
      <c r="LC574" s="374"/>
      <c r="LD574" s="2263"/>
      <c r="LE574" s="1869"/>
      <c r="LF574" s="374"/>
      <c r="LG574" s="374"/>
      <c r="LH574" s="2263"/>
      <c r="LI574" s="1869"/>
      <c r="LJ574" s="374"/>
      <c r="LK574" s="374"/>
      <c r="LL574" s="2263"/>
      <c r="LM574" s="1869"/>
      <c r="LN574" s="374"/>
      <c r="LO574" s="374"/>
      <c r="LP574" s="2263"/>
      <c r="LQ574" s="1869"/>
      <c r="LR574" s="374"/>
      <c r="LS574" s="374"/>
      <c r="LT574" s="2263"/>
      <c r="LU574" s="1869"/>
      <c r="LV574" s="374"/>
      <c r="LW574" s="374"/>
      <c r="LX574" s="2263"/>
      <c r="LY574" s="1869"/>
      <c r="LZ574" s="374"/>
      <c r="MA574" s="374"/>
      <c r="MB574" s="2263"/>
      <c r="MC574" s="1869"/>
      <c r="MD574" s="374"/>
      <c r="ME574" s="374"/>
      <c r="MF574" s="2263"/>
      <c r="MG574" s="1869"/>
      <c r="MH574" s="374"/>
      <c r="MI574" s="374"/>
      <c r="MJ574" s="2263"/>
      <c r="MK574" s="1869"/>
      <c r="ML574" s="374"/>
      <c r="MM574" s="374"/>
      <c r="MN574" s="2263"/>
      <c r="MO574" s="1869"/>
      <c r="MP574" s="374"/>
      <c r="MQ574" s="374"/>
      <c r="MR574" s="2263"/>
      <c r="MS574" s="1869"/>
      <c r="MT574" s="374"/>
      <c r="MU574" s="374"/>
      <c r="MV574" s="2263"/>
      <c r="MW574" s="1869"/>
      <c r="MX574" s="374"/>
      <c r="MY574" s="374"/>
      <c r="MZ574" s="2263"/>
      <c r="NA574" s="1869"/>
      <c r="NB574" s="374"/>
      <c r="NC574" s="374"/>
      <c r="ND574" s="2263"/>
    </row>
    <row r="575" spans="1:368" s="78" customFormat="1" thickBot="1">
      <c r="A575" s="899"/>
      <c r="B575" s="1754"/>
      <c r="C575" s="1790"/>
      <c r="D575" s="2331"/>
      <c r="E575" s="1790"/>
      <c r="F575" s="2342"/>
      <c r="G575" s="2342" t="s">
        <v>635</v>
      </c>
      <c r="H575" s="2377">
        <f t="shared" si="449"/>
        <v>4.4076923076923071</v>
      </c>
      <c r="I575" s="2377">
        <f t="shared" si="450"/>
        <v>4.3692307692307688</v>
      </c>
      <c r="J575" s="2377">
        <f t="shared" si="451"/>
        <v>5.9538461538461558</v>
      </c>
      <c r="K575" s="2215">
        <f t="shared" si="465"/>
        <v>14.730769230769232</v>
      </c>
      <c r="L575" s="1754"/>
      <c r="M575" s="65"/>
      <c r="N575" s="65"/>
      <c r="O575" s="65"/>
      <c r="P575" s="218"/>
      <c r="Q575" s="2511"/>
      <c r="R575" s="97"/>
      <c r="S575" s="98"/>
      <c r="T575" s="2512"/>
      <c r="U575" s="463">
        <f t="shared" si="466"/>
        <v>5.0999999999999996</v>
      </c>
      <c r="V575" s="463">
        <f t="shared" si="467"/>
        <v>5.0999999999999996</v>
      </c>
      <c r="W575" s="463">
        <f t="shared" si="468"/>
        <v>6.8</v>
      </c>
      <c r="X575" s="703">
        <v>17</v>
      </c>
      <c r="Y575" s="101"/>
      <c r="Z575" s="101"/>
      <c r="AA575" s="101"/>
      <c r="AB575" s="102"/>
      <c r="AC575" s="484"/>
      <c r="AD575" s="484"/>
      <c r="AE575" s="484"/>
      <c r="AF575" s="356"/>
      <c r="AG575" s="358"/>
      <c r="AH575" s="358"/>
      <c r="AI575" s="358"/>
      <c r="AJ575" s="543"/>
      <c r="AK575" s="485"/>
      <c r="AL575" s="486"/>
      <c r="AM575" s="486"/>
      <c r="AN575" s="2361"/>
      <c r="AO575" s="2227">
        <f t="shared" si="469"/>
        <v>4.5</v>
      </c>
      <c r="AP575" s="2227">
        <f t="shared" si="470"/>
        <v>4.5</v>
      </c>
      <c r="AQ575" s="2227">
        <f t="shared" si="471"/>
        <v>6</v>
      </c>
      <c r="AR575" s="2420">
        <v>15</v>
      </c>
      <c r="AS575" s="358">
        <f t="shared" si="472"/>
        <v>4.2</v>
      </c>
      <c r="AT575" s="358">
        <f t="shared" si="473"/>
        <v>4.2</v>
      </c>
      <c r="AU575" s="358">
        <f t="shared" si="474"/>
        <v>5.6</v>
      </c>
      <c r="AV575" s="1983">
        <v>14</v>
      </c>
      <c r="AW575" s="1971"/>
      <c r="AX575" s="665"/>
      <c r="AY575" s="666"/>
      <c r="AZ575" s="1963"/>
      <c r="BA575" s="4"/>
      <c r="BB575" s="4"/>
      <c r="BC575" s="4"/>
      <c r="BD575" s="2395"/>
      <c r="BE575" s="2401">
        <v>4.5</v>
      </c>
      <c r="BF575" s="368">
        <v>4</v>
      </c>
      <c r="BG575" s="2451">
        <v>7</v>
      </c>
      <c r="BH575" s="2448">
        <f t="shared" si="475"/>
        <v>15.5</v>
      </c>
      <c r="BI575" s="221"/>
      <c r="BJ575" s="221"/>
      <c r="BK575" s="221"/>
      <c r="BL575" s="220"/>
      <c r="BM575" s="1982"/>
      <c r="BN575" s="358"/>
      <c r="BO575" s="358"/>
      <c r="BP575" s="1983"/>
      <c r="BQ575" s="109"/>
      <c r="BR575" s="109"/>
      <c r="BS575" s="109"/>
      <c r="BT575" s="608"/>
      <c r="BU575" s="1939"/>
      <c r="BV575" s="109"/>
      <c r="BW575" s="109"/>
      <c r="BX575" s="1940"/>
      <c r="BY575" s="90"/>
      <c r="BZ575" s="90"/>
      <c r="CA575" s="90"/>
      <c r="CB575" s="120"/>
      <c r="CC575" s="41"/>
      <c r="CD575" s="41"/>
      <c r="CE575" s="41"/>
      <c r="CF575" s="100"/>
      <c r="CG575" s="38"/>
      <c r="CH575" s="38"/>
      <c r="CI575" s="38"/>
      <c r="CJ575" s="117"/>
      <c r="CK575" s="221"/>
      <c r="CL575" s="221"/>
      <c r="CM575" s="221"/>
      <c r="CN575" s="220"/>
      <c r="CO575" s="1982">
        <f t="shared" si="476"/>
        <v>4.6500000000000004</v>
      </c>
      <c r="CP575" s="358">
        <f t="shared" si="477"/>
        <v>4.6500000000000004</v>
      </c>
      <c r="CQ575" s="358">
        <f t="shared" si="478"/>
        <v>6.2</v>
      </c>
      <c r="CR575" s="1983">
        <v>15.5</v>
      </c>
      <c r="CV575" s="121"/>
      <c r="CW575" s="2"/>
      <c r="CY575" s="3"/>
      <c r="CZ575" s="3"/>
      <c r="DA575" s="2"/>
      <c r="DC575" s="3"/>
      <c r="DD575" s="3"/>
      <c r="DE575" s="2"/>
      <c r="DG575" s="3"/>
      <c r="DH575" s="3"/>
      <c r="DI575" s="2"/>
      <c r="DK575" s="3"/>
      <c r="DL575" s="3"/>
      <c r="DM575" s="90"/>
      <c r="DN575" s="90"/>
      <c r="DO575" s="90"/>
      <c r="DP575" s="103"/>
      <c r="DQ575" s="2"/>
      <c r="DS575" s="3"/>
      <c r="DT575" s="121"/>
      <c r="DU575" s="2"/>
      <c r="DW575" s="3"/>
      <c r="DX575" s="121"/>
      <c r="DY575" s="2"/>
      <c r="EA575" s="3"/>
      <c r="EB575" s="121"/>
      <c r="EC575" s="2"/>
      <c r="EE575" s="3"/>
      <c r="EF575" s="121"/>
      <c r="EG575" s="2"/>
      <c r="EI575" s="3"/>
      <c r="EJ575" s="121"/>
      <c r="EK575" s="2"/>
      <c r="EM575" s="3"/>
      <c r="EN575" s="121"/>
      <c r="EO575" s="1870"/>
      <c r="EP575" s="462"/>
      <c r="EQ575" s="462"/>
      <c r="ER575" s="1871"/>
      <c r="ES575" s="2"/>
      <c r="EU575" s="3"/>
      <c r="EV575" s="121"/>
      <c r="EW575" s="2"/>
      <c r="EY575" s="3"/>
      <c r="EZ575" s="121"/>
      <c r="FA575" s="2"/>
      <c r="FC575" s="3"/>
      <c r="FD575" s="121"/>
      <c r="FE575" s="1682"/>
      <c r="FF575" s="1683"/>
      <c r="FG575" s="1684"/>
      <c r="FH575" s="1685"/>
      <c r="FL575" s="2252"/>
      <c r="FP575" s="2252"/>
      <c r="FQ575" s="1858"/>
      <c r="FT575" s="2252"/>
      <c r="FX575" s="2252"/>
      <c r="FY575" s="374">
        <f t="shared" si="452"/>
        <v>4.8</v>
      </c>
      <c r="FZ575" s="374">
        <f t="shared" si="453"/>
        <v>4.8</v>
      </c>
      <c r="GA575" s="374">
        <f t="shared" si="454"/>
        <v>6.4</v>
      </c>
      <c r="GB575" s="2263">
        <v>16</v>
      </c>
      <c r="GF575" s="2252"/>
      <c r="GG575" s="1858"/>
      <c r="GJ575" s="2252"/>
      <c r="GK575" s="1858"/>
      <c r="GN575" s="2252"/>
      <c r="GR575" s="2252"/>
      <c r="GV575" s="1858"/>
      <c r="GW575" s="374">
        <f t="shared" si="479"/>
        <v>5.4</v>
      </c>
      <c r="GX575" s="374">
        <f t="shared" si="480"/>
        <v>5.4</v>
      </c>
      <c r="GY575" s="374">
        <f t="shared" si="481"/>
        <v>7.2</v>
      </c>
      <c r="GZ575" s="2263">
        <v>18</v>
      </c>
      <c r="HA575" s="374">
        <f t="shared" si="482"/>
        <v>3.6</v>
      </c>
      <c r="HB575" s="374">
        <f t="shared" si="483"/>
        <v>3.6</v>
      </c>
      <c r="HC575" s="374">
        <f t="shared" si="484"/>
        <v>4.8</v>
      </c>
      <c r="HD575" s="2263">
        <v>12</v>
      </c>
      <c r="HE575" s="1870"/>
      <c r="HF575" s="462"/>
      <c r="HG575" s="462"/>
      <c r="HH575" s="1871"/>
      <c r="HI575" s="374">
        <f t="shared" si="493"/>
        <v>3.9</v>
      </c>
      <c r="HJ575" s="374">
        <f t="shared" si="494"/>
        <v>3.9</v>
      </c>
      <c r="HK575" s="374">
        <f t="shared" si="495"/>
        <v>5.2</v>
      </c>
      <c r="HL575" s="2263">
        <v>13</v>
      </c>
      <c r="HM575" s="1870"/>
      <c r="HN575" s="462"/>
      <c r="HO575" s="462"/>
      <c r="HP575" s="1871"/>
      <c r="HQ575" s="374">
        <f t="shared" si="485"/>
        <v>4.5</v>
      </c>
      <c r="HR575" s="374">
        <f t="shared" si="486"/>
        <v>4.5</v>
      </c>
      <c r="HS575" s="374">
        <f t="shared" si="487"/>
        <v>6</v>
      </c>
      <c r="HT575" s="2263">
        <v>15</v>
      </c>
      <c r="HU575" s="374">
        <f t="shared" si="491"/>
        <v>2.5499999999999998</v>
      </c>
      <c r="HV575" s="374">
        <f t="shared" si="492"/>
        <v>2.5499999999999998</v>
      </c>
      <c r="HW575" s="374">
        <f t="shared" si="458"/>
        <v>3.4</v>
      </c>
      <c r="HX575" s="2263">
        <v>8.5</v>
      </c>
      <c r="HY575" s="374">
        <f t="shared" si="488"/>
        <v>4.8</v>
      </c>
      <c r="HZ575" s="374">
        <f t="shared" si="489"/>
        <v>4.8</v>
      </c>
      <c r="IA575" s="374">
        <f t="shared" si="490"/>
        <v>6.4</v>
      </c>
      <c r="IB575" s="2263">
        <v>16</v>
      </c>
      <c r="IC575" s="374">
        <f t="shared" si="459"/>
        <v>4.8</v>
      </c>
      <c r="ID575" s="374">
        <f t="shared" si="460"/>
        <v>4.8</v>
      </c>
      <c r="IE575" s="374">
        <f t="shared" si="461"/>
        <v>6.4</v>
      </c>
      <c r="IF575" s="2263">
        <v>16</v>
      </c>
      <c r="IG575" s="374">
        <f t="shared" si="496"/>
        <v>4.8</v>
      </c>
      <c r="IH575" s="374">
        <f t="shared" si="497"/>
        <v>4.8</v>
      </c>
      <c r="II575" s="374">
        <f t="shared" si="498"/>
        <v>6.4</v>
      </c>
      <c r="IJ575" s="2263">
        <v>16</v>
      </c>
      <c r="IK575" s="374"/>
      <c r="IL575" s="374"/>
      <c r="IM575" s="374"/>
      <c r="IN575" s="2263"/>
      <c r="IO575" s="374"/>
      <c r="IP575" s="374"/>
      <c r="IQ575" s="374"/>
      <c r="IR575" s="2263"/>
      <c r="IS575" s="374"/>
      <c r="IT575" s="374"/>
      <c r="IU575" s="374"/>
      <c r="IV575" s="1870"/>
      <c r="IW575" s="1869"/>
      <c r="IX575" s="374"/>
      <c r="IY575" s="374"/>
      <c r="IZ575" s="2263"/>
      <c r="JA575" s="1869"/>
      <c r="JB575" s="374"/>
      <c r="JC575" s="374"/>
      <c r="JD575" s="2263"/>
      <c r="JE575" s="1869"/>
      <c r="JF575" s="374"/>
      <c r="JG575" s="374"/>
      <c r="JH575" s="2263"/>
      <c r="JI575" s="1869"/>
      <c r="JJ575" s="374"/>
      <c r="JK575" s="374"/>
      <c r="JL575" s="2263"/>
      <c r="JM575" s="1869"/>
      <c r="JN575" s="374"/>
      <c r="JO575" s="374"/>
      <c r="JP575" s="2263"/>
      <c r="JQ575" s="1869"/>
      <c r="JR575" s="374"/>
      <c r="JS575" s="374"/>
      <c r="JT575" s="2263"/>
      <c r="JU575" s="1869"/>
      <c r="JV575" s="374"/>
      <c r="JW575" s="374"/>
      <c r="JX575" s="2263"/>
      <c r="JY575" s="1869"/>
      <c r="JZ575" s="374"/>
      <c r="KA575" s="374"/>
      <c r="KB575" s="2263"/>
      <c r="KC575" s="1869"/>
      <c r="KD575" s="374"/>
      <c r="KE575" s="374"/>
      <c r="KF575" s="2263"/>
      <c r="KG575" s="1869"/>
      <c r="KH575" s="374"/>
      <c r="KI575" s="374"/>
      <c r="KJ575" s="2263"/>
      <c r="KK575" s="1869"/>
      <c r="KL575" s="374"/>
      <c r="KM575" s="374"/>
      <c r="KN575" s="2263"/>
      <c r="KO575" s="1869"/>
      <c r="KP575" s="374"/>
      <c r="KQ575" s="374"/>
      <c r="KR575" s="2263"/>
      <c r="KS575" s="1869"/>
      <c r="KT575" s="374"/>
      <c r="KU575" s="374"/>
      <c r="KV575" s="2263"/>
      <c r="KW575" s="1869"/>
      <c r="KX575" s="374"/>
      <c r="KY575" s="374"/>
      <c r="KZ575" s="2263"/>
      <c r="LA575" s="1869"/>
      <c r="LB575" s="374"/>
      <c r="LC575" s="374"/>
      <c r="LD575" s="2263"/>
      <c r="LE575" s="1869"/>
      <c r="LF575" s="374"/>
      <c r="LG575" s="374"/>
      <c r="LH575" s="2263"/>
      <c r="LI575" s="1869"/>
      <c r="LJ575" s="374"/>
      <c r="LK575" s="374"/>
      <c r="LL575" s="2263"/>
      <c r="LM575" s="1869"/>
      <c r="LN575" s="374"/>
      <c r="LO575" s="374"/>
      <c r="LP575" s="2263"/>
      <c r="LQ575" s="1869"/>
      <c r="LR575" s="374"/>
      <c r="LS575" s="374"/>
      <c r="LT575" s="2263"/>
      <c r="LU575" s="1869"/>
      <c r="LV575" s="374"/>
      <c r="LW575" s="374"/>
      <c r="LX575" s="2263"/>
      <c r="LY575" s="1869"/>
      <c r="LZ575" s="374"/>
      <c r="MA575" s="374"/>
      <c r="MB575" s="2263"/>
      <c r="MC575" s="1869"/>
      <c r="MD575" s="374"/>
      <c r="ME575" s="374"/>
      <c r="MF575" s="2263"/>
      <c r="MG575" s="1869"/>
      <c r="MH575" s="374"/>
      <c r="MI575" s="374"/>
      <c r="MJ575" s="2263"/>
      <c r="MK575" s="1869"/>
      <c r="ML575" s="374"/>
      <c r="MM575" s="374"/>
      <c r="MN575" s="2263"/>
      <c r="MO575" s="1869"/>
      <c r="MP575" s="374"/>
      <c r="MQ575" s="374"/>
      <c r="MR575" s="2263"/>
      <c r="MS575" s="1869"/>
      <c r="MT575" s="374"/>
      <c r="MU575" s="374"/>
      <c r="MV575" s="2263"/>
      <c r="MW575" s="1869"/>
      <c r="MX575" s="374"/>
      <c r="MY575" s="374"/>
      <c r="MZ575" s="2263"/>
      <c r="NA575" s="1869"/>
      <c r="NB575" s="374"/>
      <c r="NC575" s="374"/>
      <c r="ND575" s="2263"/>
    </row>
    <row r="576" spans="1:368" s="933" customFormat="1" thickBot="1">
      <c r="A576" s="900"/>
      <c r="B576" s="1761"/>
      <c r="C576" s="2340"/>
      <c r="D576" s="2347"/>
      <c r="E576" s="2340"/>
      <c r="F576" s="2270"/>
      <c r="G576" s="2270" t="s">
        <v>636</v>
      </c>
      <c r="H576" s="2354">
        <f t="shared" si="449"/>
        <v>4.1730769230769234</v>
      </c>
      <c r="I576" s="2354">
        <f t="shared" si="450"/>
        <v>4.0961538461538458</v>
      </c>
      <c r="J576" s="2354">
        <f t="shared" si="451"/>
        <v>5.615384615384615</v>
      </c>
      <c r="K576" s="2216">
        <f t="shared" si="465"/>
        <v>13.884615384615385</v>
      </c>
      <c r="L576" s="1761"/>
      <c r="M576" s="65"/>
      <c r="N576" s="65"/>
      <c r="O576" s="65"/>
      <c r="P576" s="218"/>
      <c r="Q576" s="2538"/>
      <c r="R576" s="2137"/>
      <c r="S576" s="2138"/>
      <c r="T576" s="2539"/>
      <c r="U576" s="463">
        <f t="shared" si="466"/>
        <v>4.5</v>
      </c>
      <c r="V576" s="463">
        <f t="shared" si="467"/>
        <v>4.5</v>
      </c>
      <c r="W576" s="463">
        <f t="shared" si="468"/>
        <v>6</v>
      </c>
      <c r="X576" s="703">
        <v>15</v>
      </c>
      <c r="Y576" s="2204"/>
      <c r="Z576" s="2204"/>
      <c r="AA576" s="2204"/>
      <c r="AB576" s="2205"/>
      <c r="AC576" s="2245"/>
      <c r="AD576" s="2245"/>
      <c r="AE576" s="2245"/>
      <c r="AF576" s="904"/>
      <c r="AG576" s="918"/>
      <c r="AH576" s="918"/>
      <c r="AI576" s="918"/>
      <c r="AJ576" s="2240"/>
      <c r="AK576" s="2391"/>
      <c r="AL576" s="2238"/>
      <c r="AM576" s="2238"/>
      <c r="AN576" s="2392"/>
      <c r="AO576" s="2227">
        <f t="shared" si="469"/>
        <v>2.7</v>
      </c>
      <c r="AP576" s="2227">
        <f t="shared" si="470"/>
        <v>2.7</v>
      </c>
      <c r="AQ576" s="2227">
        <f t="shared" si="471"/>
        <v>3.6</v>
      </c>
      <c r="AR576" s="2420">
        <v>9</v>
      </c>
      <c r="AS576" s="358">
        <f t="shared" si="472"/>
        <v>4.5</v>
      </c>
      <c r="AT576" s="358">
        <f t="shared" si="473"/>
        <v>4.5</v>
      </c>
      <c r="AU576" s="358">
        <f t="shared" si="474"/>
        <v>6</v>
      </c>
      <c r="AV576" s="1983">
        <v>15</v>
      </c>
      <c r="AW576" s="2414"/>
      <c r="AX576" s="2415"/>
      <c r="AY576" s="2416"/>
      <c r="AZ576" s="1979"/>
      <c r="BA576" s="2156"/>
      <c r="BB576" s="2156"/>
      <c r="BC576" s="2156"/>
      <c r="BD576" s="2396"/>
      <c r="BE576" s="2401">
        <v>4</v>
      </c>
      <c r="BF576" s="368">
        <v>3</v>
      </c>
      <c r="BG576" s="2451">
        <v>6</v>
      </c>
      <c r="BH576" s="2448">
        <f t="shared" si="475"/>
        <v>13</v>
      </c>
      <c r="BI576" s="2158"/>
      <c r="BJ576" s="2158"/>
      <c r="BK576" s="2158"/>
      <c r="BL576" s="2166"/>
      <c r="BM576" s="2389"/>
      <c r="BN576" s="918"/>
      <c r="BO576" s="918"/>
      <c r="BP576" s="2390"/>
      <c r="BQ576" s="2149"/>
      <c r="BR576" s="2149"/>
      <c r="BS576" s="2149"/>
      <c r="BT576" s="2151"/>
      <c r="BU576" s="2162"/>
      <c r="BV576" s="2149"/>
      <c r="BW576" s="2149"/>
      <c r="BX576" s="2163"/>
      <c r="BY576" s="2170"/>
      <c r="BZ576" s="2170"/>
      <c r="CA576" s="2170"/>
      <c r="CB576" s="2231"/>
      <c r="CC576" s="2139"/>
      <c r="CD576" s="2139"/>
      <c r="CE576" s="2139"/>
      <c r="CF576" s="2140"/>
      <c r="CG576" s="2160"/>
      <c r="CH576" s="2160"/>
      <c r="CI576" s="2160"/>
      <c r="CJ576" s="2161"/>
      <c r="CK576" s="2158"/>
      <c r="CL576" s="2158"/>
      <c r="CM576" s="2158"/>
      <c r="CN576" s="2166"/>
      <c r="CO576" s="1906">
        <f>CR576*6/20</f>
        <v>4.101</v>
      </c>
      <c r="CP576" s="683">
        <f>CR576*6/20</f>
        <v>4.101</v>
      </c>
      <c r="CQ576" s="683">
        <f>CR576*8/20</f>
        <v>5.468</v>
      </c>
      <c r="CR576" s="1907">
        <v>13.67</v>
      </c>
      <c r="CV576" s="2168"/>
      <c r="CW576" s="2169"/>
      <c r="CY576" s="2167"/>
      <c r="CZ576" s="2167"/>
      <c r="DA576" s="2169"/>
      <c r="DC576" s="2167"/>
      <c r="DD576" s="2167"/>
      <c r="DE576" s="2169"/>
      <c r="DG576" s="2167"/>
      <c r="DH576" s="2167"/>
      <c r="DI576" s="2169"/>
      <c r="DK576" s="2167"/>
      <c r="DL576" s="2167"/>
      <c r="DM576" s="2170"/>
      <c r="DN576" s="2170"/>
      <c r="DO576" s="2170"/>
      <c r="DP576" s="2171"/>
      <c r="DQ576" s="2169"/>
      <c r="DS576" s="2167"/>
      <c r="DT576" s="2168"/>
      <c r="DU576" s="2169"/>
      <c r="DW576" s="2167"/>
      <c r="DX576" s="2168"/>
      <c r="DY576" s="2169"/>
      <c r="EA576" s="2167"/>
      <c r="EB576" s="2168"/>
      <c r="EC576" s="2169"/>
      <c r="EE576" s="2167"/>
      <c r="EF576" s="2168"/>
      <c r="EG576" s="2169"/>
      <c r="EI576" s="2167"/>
      <c r="EJ576" s="2168"/>
      <c r="EK576" s="2169"/>
      <c r="EM576" s="2167"/>
      <c r="EN576" s="2168"/>
      <c r="EO576" s="2348"/>
      <c r="EP576" s="2233"/>
      <c r="EQ576" s="2233"/>
      <c r="ER576" s="2349"/>
      <c r="ES576" s="2169"/>
      <c r="EU576" s="2167"/>
      <c r="EV576" s="2168"/>
      <c r="EW576" s="2169"/>
      <c r="EY576" s="2167"/>
      <c r="EZ576" s="2168"/>
      <c r="FA576" s="2169"/>
      <c r="FC576" s="2167"/>
      <c r="FD576" s="2168"/>
      <c r="FE576" s="2192"/>
      <c r="FF576" s="2193"/>
      <c r="FG576" s="2194"/>
      <c r="FH576" s="2195"/>
      <c r="FL576" s="2261"/>
      <c r="FP576" s="2261"/>
      <c r="FQ576" s="1868"/>
      <c r="FT576" s="2261"/>
      <c r="FX576" s="2261"/>
      <c r="FY576" s="374">
        <f t="shared" si="452"/>
        <v>4.5</v>
      </c>
      <c r="FZ576" s="374">
        <f t="shared" si="453"/>
        <v>4.5</v>
      </c>
      <c r="GA576" s="374">
        <f t="shared" si="454"/>
        <v>6</v>
      </c>
      <c r="GB576" s="2263">
        <v>15</v>
      </c>
      <c r="GF576" s="2261"/>
      <c r="GG576" s="1868"/>
      <c r="GJ576" s="2261"/>
      <c r="GK576" s="1868"/>
      <c r="GN576" s="2261"/>
      <c r="GR576" s="2261"/>
      <c r="GV576" s="1868"/>
      <c r="GW576" s="374">
        <f t="shared" si="479"/>
        <v>5.4</v>
      </c>
      <c r="GX576" s="374">
        <f t="shared" si="480"/>
        <v>5.4</v>
      </c>
      <c r="GY576" s="374">
        <f t="shared" si="481"/>
        <v>7.2</v>
      </c>
      <c r="GZ576" s="2263">
        <v>18</v>
      </c>
      <c r="HA576" s="374">
        <f t="shared" si="482"/>
        <v>3</v>
      </c>
      <c r="HB576" s="374">
        <f t="shared" si="483"/>
        <v>3</v>
      </c>
      <c r="HC576" s="374">
        <f t="shared" si="484"/>
        <v>4</v>
      </c>
      <c r="HD576" s="2263">
        <v>10</v>
      </c>
      <c r="HE576" s="2348"/>
      <c r="HF576" s="2233"/>
      <c r="HG576" s="2233"/>
      <c r="HH576" s="2349"/>
      <c r="HI576" s="374">
        <f t="shared" si="493"/>
        <v>4.2</v>
      </c>
      <c r="HJ576" s="374">
        <f t="shared" si="494"/>
        <v>4.2</v>
      </c>
      <c r="HK576" s="374">
        <f t="shared" si="495"/>
        <v>5.6</v>
      </c>
      <c r="HL576" s="2263">
        <v>14</v>
      </c>
      <c r="HM576" s="2348"/>
      <c r="HN576" s="2233"/>
      <c r="HO576" s="2233"/>
      <c r="HP576" s="2349"/>
      <c r="HQ576" s="1906">
        <f>HT576*6/20</f>
        <v>4.2990000000000004</v>
      </c>
      <c r="HR576" s="683">
        <f>HT576*6/20</f>
        <v>4.2990000000000004</v>
      </c>
      <c r="HS576" s="683">
        <f>HT576*8/20</f>
        <v>5.7320000000000002</v>
      </c>
      <c r="HT576" s="1907">
        <f>$HT$560</f>
        <v>14.33</v>
      </c>
      <c r="HU576" s="374">
        <f t="shared" si="491"/>
        <v>4.2</v>
      </c>
      <c r="HV576" s="374">
        <f t="shared" si="492"/>
        <v>4.2</v>
      </c>
      <c r="HW576" s="374">
        <f t="shared" si="458"/>
        <v>5.6</v>
      </c>
      <c r="HX576" s="2263">
        <v>14</v>
      </c>
      <c r="HY576" s="374">
        <f t="shared" si="488"/>
        <v>4.3499999999999996</v>
      </c>
      <c r="HZ576" s="374">
        <f t="shared" si="489"/>
        <v>4.3499999999999996</v>
      </c>
      <c r="IA576" s="374">
        <f t="shared" si="490"/>
        <v>5.8</v>
      </c>
      <c r="IB576" s="2263">
        <v>14.5</v>
      </c>
      <c r="IC576" s="374">
        <f>IF576*6/20</f>
        <v>4.5</v>
      </c>
      <c r="ID576" s="374">
        <f>IF576*6/20</f>
        <v>4.5</v>
      </c>
      <c r="IE576" s="374">
        <f t="shared" si="461"/>
        <v>6</v>
      </c>
      <c r="IF576" s="2263">
        <v>15</v>
      </c>
      <c r="IG576" s="374">
        <f t="shared" si="496"/>
        <v>4.5</v>
      </c>
      <c r="IH576" s="374">
        <f t="shared" si="497"/>
        <v>4.5</v>
      </c>
      <c r="II576" s="374">
        <f t="shared" si="498"/>
        <v>6</v>
      </c>
      <c r="IJ576" s="2263">
        <v>15</v>
      </c>
      <c r="IK576" s="374"/>
      <c r="IL576" s="374"/>
      <c r="IM576" s="374"/>
      <c r="IN576" s="2263"/>
      <c r="IO576" s="374"/>
      <c r="IP576" s="374"/>
      <c r="IQ576" s="374"/>
      <c r="IR576" s="2263"/>
      <c r="IS576" s="374"/>
      <c r="IT576" s="374"/>
      <c r="IU576" s="374"/>
      <c r="IV576" s="1870"/>
      <c r="IW576" s="1869"/>
      <c r="IX576" s="374"/>
      <c r="IY576" s="374"/>
      <c r="IZ576" s="2263"/>
      <c r="JA576" s="1869"/>
      <c r="JB576" s="374"/>
      <c r="JC576" s="374"/>
      <c r="JD576" s="2263"/>
      <c r="JE576" s="1869"/>
      <c r="JF576" s="374"/>
      <c r="JG576" s="374"/>
      <c r="JH576" s="2263"/>
      <c r="JI576" s="1869"/>
      <c r="JJ576" s="374"/>
      <c r="JK576" s="374"/>
      <c r="JL576" s="2263"/>
      <c r="JM576" s="1869"/>
      <c r="JN576" s="374"/>
      <c r="JO576" s="374"/>
      <c r="JP576" s="2263"/>
      <c r="JQ576" s="1869"/>
      <c r="JR576" s="374"/>
      <c r="JS576" s="374"/>
      <c r="JT576" s="2263"/>
      <c r="JU576" s="1869"/>
      <c r="JV576" s="374"/>
      <c r="JW576" s="374"/>
      <c r="JX576" s="2263"/>
      <c r="JY576" s="1869"/>
      <c r="JZ576" s="374"/>
      <c r="KA576" s="374"/>
      <c r="KB576" s="2263"/>
      <c r="KC576" s="1869"/>
      <c r="KD576" s="374"/>
      <c r="KE576" s="374"/>
      <c r="KF576" s="2263"/>
      <c r="KG576" s="1869"/>
      <c r="KH576" s="374"/>
      <c r="KI576" s="374"/>
      <c r="KJ576" s="2263"/>
      <c r="KK576" s="1869"/>
      <c r="KL576" s="374"/>
      <c r="KM576" s="374"/>
      <c r="KN576" s="2263"/>
      <c r="KO576" s="1869"/>
      <c r="KP576" s="374"/>
      <c r="KQ576" s="374"/>
      <c r="KR576" s="2263"/>
      <c r="KS576" s="1869"/>
      <c r="KT576" s="374"/>
      <c r="KU576" s="374"/>
      <c r="KV576" s="2263"/>
      <c r="KW576" s="1869"/>
      <c r="KX576" s="374"/>
      <c r="KY576" s="374"/>
      <c r="KZ576" s="2263"/>
      <c r="LA576" s="1869"/>
      <c r="LB576" s="374"/>
      <c r="LC576" s="374"/>
      <c r="LD576" s="2263"/>
      <c r="LE576" s="1869"/>
      <c r="LF576" s="374"/>
      <c r="LG576" s="374"/>
      <c r="LH576" s="2263"/>
      <c r="LI576" s="1869"/>
      <c r="LJ576" s="374"/>
      <c r="LK576" s="374"/>
      <c r="LL576" s="2263"/>
      <c r="LM576" s="1869"/>
      <c r="LN576" s="374"/>
      <c r="LO576" s="374"/>
      <c r="LP576" s="2263"/>
      <c r="LQ576" s="1869"/>
      <c r="LR576" s="374"/>
      <c r="LS576" s="374"/>
      <c r="LT576" s="2263"/>
      <c r="LU576" s="1869"/>
      <c r="LV576" s="374"/>
      <c r="LW576" s="374"/>
      <c r="LX576" s="2263"/>
      <c r="LY576" s="1869"/>
      <c r="LZ576" s="374"/>
      <c r="MA576" s="374"/>
      <c r="MB576" s="2263"/>
      <c r="MC576" s="1869"/>
      <c r="MD576" s="374"/>
      <c r="ME576" s="374"/>
      <c r="MF576" s="2263"/>
      <c r="MG576" s="1869"/>
      <c r="MH576" s="374"/>
      <c r="MI576" s="374"/>
      <c r="MJ576" s="2263"/>
      <c r="MK576" s="1869"/>
      <c r="ML576" s="374"/>
      <c r="MM576" s="374"/>
      <c r="MN576" s="2263"/>
      <c r="MO576" s="1869"/>
      <c r="MP576" s="374"/>
      <c r="MQ576" s="374"/>
      <c r="MR576" s="2263"/>
      <c r="MS576" s="1869"/>
      <c r="MT576" s="374"/>
      <c r="MU576" s="374"/>
      <c r="MV576" s="2263"/>
      <c r="MW576" s="1869"/>
      <c r="MX576" s="374"/>
      <c r="MY576" s="374"/>
      <c r="MZ576" s="2263"/>
      <c r="NA576" s="1869"/>
      <c r="NB576" s="374"/>
      <c r="NC576" s="374"/>
      <c r="ND576" s="2263"/>
    </row>
    <row r="577" spans="1:368" s="898" customFormat="1" thickBot="1">
      <c r="A577" s="861"/>
      <c r="B577" s="1760"/>
      <c r="C577" s="1790"/>
      <c r="D577" s="2331"/>
      <c r="E577" s="1790"/>
      <c r="F577" s="2345" t="s">
        <v>669</v>
      </c>
      <c r="G577" s="2346"/>
      <c r="H577" s="2274"/>
      <c r="I577" s="2274"/>
      <c r="J577" s="2274"/>
      <c r="K577" s="2275"/>
      <c r="L577" s="1760"/>
      <c r="M577" s="2075"/>
      <c r="N577" s="2075"/>
      <c r="O577" s="2075"/>
      <c r="P577" s="2491"/>
      <c r="Q577" s="2536"/>
      <c r="R577" s="2076"/>
      <c r="S577" s="2077"/>
      <c r="T577" s="2537"/>
      <c r="U577" s="2078"/>
      <c r="V577" s="2078"/>
      <c r="W577" s="2078"/>
      <c r="X577" s="2079"/>
      <c r="Y577" s="2199"/>
      <c r="Z577" s="2199"/>
      <c r="AA577" s="2199"/>
      <c r="AB577" s="2200"/>
      <c r="AC577" s="2570"/>
      <c r="AD577" s="2570"/>
      <c r="AE577" s="2571"/>
      <c r="AF577" s="2571"/>
      <c r="AG577" s="2570" t="e">
        <f>STDEV(AJ578:AJ588)</f>
        <v>#DIV/0!</v>
      </c>
      <c r="AH577" s="2570"/>
      <c r="AI577" s="2571" t="e">
        <f>AVERAGE(AJ578:AJ588)</f>
        <v>#DIV/0!</v>
      </c>
      <c r="AJ577" s="2571"/>
      <c r="AK577" s="2570" t="e">
        <f>STDEV(AN578:AN588)</f>
        <v>#DIV/0!</v>
      </c>
      <c r="AL577" s="2570"/>
      <c r="AM577" s="2571" t="e">
        <f>AVERAGE(AN578:AN588)</f>
        <v>#DIV/0!</v>
      </c>
      <c r="AN577" s="2571"/>
      <c r="AO577" s="2225"/>
      <c r="AP577" s="2225"/>
      <c r="AQ577" s="2225"/>
      <c r="AR577" s="2226"/>
      <c r="AS577" s="2570" t="e">
        <f>STDEV(AV578:AV588)</f>
        <v>#DIV/0!</v>
      </c>
      <c r="AT577" s="2570"/>
      <c r="AU577" s="2571" t="e">
        <f>AVERAGE(AV578:AV588)</f>
        <v>#DIV/0!</v>
      </c>
      <c r="AV577" s="2571"/>
      <c r="AW577" s="2091"/>
      <c r="AX577" s="2092"/>
      <c r="AY577" s="2093"/>
      <c r="AZ577" s="2094"/>
      <c r="BA577" s="2095"/>
      <c r="BB577" s="2095"/>
      <c r="BC577" s="2095"/>
      <c r="BD577" s="2394"/>
      <c r="BE577" s="2397"/>
      <c r="BF577" s="2096"/>
      <c r="BG577" s="2444"/>
      <c r="BH577" s="2440"/>
      <c r="BI577" s="2097"/>
      <c r="BJ577" s="2097"/>
      <c r="BK577" s="2097"/>
      <c r="BL577" s="2098"/>
      <c r="BM577" s="2099"/>
      <c r="BN577" s="2099"/>
      <c r="BO577" s="2099"/>
      <c r="BP577" s="2100"/>
      <c r="BQ577" s="2570" t="e">
        <f>STDEV(BT578:BT588)</f>
        <v>#DIV/0!</v>
      </c>
      <c r="BR577" s="2570"/>
      <c r="BS577" s="2571" t="e">
        <f>AVERAGE(BT578:BT588)</f>
        <v>#DIV/0!</v>
      </c>
      <c r="BT577" s="2571"/>
      <c r="BU577" s="2101"/>
      <c r="BV577" s="2088"/>
      <c r="BW577" s="2088"/>
      <c r="BX577" s="2102"/>
      <c r="BY577" s="2570">
        <f>STDEV(CB578:CB588)</f>
        <v>2.4000000000000075</v>
      </c>
      <c r="BZ577" s="2570"/>
      <c r="CA577" s="2571">
        <f>AVERAGE(CB578:CB588)</f>
        <v>12.2</v>
      </c>
      <c r="CB577" s="2571"/>
      <c r="CC577" s="2570" t="e">
        <f>STDEV(CF578:CF588)</f>
        <v>#DIV/0!</v>
      </c>
      <c r="CD577" s="2570"/>
      <c r="CE577" s="2571" t="e">
        <f>AVERAGE(CF578:CF588)</f>
        <v>#DIV/0!</v>
      </c>
      <c r="CF577" s="2571"/>
      <c r="CG577" s="2099"/>
      <c r="CH577" s="2099"/>
      <c r="CI577" s="2099"/>
      <c r="CJ577" s="2100"/>
      <c r="CK577" s="2097"/>
      <c r="CL577" s="2097"/>
      <c r="CM577" s="2097"/>
      <c r="CN577" s="2105"/>
      <c r="CO577" s="2570">
        <f>STDEV(CR578:CR588)</f>
        <v>4.3346164766908801</v>
      </c>
      <c r="CP577" s="2570"/>
      <c r="CQ577" s="2571">
        <f>AVERAGE(CR578:CR588)</f>
        <v>12.609999999999998</v>
      </c>
      <c r="CR577" s="2571"/>
      <c r="CV577" s="2107"/>
      <c r="CW577" s="2108"/>
      <c r="CY577" s="2106"/>
      <c r="CZ577" s="2106"/>
      <c r="DA577" s="2108"/>
      <c r="DC577" s="2106"/>
      <c r="DD577" s="2106"/>
      <c r="DE577" s="2108"/>
      <c r="DG577" s="2106"/>
      <c r="DH577" s="2106"/>
      <c r="DI577" s="2108"/>
      <c r="DK577" s="2106"/>
      <c r="DL577" s="2106"/>
      <c r="DM577" s="2109"/>
      <c r="DN577" s="2109"/>
      <c r="DO577" s="2109"/>
      <c r="DP577" s="2110"/>
      <c r="DQ577" s="2108"/>
      <c r="DS577" s="2106"/>
      <c r="DT577" s="2107"/>
      <c r="DU577" s="2570" t="e">
        <f>STDEV(DX578:DX588)</f>
        <v>#DIV/0!</v>
      </c>
      <c r="DV577" s="2570"/>
      <c r="DW577" s="2571" t="e">
        <f>AVERAGE(DX578:DX588)</f>
        <v>#DIV/0!</v>
      </c>
      <c r="DX577" s="2571"/>
      <c r="DY577" s="2108"/>
      <c r="EA577" s="2106"/>
      <c r="EB577" s="2107"/>
      <c r="EC577" s="2108"/>
      <c r="EE577" s="2106"/>
      <c r="EF577" s="2107"/>
      <c r="EG577" s="2108"/>
      <c r="EI577" s="2106"/>
      <c r="EJ577" s="2107"/>
      <c r="EK577" s="2108"/>
      <c r="EM577" s="2106"/>
      <c r="EN577" s="2107"/>
      <c r="EO577" s="2570" t="e">
        <f>STDEV(ER578:ER588)</f>
        <v>#DIV/0!</v>
      </c>
      <c r="EP577" s="2570"/>
      <c r="EQ577" s="2571" t="e">
        <f>AVERAGE(ER578:ER588)</f>
        <v>#DIV/0!</v>
      </c>
      <c r="ER577" s="2571"/>
      <c r="ES577" s="2108"/>
      <c r="EU577" s="2106"/>
      <c r="EV577" s="2107"/>
      <c r="EW577" s="2108"/>
      <c r="EY577" s="2106"/>
      <c r="EZ577" s="2107"/>
      <c r="FA577" s="2108"/>
      <c r="FC577" s="2106"/>
      <c r="FD577" s="2107"/>
      <c r="FE577" s="2131"/>
      <c r="FF577" s="2132"/>
      <c r="FG577" s="2133"/>
      <c r="FH577" s="2134"/>
      <c r="FL577" s="2260"/>
      <c r="FP577" s="2260"/>
      <c r="FQ577" s="1867"/>
      <c r="FT577" s="2260"/>
      <c r="FU577" s="2570" t="e">
        <f>STDEV(FX578:FX588)</f>
        <v>#DIV/0!</v>
      </c>
      <c r="FV577" s="2570"/>
      <c r="FW577" s="2571" t="e">
        <f>AVERAGE(FX578:FX588)</f>
        <v>#DIV/0!</v>
      </c>
      <c r="FX577" s="2571"/>
      <c r="GB577" s="2260"/>
      <c r="GF577" s="2260"/>
      <c r="GG577" s="1867"/>
      <c r="GJ577" s="2260"/>
      <c r="GK577" s="2570" t="e">
        <f>STDEV(GN578:GN588)</f>
        <v>#DIV/0!</v>
      </c>
      <c r="GL577" s="2570"/>
      <c r="GM577" s="2571" t="e">
        <f>AVERAGE(GN578:GN588)</f>
        <v>#DIV/0!</v>
      </c>
      <c r="GN577" s="2571"/>
      <c r="GR577" s="2260"/>
      <c r="GS577" s="2570">
        <f>STDEV(GV578:GV588)</f>
        <v>3.1874754901018512</v>
      </c>
      <c r="GT577" s="2570"/>
      <c r="GU577" s="2571">
        <f>AVERAGE(GV578:GV588)</f>
        <v>13.2</v>
      </c>
      <c r="GV577" s="2571"/>
      <c r="GW577" s="2570" t="e">
        <f>STDEV(GZ578:GZ588)</f>
        <v>#DIV/0!</v>
      </c>
      <c r="GX577" s="2570"/>
      <c r="GY577" s="2571" t="e">
        <f>AVERAGE(GZ578:GZ588)</f>
        <v>#DIV/0!</v>
      </c>
      <c r="GZ577" s="2571"/>
      <c r="HA577" s="2570" t="e">
        <f>STDEV(HD578:HD588)</f>
        <v>#DIV/0!</v>
      </c>
      <c r="HB577" s="2570"/>
      <c r="HC577" s="2571" t="e">
        <f>AVERAGE(HD578:HD588)</f>
        <v>#DIV/0!</v>
      </c>
      <c r="HD577" s="2571"/>
      <c r="HE577" s="2570"/>
      <c r="HF577" s="2570"/>
      <c r="HG577" s="2571"/>
      <c r="HH577" s="2571"/>
      <c r="HI577" s="2570"/>
      <c r="HJ577" s="2570"/>
      <c r="HK577" s="2571"/>
      <c r="HL577" s="2571"/>
      <c r="HM577" s="2570">
        <f>STDEV(HP578:HP588)</f>
        <v>3.4655446902326932</v>
      </c>
      <c r="HN577" s="2570"/>
      <c r="HO577" s="2571">
        <f>AVERAGE(HP578:HP588)</f>
        <v>11.299999999999999</v>
      </c>
      <c r="HP577" s="2571"/>
      <c r="HQ577" s="2570"/>
      <c r="HR577" s="2570"/>
      <c r="HS577" s="2571"/>
      <c r="HT577" s="2571"/>
      <c r="HU577" s="2570"/>
      <c r="HV577" s="2570"/>
      <c r="HW577" s="2571"/>
      <c r="HX577" s="2571"/>
      <c r="HY577" s="2570"/>
      <c r="HZ577" s="2570"/>
      <c r="IA577" s="2571"/>
      <c r="IB577" s="2571"/>
      <c r="IC577" s="2570"/>
      <c r="ID577" s="2570"/>
      <c r="IE577" s="2571"/>
      <c r="IF577" s="2571"/>
      <c r="IG577" s="2570">
        <f>STDEV(IJ578:IJ588)</f>
        <v>3.0594117081556655</v>
      </c>
      <c r="IH577" s="2570"/>
      <c r="II577" s="2571">
        <f>AVERAGE(IJ578:IJ588)</f>
        <v>11.8</v>
      </c>
      <c r="IJ577" s="2571"/>
      <c r="IK577" s="2570">
        <f>STDEV(IN578:IN588)</f>
        <v>3.40587727318528</v>
      </c>
      <c r="IL577" s="2570"/>
      <c r="IM577" s="2571">
        <f>AVERAGE(IN578:IN588)</f>
        <v>12</v>
      </c>
      <c r="IN577" s="2571"/>
      <c r="IO577" s="2570"/>
      <c r="IP577" s="2570"/>
      <c r="IQ577" s="2571"/>
      <c r="IR577" s="2571"/>
      <c r="IS577" s="2570"/>
      <c r="IT577" s="2570"/>
      <c r="IU577" s="2571"/>
      <c r="IV577" s="2571"/>
      <c r="IW577" s="2572"/>
      <c r="IX577" s="2570"/>
      <c r="IY577" s="2571"/>
      <c r="IZ577" s="2573"/>
      <c r="JA577" s="2572"/>
      <c r="JB577" s="2570"/>
      <c r="JC577" s="2571"/>
      <c r="JD577" s="2573"/>
      <c r="JE577" s="2572"/>
      <c r="JF577" s="2570"/>
      <c r="JG577" s="2571"/>
      <c r="JH577" s="2573"/>
      <c r="JI577" s="2572"/>
      <c r="JJ577" s="2570"/>
      <c r="JK577" s="2571"/>
      <c r="JL577" s="2573"/>
      <c r="JM577" s="2572"/>
      <c r="JN577" s="2570"/>
      <c r="JO577" s="2571"/>
      <c r="JP577" s="2573"/>
      <c r="JQ577" s="2572"/>
      <c r="JR577" s="2570"/>
      <c r="JS577" s="2571"/>
      <c r="JT577" s="2573"/>
      <c r="JU577" s="2572"/>
      <c r="JV577" s="2570"/>
      <c r="JW577" s="2571"/>
      <c r="JX577" s="2573"/>
      <c r="JY577" s="2572"/>
      <c r="JZ577" s="2570"/>
      <c r="KA577" s="2571"/>
      <c r="KB577" s="2573"/>
      <c r="KC577" s="2572"/>
      <c r="KD577" s="2570"/>
      <c r="KE577" s="2571"/>
      <c r="KF577" s="2573"/>
      <c r="KG577" s="2572"/>
      <c r="KH577" s="2570"/>
      <c r="KI577" s="2571"/>
      <c r="KJ577" s="2573"/>
      <c r="KK577" s="2572"/>
      <c r="KL577" s="2570"/>
      <c r="KM577" s="2571"/>
      <c r="KN577" s="2573"/>
      <c r="KO577" s="2572"/>
      <c r="KP577" s="2570"/>
      <c r="KQ577" s="2571"/>
      <c r="KR577" s="2573"/>
      <c r="KS577" s="2572"/>
      <c r="KT577" s="2570"/>
      <c r="KU577" s="2571"/>
      <c r="KV577" s="2573"/>
      <c r="KW577" s="2572"/>
      <c r="KX577" s="2570"/>
      <c r="KY577" s="2571"/>
      <c r="KZ577" s="2573"/>
      <c r="LA577" s="2572"/>
      <c r="LB577" s="2570"/>
      <c r="LC577" s="2571"/>
      <c r="LD577" s="2573"/>
      <c r="LE577" s="2572"/>
      <c r="LF577" s="2570"/>
      <c r="LG577" s="2571"/>
      <c r="LH577" s="2573"/>
      <c r="LI577" s="2572"/>
      <c r="LJ577" s="2570"/>
      <c r="LK577" s="2571"/>
      <c r="LL577" s="2573"/>
      <c r="LM577" s="2572"/>
      <c r="LN577" s="2570"/>
      <c r="LO577" s="2571"/>
      <c r="LP577" s="2573"/>
      <c r="LQ577" s="2572"/>
      <c r="LR577" s="2570"/>
      <c r="LS577" s="2571"/>
      <c r="LT577" s="2573"/>
      <c r="LU577" s="2572"/>
      <c r="LV577" s="2570"/>
      <c r="LW577" s="2571"/>
      <c r="LX577" s="2573"/>
      <c r="LY577" s="2572"/>
      <c r="LZ577" s="2570"/>
      <c r="MA577" s="2571"/>
      <c r="MB577" s="2573"/>
      <c r="MC577" s="2572"/>
      <c r="MD577" s="2570"/>
      <c r="ME577" s="2571"/>
      <c r="MF577" s="2573"/>
      <c r="MG577" s="2572"/>
      <c r="MH577" s="2570"/>
      <c r="MI577" s="2571"/>
      <c r="MJ577" s="2573"/>
      <c r="MK577" s="2572"/>
      <c r="ML577" s="2570"/>
      <c r="MM577" s="2571"/>
      <c r="MN577" s="2573"/>
      <c r="MO577" s="2572"/>
      <c r="MP577" s="2570"/>
      <c r="MQ577" s="2571"/>
      <c r="MR577" s="2573"/>
      <c r="MS577" s="2572"/>
      <c r="MT577" s="2570"/>
      <c r="MU577" s="2571"/>
      <c r="MV577" s="2573"/>
      <c r="MW577" s="2572"/>
      <c r="MX577" s="2570"/>
      <c r="MY577" s="2571"/>
      <c r="MZ577" s="2573"/>
      <c r="NA577" s="2572"/>
      <c r="NB577" s="2570"/>
      <c r="NC577" s="2571"/>
      <c r="ND577" s="2573"/>
    </row>
    <row r="578" spans="1:368" s="78" customFormat="1" thickBot="1">
      <c r="A578" s="899"/>
      <c r="B578" s="1754"/>
      <c r="C578" s="1790"/>
      <c r="D578" s="2331"/>
      <c r="E578" s="1790"/>
      <c r="F578" s="2342" t="s">
        <v>642</v>
      </c>
      <c r="G578" s="2342" t="s">
        <v>644</v>
      </c>
      <c r="H578" s="2343">
        <f t="shared" ref="H578:H588" si="499">AVERAGE(AG578,CO578,BE578,DU578,EO578,AS578,AK578,HM578,IG578,BY578,GS578,IK578)</f>
        <v>4.3066666666666666</v>
      </c>
      <c r="I578" s="2343">
        <f t="shared" ref="I578:I588" si="500">AVERAGE(AH578,CP578,BF578,DV578,EP578,AT578,AL578,HN578,IH578,BZ578,GT578,IL578)</f>
        <v>2.64</v>
      </c>
      <c r="J578" s="2343">
        <f t="shared" ref="J578:J588" si="501">AVERAGE(AI578,CQ578,BG578,DW578,EQ578,AU578,AM578,HO578,II578,CA578,GU578,IM578)</f>
        <v>3.686666666666667</v>
      </c>
      <c r="K578" s="2310">
        <f>SUM(H578:J578)</f>
        <v>10.633333333333335</v>
      </c>
      <c r="L578" s="1754"/>
      <c r="M578" s="65"/>
      <c r="N578" s="65"/>
      <c r="O578" s="65"/>
      <c r="P578" s="218"/>
      <c r="Q578" s="2511"/>
      <c r="R578" s="97"/>
      <c r="S578" s="98"/>
      <c r="T578" s="2512"/>
      <c r="U578" s="41"/>
      <c r="V578" s="41"/>
      <c r="W578" s="41"/>
      <c r="X578" s="100"/>
      <c r="Y578" s="101"/>
      <c r="Z578" s="101"/>
      <c r="AA578" s="101"/>
      <c r="AB578" s="102"/>
      <c r="AC578" s="484"/>
      <c r="AD578" s="484"/>
      <c r="AE578" s="484"/>
      <c r="AF578" s="356"/>
      <c r="AG578" s="546"/>
      <c r="AH578" s="546"/>
      <c r="AI578" s="546"/>
      <c r="AJ578" s="724"/>
      <c r="AK578" s="1906"/>
      <c r="AL578" s="683"/>
      <c r="AM578" s="683"/>
      <c r="AN578" s="1907"/>
      <c r="AO578" s="2227"/>
      <c r="AP578" s="2227"/>
      <c r="AQ578" s="2227"/>
      <c r="AR578" s="108"/>
      <c r="AS578" s="358"/>
      <c r="AT578" s="358"/>
      <c r="AU578" s="358"/>
      <c r="AV578" s="543"/>
      <c r="AW578" s="1956"/>
      <c r="AX578" s="111"/>
      <c r="AY578" s="112"/>
      <c r="AZ578" s="1957"/>
      <c r="BA578" s="4"/>
      <c r="BB578" s="4"/>
      <c r="BC578" s="4"/>
      <c r="BD578" s="2395"/>
      <c r="BE578" s="2398"/>
      <c r="BF578" s="214"/>
      <c r="BG578" s="2445"/>
      <c r="BH578" s="217"/>
      <c r="BI578" s="221"/>
      <c r="BJ578" s="221"/>
      <c r="BK578" s="221"/>
      <c r="BL578" s="115"/>
      <c r="BM578" s="38"/>
      <c r="BN578" s="38"/>
      <c r="BO578" s="38"/>
      <c r="BP578" s="117"/>
      <c r="BQ578" s="373"/>
      <c r="BR578" s="373"/>
      <c r="BS578" s="373"/>
      <c r="BT578" s="1886"/>
      <c r="BU578" s="1939"/>
      <c r="BV578" s="109"/>
      <c r="BW578" s="109"/>
      <c r="BX578" s="1940"/>
      <c r="BY578" s="1870">
        <v>5</v>
      </c>
      <c r="BZ578" s="462">
        <v>2</v>
      </c>
      <c r="CA578" s="462">
        <v>4</v>
      </c>
      <c r="CB578" s="1871">
        <f>CA578+BZ578+BY578</f>
        <v>11</v>
      </c>
      <c r="CC578" s="484"/>
      <c r="CD578" s="484"/>
      <c r="CE578" s="484"/>
      <c r="CF578" s="1246"/>
      <c r="CG578" s="38"/>
      <c r="CH578" s="38"/>
      <c r="CI578" s="38"/>
      <c r="CJ578" s="117"/>
      <c r="CK578" s="221"/>
      <c r="CL578" s="221"/>
      <c r="CM578" s="221"/>
      <c r="CN578" s="220"/>
      <c r="CO578" s="1982">
        <f>CR578*6/20</f>
        <v>3</v>
      </c>
      <c r="CP578" s="358">
        <f>CR578*6/20</f>
        <v>3</v>
      </c>
      <c r="CQ578" s="358">
        <f>CR578*8/20</f>
        <v>4</v>
      </c>
      <c r="CR578" s="1983">
        <v>10</v>
      </c>
      <c r="CV578" s="121"/>
      <c r="CW578" s="2"/>
      <c r="CY578" s="3"/>
      <c r="CZ578" s="3"/>
      <c r="DA578" s="2"/>
      <c r="DC578" s="3"/>
      <c r="DD578" s="3"/>
      <c r="DE578" s="2"/>
      <c r="DG578" s="3"/>
      <c r="DH578" s="3"/>
      <c r="DI578" s="2"/>
      <c r="DK578" s="3"/>
      <c r="DL578" s="3"/>
      <c r="DM578" s="90"/>
      <c r="DN578" s="90"/>
      <c r="DO578" s="90"/>
      <c r="DP578" s="103"/>
      <c r="DQ578" s="2"/>
      <c r="DS578" s="3"/>
      <c r="DT578" s="121"/>
      <c r="DU578" s="491"/>
      <c r="DV578" s="492"/>
      <c r="DW578" s="492"/>
      <c r="DX578" s="725"/>
      <c r="DY578" s="2"/>
      <c r="EA578" s="3"/>
      <c r="EB578" s="121"/>
      <c r="EC578" s="2"/>
      <c r="EE578" s="3"/>
      <c r="EF578" s="121"/>
      <c r="EG578" s="2"/>
      <c r="EI578" s="3"/>
      <c r="EJ578" s="121"/>
      <c r="EK578" s="2"/>
      <c r="EM578" s="3"/>
      <c r="EN578" s="121"/>
      <c r="EO578" s="1870"/>
      <c r="EP578" s="462"/>
      <c r="EQ578" s="462"/>
      <c r="ER578" s="1871"/>
      <c r="ES578" s="2"/>
      <c r="EU578" s="3"/>
      <c r="EV578" s="121"/>
      <c r="EW578" s="2"/>
      <c r="EY578" s="3"/>
      <c r="EZ578" s="121"/>
      <c r="FA578" s="2"/>
      <c r="FC578" s="3"/>
      <c r="FD578" s="121"/>
      <c r="FE578" s="1682"/>
      <c r="FF578" s="1683"/>
      <c r="FG578" s="1684"/>
      <c r="FH578" s="1685"/>
      <c r="FL578" s="2252"/>
      <c r="FP578" s="2252"/>
      <c r="FQ578" s="1858"/>
      <c r="FT578" s="2252"/>
      <c r="FU578" s="462"/>
      <c r="FV578" s="462"/>
      <c r="FW578" s="462"/>
      <c r="FX578" s="2267"/>
      <c r="GB578" s="2252"/>
      <c r="GF578" s="2252"/>
      <c r="GG578" s="1858"/>
      <c r="GJ578" s="2252"/>
      <c r="GK578" s="374"/>
      <c r="GL578" s="374"/>
      <c r="GM578" s="374"/>
      <c r="GN578" s="2263"/>
      <c r="GR578" s="2252"/>
      <c r="GS578" s="374">
        <f>GV578*6/20</f>
        <v>3.3</v>
      </c>
      <c r="GT578" s="374">
        <f>GV578*6/20</f>
        <v>3.3</v>
      </c>
      <c r="GU578" s="374">
        <f>GV578*8/20</f>
        <v>4.4000000000000004</v>
      </c>
      <c r="GV578" s="2263">
        <v>11</v>
      </c>
      <c r="GW578" s="1870"/>
      <c r="GX578" s="462"/>
      <c r="GY578" s="462"/>
      <c r="GZ578" s="1871"/>
      <c r="HA578" s="1870"/>
      <c r="HB578" s="462"/>
      <c r="HC578" s="462"/>
      <c r="HD578" s="1871"/>
      <c r="HE578" s="1870"/>
      <c r="HF578" s="462"/>
      <c r="HG578" s="462"/>
      <c r="HH578" s="1871"/>
      <c r="HI578" s="1870"/>
      <c r="HJ578" s="462"/>
      <c r="HK578" s="462"/>
      <c r="HL578" s="1871"/>
      <c r="HM578" s="1870">
        <v>6</v>
      </c>
      <c r="HN578" s="462">
        <v>2</v>
      </c>
      <c r="HO578" s="462">
        <v>2</v>
      </c>
      <c r="HP578" s="1871">
        <f>HO578+HN578+HM578</f>
        <v>10</v>
      </c>
      <c r="HQ578" s="1870"/>
      <c r="HR578" s="462"/>
      <c r="HS578" s="462"/>
      <c r="HT578" s="1871"/>
      <c r="HU578" s="1870"/>
      <c r="HV578" s="462"/>
      <c r="HW578" s="462"/>
      <c r="HX578" s="1871"/>
      <c r="HY578" s="1870"/>
      <c r="HZ578" s="462"/>
      <c r="IA578" s="462"/>
      <c r="IB578" s="1871"/>
      <c r="IC578" s="1870"/>
      <c r="ID578" s="462"/>
      <c r="IE578" s="462"/>
      <c r="IF578" s="1871"/>
      <c r="IG578" s="1906">
        <f>IJ578*6/20</f>
        <v>3.5400000000000005</v>
      </c>
      <c r="IH578" s="683">
        <f>IJ578*6/20</f>
        <v>3.5400000000000005</v>
      </c>
      <c r="II578" s="683">
        <f>IJ578*8/20</f>
        <v>4.7200000000000006</v>
      </c>
      <c r="IJ578" s="1907">
        <v>11.8</v>
      </c>
      <c r="IK578" s="1870">
        <v>5</v>
      </c>
      <c r="IL578" s="462">
        <v>2</v>
      </c>
      <c r="IM578" s="462">
        <v>3</v>
      </c>
      <c r="IN578" s="1871">
        <f>IM578+IL578+IK578</f>
        <v>10</v>
      </c>
      <c r="IO578" s="1870"/>
      <c r="IP578" s="462"/>
      <c r="IQ578" s="462"/>
      <c r="IR578" s="1871"/>
      <c r="IS578" s="1870"/>
      <c r="IT578" s="462"/>
      <c r="IU578" s="462"/>
      <c r="IV578" s="574"/>
      <c r="IW578" s="1870"/>
      <c r="IX578" s="462"/>
      <c r="IY578" s="462"/>
      <c r="IZ578" s="1871"/>
      <c r="JA578" s="1870"/>
      <c r="JB578" s="462"/>
      <c r="JC578" s="462"/>
      <c r="JD578" s="1871"/>
      <c r="JE578" s="1870"/>
      <c r="JF578" s="462"/>
      <c r="JG578" s="462"/>
      <c r="JH578" s="1871"/>
      <c r="JI578" s="1870"/>
      <c r="JJ578" s="462"/>
      <c r="JK578" s="462"/>
      <c r="JL578" s="1871"/>
      <c r="JM578" s="1870"/>
      <c r="JN578" s="462"/>
      <c r="JO578" s="462"/>
      <c r="JP578" s="1871"/>
      <c r="JQ578" s="1870"/>
      <c r="JR578" s="462"/>
      <c r="JS578" s="462"/>
      <c r="JT578" s="1871"/>
      <c r="JU578" s="1870"/>
      <c r="JV578" s="462"/>
      <c r="JW578" s="462"/>
      <c r="JX578" s="1871"/>
      <c r="JY578" s="1870"/>
      <c r="JZ578" s="462"/>
      <c r="KA578" s="462"/>
      <c r="KB578" s="1871"/>
      <c r="KC578" s="1870"/>
      <c r="KD578" s="462"/>
      <c r="KE578" s="462"/>
      <c r="KF578" s="1871"/>
      <c r="KG578" s="1870"/>
      <c r="KH578" s="462"/>
      <c r="KI578" s="462"/>
      <c r="KJ578" s="1871"/>
      <c r="KK578" s="1870"/>
      <c r="KL578" s="462"/>
      <c r="KM578" s="462"/>
      <c r="KN578" s="1871"/>
      <c r="KO578" s="1870"/>
      <c r="KP578" s="462"/>
      <c r="KQ578" s="462"/>
      <c r="KR578" s="1871"/>
      <c r="KS578" s="1870"/>
      <c r="KT578" s="462"/>
      <c r="KU578" s="462"/>
      <c r="KV578" s="1871"/>
      <c r="KW578" s="1870"/>
      <c r="KX578" s="462"/>
      <c r="KY578" s="462"/>
      <c r="KZ578" s="1871"/>
      <c r="LA578" s="1870"/>
      <c r="LB578" s="462"/>
      <c r="LC578" s="462"/>
      <c r="LD578" s="1871"/>
      <c r="LE578" s="1870"/>
      <c r="LF578" s="462"/>
      <c r="LG578" s="462"/>
      <c r="LH578" s="1871"/>
      <c r="LI578" s="1870"/>
      <c r="LJ578" s="462"/>
      <c r="LK578" s="462"/>
      <c r="LL578" s="1871"/>
      <c r="LM578" s="1870"/>
      <c r="LN578" s="462"/>
      <c r="LO578" s="462"/>
      <c r="LP578" s="1871"/>
      <c r="LQ578" s="1870"/>
      <c r="LR578" s="462"/>
      <c r="LS578" s="462"/>
      <c r="LT578" s="1871"/>
      <c r="LU578" s="1870"/>
      <c r="LV578" s="462"/>
      <c r="LW578" s="462"/>
      <c r="LX578" s="1871"/>
      <c r="LY578" s="1870"/>
      <c r="LZ578" s="462"/>
      <c r="MA578" s="462"/>
      <c r="MB578" s="1871"/>
      <c r="MC578" s="1870"/>
      <c r="MD578" s="462"/>
      <c r="ME578" s="462"/>
      <c r="MF578" s="1871"/>
      <c r="MG578" s="1870"/>
      <c r="MH578" s="462"/>
      <c r="MI578" s="462"/>
      <c r="MJ578" s="1871"/>
      <c r="MK578" s="1870"/>
      <c r="ML578" s="462"/>
      <c r="MM578" s="462"/>
      <c r="MN578" s="1871"/>
      <c r="MO578" s="1870"/>
      <c r="MP578" s="462"/>
      <c r="MQ578" s="462"/>
      <c r="MR578" s="1871"/>
      <c r="MS578" s="1870"/>
      <c r="MT578" s="462"/>
      <c r="MU578" s="462"/>
      <c r="MV578" s="1871"/>
      <c r="MW578" s="1870"/>
      <c r="MX578" s="462"/>
      <c r="MY578" s="462"/>
      <c r="MZ578" s="1871"/>
      <c r="NA578" s="1870"/>
      <c r="NB578" s="462"/>
      <c r="NC578" s="462"/>
      <c r="ND578" s="1871"/>
    </row>
    <row r="579" spans="1:368" s="78" customFormat="1" thickBot="1">
      <c r="A579" s="899"/>
      <c r="B579" s="1754"/>
      <c r="C579" s="1790"/>
      <c r="D579" s="2331"/>
      <c r="E579" s="1790"/>
      <c r="F579" s="2342"/>
      <c r="G579" s="2342" t="s">
        <v>653</v>
      </c>
      <c r="H579" s="2354">
        <f t="shared" si="499"/>
        <v>4.4433333333333334</v>
      </c>
      <c r="I579" s="2352">
        <f t="shared" si="500"/>
        <v>4.6100000000000003</v>
      </c>
      <c r="J579" s="2343">
        <f t="shared" si="501"/>
        <v>5.48</v>
      </c>
      <c r="K579" s="2321">
        <f>SUM(H579:J579)</f>
        <v>14.533333333333335</v>
      </c>
      <c r="L579" s="1754"/>
      <c r="M579" s="65"/>
      <c r="N579" s="65"/>
      <c r="O579" s="65"/>
      <c r="P579" s="218"/>
      <c r="Q579" s="2511"/>
      <c r="R579" s="97"/>
      <c r="S579" s="98"/>
      <c r="T579" s="2512"/>
      <c r="U579" s="41"/>
      <c r="V579" s="41"/>
      <c r="W579" s="41"/>
      <c r="X579" s="100"/>
      <c r="Y579" s="101"/>
      <c r="Z579" s="101"/>
      <c r="AA579" s="101"/>
      <c r="AB579" s="102"/>
      <c r="AC579" s="484"/>
      <c r="AD579" s="484"/>
      <c r="AE579" s="484"/>
      <c r="AF579" s="356"/>
      <c r="AG579" s="1906"/>
      <c r="AH579" s="683"/>
      <c r="AI579" s="683"/>
      <c r="AJ579" s="1907"/>
      <c r="AK579" s="485"/>
      <c r="AL579" s="486"/>
      <c r="AM579" s="486"/>
      <c r="AN579" s="2361"/>
      <c r="AO579" s="2227"/>
      <c r="AP579" s="2227"/>
      <c r="AQ579" s="2227"/>
      <c r="AR579" s="108"/>
      <c r="AS579" s="358"/>
      <c r="AT579" s="358"/>
      <c r="AU579" s="358"/>
      <c r="AV579" s="543"/>
      <c r="AW579" s="1956"/>
      <c r="AX579" s="111"/>
      <c r="AY579" s="112"/>
      <c r="AZ579" s="1957"/>
      <c r="BA579" s="4"/>
      <c r="BB579" s="4"/>
      <c r="BC579" s="4"/>
      <c r="BD579" s="2395"/>
      <c r="BE579" s="2398"/>
      <c r="BF579" s="214"/>
      <c r="BG579" s="2445"/>
      <c r="BH579" s="217"/>
      <c r="BI579" s="221"/>
      <c r="BJ579" s="221"/>
      <c r="BK579" s="221"/>
      <c r="BL579" s="115"/>
      <c r="BM579" s="38"/>
      <c r="BN579" s="38"/>
      <c r="BO579" s="38"/>
      <c r="BP579" s="117"/>
      <c r="BQ579" s="1906"/>
      <c r="BR579" s="683"/>
      <c r="BS579" s="683"/>
      <c r="BT579" s="1907"/>
      <c r="BU579" s="1939"/>
      <c r="BV579" s="109"/>
      <c r="BW579" s="109"/>
      <c r="BX579" s="1940"/>
      <c r="BY579" s="1906">
        <f>CB579*6/20</f>
        <v>3.6599999999999993</v>
      </c>
      <c r="BZ579" s="683">
        <f>CB579*6/20</f>
        <v>3.6599999999999993</v>
      </c>
      <c r="CA579" s="683">
        <f>CB579*8/20</f>
        <v>4.88</v>
      </c>
      <c r="CB579" s="1907">
        <v>12.2</v>
      </c>
      <c r="CC579" s="484"/>
      <c r="CD579" s="484"/>
      <c r="CE579" s="484"/>
      <c r="CF579" s="1246"/>
      <c r="CG579" s="38"/>
      <c r="CH579" s="38"/>
      <c r="CI579" s="38"/>
      <c r="CJ579" s="117"/>
      <c r="CK579" s="221"/>
      <c r="CL579" s="221"/>
      <c r="CM579" s="221"/>
      <c r="CN579" s="220"/>
      <c r="CO579" s="1982">
        <f t="shared" ref="CO579:CO588" si="502">CR579*6/20</f>
        <v>4.2</v>
      </c>
      <c r="CP579" s="358">
        <f t="shared" ref="CP579:CP588" si="503">CR579*6/20</f>
        <v>4.2</v>
      </c>
      <c r="CQ579" s="358">
        <f t="shared" ref="CQ579:CQ588" si="504">CR579*8/20</f>
        <v>5.6</v>
      </c>
      <c r="CR579" s="1983">
        <v>14</v>
      </c>
      <c r="CV579" s="121"/>
      <c r="CW579" s="2"/>
      <c r="CY579" s="3"/>
      <c r="CZ579" s="3"/>
      <c r="DA579" s="2"/>
      <c r="DC579" s="3"/>
      <c r="DD579" s="3"/>
      <c r="DE579" s="2"/>
      <c r="DG579" s="3"/>
      <c r="DH579" s="3"/>
      <c r="DI579" s="2"/>
      <c r="DK579" s="3"/>
      <c r="DL579" s="3"/>
      <c r="DM579" s="90"/>
      <c r="DN579" s="90"/>
      <c r="DO579" s="90"/>
      <c r="DP579" s="103"/>
      <c r="DQ579" s="2"/>
      <c r="DS579" s="3"/>
      <c r="DT579" s="121"/>
      <c r="DU579" s="491"/>
      <c r="DV579" s="492"/>
      <c r="DW579" s="492"/>
      <c r="DX579" s="725"/>
      <c r="DY579" s="2"/>
      <c r="EA579" s="3"/>
      <c r="EB579" s="121"/>
      <c r="EC579" s="2"/>
      <c r="EE579" s="3"/>
      <c r="EF579" s="121"/>
      <c r="EG579" s="2"/>
      <c r="EI579" s="3"/>
      <c r="EJ579" s="121"/>
      <c r="EK579" s="2"/>
      <c r="EM579" s="3"/>
      <c r="EN579" s="121"/>
      <c r="EO579" s="1870"/>
      <c r="EP579" s="462"/>
      <c r="EQ579" s="462"/>
      <c r="ER579" s="1871"/>
      <c r="ES579" s="2"/>
      <c r="EU579" s="3"/>
      <c r="EV579" s="121"/>
      <c r="EW579" s="2"/>
      <c r="EY579" s="3"/>
      <c r="EZ579" s="121"/>
      <c r="FA579" s="2"/>
      <c r="FC579" s="3"/>
      <c r="FD579" s="121"/>
      <c r="FE579" s="1682"/>
      <c r="FF579" s="1683"/>
      <c r="FG579" s="1684"/>
      <c r="FH579" s="1685"/>
      <c r="FL579" s="2252"/>
      <c r="FP579" s="2252"/>
      <c r="FQ579" s="1858"/>
      <c r="FT579" s="2252"/>
      <c r="FU579" s="462"/>
      <c r="FV579" s="462"/>
      <c r="FW579" s="462"/>
      <c r="FX579" s="2267"/>
      <c r="GB579" s="2252"/>
      <c r="GF579" s="2252"/>
      <c r="GG579" s="1858"/>
      <c r="GJ579" s="2252"/>
      <c r="GK579" s="374"/>
      <c r="GL579" s="374"/>
      <c r="GM579" s="374"/>
      <c r="GN579" s="2263"/>
      <c r="GR579" s="2252"/>
      <c r="GS579" s="374">
        <f t="shared" ref="GS579:GS588" si="505">GV579*6/20</f>
        <v>4.8</v>
      </c>
      <c r="GT579" s="374">
        <f t="shared" ref="GT579:GT588" si="506">GV579*6/20</f>
        <v>4.8</v>
      </c>
      <c r="GU579" s="374">
        <f t="shared" ref="GU579:GU588" si="507">GV579*8/20</f>
        <v>6.4</v>
      </c>
      <c r="GV579" s="2263">
        <v>16</v>
      </c>
      <c r="GW579" s="1870"/>
      <c r="GX579" s="462"/>
      <c r="GY579" s="462"/>
      <c r="GZ579" s="1871"/>
      <c r="HA579" s="1870"/>
      <c r="HB579" s="462"/>
      <c r="HC579" s="462"/>
      <c r="HD579" s="1871"/>
      <c r="HE579" s="1870"/>
      <c r="HF579" s="462"/>
      <c r="HG579" s="462"/>
      <c r="HH579" s="1871"/>
      <c r="HI579" s="1870"/>
      <c r="HJ579" s="462"/>
      <c r="HK579" s="462"/>
      <c r="HL579" s="1871"/>
      <c r="HM579" s="1870">
        <v>4</v>
      </c>
      <c r="HN579" s="462">
        <v>6</v>
      </c>
      <c r="HO579" s="462">
        <v>5</v>
      </c>
      <c r="HP579" s="1871">
        <f>HO579+HN579+HM579</f>
        <v>15</v>
      </c>
      <c r="HQ579" s="1870"/>
      <c r="HR579" s="462"/>
      <c r="HS579" s="462"/>
      <c r="HT579" s="1871"/>
      <c r="HU579" s="1870"/>
      <c r="HV579" s="462"/>
      <c r="HW579" s="462"/>
      <c r="HX579" s="1871"/>
      <c r="HY579" s="1870"/>
      <c r="HZ579" s="462"/>
      <c r="IA579" s="462"/>
      <c r="IB579" s="1871"/>
      <c r="IC579" s="1870"/>
      <c r="ID579" s="462"/>
      <c r="IE579" s="462"/>
      <c r="IF579" s="1871"/>
      <c r="IG579" s="1870">
        <v>4</v>
      </c>
      <c r="IH579" s="462">
        <v>4</v>
      </c>
      <c r="II579" s="462">
        <v>7</v>
      </c>
      <c r="IJ579" s="1871">
        <f>II579+IH579+IG579</f>
        <v>15</v>
      </c>
      <c r="IK579" s="1870">
        <v>6</v>
      </c>
      <c r="IL579" s="462">
        <v>5</v>
      </c>
      <c r="IM579" s="462">
        <v>4</v>
      </c>
      <c r="IN579" s="1871">
        <f>IM579+IL579+IK579</f>
        <v>15</v>
      </c>
      <c r="IO579" s="1870"/>
      <c r="IP579" s="462"/>
      <c r="IQ579" s="462"/>
      <c r="IR579" s="1871"/>
      <c r="IS579" s="1870"/>
      <c r="IT579" s="462"/>
      <c r="IU579" s="462"/>
      <c r="IV579" s="574"/>
      <c r="IW579" s="1870"/>
      <c r="IX579" s="462"/>
      <c r="IY579" s="462"/>
      <c r="IZ579" s="1871"/>
      <c r="JA579" s="1870"/>
      <c r="JB579" s="462"/>
      <c r="JC579" s="462"/>
      <c r="JD579" s="1871"/>
      <c r="JE579" s="1870"/>
      <c r="JF579" s="462"/>
      <c r="JG579" s="462"/>
      <c r="JH579" s="1871"/>
      <c r="JI579" s="1870"/>
      <c r="JJ579" s="462"/>
      <c r="JK579" s="462"/>
      <c r="JL579" s="1871"/>
      <c r="JM579" s="1870"/>
      <c r="JN579" s="462"/>
      <c r="JO579" s="462"/>
      <c r="JP579" s="1871"/>
      <c r="JQ579" s="1870"/>
      <c r="JR579" s="462"/>
      <c r="JS579" s="462"/>
      <c r="JT579" s="1871"/>
      <c r="JU579" s="1870"/>
      <c r="JV579" s="462"/>
      <c r="JW579" s="462"/>
      <c r="JX579" s="1871"/>
      <c r="JY579" s="1870"/>
      <c r="JZ579" s="462"/>
      <c r="KA579" s="462"/>
      <c r="KB579" s="1871"/>
      <c r="KC579" s="1870"/>
      <c r="KD579" s="462"/>
      <c r="KE579" s="462"/>
      <c r="KF579" s="1871"/>
      <c r="KG579" s="1870"/>
      <c r="KH579" s="462"/>
      <c r="KI579" s="462"/>
      <c r="KJ579" s="1871"/>
      <c r="KK579" s="1870"/>
      <c r="KL579" s="462"/>
      <c r="KM579" s="462"/>
      <c r="KN579" s="1871"/>
      <c r="KO579" s="1870"/>
      <c r="KP579" s="462"/>
      <c r="KQ579" s="462"/>
      <c r="KR579" s="1871"/>
      <c r="KS579" s="1870"/>
      <c r="KT579" s="462"/>
      <c r="KU579" s="462"/>
      <c r="KV579" s="1871"/>
      <c r="KW579" s="1870"/>
      <c r="KX579" s="462"/>
      <c r="KY579" s="462"/>
      <c r="KZ579" s="1871"/>
      <c r="LA579" s="1870"/>
      <c r="LB579" s="462"/>
      <c r="LC579" s="462"/>
      <c r="LD579" s="1871"/>
      <c r="LE579" s="1870"/>
      <c r="LF579" s="462"/>
      <c r="LG579" s="462"/>
      <c r="LH579" s="1871"/>
      <c r="LI579" s="1870"/>
      <c r="LJ579" s="462"/>
      <c r="LK579" s="462"/>
      <c r="LL579" s="1871"/>
      <c r="LM579" s="1870"/>
      <c r="LN579" s="462"/>
      <c r="LO579" s="462"/>
      <c r="LP579" s="1871"/>
      <c r="LQ579" s="1870"/>
      <c r="LR579" s="462"/>
      <c r="LS579" s="462"/>
      <c r="LT579" s="1871"/>
      <c r="LU579" s="1870"/>
      <c r="LV579" s="462"/>
      <c r="LW579" s="462"/>
      <c r="LX579" s="1871"/>
      <c r="LY579" s="1870"/>
      <c r="LZ579" s="462"/>
      <c r="MA579" s="462"/>
      <c r="MB579" s="1871"/>
      <c r="MC579" s="1870"/>
      <c r="MD579" s="462"/>
      <c r="ME579" s="462"/>
      <c r="MF579" s="1871"/>
      <c r="MG579" s="1870"/>
      <c r="MH579" s="462"/>
      <c r="MI579" s="462"/>
      <c r="MJ579" s="1871"/>
      <c r="MK579" s="1870"/>
      <c r="ML579" s="462"/>
      <c r="MM579" s="462"/>
      <c r="MN579" s="1871"/>
      <c r="MO579" s="1870"/>
      <c r="MP579" s="462"/>
      <c r="MQ579" s="462"/>
      <c r="MR579" s="1871"/>
      <c r="MS579" s="1870"/>
      <c r="MT579" s="462"/>
      <c r="MU579" s="462"/>
      <c r="MV579" s="1871"/>
      <c r="MW579" s="1870"/>
      <c r="MX579" s="462"/>
      <c r="MY579" s="462"/>
      <c r="MZ579" s="1871"/>
      <c r="NA579" s="1870"/>
      <c r="NB579" s="462"/>
      <c r="NC579" s="462"/>
      <c r="ND579" s="1871"/>
    </row>
    <row r="580" spans="1:368" s="78" customFormat="1" thickBot="1">
      <c r="A580" s="899"/>
      <c r="B580" s="1754"/>
      <c r="C580" s="1790"/>
      <c r="D580" s="2331"/>
      <c r="E580" s="1790"/>
      <c r="F580" s="2342"/>
      <c r="G580" s="2342" t="s">
        <v>190</v>
      </c>
      <c r="H580" s="2343">
        <f t="shared" si="499"/>
        <v>3.78</v>
      </c>
      <c r="I580" s="2343">
        <f t="shared" si="500"/>
        <v>2.6133333333333333</v>
      </c>
      <c r="J580" s="2343">
        <f t="shared" si="501"/>
        <v>2.8733333333333331</v>
      </c>
      <c r="K580" s="2310">
        <f t="shared" ref="K580:K588" si="508">SUM(H580:J580)</f>
        <v>9.2666666666666657</v>
      </c>
      <c r="L580" s="1754"/>
      <c r="M580" s="65"/>
      <c r="N580" s="65"/>
      <c r="O580" s="65"/>
      <c r="P580" s="218"/>
      <c r="Q580" s="2511"/>
      <c r="R580" s="97"/>
      <c r="S580" s="98"/>
      <c r="T580" s="2512"/>
      <c r="U580" s="41"/>
      <c r="V580" s="41"/>
      <c r="W580" s="41"/>
      <c r="X580" s="100"/>
      <c r="Y580" s="101"/>
      <c r="Z580" s="101"/>
      <c r="AA580" s="101"/>
      <c r="AB580" s="102"/>
      <c r="AC580" s="484"/>
      <c r="AD580" s="484"/>
      <c r="AE580" s="484"/>
      <c r="AF580" s="356"/>
      <c r="AG580" s="546"/>
      <c r="AH580" s="546"/>
      <c r="AI580" s="546"/>
      <c r="AJ580" s="724"/>
      <c r="AK580" s="485"/>
      <c r="AL580" s="486"/>
      <c r="AM580" s="486"/>
      <c r="AN580" s="2361"/>
      <c r="AO580" s="2227"/>
      <c r="AP580" s="2227"/>
      <c r="AQ580" s="2227"/>
      <c r="AR580" s="108"/>
      <c r="AS580" s="358"/>
      <c r="AT580" s="358"/>
      <c r="AU580" s="358"/>
      <c r="AV580" s="543"/>
      <c r="AW580" s="1956"/>
      <c r="AX580" s="111"/>
      <c r="AY580" s="112"/>
      <c r="AZ580" s="1957"/>
      <c r="BA580" s="4"/>
      <c r="BB580" s="4"/>
      <c r="BC580" s="4"/>
      <c r="BD580" s="2395"/>
      <c r="BE580" s="2398"/>
      <c r="BF580" s="214"/>
      <c r="BG580" s="2445"/>
      <c r="BH580" s="217"/>
      <c r="BI580" s="221"/>
      <c r="BJ580" s="221"/>
      <c r="BK580" s="221"/>
      <c r="BL580" s="115"/>
      <c r="BM580" s="38"/>
      <c r="BN580" s="38"/>
      <c r="BO580" s="38"/>
      <c r="BP580" s="117"/>
      <c r="BQ580" s="373"/>
      <c r="BR580" s="373"/>
      <c r="BS580" s="373"/>
      <c r="BT580" s="1886"/>
      <c r="BU580" s="1939"/>
      <c r="BV580" s="109"/>
      <c r="BW580" s="109"/>
      <c r="BX580" s="1940"/>
      <c r="BY580" s="1870">
        <v>5</v>
      </c>
      <c r="BZ580" s="462">
        <v>4</v>
      </c>
      <c r="CA580" s="462">
        <v>3</v>
      </c>
      <c r="CB580" s="1871">
        <f t="shared" ref="CB580:CB588" si="509">CA580+BZ580+BY580</f>
        <v>12</v>
      </c>
      <c r="CC580" s="484"/>
      <c r="CD580" s="484"/>
      <c r="CE580" s="484"/>
      <c r="CF580" s="1246"/>
      <c r="CG580" s="38"/>
      <c r="CH580" s="38"/>
      <c r="CI580" s="38"/>
      <c r="CJ580" s="117"/>
      <c r="CK580" s="221"/>
      <c r="CL580" s="221"/>
      <c r="CM580" s="221"/>
      <c r="CN580" s="220"/>
      <c r="CO580" s="1982">
        <f t="shared" si="502"/>
        <v>0.78</v>
      </c>
      <c r="CP580" s="358">
        <f t="shared" si="503"/>
        <v>0.78</v>
      </c>
      <c r="CQ580" s="358">
        <f t="shared" si="504"/>
        <v>1.04</v>
      </c>
      <c r="CR580" s="1983">
        <v>2.6</v>
      </c>
      <c r="CV580" s="121"/>
      <c r="CW580" s="2"/>
      <c r="CY580" s="3"/>
      <c r="CZ580" s="3"/>
      <c r="DA580" s="2"/>
      <c r="DC580" s="3"/>
      <c r="DD580" s="3"/>
      <c r="DE580" s="2"/>
      <c r="DG580" s="3"/>
      <c r="DH580" s="3"/>
      <c r="DI580" s="2"/>
      <c r="DK580" s="3"/>
      <c r="DL580" s="3"/>
      <c r="DM580" s="90"/>
      <c r="DN580" s="90"/>
      <c r="DO580" s="90"/>
      <c r="DP580" s="103"/>
      <c r="DQ580" s="2"/>
      <c r="DS580" s="3"/>
      <c r="DT580" s="121"/>
      <c r="DU580" s="491"/>
      <c r="DV580" s="492"/>
      <c r="DW580" s="492"/>
      <c r="DX580" s="725"/>
      <c r="DY580" s="2"/>
      <c r="EA580" s="3"/>
      <c r="EB580" s="121"/>
      <c r="EC580" s="2"/>
      <c r="EE580" s="3"/>
      <c r="EF580" s="121"/>
      <c r="EG580" s="2"/>
      <c r="EI580" s="3"/>
      <c r="EJ580" s="121"/>
      <c r="EK580" s="2"/>
      <c r="EM580" s="3"/>
      <c r="EN580" s="121"/>
      <c r="EO580" s="1870"/>
      <c r="EP580" s="462"/>
      <c r="EQ580" s="462"/>
      <c r="ER580" s="1871"/>
      <c r="ES580" s="2"/>
      <c r="EU580" s="3"/>
      <c r="EV580" s="121"/>
      <c r="EW580" s="2"/>
      <c r="EY580" s="3"/>
      <c r="EZ580" s="121"/>
      <c r="FA580" s="2"/>
      <c r="FC580" s="3"/>
      <c r="FD580" s="121"/>
      <c r="FE580" s="1682"/>
      <c r="FF580" s="1683"/>
      <c r="FG580" s="1684"/>
      <c r="FH580" s="1685"/>
      <c r="FL580" s="2252"/>
      <c r="FP580" s="2252"/>
      <c r="FQ580" s="1858"/>
      <c r="FT580" s="2252"/>
      <c r="FU580" s="462"/>
      <c r="FV580" s="462"/>
      <c r="FW580" s="462"/>
      <c r="FX580" s="2267"/>
      <c r="GB580" s="2252"/>
      <c r="GF580" s="2252"/>
      <c r="GG580" s="1858"/>
      <c r="GJ580" s="2252"/>
      <c r="GK580" s="374"/>
      <c r="GL580" s="374"/>
      <c r="GM580" s="374"/>
      <c r="GN580" s="2263"/>
      <c r="GR580" s="2252"/>
      <c r="GS580" s="374">
        <f t="shared" si="505"/>
        <v>3.9</v>
      </c>
      <c r="GT580" s="374">
        <f t="shared" si="506"/>
        <v>3.9</v>
      </c>
      <c r="GU580" s="374">
        <f t="shared" si="507"/>
        <v>5.2</v>
      </c>
      <c r="GV580" s="2263">
        <v>13</v>
      </c>
      <c r="GW580" s="1870"/>
      <c r="GX580" s="462"/>
      <c r="GY580" s="462"/>
      <c r="GZ580" s="1871"/>
      <c r="HA580" s="1870"/>
      <c r="HB580" s="462"/>
      <c r="HC580" s="462"/>
      <c r="HD580" s="1871"/>
      <c r="HE580" s="1906"/>
      <c r="HF580" s="683"/>
      <c r="HG580" s="683"/>
      <c r="HH580" s="1907"/>
      <c r="HI580" s="1906"/>
      <c r="HJ580" s="683"/>
      <c r="HK580" s="683"/>
      <c r="HL580" s="1907"/>
      <c r="HM580" s="1870">
        <v>4</v>
      </c>
      <c r="HN580" s="462">
        <v>1</v>
      </c>
      <c r="HO580" s="462">
        <v>3</v>
      </c>
      <c r="HP580" s="1871">
        <f t="shared" ref="HP580:HP587" si="510">HO580+HN580+HM580</f>
        <v>8</v>
      </c>
      <c r="HQ580" s="1906"/>
      <c r="HR580" s="683"/>
      <c r="HS580" s="683"/>
      <c r="HT580" s="1907"/>
      <c r="HU580" s="1906"/>
      <c r="HV580" s="683"/>
      <c r="HW580" s="683"/>
      <c r="HX580" s="1907"/>
      <c r="HY580" s="1906"/>
      <c r="HZ580" s="683"/>
      <c r="IA580" s="683"/>
      <c r="IB580" s="1907"/>
      <c r="IC580" s="1906"/>
      <c r="ID580" s="683"/>
      <c r="IE580" s="683"/>
      <c r="IF580" s="1907"/>
      <c r="IG580" s="1870">
        <v>4</v>
      </c>
      <c r="IH580" s="462">
        <v>2</v>
      </c>
      <c r="II580" s="462">
        <v>3</v>
      </c>
      <c r="IJ580" s="1871">
        <f t="shared" ref="IJ580:IJ588" si="511">II580+IH580+IG580</f>
        <v>9</v>
      </c>
      <c r="IK580" s="1870">
        <v>5</v>
      </c>
      <c r="IL580" s="462">
        <v>4</v>
      </c>
      <c r="IM580" s="462">
        <v>2</v>
      </c>
      <c r="IN580" s="1871">
        <f t="shared" ref="IN580:IN588" si="512">IM580+IL580+IK580</f>
        <v>11</v>
      </c>
      <c r="IO580" s="1870"/>
      <c r="IP580" s="462"/>
      <c r="IQ580" s="462"/>
      <c r="IR580" s="1871"/>
      <c r="IS580" s="1870"/>
      <c r="IT580" s="462"/>
      <c r="IU580" s="462"/>
      <c r="IV580" s="574"/>
      <c r="IW580" s="1870"/>
      <c r="IX580" s="462"/>
      <c r="IY580" s="462"/>
      <c r="IZ580" s="1871"/>
      <c r="JA580" s="1870"/>
      <c r="JB580" s="462"/>
      <c r="JC580" s="462"/>
      <c r="JD580" s="1871"/>
      <c r="JE580" s="1870"/>
      <c r="JF580" s="462"/>
      <c r="JG580" s="462"/>
      <c r="JH580" s="1871"/>
      <c r="JI580" s="1870"/>
      <c r="JJ580" s="462"/>
      <c r="JK580" s="462"/>
      <c r="JL580" s="1871"/>
      <c r="JM580" s="1870"/>
      <c r="JN580" s="462"/>
      <c r="JO580" s="462"/>
      <c r="JP580" s="1871"/>
      <c r="JQ580" s="1870"/>
      <c r="JR580" s="462"/>
      <c r="JS580" s="462"/>
      <c r="JT580" s="1871"/>
      <c r="JU580" s="1870"/>
      <c r="JV580" s="462"/>
      <c r="JW580" s="462"/>
      <c r="JX580" s="1871"/>
      <c r="JY580" s="1870"/>
      <c r="JZ580" s="462"/>
      <c r="KA580" s="462"/>
      <c r="KB580" s="1871"/>
      <c r="KC580" s="1870"/>
      <c r="KD580" s="462"/>
      <c r="KE580" s="462"/>
      <c r="KF580" s="1871"/>
      <c r="KG580" s="1870"/>
      <c r="KH580" s="462"/>
      <c r="KI580" s="462"/>
      <c r="KJ580" s="1871"/>
      <c r="KK580" s="1870"/>
      <c r="KL580" s="462"/>
      <c r="KM580" s="462"/>
      <c r="KN580" s="1871"/>
      <c r="KO580" s="1870"/>
      <c r="KP580" s="462"/>
      <c r="KQ580" s="462"/>
      <c r="KR580" s="1871"/>
      <c r="KS580" s="1870"/>
      <c r="KT580" s="462"/>
      <c r="KU580" s="462"/>
      <c r="KV580" s="1871"/>
      <c r="KW580" s="1870"/>
      <c r="KX580" s="462"/>
      <c r="KY580" s="462"/>
      <c r="KZ580" s="1871"/>
      <c r="LA580" s="1870"/>
      <c r="LB580" s="462"/>
      <c r="LC580" s="462"/>
      <c r="LD580" s="1871"/>
      <c r="LE580" s="1870"/>
      <c r="LF580" s="462"/>
      <c r="LG580" s="462"/>
      <c r="LH580" s="1871"/>
      <c r="LI580" s="1870"/>
      <c r="LJ580" s="462"/>
      <c r="LK580" s="462"/>
      <c r="LL580" s="1871"/>
      <c r="LM580" s="1870"/>
      <c r="LN580" s="462"/>
      <c r="LO580" s="462"/>
      <c r="LP580" s="1871"/>
      <c r="LQ580" s="1870"/>
      <c r="LR580" s="462"/>
      <c r="LS580" s="462"/>
      <c r="LT580" s="1871"/>
      <c r="LU580" s="1870"/>
      <c r="LV580" s="462"/>
      <c r="LW580" s="462"/>
      <c r="LX580" s="1871"/>
      <c r="LY580" s="1870"/>
      <c r="LZ580" s="462"/>
      <c r="MA580" s="462"/>
      <c r="MB580" s="1871"/>
      <c r="MC580" s="1870"/>
      <c r="MD580" s="462"/>
      <c r="ME580" s="462"/>
      <c r="MF580" s="1871"/>
      <c r="MG580" s="1870"/>
      <c r="MH580" s="462"/>
      <c r="MI580" s="462"/>
      <c r="MJ580" s="1871"/>
      <c r="MK580" s="1870"/>
      <c r="ML580" s="462"/>
      <c r="MM580" s="462"/>
      <c r="MN580" s="1871"/>
      <c r="MO580" s="1870"/>
      <c r="MP580" s="462"/>
      <c r="MQ580" s="462"/>
      <c r="MR580" s="1871"/>
      <c r="MS580" s="1870"/>
      <c r="MT580" s="462"/>
      <c r="MU580" s="462"/>
      <c r="MV580" s="1871"/>
      <c r="MW580" s="1870"/>
      <c r="MX580" s="462"/>
      <c r="MY580" s="462"/>
      <c r="MZ580" s="1871"/>
      <c r="NA580" s="1870"/>
      <c r="NB580" s="462"/>
      <c r="NC580" s="462"/>
      <c r="ND580" s="1871"/>
    </row>
    <row r="581" spans="1:368" s="78" customFormat="1" thickBot="1">
      <c r="A581" s="899"/>
      <c r="B581" s="1754"/>
      <c r="C581" s="1790"/>
      <c r="D581" s="2331"/>
      <c r="E581" s="1790"/>
      <c r="F581" s="2342"/>
      <c r="G581" s="2342" t="s">
        <v>645</v>
      </c>
      <c r="H581" s="2352">
        <f t="shared" si="499"/>
        <v>5.5999999999999988</v>
      </c>
      <c r="I581" s="2377">
        <f t="shared" si="500"/>
        <v>4.5999999999999996</v>
      </c>
      <c r="J581" s="2377">
        <f t="shared" si="501"/>
        <v>5.6333333333333329</v>
      </c>
      <c r="K581" s="2309">
        <f t="shared" si="508"/>
        <v>15.833333333333332</v>
      </c>
      <c r="L581" s="1754"/>
      <c r="M581" s="65"/>
      <c r="N581" s="65"/>
      <c r="O581" s="65"/>
      <c r="P581" s="218"/>
      <c r="Q581" s="2511"/>
      <c r="R581" s="97"/>
      <c r="S581" s="98"/>
      <c r="T581" s="2512"/>
      <c r="U581" s="41"/>
      <c r="V581" s="41"/>
      <c r="W581" s="41"/>
      <c r="X581" s="100"/>
      <c r="Y581" s="101"/>
      <c r="Z581" s="101"/>
      <c r="AA581" s="101"/>
      <c r="AB581" s="102"/>
      <c r="AC581" s="484"/>
      <c r="AD581" s="484"/>
      <c r="AE581" s="484"/>
      <c r="AF581" s="356"/>
      <c r="AG581" s="546"/>
      <c r="AH581" s="546"/>
      <c r="AI581" s="546"/>
      <c r="AJ581" s="724"/>
      <c r="AK581" s="485"/>
      <c r="AL581" s="486"/>
      <c r="AM581" s="486"/>
      <c r="AN581" s="2361"/>
      <c r="AO581" s="2227"/>
      <c r="AP581" s="2227"/>
      <c r="AQ581" s="2227"/>
      <c r="AR581" s="108"/>
      <c r="AS581" s="358"/>
      <c r="AT581" s="358"/>
      <c r="AU581" s="358"/>
      <c r="AV581" s="543"/>
      <c r="AW581" s="1956"/>
      <c r="AX581" s="111"/>
      <c r="AY581" s="112"/>
      <c r="AZ581" s="1957"/>
      <c r="BA581" s="4"/>
      <c r="BB581" s="4"/>
      <c r="BC581" s="4"/>
      <c r="BD581" s="2395"/>
      <c r="BE581" s="2398"/>
      <c r="BF581" s="214"/>
      <c r="BG581" s="2445"/>
      <c r="BH581" s="217"/>
      <c r="BI581" s="221"/>
      <c r="BJ581" s="221"/>
      <c r="BK581" s="221"/>
      <c r="BL581" s="115"/>
      <c r="BM581" s="38"/>
      <c r="BN581" s="38"/>
      <c r="BO581" s="38"/>
      <c r="BP581" s="117"/>
      <c r="BQ581" s="373"/>
      <c r="BR581" s="373"/>
      <c r="BS581" s="373"/>
      <c r="BT581" s="1886"/>
      <c r="BU581" s="1939"/>
      <c r="BV581" s="109"/>
      <c r="BW581" s="109"/>
      <c r="BX581" s="1940"/>
      <c r="BY581" s="1870">
        <v>6</v>
      </c>
      <c r="BZ581" s="462">
        <v>5</v>
      </c>
      <c r="CA581" s="462">
        <v>5</v>
      </c>
      <c r="CB581" s="1871">
        <f t="shared" si="509"/>
        <v>16</v>
      </c>
      <c r="CC581" s="484"/>
      <c r="CD581" s="484"/>
      <c r="CE581" s="484"/>
      <c r="CF581" s="1246"/>
      <c r="CG581" s="38"/>
      <c r="CH581" s="38"/>
      <c r="CI581" s="38"/>
      <c r="CJ581" s="117"/>
      <c r="CK581" s="221"/>
      <c r="CL581" s="221"/>
      <c r="CM581" s="221"/>
      <c r="CN581" s="220"/>
      <c r="CO581" s="1982">
        <f t="shared" si="502"/>
        <v>5.4</v>
      </c>
      <c r="CP581" s="358">
        <f t="shared" si="503"/>
        <v>5.4</v>
      </c>
      <c r="CQ581" s="358">
        <f t="shared" si="504"/>
        <v>7.2</v>
      </c>
      <c r="CR581" s="1983">
        <v>18</v>
      </c>
      <c r="CV581" s="121"/>
      <c r="CW581" s="2"/>
      <c r="CY581" s="3"/>
      <c r="CZ581" s="3"/>
      <c r="DA581" s="2"/>
      <c r="DC581" s="3"/>
      <c r="DD581" s="3"/>
      <c r="DE581" s="2"/>
      <c r="DG581" s="3"/>
      <c r="DH581" s="3"/>
      <c r="DI581" s="2"/>
      <c r="DK581" s="3"/>
      <c r="DL581" s="3"/>
      <c r="DM581" s="90"/>
      <c r="DN581" s="90"/>
      <c r="DO581" s="90"/>
      <c r="DP581" s="103"/>
      <c r="DQ581" s="2"/>
      <c r="DS581" s="3"/>
      <c r="DT581" s="121"/>
      <c r="DU581" s="492"/>
      <c r="DV581" s="492"/>
      <c r="DW581" s="492"/>
      <c r="DX581" s="743"/>
      <c r="DY581" s="2"/>
      <c r="EA581" s="3"/>
      <c r="EB581" s="121"/>
      <c r="EC581" s="2"/>
      <c r="EE581" s="3"/>
      <c r="EF581" s="121"/>
      <c r="EG581" s="2"/>
      <c r="EI581" s="3"/>
      <c r="EJ581" s="121"/>
      <c r="EK581" s="2"/>
      <c r="EM581" s="3"/>
      <c r="EN581" s="121"/>
      <c r="EO581" s="1870"/>
      <c r="EP581" s="462"/>
      <c r="EQ581" s="462"/>
      <c r="ER581" s="1871"/>
      <c r="ES581" s="2"/>
      <c r="EU581" s="3"/>
      <c r="EV581" s="121"/>
      <c r="EW581" s="2"/>
      <c r="EY581" s="3"/>
      <c r="EZ581" s="121"/>
      <c r="FA581" s="2"/>
      <c r="FC581" s="3"/>
      <c r="FD581" s="121"/>
      <c r="FE581" s="1682"/>
      <c r="FF581" s="1683"/>
      <c r="FG581" s="1684"/>
      <c r="FH581" s="1685"/>
      <c r="FL581" s="2252"/>
      <c r="FP581" s="2252"/>
      <c r="FQ581" s="1858"/>
      <c r="FT581" s="2252"/>
      <c r="FU581" s="462"/>
      <c r="FV581" s="462"/>
      <c r="FW581" s="462"/>
      <c r="FX581" s="2267"/>
      <c r="GB581" s="2252"/>
      <c r="GF581" s="2252"/>
      <c r="GG581" s="1858"/>
      <c r="GJ581" s="2252"/>
      <c r="GK581" s="374"/>
      <c r="GL581" s="374"/>
      <c r="GM581" s="374"/>
      <c r="GN581" s="2263"/>
      <c r="GR581" s="2252"/>
      <c r="GS581" s="374">
        <f t="shared" si="505"/>
        <v>4.2</v>
      </c>
      <c r="GT581" s="374">
        <f t="shared" si="506"/>
        <v>4.2</v>
      </c>
      <c r="GU581" s="374">
        <f t="shared" si="507"/>
        <v>5.6</v>
      </c>
      <c r="GV581" s="2263">
        <v>14</v>
      </c>
      <c r="GW581" s="1870"/>
      <c r="GX581" s="462"/>
      <c r="GY581" s="462"/>
      <c r="GZ581" s="1871"/>
      <c r="HA581" s="1870"/>
      <c r="HB581" s="462"/>
      <c r="HC581" s="462"/>
      <c r="HD581" s="1871"/>
      <c r="HE581" s="1906"/>
      <c r="HF581" s="683"/>
      <c r="HG581" s="683"/>
      <c r="HH581" s="1907"/>
      <c r="HI581" s="1906"/>
      <c r="HJ581" s="683"/>
      <c r="HK581" s="683"/>
      <c r="HL581" s="1907"/>
      <c r="HM581" s="1870">
        <v>6</v>
      </c>
      <c r="HN581" s="462">
        <v>4</v>
      </c>
      <c r="HO581" s="462">
        <v>5</v>
      </c>
      <c r="HP581" s="1871">
        <f t="shared" si="510"/>
        <v>15</v>
      </c>
      <c r="HQ581" s="1906"/>
      <c r="HR581" s="683"/>
      <c r="HS581" s="683"/>
      <c r="HT581" s="1907"/>
      <c r="HU581" s="1906"/>
      <c r="HV581" s="683"/>
      <c r="HW581" s="683"/>
      <c r="HX581" s="1907"/>
      <c r="HY581" s="1906"/>
      <c r="HZ581" s="683"/>
      <c r="IA581" s="683"/>
      <c r="IB581" s="1907"/>
      <c r="IC581" s="1906"/>
      <c r="ID581" s="683"/>
      <c r="IE581" s="683"/>
      <c r="IF581" s="1907"/>
      <c r="IG581" s="1870">
        <v>6</v>
      </c>
      <c r="IH581" s="462">
        <v>4</v>
      </c>
      <c r="II581" s="462">
        <v>5</v>
      </c>
      <c r="IJ581" s="1871">
        <f t="shared" si="511"/>
        <v>15</v>
      </c>
      <c r="IK581" s="1870">
        <v>6</v>
      </c>
      <c r="IL581" s="462">
        <v>5</v>
      </c>
      <c r="IM581" s="462">
        <v>6</v>
      </c>
      <c r="IN581" s="1871">
        <f t="shared" si="512"/>
        <v>17</v>
      </c>
      <c r="IO581" s="1870"/>
      <c r="IP581" s="462"/>
      <c r="IQ581" s="462"/>
      <c r="IR581" s="1871"/>
      <c r="IS581" s="1870"/>
      <c r="IT581" s="462"/>
      <c r="IU581" s="462"/>
      <c r="IV581" s="574"/>
      <c r="IW581" s="1870"/>
      <c r="IX581" s="462"/>
      <c r="IY581" s="462"/>
      <c r="IZ581" s="1871"/>
      <c r="JA581" s="1870"/>
      <c r="JB581" s="462"/>
      <c r="JC581" s="462"/>
      <c r="JD581" s="1871"/>
      <c r="JE581" s="1870"/>
      <c r="JF581" s="462"/>
      <c r="JG581" s="462"/>
      <c r="JH581" s="1871"/>
      <c r="JI581" s="1870"/>
      <c r="JJ581" s="462"/>
      <c r="JK581" s="462"/>
      <c r="JL581" s="1871"/>
      <c r="JM581" s="1870"/>
      <c r="JN581" s="462"/>
      <c r="JO581" s="462"/>
      <c r="JP581" s="1871"/>
      <c r="JQ581" s="1870"/>
      <c r="JR581" s="462"/>
      <c r="JS581" s="462"/>
      <c r="JT581" s="1871"/>
      <c r="JU581" s="1870"/>
      <c r="JV581" s="462"/>
      <c r="JW581" s="462"/>
      <c r="JX581" s="1871"/>
      <c r="JY581" s="1870"/>
      <c r="JZ581" s="462"/>
      <c r="KA581" s="462"/>
      <c r="KB581" s="1871"/>
      <c r="KC581" s="1870"/>
      <c r="KD581" s="462"/>
      <c r="KE581" s="462"/>
      <c r="KF581" s="1871"/>
      <c r="KG581" s="1870"/>
      <c r="KH581" s="462"/>
      <c r="KI581" s="462"/>
      <c r="KJ581" s="1871"/>
      <c r="KK581" s="1870"/>
      <c r="KL581" s="462"/>
      <c r="KM581" s="462"/>
      <c r="KN581" s="1871"/>
      <c r="KO581" s="1870"/>
      <c r="KP581" s="462"/>
      <c r="KQ581" s="462"/>
      <c r="KR581" s="1871"/>
      <c r="KS581" s="1870"/>
      <c r="KT581" s="462"/>
      <c r="KU581" s="462"/>
      <c r="KV581" s="1871"/>
      <c r="KW581" s="1870"/>
      <c r="KX581" s="462"/>
      <c r="KY581" s="462"/>
      <c r="KZ581" s="1871"/>
      <c r="LA581" s="1870"/>
      <c r="LB581" s="462"/>
      <c r="LC581" s="462"/>
      <c r="LD581" s="1871"/>
      <c r="LE581" s="1870"/>
      <c r="LF581" s="462"/>
      <c r="LG581" s="462"/>
      <c r="LH581" s="1871"/>
      <c r="LI581" s="1870"/>
      <c r="LJ581" s="462"/>
      <c r="LK581" s="462"/>
      <c r="LL581" s="1871"/>
      <c r="LM581" s="1870"/>
      <c r="LN581" s="462"/>
      <c r="LO581" s="462"/>
      <c r="LP581" s="1871"/>
      <c r="LQ581" s="1870"/>
      <c r="LR581" s="462"/>
      <c r="LS581" s="462"/>
      <c r="LT581" s="1871"/>
      <c r="LU581" s="1870"/>
      <c r="LV581" s="462"/>
      <c r="LW581" s="462"/>
      <c r="LX581" s="1871"/>
      <c r="LY581" s="1870"/>
      <c r="LZ581" s="462"/>
      <c r="MA581" s="462"/>
      <c r="MB581" s="1871"/>
      <c r="MC581" s="1870"/>
      <c r="MD581" s="462"/>
      <c r="ME581" s="462"/>
      <c r="MF581" s="1871"/>
      <c r="MG581" s="1870"/>
      <c r="MH581" s="462"/>
      <c r="MI581" s="462"/>
      <c r="MJ581" s="1871"/>
      <c r="MK581" s="1870"/>
      <c r="ML581" s="462"/>
      <c r="MM581" s="462"/>
      <c r="MN581" s="1871"/>
      <c r="MO581" s="1870"/>
      <c r="MP581" s="462"/>
      <c r="MQ581" s="462"/>
      <c r="MR581" s="1871"/>
      <c r="MS581" s="1870"/>
      <c r="MT581" s="462"/>
      <c r="MU581" s="462"/>
      <c r="MV581" s="1871"/>
      <c r="MW581" s="1870"/>
      <c r="MX581" s="462"/>
      <c r="MY581" s="462"/>
      <c r="MZ581" s="1871"/>
      <c r="NA581" s="1870"/>
      <c r="NB581" s="462"/>
      <c r="NC581" s="462"/>
      <c r="ND581" s="1871"/>
    </row>
    <row r="582" spans="1:368" s="78" customFormat="1" thickBot="1">
      <c r="A582" s="899"/>
      <c r="B582" s="1754"/>
      <c r="C582" s="1790"/>
      <c r="D582" s="2331"/>
      <c r="E582" s="1790"/>
      <c r="F582" s="2342"/>
      <c r="G582" s="2342" t="s">
        <v>646</v>
      </c>
      <c r="H582" s="2377">
        <f t="shared" si="499"/>
        <v>4.6500000000000004</v>
      </c>
      <c r="I582" s="2354">
        <f t="shared" si="500"/>
        <v>4.3166666666666673</v>
      </c>
      <c r="J582" s="2343">
        <f t="shared" si="501"/>
        <v>5.5333333333333323</v>
      </c>
      <c r="K582" s="2313">
        <f t="shared" si="508"/>
        <v>14.5</v>
      </c>
      <c r="L582" s="1754"/>
      <c r="M582" s="65"/>
      <c r="N582" s="65"/>
      <c r="O582" s="65"/>
      <c r="P582" s="218"/>
      <c r="Q582" s="2511"/>
      <c r="R582" s="97"/>
      <c r="S582" s="98"/>
      <c r="T582" s="2512"/>
      <c r="U582" s="41"/>
      <c r="V582" s="41"/>
      <c r="W582" s="41"/>
      <c r="X582" s="100"/>
      <c r="Y582" s="101"/>
      <c r="Z582" s="101"/>
      <c r="AA582" s="101"/>
      <c r="AB582" s="102"/>
      <c r="AC582" s="484"/>
      <c r="AD582" s="484"/>
      <c r="AE582" s="484"/>
      <c r="AF582" s="356"/>
      <c r="AG582" s="546"/>
      <c r="AH582" s="546"/>
      <c r="AI582" s="546"/>
      <c r="AJ582" s="724"/>
      <c r="AK582" s="485"/>
      <c r="AL582" s="486"/>
      <c r="AM582" s="486"/>
      <c r="AN582" s="2361"/>
      <c r="AO582" s="2227"/>
      <c r="AP582" s="2227"/>
      <c r="AQ582" s="2227"/>
      <c r="AR582" s="108"/>
      <c r="AS582" s="358"/>
      <c r="AT582" s="358"/>
      <c r="AU582" s="358"/>
      <c r="AV582" s="543"/>
      <c r="AW582" s="1956"/>
      <c r="AX582" s="111"/>
      <c r="AY582" s="112"/>
      <c r="AZ582" s="1957"/>
      <c r="BA582" s="4"/>
      <c r="BB582" s="4"/>
      <c r="BC582" s="4"/>
      <c r="BD582" s="2395"/>
      <c r="BE582" s="2398"/>
      <c r="BF582" s="214"/>
      <c r="BG582" s="2445"/>
      <c r="BH582" s="217"/>
      <c r="BI582" s="221"/>
      <c r="BJ582" s="221"/>
      <c r="BK582" s="221"/>
      <c r="BL582" s="115"/>
      <c r="BM582" s="38"/>
      <c r="BN582" s="38"/>
      <c r="BO582" s="38"/>
      <c r="BP582" s="117"/>
      <c r="BQ582" s="373"/>
      <c r="BR582" s="373"/>
      <c r="BS582" s="373"/>
      <c r="BT582" s="1886"/>
      <c r="BU582" s="1939"/>
      <c r="BV582" s="109"/>
      <c r="BW582" s="109"/>
      <c r="BX582" s="1940"/>
      <c r="BY582" s="1870">
        <v>5</v>
      </c>
      <c r="BZ582" s="462">
        <v>4</v>
      </c>
      <c r="CA582" s="462">
        <v>5</v>
      </c>
      <c r="CB582" s="1871">
        <f t="shared" si="509"/>
        <v>14</v>
      </c>
      <c r="CC582" s="484"/>
      <c r="CD582" s="484"/>
      <c r="CE582" s="484"/>
      <c r="CF582" s="1246"/>
      <c r="CG582" s="38"/>
      <c r="CH582" s="38"/>
      <c r="CI582" s="38"/>
      <c r="CJ582" s="117"/>
      <c r="CK582" s="221"/>
      <c r="CL582" s="221"/>
      <c r="CM582" s="221"/>
      <c r="CN582" s="220"/>
      <c r="CO582" s="1982">
        <f t="shared" si="502"/>
        <v>4.5</v>
      </c>
      <c r="CP582" s="358">
        <f t="shared" si="503"/>
        <v>4.5</v>
      </c>
      <c r="CQ582" s="358">
        <f t="shared" si="504"/>
        <v>6</v>
      </c>
      <c r="CR582" s="1983">
        <v>15</v>
      </c>
      <c r="CV582" s="121"/>
      <c r="CW582" s="2"/>
      <c r="CY582" s="3"/>
      <c r="CZ582" s="3"/>
      <c r="DA582" s="2"/>
      <c r="DC582" s="3"/>
      <c r="DD582" s="3"/>
      <c r="DE582" s="2"/>
      <c r="DG582" s="3"/>
      <c r="DH582" s="3"/>
      <c r="DI582" s="2"/>
      <c r="DK582" s="3"/>
      <c r="DL582" s="3"/>
      <c r="DM582" s="90"/>
      <c r="DN582" s="90"/>
      <c r="DO582" s="90"/>
      <c r="DP582" s="103"/>
      <c r="DQ582" s="2"/>
      <c r="DS582" s="3"/>
      <c r="DT582" s="121"/>
      <c r="DU582" s="492"/>
      <c r="DV582" s="492"/>
      <c r="DW582" s="492"/>
      <c r="DX582" s="743"/>
      <c r="DY582" s="2"/>
      <c r="EA582" s="3"/>
      <c r="EB582" s="121"/>
      <c r="EC582" s="2"/>
      <c r="EE582" s="3"/>
      <c r="EF582" s="121"/>
      <c r="EG582" s="2"/>
      <c r="EI582" s="3"/>
      <c r="EJ582" s="121"/>
      <c r="EK582" s="2"/>
      <c r="EM582" s="3"/>
      <c r="EN582" s="121"/>
      <c r="EO582" s="1870"/>
      <c r="EP582" s="462"/>
      <c r="EQ582" s="462"/>
      <c r="ER582" s="1871"/>
      <c r="ES582" s="2"/>
      <c r="EU582" s="3"/>
      <c r="EV582" s="121"/>
      <c r="EW582" s="2"/>
      <c r="EY582" s="3"/>
      <c r="EZ582" s="121"/>
      <c r="FA582" s="2"/>
      <c r="FC582" s="3"/>
      <c r="FD582" s="121"/>
      <c r="FE582" s="1682"/>
      <c r="FF582" s="1683"/>
      <c r="FG582" s="1684"/>
      <c r="FH582" s="1685"/>
      <c r="FL582" s="2252"/>
      <c r="FP582" s="2252"/>
      <c r="FQ582" s="1858"/>
      <c r="FT582" s="2252"/>
      <c r="FU582" s="462"/>
      <c r="FV582" s="462"/>
      <c r="FW582" s="462"/>
      <c r="FX582" s="2267"/>
      <c r="GB582" s="2252"/>
      <c r="GF582" s="2252"/>
      <c r="GG582" s="1858"/>
      <c r="GJ582" s="2252"/>
      <c r="GK582" s="374"/>
      <c r="GL582" s="374"/>
      <c r="GM582" s="374"/>
      <c r="GN582" s="2263"/>
      <c r="GR582" s="2252"/>
      <c r="GS582" s="374">
        <f t="shared" si="505"/>
        <v>4.8</v>
      </c>
      <c r="GT582" s="374">
        <f t="shared" si="506"/>
        <v>4.8</v>
      </c>
      <c r="GU582" s="374">
        <f t="shared" si="507"/>
        <v>6.4</v>
      </c>
      <c r="GV582" s="2263">
        <v>16</v>
      </c>
      <c r="GW582" s="1870"/>
      <c r="GX582" s="462"/>
      <c r="GY582" s="462"/>
      <c r="GZ582" s="1871"/>
      <c r="HA582" s="1870"/>
      <c r="HB582" s="462"/>
      <c r="HC582" s="462"/>
      <c r="HD582" s="1871"/>
      <c r="HE582" s="1906"/>
      <c r="HF582" s="683"/>
      <c r="HG582" s="683"/>
      <c r="HH582" s="1907"/>
      <c r="HI582" s="1906"/>
      <c r="HJ582" s="683"/>
      <c r="HK582" s="683"/>
      <c r="HL582" s="1907"/>
      <c r="HM582" s="1870">
        <v>5</v>
      </c>
      <c r="HN582" s="462">
        <v>5</v>
      </c>
      <c r="HO582" s="462">
        <v>7</v>
      </c>
      <c r="HP582" s="1871">
        <f t="shared" si="510"/>
        <v>17</v>
      </c>
      <c r="HQ582" s="1906"/>
      <c r="HR582" s="683"/>
      <c r="HS582" s="683"/>
      <c r="HT582" s="1907"/>
      <c r="HU582" s="1906"/>
      <c r="HV582" s="683"/>
      <c r="HW582" s="683"/>
      <c r="HX582" s="1907"/>
      <c r="HY582" s="1906"/>
      <c r="HZ582" s="683"/>
      <c r="IA582" s="683"/>
      <c r="IB582" s="1907"/>
      <c r="IC582" s="1906"/>
      <c r="ID582" s="683"/>
      <c r="IE582" s="683"/>
      <c r="IF582" s="1907"/>
      <c r="IG582" s="1870">
        <v>5</v>
      </c>
      <c r="IH582" s="462">
        <v>4</v>
      </c>
      <c r="II582" s="462">
        <v>4</v>
      </c>
      <c r="IJ582" s="1871">
        <f t="shared" si="511"/>
        <v>13</v>
      </c>
      <c r="IK582" s="1906">
        <f>IN582*6/20</f>
        <v>3.6</v>
      </c>
      <c r="IL582" s="683">
        <f>IN582*6/20</f>
        <v>3.6</v>
      </c>
      <c r="IM582" s="683">
        <f>IN582*8/20</f>
        <v>4.8</v>
      </c>
      <c r="IN582" s="1907">
        <v>12</v>
      </c>
      <c r="IO582" s="1906"/>
      <c r="IP582" s="683"/>
      <c r="IQ582" s="683"/>
      <c r="IR582" s="1907"/>
      <c r="IS582" s="1906"/>
      <c r="IT582" s="683"/>
      <c r="IU582" s="683"/>
      <c r="IV582" s="699"/>
      <c r="IW582" s="1906"/>
      <c r="IX582" s="683"/>
      <c r="IY582" s="683"/>
      <c r="IZ582" s="1907"/>
      <c r="JA582" s="1906"/>
      <c r="JB582" s="683"/>
      <c r="JC582" s="683"/>
      <c r="JD582" s="1907"/>
      <c r="JE582" s="1906"/>
      <c r="JF582" s="683"/>
      <c r="JG582" s="683"/>
      <c r="JH582" s="1907"/>
      <c r="JI582" s="1906"/>
      <c r="JJ582" s="683"/>
      <c r="JK582" s="683"/>
      <c r="JL582" s="1907"/>
      <c r="JM582" s="1906"/>
      <c r="JN582" s="683"/>
      <c r="JO582" s="683"/>
      <c r="JP582" s="1907"/>
      <c r="JQ582" s="1906"/>
      <c r="JR582" s="683"/>
      <c r="JS582" s="683"/>
      <c r="JT582" s="1907"/>
      <c r="JU582" s="1906"/>
      <c r="JV582" s="683"/>
      <c r="JW582" s="683"/>
      <c r="JX582" s="1907"/>
      <c r="JY582" s="1906"/>
      <c r="JZ582" s="683"/>
      <c r="KA582" s="683"/>
      <c r="KB582" s="1907"/>
      <c r="KC582" s="1906"/>
      <c r="KD582" s="683"/>
      <c r="KE582" s="683"/>
      <c r="KF582" s="1907"/>
      <c r="KG582" s="1906"/>
      <c r="KH582" s="683"/>
      <c r="KI582" s="683"/>
      <c r="KJ582" s="1907"/>
      <c r="KK582" s="1906"/>
      <c r="KL582" s="683"/>
      <c r="KM582" s="683"/>
      <c r="KN582" s="1907"/>
      <c r="KO582" s="1906"/>
      <c r="KP582" s="683"/>
      <c r="KQ582" s="683"/>
      <c r="KR582" s="1907"/>
      <c r="KS582" s="1906"/>
      <c r="KT582" s="683"/>
      <c r="KU582" s="683"/>
      <c r="KV582" s="1907"/>
      <c r="KW582" s="1906"/>
      <c r="KX582" s="683"/>
      <c r="KY582" s="683"/>
      <c r="KZ582" s="1907"/>
      <c r="LA582" s="1906"/>
      <c r="LB582" s="683"/>
      <c r="LC582" s="683"/>
      <c r="LD582" s="1907"/>
      <c r="LE582" s="1906"/>
      <c r="LF582" s="683"/>
      <c r="LG582" s="683"/>
      <c r="LH582" s="1907"/>
      <c r="LI582" s="1906"/>
      <c r="LJ582" s="683"/>
      <c r="LK582" s="683"/>
      <c r="LL582" s="1907"/>
      <c r="LM582" s="1906"/>
      <c r="LN582" s="683"/>
      <c r="LO582" s="683"/>
      <c r="LP582" s="1907"/>
      <c r="LQ582" s="1906"/>
      <c r="LR582" s="683"/>
      <c r="LS582" s="683"/>
      <c r="LT582" s="1907"/>
      <c r="LU582" s="1906"/>
      <c r="LV582" s="683"/>
      <c r="LW582" s="683"/>
      <c r="LX582" s="1907"/>
      <c r="LY582" s="1906"/>
      <c r="LZ582" s="683"/>
      <c r="MA582" s="683"/>
      <c r="MB582" s="1907"/>
      <c r="MC582" s="1906"/>
      <c r="MD582" s="683"/>
      <c r="ME582" s="683"/>
      <c r="MF582" s="1907"/>
      <c r="MG582" s="1906"/>
      <c r="MH582" s="683"/>
      <c r="MI582" s="683"/>
      <c r="MJ582" s="1907"/>
      <c r="MK582" s="1906"/>
      <c r="ML582" s="683"/>
      <c r="MM582" s="683"/>
      <c r="MN582" s="1907"/>
      <c r="MO582" s="1906"/>
      <c r="MP582" s="683"/>
      <c r="MQ582" s="683"/>
      <c r="MR582" s="1907"/>
      <c r="MS582" s="1906"/>
      <c r="MT582" s="683"/>
      <c r="MU582" s="683"/>
      <c r="MV582" s="1907"/>
      <c r="MW582" s="1906"/>
      <c r="MX582" s="683"/>
      <c r="MY582" s="683"/>
      <c r="MZ582" s="1907"/>
      <c r="NA582" s="1906"/>
      <c r="NB582" s="683"/>
      <c r="NC582" s="683"/>
      <c r="ND582" s="1907"/>
    </row>
    <row r="583" spans="1:368" s="78" customFormat="1" thickBot="1">
      <c r="A583" s="899"/>
      <c r="B583" s="1754"/>
      <c r="C583" s="1790"/>
      <c r="D583" s="2331"/>
      <c r="E583" s="1790"/>
      <c r="F583" s="2342"/>
      <c r="G583" s="2342" t="s">
        <v>647</v>
      </c>
      <c r="H583" s="2343">
        <f t="shared" si="499"/>
        <v>3.5666666666666664</v>
      </c>
      <c r="I583" s="2343">
        <f t="shared" si="500"/>
        <v>2.7333333333333329</v>
      </c>
      <c r="J583" s="2343">
        <f t="shared" si="501"/>
        <v>4.7</v>
      </c>
      <c r="K583" s="2310">
        <f t="shared" si="508"/>
        <v>11</v>
      </c>
      <c r="L583" s="1754"/>
      <c r="M583" s="65"/>
      <c r="N583" s="65"/>
      <c r="O583" s="65"/>
      <c r="P583" s="218"/>
      <c r="Q583" s="2511"/>
      <c r="R583" s="97"/>
      <c r="S583" s="98"/>
      <c r="T583" s="2512"/>
      <c r="U583" s="41"/>
      <c r="V583" s="41"/>
      <c r="W583" s="41"/>
      <c r="X583" s="100"/>
      <c r="Y583" s="101"/>
      <c r="Z583" s="101"/>
      <c r="AA583" s="101"/>
      <c r="AB583" s="102"/>
      <c r="AC583" s="484"/>
      <c r="AD583" s="484"/>
      <c r="AE583" s="484"/>
      <c r="AF583" s="356"/>
      <c r="AG583" s="546"/>
      <c r="AH583" s="546"/>
      <c r="AI583" s="546"/>
      <c r="AJ583" s="724"/>
      <c r="AK583" s="485"/>
      <c r="AL583" s="486"/>
      <c r="AM583" s="486"/>
      <c r="AN583" s="2361"/>
      <c r="AO583" s="2227"/>
      <c r="AP583" s="2227"/>
      <c r="AQ583" s="2227"/>
      <c r="AR583" s="108"/>
      <c r="AS583" s="358"/>
      <c r="AT583" s="358"/>
      <c r="AU583" s="358"/>
      <c r="AV583" s="543"/>
      <c r="AW583" s="1956"/>
      <c r="AX583" s="111"/>
      <c r="AY583" s="112"/>
      <c r="AZ583" s="1957"/>
      <c r="BA583" s="4"/>
      <c r="BB583" s="4"/>
      <c r="BC583" s="4"/>
      <c r="BD583" s="2395"/>
      <c r="BE583" s="2398"/>
      <c r="BF583" s="214"/>
      <c r="BG583" s="2445"/>
      <c r="BH583" s="217"/>
      <c r="BI583" s="221"/>
      <c r="BJ583" s="221"/>
      <c r="BK583" s="221"/>
      <c r="BL583" s="115"/>
      <c r="BM583" s="38"/>
      <c r="BN583" s="38"/>
      <c r="BO583" s="38"/>
      <c r="BP583" s="117"/>
      <c r="BQ583" s="373"/>
      <c r="BR583" s="373"/>
      <c r="BS583" s="373"/>
      <c r="BT583" s="1886"/>
      <c r="BU583" s="1939"/>
      <c r="BV583" s="109"/>
      <c r="BW583" s="109"/>
      <c r="BX583" s="1940"/>
      <c r="BY583" s="1870">
        <v>4</v>
      </c>
      <c r="BZ583" s="462">
        <v>3</v>
      </c>
      <c r="CA583" s="462">
        <v>5</v>
      </c>
      <c r="CB583" s="1871">
        <f t="shared" si="509"/>
        <v>12</v>
      </c>
      <c r="CC583" s="484"/>
      <c r="CD583" s="484"/>
      <c r="CE583" s="484"/>
      <c r="CF583" s="1246"/>
      <c r="CG583" s="38"/>
      <c r="CH583" s="38"/>
      <c r="CI583" s="38"/>
      <c r="CJ583" s="117"/>
      <c r="CK583" s="221"/>
      <c r="CL583" s="221"/>
      <c r="CM583" s="221"/>
      <c r="CN583" s="220"/>
      <c r="CO583" s="1982">
        <f t="shared" si="502"/>
        <v>4.5</v>
      </c>
      <c r="CP583" s="358">
        <f t="shared" si="503"/>
        <v>4.5</v>
      </c>
      <c r="CQ583" s="358">
        <f t="shared" si="504"/>
        <v>6</v>
      </c>
      <c r="CR583" s="1983">
        <v>15</v>
      </c>
      <c r="CV583" s="121"/>
      <c r="CW583" s="2"/>
      <c r="CY583" s="3"/>
      <c r="CZ583" s="3"/>
      <c r="DA583" s="2"/>
      <c r="DC583" s="3"/>
      <c r="DD583" s="3"/>
      <c r="DE583" s="2"/>
      <c r="DG583" s="3"/>
      <c r="DH583" s="3"/>
      <c r="DI583" s="2"/>
      <c r="DK583" s="3"/>
      <c r="DL583" s="3"/>
      <c r="DM583" s="90"/>
      <c r="DN583" s="90"/>
      <c r="DO583" s="90"/>
      <c r="DP583" s="103"/>
      <c r="DQ583" s="2"/>
      <c r="DS583" s="3"/>
      <c r="DT583" s="121"/>
      <c r="DU583" s="492"/>
      <c r="DV583" s="492"/>
      <c r="DW583" s="492"/>
      <c r="DX583" s="743"/>
      <c r="DY583" s="2"/>
      <c r="EA583" s="3"/>
      <c r="EB583" s="121"/>
      <c r="EC583" s="2"/>
      <c r="EE583" s="3"/>
      <c r="EF583" s="121"/>
      <c r="EG583" s="2"/>
      <c r="EI583" s="3"/>
      <c r="EJ583" s="121"/>
      <c r="EK583" s="2"/>
      <c r="EM583" s="3"/>
      <c r="EN583" s="121"/>
      <c r="EO583" s="1870"/>
      <c r="EP583" s="462"/>
      <c r="EQ583" s="462"/>
      <c r="ER583" s="1871"/>
      <c r="ES583" s="2"/>
      <c r="EU583" s="3"/>
      <c r="EV583" s="121"/>
      <c r="EW583" s="2"/>
      <c r="EY583" s="3"/>
      <c r="EZ583" s="121"/>
      <c r="FA583" s="2"/>
      <c r="FC583" s="3"/>
      <c r="FD583" s="121"/>
      <c r="FE583" s="1682"/>
      <c r="FF583" s="1683"/>
      <c r="FG583" s="1684"/>
      <c r="FH583" s="1685"/>
      <c r="FL583" s="2252"/>
      <c r="FP583" s="2252"/>
      <c r="FQ583" s="1858"/>
      <c r="FT583" s="2252"/>
      <c r="FU583" s="462"/>
      <c r="FV583" s="462"/>
      <c r="FW583" s="462"/>
      <c r="FX583" s="2267"/>
      <c r="GB583" s="2252"/>
      <c r="GF583" s="2252"/>
      <c r="GG583" s="1858"/>
      <c r="GJ583" s="2252"/>
      <c r="GK583" s="374"/>
      <c r="GL583" s="374"/>
      <c r="GM583" s="374"/>
      <c r="GN583" s="2263"/>
      <c r="GR583" s="2252"/>
      <c r="GS583" s="374">
        <f t="shared" si="505"/>
        <v>3.9</v>
      </c>
      <c r="GT583" s="374">
        <f t="shared" si="506"/>
        <v>3.9</v>
      </c>
      <c r="GU583" s="374">
        <f t="shared" si="507"/>
        <v>5.2</v>
      </c>
      <c r="GV583" s="2263">
        <v>13</v>
      </c>
      <c r="GW583" s="1870"/>
      <c r="GX583" s="462"/>
      <c r="GY583" s="462"/>
      <c r="GZ583" s="1871"/>
      <c r="HA583" s="1870"/>
      <c r="HB583" s="462"/>
      <c r="HC583" s="462"/>
      <c r="HD583" s="1871"/>
      <c r="HE583" s="1906"/>
      <c r="HF583" s="683"/>
      <c r="HG583" s="683"/>
      <c r="HH583" s="1907"/>
      <c r="HI583" s="1906"/>
      <c r="HJ583" s="683"/>
      <c r="HK583" s="683"/>
      <c r="HL583" s="1907"/>
      <c r="HM583" s="1870">
        <v>3</v>
      </c>
      <c r="HN583" s="462">
        <v>2</v>
      </c>
      <c r="HO583" s="462">
        <v>3</v>
      </c>
      <c r="HP583" s="1871">
        <f t="shared" si="510"/>
        <v>8</v>
      </c>
      <c r="HQ583" s="1906"/>
      <c r="HR583" s="683"/>
      <c r="HS583" s="683"/>
      <c r="HT583" s="1907"/>
      <c r="HU583" s="1906"/>
      <c r="HV583" s="683"/>
      <c r="HW583" s="683"/>
      <c r="HX583" s="1907"/>
      <c r="HY583" s="1906"/>
      <c r="HZ583" s="683"/>
      <c r="IA583" s="683"/>
      <c r="IB583" s="1907"/>
      <c r="IC583" s="1906"/>
      <c r="ID583" s="683"/>
      <c r="IE583" s="683"/>
      <c r="IF583" s="1907"/>
      <c r="IG583" s="1870">
        <v>3</v>
      </c>
      <c r="IH583" s="462">
        <v>2</v>
      </c>
      <c r="II583" s="462">
        <v>5</v>
      </c>
      <c r="IJ583" s="1871">
        <f t="shared" si="511"/>
        <v>10</v>
      </c>
      <c r="IK583" s="1870">
        <v>3</v>
      </c>
      <c r="IL583" s="462">
        <v>1</v>
      </c>
      <c r="IM583" s="462">
        <v>4</v>
      </c>
      <c r="IN583" s="1871">
        <f t="shared" si="512"/>
        <v>8</v>
      </c>
      <c r="IO583" s="1870"/>
      <c r="IP583" s="462"/>
      <c r="IQ583" s="462"/>
      <c r="IR583" s="1871"/>
      <c r="IS583" s="1870"/>
      <c r="IT583" s="462"/>
      <c r="IU583" s="462"/>
      <c r="IV583" s="574"/>
      <c r="IW583" s="1870"/>
      <c r="IX583" s="462"/>
      <c r="IY583" s="462"/>
      <c r="IZ583" s="1871"/>
      <c r="JA583" s="1870"/>
      <c r="JB583" s="462"/>
      <c r="JC583" s="462"/>
      <c r="JD583" s="1871"/>
      <c r="JE583" s="1870"/>
      <c r="JF583" s="462"/>
      <c r="JG583" s="462"/>
      <c r="JH583" s="1871"/>
      <c r="JI583" s="1870"/>
      <c r="JJ583" s="462"/>
      <c r="JK583" s="462"/>
      <c r="JL583" s="1871"/>
      <c r="JM583" s="1870"/>
      <c r="JN583" s="462"/>
      <c r="JO583" s="462"/>
      <c r="JP583" s="1871"/>
      <c r="JQ583" s="1870"/>
      <c r="JR583" s="462"/>
      <c r="JS583" s="462"/>
      <c r="JT583" s="1871"/>
      <c r="JU583" s="1870"/>
      <c r="JV583" s="462"/>
      <c r="JW583" s="462"/>
      <c r="JX583" s="1871"/>
      <c r="JY583" s="1870"/>
      <c r="JZ583" s="462"/>
      <c r="KA583" s="462"/>
      <c r="KB583" s="1871"/>
      <c r="KC583" s="1870"/>
      <c r="KD583" s="462"/>
      <c r="KE583" s="462"/>
      <c r="KF583" s="1871"/>
      <c r="KG583" s="1870"/>
      <c r="KH583" s="462"/>
      <c r="KI583" s="462"/>
      <c r="KJ583" s="1871"/>
      <c r="KK583" s="1870"/>
      <c r="KL583" s="462"/>
      <c r="KM583" s="462"/>
      <c r="KN583" s="1871"/>
      <c r="KO583" s="1870"/>
      <c r="KP583" s="462"/>
      <c r="KQ583" s="462"/>
      <c r="KR583" s="1871"/>
      <c r="KS583" s="1870"/>
      <c r="KT583" s="462"/>
      <c r="KU583" s="462"/>
      <c r="KV583" s="1871"/>
      <c r="KW583" s="1870"/>
      <c r="KX583" s="462"/>
      <c r="KY583" s="462"/>
      <c r="KZ583" s="1871"/>
      <c r="LA583" s="1870"/>
      <c r="LB583" s="462"/>
      <c r="LC583" s="462"/>
      <c r="LD583" s="1871"/>
      <c r="LE583" s="1870"/>
      <c r="LF583" s="462"/>
      <c r="LG583" s="462"/>
      <c r="LH583" s="1871"/>
      <c r="LI583" s="1870"/>
      <c r="LJ583" s="462"/>
      <c r="LK583" s="462"/>
      <c r="LL583" s="1871"/>
      <c r="LM583" s="1870"/>
      <c r="LN583" s="462"/>
      <c r="LO583" s="462"/>
      <c r="LP583" s="1871"/>
      <c r="LQ583" s="1870"/>
      <c r="LR583" s="462"/>
      <c r="LS583" s="462"/>
      <c r="LT583" s="1871"/>
      <c r="LU583" s="1870"/>
      <c r="LV583" s="462"/>
      <c r="LW583" s="462"/>
      <c r="LX583" s="1871"/>
      <c r="LY583" s="1870"/>
      <c r="LZ583" s="462"/>
      <c r="MA583" s="462"/>
      <c r="MB583" s="1871"/>
      <c r="MC583" s="1870"/>
      <c r="MD583" s="462"/>
      <c r="ME583" s="462"/>
      <c r="MF583" s="1871"/>
      <c r="MG583" s="1870"/>
      <c r="MH583" s="462"/>
      <c r="MI583" s="462"/>
      <c r="MJ583" s="1871"/>
      <c r="MK583" s="1870"/>
      <c r="ML583" s="462"/>
      <c r="MM583" s="462"/>
      <c r="MN583" s="1871"/>
      <c r="MO583" s="1870"/>
      <c r="MP583" s="462"/>
      <c r="MQ583" s="462"/>
      <c r="MR583" s="1871"/>
      <c r="MS583" s="1870"/>
      <c r="MT583" s="462"/>
      <c r="MU583" s="462"/>
      <c r="MV583" s="1871"/>
      <c r="MW583" s="1870"/>
      <c r="MX583" s="462"/>
      <c r="MY583" s="462"/>
      <c r="MZ583" s="1871"/>
      <c r="NA583" s="1870"/>
      <c r="NB583" s="462"/>
      <c r="NC583" s="462"/>
      <c r="ND583" s="1871"/>
    </row>
    <row r="584" spans="1:368" s="78" customFormat="1" thickBot="1">
      <c r="A584" s="899"/>
      <c r="B584" s="1754"/>
      <c r="C584" s="1790"/>
      <c r="D584" s="2331"/>
      <c r="E584" s="1790"/>
      <c r="F584" s="2342"/>
      <c r="G584" s="2342" t="s">
        <v>648</v>
      </c>
      <c r="H584" s="2377">
        <f t="shared" si="499"/>
        <v>4.6500000000000004</v>
      </c>
      <c r="I584" s="2343">
        <f t="shared" si="500"/>
        <v>3.4833333333333329</v>
      </c>
      <c r="J584" s="2343">
        <f t="shared" si="501"/>
        <v>3.8666666666666667</v>
      </c>
      <c r="K584" s="2310">
        <f t="shared" si="508"/>
        <v>12</v>
      </c>
      <c r="L584" s="1754"/>
      <c r="M584" s="65"/>
      <c r="N584" s="65"/>
      <c r="O584" s="65"/>
      <c r="P584" s="218"/>
      <c r="Q584" s="2511"/>
      <c r="R584" s="97"/>
      <c r="S584" s="98"/>
      <c r="T584" s="2512"/>
      <c r="U584" s="41"/>
      <c r="V584" s="41"/>
      <c r="W584" s="41"/>
      <c r="X584" s="100"/>
      <c r="Y584" s="101"/>
      <c r="Z584" s="101"/>
      <c r="AA584" s="101"/>
      <c r="AB584" s="102"/>
      <c r="AC584" s="484"/>
      <c r="AD584" s="484"/>
      <c r="AE584" s="484"/>
      <c r="AF584" s="356"/>
      <c r="AG584" s="546"/>
      <c r="AH584" s="546"/>
      <c r="AI584" s="546"/>
      <c r="AJ584" s="724"/>
      <c r="AK584" s="485"/>
      <c r="AL584" s="486"/>
      <c r="AM584" s="486"/>
      <c r="AN584" s="2361"/>
      <c r="AO584" s="2227"/>
      <c r="AP584" s="2227"/>
      <c r="AQ584" s="2227"/>
      <c r="AR584" s="108"/>
      <c r="AS584" s="358"/>
      <c r="AT584" s="358"/>
      <c r="AU584" s="358"/>
      <c r="AV584" s="543"/>
      <c r="AW584" s="1956"/>
      <c r="AX584" s="111"/>
      <c r="AY584" s="112"/>
      <c r="AZ584" s="1957"/>
      <c r="BA584" s="4"/>
      <c r="BB584" s="4"/>
      <c r="BC584" s="4"/>
      <c r="BD584" s="2395"/>
      <c r="BE584" s="2398"/>
      <c r="BF584" s="214"/>
      <c r="BG584" s="2445"/>
      <c r="BH584" s="217"/>
      <c r="BI584" s="221"/>
      <c r="BJ584" s="221"/>
      <c r="BK584" s="221"/>
      <c r="BL584" s="115"/>
      <c r="BM584" s="38"/>
      <c r="BN584" s="38"/>
      <c r="BO584" s="38"/>
      <c r="BP584" s="117"/>
      <c r="BQ584" s="373"/>
      <c r="BR584" s="373"/>
      <c r="BS584" s="373"/>
      <c r="BT584" s="1886"/>
      <c r="BU584" s="1939"/>
      <c r="BV584" s="109"/>
      <c r="BW584" s="109"/>
      <c r="BX584" s="1940"/>
      <c r="BY584" s="1870">
        <v>5</v>
      </c>
      <c r="BZ584" s="462">
        <v>3</v>
      </c>
      <c r="CA584" s="462">
        <v>4</v>
      </c>
      <c r="CB584" s="1871">
        <f t="shared" si="509"/>
        <v>12</v>
      </c>
      <c r="CC584" s="484"/>
      <c r="CD584" s="484"/>
      <c r="CE584" s="484"/>
      <c r="CF584" s="1246"/>
      <c r="CG584" s="38"/>
      <c r="CH584" s="38"/>
      <c r="CI584" s="38"/>
      <c r="CJ584" s="117"/>
      <c r="CK584" s="221"/>
      <c r="CL584" s="221"/>
      <c r="CM584" s="221"/>
      <c r="CN584" s="220"/>
      <c r="CO584" s="1982">
        <f t="shared" si="502"/>
        <v>5.0999999999999996</v>
      </c>
      <c r="CP584" s="358">
        <f t="shared" si="503"/>
        <v>5.0999999999999996</v>
      </c>
      <c r="CQ584" s="358">
        <f t="shared" si="504"/>
        <v>6.8</v>
      </c>
      <c r="CR584" s="1983">
        <v>17</v>
      </c>
      <c r="CV584" s="121"/>
      <c r="CW584" s="2"/>
      <c r="CY584" s="3"/>
      <c r="CZ584" s="3"/>
      <c r="DA584" s="2"/>
      <c r="DC584" s="3"/>
      <c r="DD584" s="3"/>
      <c r="DE584" s="2"/>
      <c r="DG584" s="3"/>
      <c r="DH584" s="3"/>
      <c r="DI584" s="2"/>
      <c r="DK584" s="3"/>
      <c r="DL584" s="3"/>
      <c r="DM584" s="90"/>
      <c r="DN584" s="90"/>
      <c r="DO584" s="90"/>
      <c r="DP584" s="103"/>
      <c r="DQ584" s="2"/>
      <c r="DS584" s="3"/>
      <c r="DT584" s="121"/>
      <c r="DU584" s="492"/>
      <c r="DV584" s="492"/>
      <c r="DW584" s="492"/>
      <c r="DX584" s="743"/>
      <c r="DY584" s="2"/>
      <c r="EA584" s="3"/>
      <c r="EB584" s="121"/>
      <c r="EC584" s="2"/>
      <c r="EE584" s="3"/>
      <c r="EF584" s="121"/>
      <c r="EG584" s="2"/>
      <c r="EI584" s="3"/>
      <c r="EJ584" s="121"/>
      <c r="EK584" s="2"/>
      <c r="EM584" s="3"/>
      <c r="EN584" s="121"/>
      <c r="EO584" s="1870"/>
      <c r="EP584" s="462"/>
      <c r="EQ584" s="462"/>
      <c r="ER584" s="1871"/>
      <c r="ES584" s="2"/>
      <c r="EU584" s="3"/>
      <c r="EV584" s="121"/>
      <c r="EW584" s="2"/>
      <c r="EY584" s="3"/>
      <c r="EZ584" s="121"/>
      <c r="FA584" s="2"/>
      <c r="FC584" s="3"/>
      <c r="FD584" s="121"/>
      <c r="FE584" s="1682"/>
      <c r="FF584" s="1683"/>
      <c r="FG584" s="1684"/>
      <c r="FH584" s="1685"/>
      <c r="FL584" s="2252"/>
      <c r="FP584" s="2252"/>
      <c r="FQ584" s="1858"/>
      <c r="FT584" s="2252"/>
      <c r="FU584" s="462"/>
      <c r="FV584" s="462"/>
      <c r="FW584" s="462"/>
      <c r="FX584" s="2267"/>
      <c r="GB584" s="2252"/>
      <c r="GF584" s="2252"/>
      <c r="GG584" s="1858"/>
      <c r="GJ584" s="2252"/>
      <c r="GK584" s="374"/>
      <c r="GL584" s="374"/>
      <c r="GM584" s="374"/>
      <c r="GN584" s="2263"/>
      <c r="GR584" s="2252"/>
      <c r="GS584" s="374">
        <f t="shared" si="505"/>
        <v>1.8</v>
      </c>
      <c r="GT584" s="374">
        <f t="shared" si="506"/>
        <v>1.8</v>
      </c>
      <c r="GU584" s="374">
        <f t="shared" si="507"/>
        <v>2.4</v>
      </c>
      <c r="GV584" s="2263">
        <v>6</v>
      </c>
      <c r="GW584" s="1870"/>
      <c r="GX584" s="462"/>
      <c r="GY584" s="462"/>
      <c r="GZ584" s="1871"/>
      <c r="HA584" s="1870"/>
      <c r="HB584" s="462"/>
      <c r="HC584" s="462"/>
      <c r="HD584" s="1871"/>
      <c r="HE584" s="1906"/>
      <c r="HF584" s="683"/>
      <c r="HG584" s="683"/>
      <c r="HH584" s="1907"/>
      <c r="HI584" s="1906"/>
      <c r="HJ584" s="683"/>
      <c r="HK584" s="683"/>
      <c r="HL584" s="1907"/>
      <c r="HM584" s="1870">
        <v>5</v>
      </c>
      <c r="HN584" s="462">
        <v>5</v>
      </c>
      <c r="HO584" s="462">
        <v>3</v>
      </c>
      <c r="HP584" s="1871">
        <f t="shared" si="510"/>
        <v>13</v>
      </c>
      <c r="HQ584" s="1906"/>
      <c r="HR584" s="683"/>
      <c r="HS584" s="683"/>
      <c r="HT584" s="1907"/>
      <c r="HU584" s="1906"/>
      <c r="HV584" s="683"/>
      <c r="HW584" s="683"/>
      <c r="HX584" s="1907"/>
      <c r="HY584" s="1906"/>
      <c r="HZ584" s="683"/>
      <c r="IA584" s="683"/>
      <c r="IB584" s="1907"/>
      <c r="IC584" s="1906"/>
      <c r="ID584" s="683"/>
      <c r="IE584" s="683"/>
      <c r="IF584" s="1907"/>
      <c r="IG584" s="1870">
        <v>5</v>
      </c>
      <c r="IH584" s="462">
        <v>2</v>
      </c>
      <c r="II584" s="462">
        <v>3</v>
      </c>
      <c r="IJ584" s="1871">
        <f t="shared" si="511"/>
        <v>10</v>
      </c>
      <c r="IK584" s="1870">
        <v>6</v>
      </c>
      <c r="IL584" s="462">
        <v>4</v>
      </c>
      <c r="IM584" s="462">
        <v>4</v>
      </c>
      <c r="IN584" s="1871">
        <f t="shared" si="512"/>
        <v>14</v>
      </c>
      <c r="IO584" s="1870"/>
      <c r="IP584" s="462"/>
      <c r="IQ584" s="462"/>
      <c r="IR584" s="1871"/>
      <c r="IS584" s="1870"/>
      <c r="IT584" s="462"/>
      <c r="IU584" s="462"/>
      <c r="IV584" s="574"/>
      <c r="IW584" s="1870"/>
      <c r="IX584" s="462"/>
      <c r="IY584" s="462"/>
      <c r="IZ584" s="1871"/>
      <c r="JA584" s="1870"/>
      <c r="JB584" s="462"/>
      <c r="JC584" s="462"/>
      <c r="JD584" s="1871"/>
      <c r="JE584" s="1870"/>
      <c r="JF584" s="462"/>
      <c r="JG584" s="462"/>
      <c r="JH584" s="1871"/>
      <c r="JI584" s="1870"/>
      <c r="JJ584" s="462"/>
      <c r="JK584" s="462"/>
      <c r="JL584" s="1871"/>
      <c r="JM584" s="1870"/>
      <c r="JN584" s="462"/>
      <c r="JO584" s="462"/>
      <c r="JP584" s="1871"/>
      <c r="JQ584" s="1870"/>
      <c r="JR584" s="462"/>
      <c r="JS584" s="462"/>
      <c r="JT584" s="1871"/>
      <c r="JU584" s="1870"/>
      <c r="JV584" s="462"/>
      <c r="JW584" s="462"/>
      <c r="JX584" s="1871"/>
      <c r="JY584" s="1870"/>
      <c r="JZ584" s="462"/>
      <c r="KA584" s="462"/>
      <c r="KB584" s="1871"/>
      <c r="KC584" s="1870"/>
      <c r="KD584" s="462"/>
      <c r="KE584" s="462"/>
      <c r="KF584" s="1871"/>
      <c r="KG584" s="1870"/>
      <c r="KH584" s="462"/>
      <c r="KI584" s="462"/>
      <c r="KJ584" s="1871"/>
      <c r="KK584" s="1870"/>
      <c r="KL584" s="462"/>
      <c r="KM584" s="462"/>
      <c r="KN584" s="1871"/>
      <c r="KO584" s="1870"/>
      <c r="KP584" s="462"/>
      <c r="KQ584" s="462"/>
      <c r="KR584" s="1871"/>
      <c r="KS584" s="1870"/>
      <c r="KT584" s="462"/>
      <c r="KU584" s="462"/>
      <c r="KV584" s="1871"/>
      <c r="KW584" s="1870"/>
      <c r="KX584" s="462"/>
      <c r="KY584" s="462"/>
      <c r="KZ584" s="1871"/>
      <c r="LA584" s="1870"/>
      <c r="LB584" s="462"/>
      <c r="LC584" s="462"/>
      <c r="LD584" s="1871"/>
      <c r="LE584" s="1870"/>
      <c r="LF584" s="462"/>
      <c r="LG584" s="462"/>
      <c r="LH584" s="1871"/>
      <c r="LI584" s="1870"/>
      <c r="LJ584" s="462"/>
      <c r="LK584" s="462"/>
      <c r="LL584" s="1871"/>
      <c r="LM584" s="1870"/>
      <c r="LN584" s="462"/>
      <c r="LO584" s="462"/>
      <c r="LP584" s="1871"/>
      <c r="LQ584" s="1870"/>
      <c r="LR584" s="462"/>
      <c r="LS584" s="462"/>
      <c r="LT584" s="1871"/>
      <c r="LU584" s="1870"/>
      <c r="LV584" s="462"/>
      <c r="LW584" s="462"/>
      <c r="LX584" s="1871"/>
      <c r="LY584" s="1870"/>
      <c r="LZ584" s="462"/>
      <c r="MA584" s="462"/>
      <c r="MB584" s="1871"/>
      <c r="MC584" s="1870"/>
      <c r="MD584" s="462"/>
      <c r="ME584" s="462"/>
      <c r="MF584" s="1871"/>
      <c r="MG584" s="1870"/>
      <c r="MH584" s="462"/>
      <c r="MI584" s="462"/>
      <c r="MJ584" s="1871"/>
      <c r="MK584" s="1870"/>
      <c r="ML584" s="462"/>
      <c r="MM584" s="462"/>
      <c r="MN584" s="1871"/>
      <c r="MO584" s="1870"/>
      <c r="MP584" s="462"/>
      <c r="MQ584" s="462"/>
      <c r="MR584" s="1871"/>
      <c r="MS584" s="1870"/>
      <c r="MT584" s="462"/>
      <c r="MU584" s="462"/>
      <c r="MV584" s="1871"/>
      <c r="MW584" s="1870"/>
      <c r="MX584" s="462"/>
      <c r="MY584" s="462"/>
      <c r="MZ584" s="1871"/>
      <c r="NA584" s="1870"/>
      <c r="NB584" s="462"/>
      <c r="NC584" s="462"/>
      <c r="ND584" s="1871"/>
    </row>
    <row r="585" spans="1:368" s="78" customFormat="1" thickBot="1">
      <c r="A585" s="899"/>
      <c r="B585" s="1754"/>
      <c r="C585" s="1790"/>
      <c r="D585" s="2331"/>
      <c r="E585" s="1790"/>
      <c r="F585" s="2342"/>
      <c r="G585" s="2342" t="s">
        <v>649</v>
      </c>
      <c r="H585" s="2343">
        <f t="shared" si="499"/>
        <v>4.2583333333333337</v>
      </c>
      <c r="I585" s="2343">
        <f t="shared" si="500"/>
        <v>3.5916666666666668</v>
      </c>
      <c r="J585" s="2343">
        <f t="shared" si="501"/>
        <v>4.3999999999999995</v>
      </c>
      <c r="K585" s="2310">
        <f t="shared" si="508"/>
        <v>12.25</v>
      </c>
      <c r="L585" s="1754"/>
      <c r="M585" s="65"/>
      <c r="N585" s="65"/>
      <c r="O585" s="65"/>
      <c r="P585" s="218"/>
      <c r="Q585" s="2511"/>
      <c r="R585" s="97"/>
      <c r="S585" s="98"/>
      <c r="T585" s="2512"/>
      <c r="U585" s="41"/>
      <c r="V585" s="41"/>
      <c r="W585" s="41"/>
      <c r="X585" s="100"/>
      <c r="Y585" s="101"/>
      <c r="Z585" s="101"/>
      <c r="AA585" s="101"/>
      <c r="AB585" s="102"/>
      <c r="AC585" s="484"/>
      <c r="AD585" s="484"/>
      <c r="AE585" s="484"/>
      <c r="AF585" s="356"/>
      <c r="AG585" s="546"/>
      <c r="AH585" s="546"/>
      <c r="AI585" s="546"/>
      <c r="AJ585" s="724"/>
      <c r="AK585" s="485"/>
      <c r="AL585" s="486"/>
      <c r="AM585" s="486"/>
      <c r="AN585" s="2361"/>
      <c r="AO585" s="2227"/>
      <c r="AP585" s="2227"/>
      <c r="AQ585" s="2227"/>
      <c r="AR585" s="108"/>
      <c r="AS585" s="358"/>
      <c r="AT585" s="358"/>
      <c r="AU585" s="358"/>
      <c r="AV585" s="543"/>
      <c r="AW585" s="1956"/>
      <c r="AX585" s="111"/>
      <c r="AY585" s="112"/>
      <c r="AZ585" s="1957"/>
      <c r="BA585" s="4"/>
      <c r="BB585" s="4"/>
      <c r="BC585" s="4"/>
      <c r="BD585" s="2395"/>
      <c r="BE585" s="2398"/>
      <c r="BF585" s="214"/>
      <c r="BG585" s="2445"/>
      <c r="BH585" s="217"/>
      <c r="BI585" s="221"/>
      <c r="BJ585" s="221"/>
      <c r="BK585" s="221"/>
      <c r="BL585" s="115"/>
      <c r="BM585" s="38"/>
      <c r="BN585" s="38"/>
      <c r="BO585" s="38"/>
      <c r="BP585" s="117"/>
      <c r="BQ585" s="373"/>
      <c r="BR585" s="373"/>
      <c r="BS585" s="373"/>
      <c r="BT585" s="1886"/>
      <c r="BU585" s="1939"/>
      <c r="BV585" s="109"/>
      <c r="BW585" s="109"/>
      <c r="BX585" s="1940"/>
      <c r="BY585" s="1870">
        <v>5</v>
      </c>
      <c r="BZ585" s="462">
        <v>4</v>
      </c>
      <c r="CA585" s="462">
        <v>5</v>
      </c>
      <c r="CB585" s="1871">
        <f t="shared" si="509"/>
        <v>14</v>
      </c>
      <c r="CC585" s="484"/>
      <c r="CD585" s="484"/>
      <c r="CE585" s="484"/>
      <c r="CF585" s="1246"/>
      <c r="CG585" s="38"/>
      <c r="CH585" s="38"/>
      <c r="CI585" s="38"/>
      <c r="CJ585" s="117"/>
      <c r="CK585" s="221"/>
      <c r="CL585" s="221"/>
      <c r="CM585" s="221"/>
      <c r="CN585" s="220"/>
      <c r="CO585" s="1982">
        <f t="shared" si="502"/>
        <v>4.3499999999999996</v>
      </c>
      <c r="CP585" s="358">
        <f t="shared" si="503"/>
        <v>4.3499999999999996</v>
      </c>
      <c r="CQ585" s="358">
        <f t="shared" si="504"/>
        <v>5.8</v>
      </c>
      <c r="CR585" s="1983">
        <v>14.5</v>
      </c>
      <c r="CV585" s="121"/>
      <c r="CW585" s="2"/>
      <c r="CY585" s="3"/>
      <c r="CZ585" s="3"/>
      <c r="DA585" s="2"/>
      <c r="DC585" s="3"/>
      <c r="DD585" s="3"/>
      <c r="DE585" s="2"/>
      <c r="DG585" s="3"/>
      <c r="DH585" s="3"/>
      <c r="DI585" s="2"/>
      <c r="DK585" s="3"/>
      <c r="DL585" s="3"/>
      <c r="DM585" s="90"/>
      <c r="DN585" s="90"/>
      <c r="DO585" s="90"/>
      <c r="DP585" s="103"/>
      <c r="DQ585" s="2"/>
      <c r="DS585" s="3"/>
      <c r="DT585" s="121"/>
      <c r="DU585" s="492"/>
      <c r="DV585" s="492"/>
      <c r="DW585" s="492"/>
      <c r="DX585" s="743"/>
      <c r="DY585" s="2"/>
      <c r="EA585" s="3"/>
      <c r="EB585" s="121"/>
      <c r="EC585" s="2"/>
      <c r="EE585" s="3"/>
      <c r="EF585" s="121"/>
      <c r="EG585" s="2"/>
      <c r="EI585" s="3"/>
      <c r="EJ585" s="121"/>
      <c r="EK585" s="2"/>
      <c r="EM585" s="3"/>
      <c r="EN585" s="121"/>
      <c r="EO585" s="1870"/>
      <c r="EP585" s="462"/>
      <c r="EQ585" s="462"/>
      <c r="ER585" s="1871"/>
      <c r="ES585" s="2"/>
      <c r="EU585" s="3"/>
      <c r="EV585" s="121"/>
      <c r="EW585" s="2"/>
      <c r="EY585" s="3"/>
      <c r="EZ585" s="121"/>
      <c r="FA585" s="2"/>
      <c r="FC585" s="3"/>
      <c r="FD585" s="121"/>
      <c r="FE585" s="1682"/>
      <c r="FF585" s="1683"/>
      <c r="FG585" s="1684"/>
      <c r="FH585" s="1685"/>
      <c r="FL585" s="2252"/>
      <c r="FP585" s="2252"/>
      <c r="FQ585" s="1858"/>
      <c r="FT585" s="2252"/>
      <c r="FU585" s="462"/>
      <c r="FV585" s="462"/>
      <c r="FW585" s="462"/>
      <c r="FX585" s="2267"/>
      <c r="GB585" s="2252"/>
      <c r="GF585" s="2252"/>
      <c r="GG585" s="1858"/>
      <c r="GJ585" s="2252"/>
      <c r="GK585" s="374"/>
      <c r="GL585" s="374"/>
      <c r="GM585" s="374"/>
      <c r="GN585" s="2263"/>
      <c r="GR585" s="2252"/>
      <c r="GS585" s="374">
        <f t="shared" si="505"/>
        <v>4.2</v>
      </c>
      <c r="GT585" s="374">
        <f t="shared" si="506"/>
        <v>4.2</v>
      </c>
      <c r="GU585" s="374">
        <f t="shared" si="507"/>
        <v>5.6</v>
      </c>
      <c r="GV585" s="2263">
        <v>14</v>
      </c>
      <c r="GW585" s="1870"/>
      <c r="GX585" s="462"/>
      <c r="GY585" s="462"/>
      <c r="GZ585" s="1871"/>
      <c r="HA585" s="1870"/>
      <c r="HB585" s="462"/>
      <c r="HC585" s="462"/>
      <c r="HD585" s="1871"/>
      <c r="HE585" s="1906"/>
      <c r="HF585" s="683"/>
      <c r="HG585" s="683"/>
      <c r="HH585" s="1907"/>
      <c r="HI585" s="1906"/>
      <c r="HJ585" s="683"/>
      <c r="HK585" s="683"/>
      <c r="HL585" s="1907"/>
      <c r="HM585" s="1870">
        <v>4</v>
      </c>
      <c r="HN585" s="462">
        <v>3</v>
      </c>
      <c r="HO585" s="462">
        <v>2</v>
      </c>
      <c r="HP585" s="1871">
        <f t="shared" si="510"/>
        <v>9</v>
      </c>
      <c r="HQ585" s="1906"/>
      <c r="HR585" s="683"/>
      <c r="HS585" s="683"/>
      <c r="HT585" s="1907"/>
      <c r="HU585" s="1906"/>
      <c r="HV585" s="683"/>
      <c r="HW585" s="683"/>
      <c r="HX585" s="1907"/>
      <c r="HY585" s="1906"/>
      <c r="HZ585" s="683"/>
      <c r="IA585" s="683"/>
      <c r="IB585" s="1907"/>
      <c r="IC585" s="1906"/>
      <c r="ID585" s="683"/>
      <c r="IE585" s="683"/>
      <c r="IF585" s="1907"/>
      <c r="IG585" s="1870">
        <v>4</v>
      </c>
      <c r="IH585" s="462">
        <v>2</v>
      </c>
      <c r="II585" s="462">
        <v>4</v>
      </c>
      <c r="IJ585" s="1871">
        <f t="shared" si="511"/>
        <v>10</v>
      </c>
      <c r="IK585" s="1870">
        <v>4</v>
      </c>
      <c r="IL585" s="462">
        <v>4</v>
      </c>
      <c r="IM585" s="462">
        <v>4</v>
      </c>
      <c r="IN585" s="1871">
        <f t="shared" si="512"/>
        <v>12</v>
      </c>
      <c r="IO585" s="1870"/>
      <c r="IP585" s="462"/>
      <c r="IQ585" s="462"/>
      <c r="IR585" s="1871"/>
      <c r="IS585" s="1870"/>
      <c r="IT585" s="462"/>
      <c r="IU585" s="462"/>
      <c r="IV585" s="574"/>
      <c r="IW585" s="1870"/>
      <c r="IX585" s="462"/>
      <c r="IY585" s="462"/>
      <c r="IZ585" s="1871"/>
      <c r="JA585" s="1870"/>
      <c r="JB585" s="462"/>
      <c r="JC585" s="462"/>
      <c r="JD585" s="1871"/>
      <c r="JE585" s="1870"/>
      <c r="JF585" s="462"/>
      <c r="JG585" s="462"/>
      <c r="JH585" s="1871"/>
      <c r="JI585" s="1870"/>
      <c r="JJ585" s="462"/>
      <c r="JK585" s="462"/>
      <c r="JL585" s="1871"/>
      <c r="JM585" s="1870"/>
      <c r="JN585" s="462"/>
      <c r="JO585" s="462"/>
      <c r="JP585" s="1871"/>
      <c r="JQ585" s="1870"/>
      <c r="JR585" s="462"/>
      <c r="JS585" s="462"/>
      <c r="JT585" s="1871"/>
      <c r="JU585" s="1870"/>
      <c r="JV585" s="462"/>
      <c r="JW585" s="462"/>
      <c r="JX585" s="1871"/>
      <c r="JY585" s="1870"/>
      <c r="JZ585" s="462"/>
      <c r="KA585" s="462"/>
      <c r="KB585" s="1871"/>
      <c r="KC585" s="1870"/>
      <c r="KD585" s="462"/>
      <c r="KE585" s="462"/>
      <c r="KF585" s="1871"/>
      <c r="KG585" s="1870"/>
      <c r="KH585" s="462"/>
      <c r="KI585" s="462"/>
      <c r="KJ585" s="1871"/>
      <c r="KK585" s="1870"/>
      <c r="KL585" s="462"/>
      <c r="KM585" s="462"/>
      <c r="KN585" s="1871"/>
      <c r="KO585" s="1870"/>
      <c r="KP585" s="462"/>
      <c r="KQ585" s="462"/>
      <c r="KR585" s="1871"/>
      <c r="KS585" s="1870"/>
      <c r="KT585" s="462"/>
      <c r="KU585" s="462"/>
      <c r="KV585" s="1871"/>
      <c r="KW585" s="1870"/>
      <c r="KX585" s="462"/>
      <c r="KY585" s="462"/>
      <c r="KZ585" s="1871"/>
      <c r="LA585" s="1870"/>
      <c r="LB585" s="462"/>
      <c r="LC585" s="462"/>
      <c r="LD585" s="1871"/>
      <c r="LE585" s="1870"/>
      <c r="LF585" s="462"/>
      <c r="LG585" s="462"/>
      <c r="LH585" s="1871"/>
      <c r="LI585" s="1870"/>
      <c r="LJ585" s="462"/>
      <c r="LK585" s="462"/>
      <c r="LL585" s="1871"/>
      <c r="LM585" s="1870"/>
      <c r="LN585" s="462"/>
      <c r="LO585" s="462"/>
      <c r="LP585" s="1871"/>
      <c r="LQ585" s="1870"/>
      <c r="LR585" s="462"/>
      <c r="LS585" s="462"/>
      <c r="LT585" s="1871"/>
      <c r="LU585" s="1870"/>
      <c r="LV585" s="462"/>
      <c r="LW585" s="462"/>
      <c r="LX585" s="1871"/>
      <c r="LY585" s="1870"/>
      <c r="LZ585" s="462"/>
      <c r="MA585" s="462"/>
      <c r="MB585" s="1871"/>
      <c r="MC585" s="1870"/>
      <c r="MD585" s="462"/>
      <c r="ME585" s="462"/>
      <c r="MF585" s="1871"/>
      <c r="MG585" s="1870"/>
      <c r="MH585" s="462"/>
      <c r="MI585" s="462"/>
      <c r="MJ585" s="1871"/>
      <c r="MK585" s="1870"/>
      <c r="ML585" s="462"/>
      <c r="MM585" s="462"/>
      <c r="MN585" s="1871"/>
      <c r="MO585" s="1870"/>
      <c r="MP585" s="462"/>
      <c r="MQ585" s="462"/>
      <c r="MR585" s="1871"/>
      <c r="MS585" s="1870"/>
      <c r="MT585" s="462"/>
      <c r="MU585" s="462"/>
      <c r="MV585" s="1871"/>
      <c r="MW585" s="1870"/>
      <c r="MX585" s="462"/>
      <c r="MY585" s="462"/>
      <c r="MZ585" s="1871"/>
      <c r="NA585" s="1870"/>
      <c r="NB585" s="462"/>
      <c r="NC585" s="462"/>
      <c r="ND585" s="1871"/>
    </row>
    <row r="586" spans="1:368" s="78" customFormat="1" thickBot="1">
      <c r="A586" s="899"/>
      <c r="B586" s="1754"/>
      <c r="C586" s="1790"/>
      <c r="D586" s="2331"/>
      <c r="E586" s="1790"/>
      <c r="F586" s="2342"/>
      <c r="G586" s="2342" t="s">
        <v>650</v>
      </c>
      <c r="H586" s="2343">
        <f t="shared" si="499"/>
        <v>2.5433333333333334</v>
      </c>
      <c r="I586" s="2343">
        <f t="shared" si="500"/>
        <v>1.8766666666666667</v>
      </c>
      <c r="J586" s="2343">
        <f t="shared" si="501"/>
        <v>3.6133333333333333</v>
      </c>
      <c r="K586" s="2310">
        <f t="shared" si="508"/>
        <v>8.0333333333333332</v>
      </c>
      <c r="L586" s="1754"/>
      <c r="M586" s="65"/>
      <c r="N586" s="65"/>
      <c r="O586" s="65"/>
      <c r="P586" s="218"/>
      <c r="Q586" s="2511"/>
      <c r="R586" s="97"/>
      <c r="S586" s="98"/>
      <c r="T586" s="2512"/>
      <c r="U586" s="41"/>
      <c r="V586" s="41"/>
      <c r="W586" s="41"/>
      <c r="X586" s="100"/>
      <c r="Y586" s="101"/>
      <c r="Z586" s="101"/>
      <c r="AA586" s="101"/>
      <c r="AB586" s="102"/>
      <c r="AC586" s="484"/>
      <c r="AD586" s="484"/>
      <c r="AE586" s="484"/>
      <c r="AF586" s="356"/>
      <c r="AG586" s="546"/>
      <c r="AH586" s="546"/>
      <c r="AI586" s="546"/>
      <c r="AJ586" s="724"/>
      <c r="AK586" s="485"/>
      <c r="AL586" s="486"/>
      <c r="AM586" s="486"/>
      <c r="AN586" s="2361"/>
      <c r="AO586" s="2227"/>
      <c r="AP586" s="2227"/>
      <c r="AQ586" s="2227"/>
      <c r="AR586" s="108"/>
      <c r="AS586" s="358"/>
      <c r="AT586" s="358"/>
      <c r="AU586" s="358"/>
      <c r="AV586" s="543"/>
      <c r="AW586" s="1956"/>
      <c r="AX586" s="111"/>
      <c r="AY586" s="112"/>
      <c r="AZ586" s="1957"/>
      <c r="BA586" s="4"/>
      <c r="BB586" s="4"/>
      <c r="BC586" s="4"/>
      <c r="BD586" s="2395"/>
      <c r="BE586" s="2398"/>
      <c r="BF586" s="214"/>
      <c r="BG586" s="2445"/>
      <c r="BH586" s="217"/>
      <c r="BI586" s="221"/>
      <c r="BJ586" s="221"/>
      <c r="BK586" s="221"/>
      <c r="BL586" s="115"/>
      <c r="BM586" s="38"/>
      <c r="BN586" s="38"/>
      <c r="BO586" s="38"/>
      <c r="BP586" s="117"/>
      <c r="BQ586" s="373"/>
      <c r="BR586" s="373"/>
      <c r="BS586" s="373"/>
      <c r="BT586" s="1886"/>
      <c r="BU586" s="1939"/>
      <c r="BV586" s="109"/>
      <c r="BW586" s="109"/>
      <c r="BX586" s="1940"/>
      <c r="BY586" s="1870">
        <v>2</v>
      </c>
      <c r="BZ586" s="462">
        <v>1</v>
      </c>
      <c r="CA586" s="462">
        <v>4</v>
      </c>
      <c r="CB586" s="1871">
        <f t="shared" si="509"/>
        <v>7</v>
      </c>
      <c r="CC586" s="484"/>
      <c r="CD586" s="484"/>
      <c r="CE586" s="484"/>
      <c r="CF586" s="1246"/>
      <c r="CG586" s="38"/>
      <c r="CH586" s="38"/>
      <c r="CI586" s="38"/>
      <c r="CJ586" s="117"/>
      <c r="CK586" s="221"/>
      <c r="CL586" s="221"/>
      <c r="CM586" s="221"/>
      <c r="CN586" s="220"/>
      <c r="CO586" s="1982">
        <f t="shared" si="502"/>
        <v>3.3</v>
      </c>
      <c r="CP586" s="358">
        <f t="shared" si="503"/>
        <v>3.3</v>
      </c>
      <c r="CQ586" s="358">
        <f t="shared" si="504"/>
        <v>4.4000000000000004</v>
      </c>
      <c r="CR586" s="1983">
        <v>11</v>
      </c>
      <c r="CV586" s="121"/>
      <c r="CW586" s="2"/>
      <c r="CY586" s="3"/>
      <c r="CZ586" s="3"/>
      <c r="DA586" s="2"/>
      <c r="DC586" s="3"/>
      <c r="DD586" s="3"/>
      <c r="DE586" s="2"/>
      <c r="DG586" s="3"/>
      <c r="DH586" s="3"/>
      <c r="DI586" s="2"/>
      <c r="DK586" s="3"/>
      <c r="DL586" s="3"/>
      <c r="DM586" s="90"/>
      <c r="DN586" s="90"/>
      <c r="DO586" s="90"/>
      <c r="DP586" s="103"/>
      <c r="DQ586" s="2"/>
      <c r="DS586" s="3"/>
      <c r="DT586" s="121"/>
      <c r="DU586" s="492"/>
      <c r="DV586" s="492"/>
      <c r="DW586" s="492"/>
      <c r="DX586" s="743"/>
      <c r="DY586" s="2"/>
      <c r="EA586" s="3"/>
      <c r="EB586" s="121"/>
      <c r="EC586" s="2"/>
      <c r="EE586" s="3"/>
      <c r="EF586" s="121"/>
      <c r="EG586" s="2"/>
      <c r="EI586" s="3"/>
      <c r="EJ586" s="121"/>
      <c r="EK586" s="2"/>
      <c r="EL586" s="78" t="s">
        <v>654</v>
      </c>
      <c r="EM586" s="3"/>
      <c r="EN586" s="121"/>
      <c r="EO586" s="1870"/>
      <c r="EP586" s="462"/>
      <c r="EQ586" s="462"/>
      <c r="ER586" s="1871"/>
      <c r="ES586" s="2"/>
      <c r="EU586" s="3"/>
      <c r="EV586" s="121"/>
      <c r="EW586" s="2"/>
      <c r="EY586" s="3"/>
      <c r="EZ586" s="121"/>
      <c r="FA586" s="2"/>
      <c r="FC586" s="3"/>
      <c r="FD586" s="121"/>
      <c r="FE586" s="1682"/>
      <c r="FF586" s="1683"/>
      <c r="FG586" s="1684"/>
      <c r="FH586" s="1685"/>
      <c r="FL586" s="2252"/>
      <c r="FP586" s="2252"/>
      <c r="FQ586" s="1858"/>
      <c r="FT586" s="2252"/>
      <c r="FU586" s="462"/>
      <c r="FV586" s="462"/>
      <c r="FW586" s="462"/>
      <c r="FX586" s="2267"/>
      <c r="GB586" s="2252"/>
      <c r="GF586" s="2252"/>
      <c r="GG586" s="1858"/>
      <c r="GJ586" s="2252"/>
      <c r="GK586" s="374"/>
      <c r="GL586" s="374"/>
      <c r="GM586" s="374"/>
      <c r="GN586" s="2263"/>
      <c r="GR586" s="2252"/>
      <c r="GS586" s="1906">
        <f t="shared" si="505"/>
        <v>3.9599999999999995</v>
      </c>
      <c r="GT586" s="683">
        <f t="shared" si="506"/>
        <v>3.9599999999999995</v>
      </c>
      <c r="GU586" s="683">
        <f t="shared" si="507"/>
        <v>5.2799999999999994</v>
      </c>
      <c r="GV586" s="1907">
        <v>13.2</v>
      </c>
      <c r="GW586" s="1870"/>
      <c r="GX586" s="462"/>
      <c r="GY586" s="462"/>
      <c r="GZ586" s="1871"/>
      <c r="HA586" s="1870"/>
      <c r="HB586" s="462"/>
      <c r="HC586" s="462"/>
      <c r="HD586" s="1871"/>
      <c r="HE586" s="1906"/>
      <c r="HF586" s="683"/>
      <c r="HG586" s="683"/>
      <c r="HH586" s="1907"/>
      <c r="HI586" s="1906"/>
      <c r="HJ586" s="683"/>
      <c r="HK586" s="683"/>
      <c r="HL586" s="1907"/>
      <c r="HM586" s="1870">
        <v>2</v>
      </c>
      <c r="HN586" s="462">
        <v>1</v>
      </c>
      <c r="HO586" s="462">
        <v>3</v>
      </c>
      <c r="HP586" s="1871">
        <f t="shared" si="510"/>
        <v>6</v>
      </c>
      <c r="HQ586" s="1906"/>
      <c r="HR586" s="683"/>
      <c r="HS586" s="683"/>
      <c r="HT586" s="1907"/>
      <c r="HU586" s="1906"/>
      <c r="HV586" s="683"/>
      <c r="HW586" s="683"/>
      <c r="HX586" s="1907"/>
      <c r="HY586" s="1906"/>
      <c r="HZ586" s="683"/>
      <c r="IA586" s="683"/>
      <c r="IB586" s="1907"/>
      <c r="IC586" s="1906"/>
      <c r="ID586" s="683"/>
      <c r="IE586" s="683"/>
      <c r="IF586" s="1907"/>
      <c r="IG586" s="1870">
        <v>2</v>
      </c>
      <c r="IH586" s="462">
        <v>1</v>
      </c>
      <c r="II586" s="462">
        <v>3</v>
      </c>
      <c r="IJ586" s="1871">
        <f t="shared" si="511"/>
        <v>6</v>
      </c>
      <c r="IK586" s="1870">
        <v>2</v>
      </c>
      <c r="IL586" s="462">
        <v>1</v>
      </c>
      <c r="IM586" s="462">
        <v>2</v>
      </c>
      <c r="IN586" s="1871">
        <f t="shared" si="512"/>
        <v>5</v>
      </c>
      <c r="IO586" s="1870"/>
      <c r="IP586" s="462"/>
      <c r="IQ586" s="462"/>
      <c r="IR586" s="1871"/>
      <c r="IS586" s="1870"/>
      <c r="IT586" s="462"/>
      <c r="IU586" s="462"/>
      <c r="IV586" s="574"/>
      <c r="IW586" s="1870"/>
      <c r="IX586" s="462"/>
      <c r="IY586" s="462"/>
      <c r="IZ586" s="1871"/>
      <c r="JA586" s="1870"/>
      <c r="JB586" s="462"/>
      <c r="JC586" s="462"/>
      <c r="JD586" s="1871"/>
      <c r="JE586" s="1870"/>
      <c r="JF586" s="462"/>
      <c r="JG586" s="462"/>
      <c r="JH586" s="1871"/>
      <c r="JI586" s="1870"/>
      <c r="JJ586" s="462"/>
      <c r="JK586" s="462"/>
      <c r="JL586" s="1871"/>
      <c r="JM586" s="1870"/>
      <c r="JN586" s="462"/>
      <c r="JO586" s="462"/>
      <c r="JP586" s="1871"/>
      <c r="JQ586" s="1870"/>
      <c r="JR586" s="462"/>
      <c r="JS586" s="462"/>
      <c r="JT586" s="1871"/>
      <c r="JU586" s="1870"/>
      <c r="JV586" s="462"/>
      <c r="JW586" s="462"/>
      <c r="JX586" s="1871"/>
      <c r="JY586" s="1870"/>
      <c r="JZ586" s="462"/>
      <c r="KA586" s="462"/>
      <c r="KB586" s="1871"/>
      <c r="KC586" s="1870"/>
      <c r="KD586" s="462"/>
      <c r="KE586" s="462"/>
      <c r="KF586" s="1871"/>
      <c r="KG586" s="1870"/>
      <c r="KH586" s="462"/>
      <c r="KI586" s="462"/>
      <c r="KJ586" s="1871"/>
      <c r="KK586" s="1870"/>
      <c r="KL586" s="462"/>
      <c r="KM586" s="462"/>
      <c r="KN586" s="1871"/>
      <c r="KO586" s="1870"/>
      <c r="KP586" s="462"/>
      <c r="KQ586" s="462"/>
      <c r="KR586" s="1871"/>
      <c r="KS586" s="1870"/>
      <c r="KT586" s="462"/>
      <c r="KU586" s="462"/>
      <c r="KV586" s="1871"/>
      <c r="KW586" s="1870"/>
      <c r="KX586" s="462"/>
      <c r="KY586" s="462"/>
      <c r="KZ586" s="1871"/>
      <c r="LA586" s="1870"/>
      <c r="LB586" s="462"/>
      <c r="LC586" s="462"/>
      <c r="LD586" s="1871"/>
      <c r="LE586" s="1870"/>
      <c r="LF586" s="462"/>
      <c r="LG586" s="462"/>
      <c r="LH586" s="1871"/>
      <c r="LI586" s="1870"/>
      <c r="LJ586" s="462"/>
      <c r="LK586" s="462"/>
      <c r="LL586" s="1871"/>
      <c r="LM586" s="1870"/>
      <c r="LN586" s="462"/>
      <c r="LO586" s="462"/>
      <c r="LP586" s="1871"/>
      <c r="LQ586" s="1870"/>
      <c r="LR586" s="462"/>
      <c r="LS586" s="462"/>
      <c r="LT586" s="1871"/>
      <c r="LU586" s="1870"/>
      <c r="LV586" s="462"/>
      <c r="LW586" s="462"/>
      <c r="LX586" s="1871"/>
      <c r="LY586" s="1870"/>
      <c r="LZ586" s="462"/>
      <c r="MA586" s="462"/>
      <c r="MB586" s="1871"/>
      <c r="MC586" s="1870"/>
      <c r="MD586" s="462"/>
      <c r="ME586" s="462"/>
      <c r="MF586" s="1871"/>
      <c r="MG586" s="1870"/>
      <c r="MH586" s="462"/>
      <c r="MI586" s="462"/>
      <c r="MJ586" s="1871"/>
      <c r="MK586" s="1870"/>
      <c r="ML586" s="462"/>
      <c r="MM586" s="462"/>
      <c r="MN586" s="1871"/>
      <c r="MO586" s="1870"/>
      <c r="MP586" s="462"/>
      <c r="MQ586" s="462"/>
      <c r="MR586" s="1871"/>
      <c r="MS586" s="1870"/>
      <c r="MT586" s="462"/>
      <c r="MU586" s="462"/>
      <c r="MV586" s="1871"/>
      <c r="MW586" s="1870"/>
      <c r="MX586" s="462"/>
      <c r="MY586" s="462"/>
      <c r="MZ586" s="1871"/>
      <c r="NA586" s="1870"/>
      <c r="NB586" s="462"/>
      <c r="NC586" s="462"/>
      <c r="ND586" s="1871"/>
    </row>
    <row r="587" spans="1:368" s="78" customFormat="1" thickBot="1">
      <c r="A587" s="899"/>
      <c r="B587" s="1754"/>
      <c r="C587" s="1790"/>
      <c r="D587" s="2331"/>
      <c r="E587" s="1790"/>
      <c r="F587" s="2342"/>
      <c r="G587" s="2342" t="s">
        <v>161</v>
      </c>
      <c r="H587" s="2343">
        <f t="shared" si="499"/>
        <v>4.0305</v>
      </c>
      <c r="I587" s="2343">
        <f t="shared" si="500"/>
        <v>3.5305</v>
      </c>
      <c r="J587" s="2352">
        <f t="shared" si="501"/>
        <v>6.7073333333333336</v>
      </c>
      <c r="K587" s="2310">
        <f t="shared" si="508"/>
        <v>14.268333333333334</v>
      </c>
      <c r="L587" s="1754"/>
      <c r="M587" s="65"/>
      <c r="N587" s="65"/>
      <c r="O587" s="65"/>
      <c r="P587" s="218"/>
      <c r="Q587" s="2511"/>
      <c r="R587" s="97"/>
      <c r="S587" s="98"/>
      <c r="T587" s="2512"/>
      <c r="U587" s="41"/>
      <c r="V587" s="41"/>
      <c r="W587" s="41"/>
      <c r="X587" s="100"/>
      <c r="Y587" s="101"/>
      <c r="Z587" s="101"/>
      <c r="AA587" s="101"/>
      <c r="AB587" s="102"/>
      <c r="AC587" s="484"/>
      <c r="AD587" s="484"/>
      <c r="AE587" s="484"/>
      <c r="AF587" s="356"/>
      <c r="AG587" s="546"/>
      <c r="AH587" s="546"/>
      <c r="AI587" s="546"/>
      <c r="AJ587" s="724"/>
      <c r="AK587" s="485"/>
      <c r="AL587" s="486"/>
      <c r="AM587" s="486"/>
      <c r="AN587" s="2361"/>
      <c r="AO587" s="2227"/>
      <c r="AP587" s="2227"/>
      <c r="AQ587" s="2227"/>
      <c r="AR587" s="108"/>
      <c r="AS587" s="1906"/>
      <c r="AT587" s="683"/>
      <c r="AU587" s="683"/>
      <c r="AV587" s="1907"/>
      <c r="AW587" s="1956"/>
      <c r="AX587" s="111"/>
      <c r="AY587" s="112"/>
      <c r="AZ587" s="1957"/>
      <c r="BA587" s="4"/>
      <c r="BB587" s="4"/>
      <c r="BC587" s="4"/>
      <c r="BD587" s="2395"/>
      <c r="BE587" s="2398"/>
      <c r="BF587" s="214"/>
      <c r="BG587" s="2445"/>
      <c r="BH587" s="217"/>
      <c r="BI587" s="221"/>
      <c r="BJ587" s="221"/>
      <c r="BK587" s="221"/>
      <c r="BL587" s="115"/>
      <c r="BM587" s="38"/>
      <c r="BN587" s="38"/>
      <c r="BO587" s="38"/>
      <c r="BP587" s="117"/>
      <c r="BQ587" s="373"/>
      <c r="BR587" s="373"/>
      <c r="BS587" s="373"/>
      <c r="BT587" s="1886"/>
      <c r="BU587" s="1939"/>
      <c r="BV587" s="109"/>
      <c r="BW587" s="109"/>
      <c r="BX587" s="1940"/>
      <c r="BY587" s="1870">
        <v>4</v>
      </c>
      <c r="BZ587" s="462">
        <v>4</v>
      </c>
      <c r="CA587" s="462">
        <v>6</v>
      </c>
      <c r="CB587" s="1871">
        <f t="shared" si="509"/>
        <v>14</v>
      </c>
      <c r="CC587" s="484"/>
      <c r="CD587" s="484"/>
      <c r="CE587" s="484"/>
      <c r="CF587" s="1246"/>
      <c r="CG587" s="38"/>
      <c r="CH587" s="38"/>
      <c r="CI587" s="38"/>
      <c r="CJ587" s="117"/>
      <c r="CK587" s="221"/>
      <c r="CL587" s="221"/>
      <c r="CM587" s="221"/>
      <c r="CN587" s="220"/>
      <c r="CO587" s="1906">
        <f>CR587*6/20</f>
        <v>3.7829999999999999</v>
      </c>
      <c r="CP587" s="683">
        <f>CR587*6/20</f>
        <v>3.7829999999999999</v>
      </c>
      <c r="CQ587" s="683">
        <f>CR587*8/20</f>
        <v>5.0439999999999996</v>
      </c>
      <c r="CR587" s="1907">
        <v>12.61</v>
      </c>
      <c r="CV587" s="121"/>
      <c r="CW587" s="2"/>
      <c r="CY587" s="3"/>
      <c r="CZ587" s="3"/>
      <c r="DA587" s="2"/>
      <c r="DC587" s="3"/>
      <c r="DD587" s="3"/>
      <c r="DE587" s="2"/>
      <c r="DG587" s="3"/>
      <c r="DH587" s="3"/>
      <c r="DI587" s="2"/>
      <c r="DK587" s="3"/>
      <c r="DL587" s="3"/>
      <c r="DM587" s="90"/>
      <c r="DN587" s="90"/>
      <c r="DO587" s="90"/>
      <c r="DP587" s="103"/>
      <c r="DQ587" s="2"/>
      <c r="DS587" s="3"/>
      <c r="DT587" s="121"/>
      <c r="DU587" s="1906"/>
      <c r="DV587" s="683"/>
      <c r="DW587" s="683"/>
      <c r="DX587" s="1907"/>
      <c r="DY587" s="2"/>
      <c r="EA587" s="3"/>
      <c r="EB587" s="121"/>
      <c r="EC587" s="2"/>
      <c r="EE587" s="3"/>
      <c r="EF587" s="121"/>
      <c r="EG587" s="2"/>
      <c r="EI587" s="3"/>
      <c r="EJ587" s="121"/>
      <c r="EK587" s="2"/>
      <c r="EM587" s="3"/>
      <c r="EN587" s="121"/>
      <c r="EO587" s="1870"/>
      <c r="EP587" s="462"/>
      <c r="EQ587" s="462"/>
      <c r="ER587" s="1871"/>
      <c r="ES587" s="2"/>
      <c r="EU587" s="3"/>
      <c r="EV587" s="121"/>
      <c r="EW587" s="2"/>
      <c r="EY587" s="3"/>
      <c r="EZ587" s="121"/>
      <c r="FA587" s="2"/>
      <c r="FC587" s="3"/>
      <c r="FD587" s="121"/>
      <c r="FE587" s="1682"/>
      <c r="FF587" s="1683"/>
      <c r="FG587" s="1684"/>
      <c r="FH587" s="1685"/>
      <c r="FL587" s="2252"/>
      <c r="FP587" s="2252"/>
      <c r="FQ587" s="1858"/>
      <c r="FT587" s="2252"/>
      <c r="FU587" s="462"/>
      <c r="FV587" s="462"/>
      <c r="FW587" s="462"/>
      <c r="FX587" s="2267"/>
      <c r="GB587" s="2252"/>
      <c r="GF587" s="2252"/>
      <c r="GG587" s="1858"/>
      <c r="GJ587" s="2252"/>
      <c r="GK587" s="374"/>
      <c r="GL587" s="374"/>
      <c r="GM587" s="374"/>
      <c r="GN587" s="2263"/>
      <c r="GR587" s="2252"/>
      <c r="GS587" s="374">
        <f t="shared" si="505"/>
        <v>5.4</v>
      </c>
      <c r="GT587" s="374">
        <f t="shared" si="506"/>
        <v>5.4</v>
      </c>
      <c r="GU587" s="374">
        <f t="shared" si="507"/>
        <v>7.2</v>
      </c>
      <c r="GV587" s="2263">
        <v>18</v>
      </c>
      <c r="GW587" s="1870"/>
      <c r="GX587" s="462"/>
      <c r="GY587" s="462"/>
      <c r="GZ587" s="1871"/>
      <c r="HA587" s="1870"/>
      <c r="HB587" s="462"/>
      <c r="HC587" s="462"/>
      <c r="HD587" s="1871"/>
      <c r="HE587" s="1870"/>
      <c r="HF587" s="462"/>
      <c r="HG587" s="462"/>
      <c r="HH587" s="1871"/>
      <c r="HI587" s="1870"/>
      <c r="HJ587" s="462"/>
      <c r="HK587" s="462"/>
      <c r="HL587" s="1871"/>
      <c r="HM587" s="1870">
        <v>4</v>
      </c>
      <c r="HN587" s="462">
        <v>1</v>
      </c>
      <c r="HO587" s="462">
        <v>7</v>
      </c>
      <c r="HP587" s="1871">
        <f t="shared" si="510"/>
        <v>12</v>
      </c>
      <c r="HQ587" s="1870"/>
      <c r="HR587" s="462"/>
      <c r="HS587" s="462"/>
      <c r="HT587" s="1871"/>
      <c r="HU587" s="1870"/>
      <c r="HV587" s="462"/>
      <c r="HW587" s="462"/>
      <c r="HX587" s="1871"/>
      <c r="HY587" s="1870"/>
      <c r="HZ587" s="462"/>
      <c r="IA587" s="462"/>
      <c r="IB587" s="1871"/>
      <c r="IC587" s="1870"/>
      <c r="ID587" s="462"/>
      <c r="IE587" s="462"/>
      <c r="IF587" s="1871"/>
      <c r="IG587" s="1870">
        <v>4</v>
      </c>
      <c r="IH587" s="462">
        <v>4</v>
      </c>
      <c r="II587" s="462">
        <v>7</v>
      </c>
      <c r="IJ587" s="1871">
        <f t="shared" si="511"/>
        <v>15</v>
      </c>
      <c r="IK587" s="1870">
        <v>3</v>
      </c>
      <c r="IL587" s="462">
        <v>3</v>
      </c>
      <c r="IM587" s="462">
        <v>8</v>
      </c>
      <c r="IN587" s="1871">
        <f t="shared" si="512"/>
        <v>14</v>
      </c>
      <c r="IO587" s="1870"/>
      <c r="IP587" s="462"/>
      <c r="IQ587" s="462"/>
      <c r="IR587" s="1871"/>
      <c r="IS587" s="1870"/>
      <c r="IT587" s="462"/>
      <c r="IU587" s="462"/>
      <c r="IV587" s="574"/>
      <c r="IW587" s="1870"/>
      <c r="IX587" s="462"/>
      <c r="IY587" s="462"/>
      <c r="IZ587" s="1871"/>
      <c r="JA587" s="1870"/>
      <c r="JB587" s="462"/>
      <c r="JC587" s="462"/>
      <c r="JD587" s="1871"/>
      <c r="JE587" s="1870"/>
      <c r="JF587" s="462"/>
      <c r="JG587" s="462"/>
      <c r="JH587" s="1871"/>
      <c r="JI587" s="1870"/>
      <c r="JJ587" s="462"/>
      <c r="JK587" s="462"/>
      <c r="JL587" s="1871"/>
      <c r="JM587" s="1870"/>
      <c r="JN587" s="462"/>
      <c r="JO587" s="462"/>
      <c r="JP587" s="1871"/>
      <c r="JQ587" s="1870"/>
      <c r="JR587" s="462"/>
      <c r="JS587" s="462"/>
      <c r="JT587" s="1871"/>
      <c r="JU587" s="1870"/>
      <c r="JV587" s="462"/>
      <c r="JW587" s="462"/>
      <c r="JX587" s="1871"/>
      <c r="JY587" s="1870"/>
      <c r="JZ587" s="462"/>
      <c r="KA587" s="462"/>
      <c r="KB587" s="1871"/>
      <c r="KC587" s="1870"/>
      <c r="KD587" s="462"/>
      <c r="KE587" s="462"/>
      <c r="KF587" s="1871"/>
      <c r="KG587" s="1870"/>
      <c r="KH587" s="462"/>
      <c r="KI587" s="462"/>
      <c r="KJ587" s="1871"/>
      <c r="KK587" s="1870"/>
      <c r="KL587" s="462"/>
      <c r="KM587" s="462"/>
      <c r="KN587" s="1871"/>
      <c r="KO587" s="1870"/>
      <c r="KP587" s="462"/>
      <c r="KQ587" s="462"/>
      <c r="KR587" s="1871"/>
      <c r="KS587" s="1870"/>
      <c r="KT587" s="462"/>
      <c r="KU587" s="462"/>
      <c r="KV587" s="1871"/>
      <c r="KW587" s="1870"/>
      <c r="KX587" s="462"/>
      <c r="KY587" s="462"/>
      <c r="KZ587" s="1871"/>
      <c r="LA587" s="1870"/>
      <c r="LB587" s="462"/>
      <c r="LC587" s="462"/>
      <c r="LD587" s="1871"/>
      <c r="LE587" s="1870"/>
      <c r="LF587" s="462"/>
      <c r="LG587" s="462"/>
      <c r="LH587" s="1871"/>
      <c r="LI587" s="1870"/>
      <c r="LJ587" s="462"/>
      <c r="LK587" s="462"/>
      <c r="LL587" s="1871"/>
      <c r="LM587" s="1870"/>
      <c r="LN587" s="462"/>
      <c r="LO587" s="462"/>
      <c r="LP587" s="1871"/>
      <c r="LQ587" s="1870"/>
      <c r="LR587" s="462"/>
      <c r="LS587" s="462"/>
      <c r="LT587" s="1871"/>
      <c r="LU587" s="1870"/>
      <c r="LV587" s="462"/>
      <c r="LW587" s="462"/>
      <c r="LX587" s="1871"/>
      <c r="LY587" s="1870"/>
      <c r="LZ587" s="462"/>
      <c r="MA587" s="462"/>
      <c r="MB587" s="1871"/>
      <c r="MC587" s="1870"/>
      <c r="MD587" s="462"/>
      <c r="ME587" s="462"/>
      <c r="MF587" s="1871"/>
      <c r="MG587" s="1870"/>
      <c r="MH587" s="462"/>
      <c r="MI587" s="462"/>
      <c r="MJ587" s="1871"/>
      <c r="MK587" s="1870"/>
      <c r="ML587" s="462"/>
      <c r="MM587" s="462"/>
      <c r="MN587" s="1871"/>
      <c r="MO587" s="1870"/>
      <c r="MP587" s="462"/>
      <c r="MQ587" s="462"/>
      <c r="MR587" s="1871"/>
      <c r="MS587" s="1870"/>
      <c r="MT587" s="462"/>
      <c r="MU587" s="462"/>
      <c r="MV587" s="1871"/>
      <c r="MW587" s="1870"/>
      <c r="MX587" s="462"/>
      <c r="MY587" s="462"/>
      <c r="MZ587" s="1871"/>
      <c r="NA587" s="1870"/>
      <c r="NB587" s="462"/>
      <c r="NC587" s="462"/>
      <c r="ND587" s="1871"/>
    </row>
    <row r="588" spans="1:368" s="933" customFormat="1" thickBot="1">
      <c r="A588" s="900"/>
      <c r="B588" s="1761"/>
      <c r="C588" s="2340"/>
      <c r="D588" s="2347"/>
      <c r="E588" s="2340"/>
      <c r="F588" s="2270"/>
      <c r="G588" s="2270" t="s">
        <v>651</v>
      </c>
      <c r="H588" s="2343">
        <f t="shared" si="499"/>
        <v>3.0649999999999999</v>
      </c>
      <c r="I588" s="2343">
        <f t="shared" si="500"/>
        <v>3.0649999999999999</v>
      </c>
      <c r="J588" s="2354">
        <f t="shared" si="501"/>
        <v>5.5866666666666669</v>
      </c>
      <c r="K588" s="2421">
        <f t="shared" si="508"/>
        <v>11.716666666666667</v>
      </c>
      <c r="L588" s="1761"/>
      <c r="M588" s="2136"/>
      <c r="N588" s="2136"/>
      <c r="O588" s="2136"/>
      <c r="P588" s="2492"/>
      <c r="Q588" s="2538"/>
      <c r="R588" s="2137"/>
      <c r="S588" s="2138"/>
      <c r="T588" s="2539"/>
      <c r="U588" s="2139"/>
      <c r="V588" s="2139"/>
      <c r="W588" s="2139"/>
      <c r="X588" s="2140"/>
      <c r="Y588" s="2204"/>
      <c r="Z588" s="2204"/>
      <c r="AA588" s="2204"/>
      <c r="AB588" s="2205"/>
      <c r="AC588" s="2245"/>
      <c r="AD588" s="2245"/>
      <c r="AE588" s="2245"/>
      <c r="AF588" s="904"/>
      <c r="AG588" s="2212"/>
      <c r="AH588" s="2213"/>
      <c r="AI588" s="2213"/>
      <c r="AJ588" s="2357"/>
      <c r="AK588" s="2391"/>
      <c r="AL588" s="2238"/>
      <c r="AM588" s="2238"/>
      <c r="AN588" s="2392"/>
      <c r="AO588" s="2229"/>
      <c r="AP588" s="2229"/>
      <c r="AQ588" s="2229"/>
      <c r="AR588" s="2230"/>
      <c r="AS588" s="918"/>
      <c r="AT588" s="918"/>
      <c r="AU588" s="918"/>
      <c r="AV588" s="2240"/>
      <c r="AW588" s="2152"/>
      <c r="AX588" s="2153"/>
      <c r="AY588" s="2154"/>
      <c r="AZ588" s="2155"/>
      <c r="BA588" s="2156"/>
      <c r="BB588" s="2156"/>
      <c r="BC588" s="2156"/>
      <c r="BD588" s="2396"/>
      <c r="BE588" s="2399"/>
      <c r="BF588" s="2157"/>
      <c r="BG588" s="2446"/>
      <c r="BH588" s="2441"/>
      <c r="BI588" s="2158"/>
      <c r="BJ588" s="2158"/>
      <c r="BK588" s="2158"/>
      <c r="BL588" s="2159"/>
      <c r="BM588" s="2160"/>
      <c r="BN588" s="2160"/>
      <c r="BO588" s="2160"/>
      <c r="BP588" s="2161"/>
      <c r="BQ588" s="910"/>
      <c r="BR588" s="910"/>
      <c r="BS588" s="910"/>
      <c r="BT588" s="2242"/>
      <c r="BU588" s="2162"/>
      <c r="BV588" s="2149"/>
      <c r="BW588" s="2149"/>
      <c r="BX588" s="2163"/>
      <c r="BY588" s="2348">
        <v>3</v>
      </c>
      <c r="BZ588" s="2233">
        <v>2</v>
      </c>
      <c r="CA588" s="2233">
        <v>5</v>
      </c>
      <c r="CB588" s="2349">
        <f t="shared" si="509"/>
        <v>10</v>
      </c>
      <c r="CC588" s="2245"/>
      <c r="CD588" s="2245"/>
      <c r="CE588" s="2245"/>
      <c r="CF588" s="2246"/>
      <c r="CG588" s="2160"/>
      <c r="CH588" s="2160"/>
      <c r="CI588" s="2160"/>
      <c r="CJ588" s="2161"/>
      <c r="CK588" s="2158"/>
      <c r="CL588" s="2158"/>
      <c r="CM588" s="2158"/>
      <c r="CN588" s="2166"/>
      <c r="CO588" s="1982">
        <f t="shared" si="502"/>
        <v>2.7</v>
      </c>
      <c r="CP588" s="358">
        <f t="shared" si="503"/>
        <v>2.7</v>
      </c>
      <c r="CQ588" s="358">
        <f t="shared" si="504"/>
        <v>3.6</v>
      </c>
      <c r="CR588" s="1983">
        <v>9</v>
      </c>
      <c r="CV588" s="2168"/>
      <c r="CW588" s="2169"/>
      <c r="CY588" s="2167"/>
      <c r="CZ588" s="2167"/>
      <c r="DA588" s="2169"/>
      <c r="DC588" s="2167"/>
      <c r="DD588" s="2167"/>
      <c r="DE588" s="2169"/>
      <c r="DG588" s="2167"/>
      <c r="DH588" s="2167"/>
      <c r="DI588" s="2169"/>
      <c r="DK588" s="2167"/>
      <c r="DL588" s="2167"/>
      <c r="DM588" s="2170"/>
      <c r="DN588" s="2170"/>
      <c r="DO588" s="2170"/>
      <c r="DP588" s="2171"/>
      <c r="DQ588" s="2169"/>
      <c r="DS588" s="2167"/>
      <c r="DT588" s="2168"/>
      <c r="DU588" s="1229"/>
      <c r="DV588" s="1230"/>
      <c r="DW588" s="1230"/>
      <c r="DX588" s="2422"/>
      <c r="DY588" s="2169"/>
      <c r="EA588" s="2167"/>
      <c r="EB588" s="2168"/>
      <c r="EC588" s="2169"/>
      <c r="EE588" s="2167"/>
      <c r="EF588" s="2168"/>
      <c r="EG588" s="2169"/>
      <c r="EI588" s="2167"/>
      <c r="EJ588" s="2168"/>
      <c r="EK588" s="2169"/>
      <c r="EM588" s="2167"/>
      <c r="EN588" s="2168"/>
      <c r="EO588" s="2348"/>
      <c r="EP588" s="2233"/>
      <c r="EQ588" s="2233"/>
      <c r="ER588" s="2349"/>
      <c r="ES588" s="2169"/>
      <c r="EU588" s="2167"/>
      <c r="EV588" s="2168"/>
      <c r="EW588" s="2169"/>
      <c r="EY588" s="2167"/>
      <c r="EZ588" s="2168"/>
      <c r="FA588" s="2169"/>
      <c r="FC588" s="2167"/>
      <c r="FD588" s="2168"/>
      <c r="FE588" s="2192"/>
      <c r="FF588" s="2193"/>
      <c r="FG588" s="2194"/>
      <c r="FH588" s="2195"/>
      <c r="FL588" s="2261"/>
      <c r="FP588" s="2261"/>
      <c r="FQ588" s="1868"/>
      <c r="FT588" s="2261"/>
      <c r="FU588" s="2233"/>
      <c r="FV588" s="2233"/>
      <c r="FW588" s="2233"/>
      <c r="FX588" s="2269"/>
      <c r="GB588" s="2261"/>
      <c r="GF588" s="2261"/>
      <c r="GG588" s="1868"/>
      <c r="GJ588" s="2261"/>
      <c r="GK588" s="2212"/>
      <c r="GL588" s="2213"/>
      <c r="GM588" s="2213"/>
      <c r="GN588" s="2357"/>
      <c r="GR588" s="2261"/>
      <c r="GS588" s="906">
        <f t="shared" si="505"/>
        <v>3.3</v>
      </c>
      <c r="GT588" s="906">
        <f t="shared" si="506"/>
        <v>3.3</v>
      </c>
      <c r="GU588" s="906">
        <f t="shared" si="507"/>
        <v>4.4000000000000004</v>
      </c>
      <c r="GV588" s="2393">
        <v>11</v>
      </c>
      <c r="GW588" s="2348"/>
      <c r="GX588" s="2233"/>
      <c r="GY588" s="2233"/>
      <c r="GZ588" s="2349"/>
      <c r="HA588" s="2348"/>
      <c r="HB588" s="2233"/>
      <c r="HC588" s="2233"/>
      <c r="HD588" s="2349"/>
      <c r="HE588" s="2348"/>
      <c r="HF588" s="2233"/>
      <c r="HG588" s="2233"/>
      <c r="HH588" s="2349"/>
      <c r="HI588" s="2348"/>
      <c r="HJ588" s="2233"/>
      <c r="HK588" s="2233"/>
      <c r="HL588" s="2349"/>
      <c r="HM588" s="2212">
        <f>HP588*6/20</f>
        <v>3.3900000000000006</v>
      </c>
      <c r="HN588" s="2213">
        <f>HP588*6/20</f>
        <v>3.3900000000000006</v>
      </c>
      <c r="HO588" s="2213">
        <f>HP588*8/20</f>
        <v>4.5200000000000005</v>
      </c>
      <c r="HP588" s="2357">
        <v>11.3</v>
      </c>
      <c r="HQ588" s="2348"/>
      <c r="HR588" s="2233"/>
      <c r="HS588" s="2233"/>
      <c r="HT588" s="2349"/>
      <c r="HU588" s="2348"/>
      <c r="HV588" s="2233"/>
      <c r="HW588" s="2233"/>
      <c r="HX588" s="2349"/>
      <c r="HY588" s="2348"/>
      <c r="HZ588" s="2233"/>
      <c r="IA588" s="2233"/>
      <c r="IB588" s="2349"/>
      <c r="IC588" s="2348"/>
      <c r="ID588" s="2233"/>
      <c r="IE588" s="2233"/>
      <c r="IF588" s="2349"/>
      <c r="IG588" s="2348">
        <v>3</v>
      </c>
      <c r="IH588" s="2233">
        <v>4</v>
      </c>
      <c r="II588" s="2233">
        <v>8</v>
      </c>
      <c r="IJ588" s="2349">
        <f t="shared" si="511"/>
        <v>15</v>
      </c>
      <c r="IK588" s="2348">
        <v>3</v>
      </c>
      <c r="IL588" s="2233">
        <v>3</v>
      </c>
      <c r="IM588" s="2233">
        <v>8</v>
      </c>
      <c r="IN588" s="2349">
        <f t="shared" si="512"/>
        <v>14</v>
      </c>
      <c r="IO588" s="2348"/>
      <c r="IP588" s="2233"/>
      <c r="IQ588" s="2233"/>
      <c r="IR588" s="2349"/>
      <c r="IS588" s="2348"/>
      <c r="IT588" s="2233"/>
      <c r="IU588" s="2233"/>
      <c r="IV588" s="905"/>
      <c r="IW588" s="2348"/>
      <c r="IX588" s="2233"/>
      <c r="IY588" s="2233"/>
      <c r="IZ588" s="2349"/>
      <c r="JA588" s="2348"/>
      <c r="JB588" s="2233"/>
      <c r="JC588" s="2233"/>
      <c r="JD588" s="2349"/>
      <c r="JE588" s="2348"/>
      <c r="JF588" s="2233"/>
      <c r="JG588" s="2233"/>
      <c r="JH588" s="2349"/>
      <c r="JI588" s="2348"/>
      <c r="JJ588" s="2233"/>
      <c r="JK588" s="2233"/>
      <c r="JL588" s="2349"/>
      <c r="JM588" s="2348"/>
      <c r="JN588" s="2233"/>
      <c r="JO588" s="2233"/>
      <c r="JP588" s="2349"/>
      <c r="JQ588" s="2348"/>
      <c r="JR588" s="2233"/>
      <c r="JS588" s="2233"/>
      <c r="JT588" s="2349"/>
      <c r="JU588" s="2348"/>
      <c r="JV588" s="2233"/>
      <c r="JW588" s="2233"/>
      <c r="JX588" s="2349"/>
      <c r="JY588" s="2348"/>
      <c r="JZ588" s="2233"/>
      <c r="KA588" s="2233"/>
      <c r="KB588" s="2349"/>
      <c r="KC588" s="2348"/>
      <c r="KD588" s="2233"/>
      <c r="KE588" s="2233"/>
      <c r="KF588" s="2349"/>
      <c r="KG588" s="2348"/>
      <c r="KH588" s="2233"/>
      <c r="KI588" s="2233"/>
      <c r="KJ588" s="2349"/>
      <c r="KK588" s="2348"/>
      <c r="KL588" s="2233"/>
      <c r="KM588" s="2233"/>
      <c r="KN588" s="2349"/>
      <c r="KO588" s="2348"/>
      <c r="KP588" s="2233"/>
      <c r="KQ588" s="2233"/>
      <c r="KR588" s="2349"/>
      <c r="KS588" s="2348"/>
      <c r="KT588" s="2233"/>
      <c r="KU588" s="2233"/>
      <c r="KV588" s="2349"/>
      <c r="KW588" s="2348"/>
      <c r="KX588" s="2233"/>
      <c r="KY588" s="2233"/>
      <c r="KZ588" s="2349"/>
      <c r="LA588" s="2348"/>
      <c r="LB588" s="2233"/>
      <c r="LC588" s="2233"/>
      <c r="LD588" s="2349"/>
      <c r="LE588" s="2348"/>
      <c r="LF588" s="2233"/>
      <c r="LG588" s="2233"/>
      <c r="LH588" s="2349"/>
      <c r="LI588" s="2348"/>
      <c r="LJ588" s="2233"/>
      <c r="LK588" s="2233"/>
      <c r="LL588" s="2349"/>
      <c r="LM588" s="2348"/>
      <c r="LN588" s="2233"/>
      <c r="LO588" s="2233"/>
      <c r="LP588" s="2349"/>
      <c r="LQ588" s="2348"/>
      <c r="LR588" s="2233"/>
      <c r="LS588" s="2233"/>
      <c r="LT588" s="2349"/>
      <c r="LU588" s="2348"/>
      <c r="LV588" s="2233"/>
      <c r="LW588" s="2233"/>
      <c r="LX588" s="2349"/>
      <c r="LY588" s="2348"/>
      <c r="LZ588" s="2233"/>
      <c r="MA588" s="2233"/>
      <c r="MB588" s="2349"/>
      <c r="MC588" s="2348"/>
      <c r="MD588" s="2233"/>
      <c r="ME588" s="2233"/>
      <c r="MF588" s="2349"/>
      <c r="MG588" s="2348"/>
      <c r="MH588" s="2233"/>
      <c r="MI588" s="2233"/>
      <c r="MJ588" s="2349"/>
      <c r="MK588" s="2348"/>
      <c r="ML588" s="2233"/>
      <c r="MM588" s="2233"/>
      <c r="MN588" s="2349"/>
      <c r="MO588" s="2348"/>
      <c r="MP588" s="2233"/>
      <c r="MQ588" s="2233"/>
      <c r="MR588" s="2349"/>
      <c r="MS588" s="2348"/>
      <c r="MT588" s="2233"/>
      <c r="MU588" s="2233"/>
      <c r="MV588" s="2349"/>
      <c r="MW588" s="2348"/>
      <c r="MX588" s="2233"/>
      <c r="MY588" s="2233"/>
      <c r="MZ588" s="2349"/>
      <c r="NA588" s="2348"/>
      <c r="NB588" s="2233"/>
      <c r="NC588" s="2233"/>
      <c r="ND588" s="2349"/>
    </row>
    <row r="589" spans="1:368" s="898" customFormat="1" thickBot="1">
      <c r="A589" s="861"/>
      <c r="B589" s="1760"/>
      <c r="C589" s="1790"/>
      <c r="D589" s="2331"/>
      <c r="E589" s="1790"/>
      <c r="F589" s="2345" t="s">
        <v>655</v>
      </c>
      <c r="G589" s="2346"/>
      <c r="H589" s="2274"/>
      <c r="I589" s="2274"/>
      <c r="J589" s="2274"/>
      <c r="K589" s="2275"/>
      <c r="L589" s="1760"/>
      <c r="M589" s="2075"/>
      <c r="N589" s="2075"/>
      <c r="O589" s="2075"/>
      <c r="P589" s="2491"/>
      <c r="Q589" s="2536"/>
      <c r="R589" s="2076"/>
      <c r="S589" s="2077"/>
      <c r="T589" s="2537"/>
      <c r="U589" s="2078"/>
      <c r="V589" s="2078"/>
      <c r="W589" s="2078"/>
      <c r="X589" s="2079"/>
      <c r="Y589" s="2199"/>
      <c r="Z589" s="2199"/>
      <c r="AA589" s="2199"/>
      <c r="AB589" s="2200"/>
      <c r="AC589" s="2570"/>
      <c r="AD589" s="2570"/>
      <c r="AE589" s="2571"/>
      <c r="AF589" s="2571"/>
      <c r="AG589" s="2574">
        <f>STDEV(AJ590:AJ595)</f>
        <v>0</v>
      </c>
      <c r="AH589" s="2574"/>
      <c r="AI589" s="2575">
        <f>AVERAGE(AJ590:AJ595)</f>
        <v>0</v>
      </c>
      <c r="AJ589" s="2575"/>
      <c r="AK589" s="2574"/>
      <c r="AL589" s="2574"/>
      <c r="AM589" s="2575"/>
      <c r="AN589" s="2575"/>
      <c r="AO589" s="2225"/>
      <c r="AP589" s="2225"/>
      <c r="AQ589" s="2225"/>
      <c r="AR589" s="2226"/>
      <c r="AS589" s="2574" t="e">
        <f>STDEV(AV590:AV595)</f>
        <v>#DIV/0!</v>
      </c>
      <c r="AT589" s="2574"/>
      <c r="AU589" s="2575" t="e">
        <f>AVERAGE(AV590:AV595)</f>
        <v>#DIV/0!</v>
      </c>
      <c r="AV589" s="2575"/>
      <c r="AW589" s="2570" t="e">
        <f>STDEV(AZ590:AZ595)</f>
        <v>#DIV/0!</v>
      </c>
      <c r="AX589" s="2570"/>
      <c r="AY589" s="2571" t="e">
        <f>AVERAGE(AZ590:AZ595)</f>
        <v>#DIV/0!</v>
      </c>
      <c r="AZ589" s="2571"/>
      <c r="BA589" s="2095"/>
      <c r="BB589" s="2095"/>
      <c r="BC589" s="2095"/>
      <c r="BD589" s="2394"/>
      <c r="BE589" s="2572">
        <f>STDEV(BH590:BH595)</f>
        <v>0</v>
      </c>
      <c r="BF589" s="2570"/>
      <c r="BG589" s="2571">
        <f>AVERAGE(BH590:BH595)</f>
        <v>0</v>
      </c>
      <c r="BH589" s="2571"/>
      <c r="BI589" s="2097"/>
      <c r="BJ589" s="2097"/>
      <c r="BK589" s="2097"/>
      <c r="BL589" s="2098"/>
      <c r="BM589" s="2570"/>
      <c r="BN589" s="2570"/>
      <c r="BO589" s="2571"/>
      <c r="BP589" s="2571"/>
      <c r="BQ589" s="2088"/>
      <c r="BR589" s="2088"/>
      <c r="BS589" s="2088"/>
      <c r="BT589" s="2090"/>
      <c r="BU589" s="2101"/>
      <c r="BV589" s="2088"/>
      <c r="BW589" s="2088"/>
      <c r="BX589" s="2102"/>
      <c r="BY589" s="2570">
        <f>STDEV(CB590:CB595)</f>
        <v>2</v>
      </c>
      <c r="BZ589" s="2570"/>
      <c r="CA589" s="2571">
        <f>AVERAGE(CB590:CB595)</f>
        <v>14</v>
      </c>
      <c r="CB589" s="2571"/>
      <c r="CC589" s="2078"/>
      <c r="CD589" s="2078"/>
      <c r="CE589" s="2078"/>
      <c r="CF589" s="2079"/>
      <c r="CG589" s="2099"/>
      <c r="CH589" s="2099"/>
      <c r="CI589" s="2099"/>
      <c r="CJ589" s="2100"/>
      <c r="CK589" s="2097"/>
      <c r="CL589" s="2097"/>
      <c r="CM589" s="2097"/>
      <c r="CN589" s="2105"/>
      <c r="CO589" s="1867"/>
      <c r="CQ589" s="2106"/>
      <c r="CR589" s="2201"/>
      <c r="CV589" s="2107"/>
      <c r="CW589" s="2108"/>
      <c r="CY589" s="2106"/>
      <c r="CZ589" s="2106"/>
      <c r="DA589" s="2108"/>
      <c r="DC589" s="2106"/>
      <c r="DD589" s="2106"/>
      <c r="DE589" s="2108"/>
      <c r="DG589" s="2106"/>
      <c r="DH589" s="2106"/>
      <c r="DI589" s="2108"/>
      <c r="DK589" s="2106"/>
      <c r="DL589" s="2106"/>
      <c r="DM589" s="2109"/>
      <c r="DN589" s="2109"/>
      <c r="DO589" s="2109"/>
      <c r="DP589" s="2110"/>
      <c r="DQ589" s="2108"/>
      <c r="DS589" s="2106"/>
      <c r="DT589" s="2107"/>
      <c r="DU589" s="2108"/>
      <c r="DW589" s="2106"/>
      <c r="DX589" s="2107"/>
      <c r="DY589" s="2108"/>
      <c r="EA589" s="2106"/>
      <c r="EB589" s="2107"/>
      <c r="EC589" s="2108"/>
      <c r="EE589" s="2106"/>
      <c r="EF589" s="2107"/>
      <c r="EG589" s="2108"/>
      <c r="EI589" s="2106"/>
      <c r="EJ589" s="2107"/>
      <c r="EK589" s="2108"/>
      <c r="EM589" s="2106"/>
      <c r="EN589" s="2107"/>
      <c r="EO589" s="2570"/>
      <c r="EP589" s="2570"/>
      <c r="EQ589" s="2571"/>
      <c r="ER589" s="2571"/>
      <c r="ES589" s="2108"/>
      <c r="EU589" s="2106"/>
      <c r="EV589" s="2107"/>
      <c r="EW589" s="2108"/>
      <c r="EY589" s="2106"/>
      <c r="EZ589" s="2107"/>
      <c r="FA589" s="2108"/>
      <c r="FC589" s="2106"/>
      <c r="FD589" s="2107"/>
      <c r="FE589" s="2131"/>
      <c r="FF589" s="2132"/>
      <c r="FG589" s="2133"/>
      <c r="FH589" s="2134"/>
      <c r="FL589" s="2260"/>
      <c r="FP589" s="2260"/>
      <c r="FQ589" s="1867"/>
      <c r="FT589" s="2260"/>
      <c r="FX589" s="2260"/>
      <c r="FY589" s="2570"/>
      <c r="FZ589" s="2570"/>
      <c r="GA589" s="2571"/>
      <c r="GB589" s="2571"/>
      <c r="GF589" s="2260"/>
      <c r="GG589" s="1867"/>
      <c r="GJ589" s="2260"/>
      <c r="GK589" s="1867"/>
      <c r="GN589" s="2260"/>
      <c r="GR589" s="2260"/>
      <c r="GS589" s="2570">
        <f>STDEV(GV590:GV595)</f>
        <v>2.2449944320643667</v>
      </c>
      <c r="GT589" s="2570"/>
      <c r="GU589" s="2571">
        <f>AVERAGE(GV590:GV595)</f>
        <v>15.4</v>
      </c>
      <c r="GV589" s="2571"/>
      <c r="GW589" s="2570">
        <f>STDEV(GZ590:GZ595)</f>
        <v>1.9390719429665293</v>
      </c>
      <c r="GX589" s="2570"/>
      <c r="GY589" s="2571">
        <f>AVERAGE(GZ590:GZ595)</f>
        <v>13.200000000000001</v>
      </c>
      <c r="GZ589" s="2571"/>
      <c r="HA589" s="2570"/>
      <c r="HB589" s="2570"/>
      <c r="HC589" s="2571"/>
      <c r="HD589" s="2571"/>
      <c r="HE589" s="2570">
        <f>STDEV(HH590:HH595)</f>
        <v>5.0622788017519023</v>
      </c>
      <c r="HF589" s="2570"/>
      <c r="HG589" s="2571">
        <f>AVERAGE(HH590:HH595)</f>
        <v>2.0666666666666669</v>
      </c>
      <c r="HH589" s="2571"/>
      <c r="HI589" s="2570">
        <f>STDEV(HL590:HL595)</f>
        <v>5.0622788017519023</v>
      </c>
      <c r="HJ589" s="2570"/>
      <c r="HK589" s="2571">
        <f>AVERAGE(HL590:HL595)</f>
        <v>2.0666666666666669</v>
      </c>
      <c r="HL589" s="2571"/>
      <c r="HM589" s="2570">
        <f>STDEV(HP590:HP595)</f>
        <v>2.7129319932501139</v>
      </c>
      <c r="HN589" s="2570"/>
      <c r="HO589" s="2571">
        <f>AVERAGE(HP590:HP595)</f>
        <v>13.799999999999999</v>
      </c>
      <c r="HP589" s="2571"/>
      <c r="HQ589" s="2570">
        <f>STDEV(HT590:HT595)</f>
        <v>3.1780497164141406</v>
      </c>
      <c r="HR589" s="2570"/>
      <c r="HS589" s="2571">
        <f>AVERAGE(HT590:HT595)</f>
        <v>13</v>
      </c>
      <c r="HT589" s="2571"/>
      <c r="HU589" s="2570"/>
      <c r="HV589" s="2570"/>
      <c r="HW589" s="2571"/>
      <c r="HX589" s="2571"/>
      <c r="HY589" s="2570"/>
      <c r="HZ589" s="2570"/>
      <c r="IA589" s="2571"/>
      <c r="IB589" s="2571"/>
      <c r="IC589" s="2570">
        <f>STDEV(IF590:IF595)</f>
        <v>3.5213633723318019</v>
      </c>
      <c r="ID589" s="2570"/>
      <c r="IE589" s="2571">
        <f>AVERAGE(IF590:IF595)</f>
        <v>14</v>
      </c>
      <c r="IF589" s="2571"/>
      <c r="IG589" s="2570"/>
      <c r="IH589" s="2570"/>
      <c r="II589" s="2571"/>
      <c r="IJ589" s="2571"/>
      <c r="IK589" s="2570"/>
      <c r="IL589" s="2570"/>
      <c r="IM589" s="2571"/>
      <c r="IN589" s="2571"/>
      <c r="IO589" s="2570">
        <f>STDEV(IR590:IV595)</f>
        <v>3.9698866482558404</v>
      </c>
      <c r="IP589" s="2570"/>
      <c r="IQ589" s="2571">
        <f>AVERAGE(IR590:IV595)</f>
        <v>14.799999999999999</v>
      </c>
      <c r="IR589" s="2571"/>
      <c r="IS589" s="2570"/>
      <c r="IT589" s="2570"/>
      <c r="IU589" s="2571"/>
      <c r="IV589" s="2571"/>
      <c r="IW589" s="2572"/>
      <c r="IX589" s="2570"/>
      <c r="IY589" s="2571"/>
      <c r="IZ589" s="2573"/>
      <c r="JA589" s="2572"/>
      <c r="JB589" s="2570"/>
      <c r="JC589" s="2571"/>
      <c r="JD589" s="2573"/>
      <c r="JE589" s="2572"/>
      <c r="JF589" s="2570"/>
      <c r="JG589" s="2571"/>
      <c r="JH589" s="2573"/>
      <c r="JI589" s="2572"/>
      <c r="JJ589" s="2570"/>
      <c r="JK589" s="2571"/>
      <c r="JL589" s="2573"/>
      <c r="JM589" s="2572"/>
      <c r="JN589" s="2570"/>
      <c r="JO589" s="2571"/>
      <c r="JP589" s="2573"/>
      <c r="JQ589" s="2572"/>
      <c r="JR589" s="2570"/>
      <c r="JS589" s="2571"/>
      <c r="JT589" s="2573"/>
      <c r="JU589" s="2572"/>
      <c r="JV589" s="2570"/>
      <c r="JW589" s="2571"/>
      <c r="JX589" s="2573"/>
      <c r="JY589" s="2572"/>
      <c r="JZ589" s="2570"/>
      <c r="KA589" s="2571"/>
      <c r="KB589" s="2573"/>
      <c r="KC589" s="2572"/>
      <c r="KD589" s="2570"/>
      <c r="KE589" s="2571"/>
      <c r="KF589" s="2573"/>
      <c r="KG589" s="2572"/>
      <c r="KH589" s="2570"/>
      <c r="KI589" s="2571"/>
      <c r="KJ589" s="2573"/>
      <c r="KK589" s="2572"/>
      <c r="KL589" s="2570"/>
      <c r="KM589" s="2571"/>
      <c r="KN589" s="2573"/>
      <c r="KO589" s="2572"/>
      <c r="KP589" s="2570"/>
      <c r="KQ589" s="2571"/>
      <c r="KR589" s="2573"/>
      <c r="KS589" s="2572"/>
      <c r="KT589" s="2570"/>
      <c r="KU589" s="2571"/>
      <c r="KV589" s="2573"/>
      <c r="KW589" s="2572"/>
      <c r="KX589" s="2570"/>
      <c r="KY589" s="2571"/>
      <c r="KZ589" s="2573"/>
      <c r="LA589" s="2572"/>
      <c r="LB589" s="2570"/>
      <c r="LC589" s="2571"/>
      <c r="LD589" s="2573"/>
      <c r="LE589" s="2572"/>
      <c r="LF589" s="2570"/>
      <c r="LG589" s="2571"/>
      <c r="LH589" s="2573"/>
      <c r="LI589" s="2572"/>
      <c r="LJ589" s="2570"/>
      <c r="LK589" s="2571"/>
      <c r="LL589" s="2573"/>
      <c r="LM589" s="2572"/>
      <c r="LN589" s="2570"/>
      <c r="LO589" s="2571"/>
      <c r="LP589" s="2573"/>
      <c r="LQ589" s="2572"/>
      <c r="LR589" s="2570"/>
      <c r="LS589" s="2571"/>
      <c r="LT589" s="2573"/>
      <c r="LU589" s="2572"/>
      <c r="LV589" s="2570"/>
      <c r="LW589" s="2571"/>
      <c r="LX589" s="2573"/>
      <c r="LY589" s="2572"/>
      <c r="LZ589" s="2570"/>
      <c r="MA589" s="2571"/>
      <c r="MB589" s="2573"/>
      <c r="MC589" s="2572"/>
      <c r="MD589" s="2570"/>
      <c r="ME589" s="2571"/>
      <c r="MF589" s="2573"/>
      <c r="MG589" s="2572"/>
      <c r="MH589" s="2570"/>
      <c r="MI589" s="2571"/>
      <c r="MJ589" s="2573"/>
      <c r="MK589" s="2572"/>
      <c r="ML589" s="2570"/>
      <c r="MM589" s="2571"/>
      <c r="MN589" s="2573"/>
      <c r="MO589" s="2572"/>
      <c r="MP589" s="2570"/>
      <c r="MQ589" s="2571"/>
      <c r="MR589" s="2573"/>
      <c r="MS589" s="2572"/>
      <c r="MT589" s="2570"/>
      <c r="MU589" s="2571"/>
      <c r="MV589" s="2573"/>
      <c r="MW589" s="2572"/>
      <c r="MX589" s="2570"/>
      <c r="MY589" s="2571"/>
      <c r="MZ589" s="2573"/>
      <c r="NA589" s="2572"/>
      <c r="NB589" s="2570"/>
      <c r="NC589" s="2571"/>
      <c r="ND589" s="2573"/>
    </row>
    <row r="590" spans="1:368" s="78" customFormat="1" thickBot="1">
      <c r="A590" s="899"/>
      <c r="B590" s="1754"/>
      <c r="C590" s="1790"/>
      <c r="D590" s="2331"/>
      <c r="E590" s="1790"/>
      <c r="F590" s="2342" t="s">
        <v>656</v>
      </c>
      <c r="G590" s="2342" t="s">
        <v>667</v>
      </c>
      <c r="H590" s="2343">
        <f t="shared" ref="H590:J595" si="513">AVERAGE(AG590,CG590,BE590,IC590,GW590,GS590,AK590,HQ590,IO590,BY590,HM590)</f>
        <v>3.4057142857142857</v>
      </c>
      <c r="I590" s="2343">
        <f t="shared" si="513"/>
        <v>3.5485714285714285</v>
      </c>
      <c r="J590" s="2343">
        <f t="shared" si="513"/>
        <v>5.4457142857142866</v>
      </c>
      <c r="K590" s="2214">
        <f t="shared" ref="K590:K595" si="514">SUM(H590:J590)</f>
        <v>12.4</v>
      </c>
      <c r="L590" s="1754"/>
      <c r="M590" s="65"/>
      <c r="N590" s="65"/>
      <c r="O590" s="65"/>
      <c r="P590" s="218"/>
      <c r="Q590" s="2511"/>
      <c r="R590" s="97"/>
      <c r="S590" s="98"/>
      <c r="T590" s="2512"/>
      <c r="U590" s="41"/>
      <c r="V590" s="41"/>
      <c r="W590" s="41"/>
      <c r="X590" s="100"/>
      <c r="Y590" s="101"/>
      <c r="Z590" s="101"/>
      <c r="AA590" s="101"/>
      <c r="AB590" s="102"/>
      <c r="AC590" s="484"/>
      <c r="AD590" s="484"/>
      <c r="AE590" s="484"/>
      <c r="AF590" s="2403"/>
      <c r="AG590" s="2404"/>
      <c r="AH590" s="2208"/>
      <c r="AI590" s="2208"/>
      <c r="AJ590" s="2211">
        <f>AI590+AH590+AG590</f>
        <v>0</v>
      </c>
      <c r="AK590" s="2405"/>
      <c r="AL590" s="1556"/>
      <c r="AM590" s="1556"/>
      <c r="AN590" s="2406"/>
      <c r="AO590" s="2225"/>
      <c r="AP590" s="2225"/>
      <c r="AQ590" s="2225"/>
      <c r="AR590" s="2226"/>
      <c r="AS590" s="879"/>
      <c r="AT590" s="879"/>
      <c r="AU590" s="879"/>
      <c r="AV590" s="2236"/>
      <c r="AW590" s="1906"/>
      <c r="AX590" s="683"/>
      <c r="AY590" s="683"/>
      <c r="AZ590" s="1907"/>
      <c r="BA590" s="4"/>
      <c r="BB590" s="4"/>
      <c r="BC590" s="4"/>
      <c r="BD590" s="2395"/>
      <c r="BE590" s="2400"/>
      <c r="BF590" s="1526"/>
      <c r="BG590" s="2450"/>
      <c r="BH590" s="2447">
        <f>BG590+BF590+BE590</f>
        <v>0</v>
      </c>
      <c r="BI590" s="221"/>
      <c r="BJ590" s="221"/>
      <c r="BK590" s="221"/>
      <c r="BL590" s="220"/>
      <c r="BM590" s="2235"/>
      <c r="BN590" s="879"/>
      <c r="BO590" s="879"/>
      <c r="BP590" s="2236"/>
      <c r="BQ590" s="109"/>
      <c r="BR590" s="109"/>
      <c r="BS590" s="109"/>
      <c r="BT590" s="608"/>
      <c r="BU590" s="1939"/>
      <c r="BV590" s="109"/>
      <c r="BW590" s="109"/>
      <c r="BX590" s="1940"/>
      <c r="BY590" s="374">
        <f t="shared" ref="BY590:BY595" si="515">CB590*6/20</f>
        <v>4.2</v>
      </c>
      <c r="BZ590" s="374">
        <f t="shared" ref="BZ590:BZ595" si="516">CB590*6/20</f>
        <v>4.2</v>
      </c>
      <c r="CA590" s="374">
        <f t="shared" ref="CA590:CA595" si="517">CB590*8/20</f>
        <v>5.6</v>
      </c>
      <c r="CB590" s="2263">
        <v>14</v>
      </c>
      <c r="CC590" s="41"/>
      <c r="CD590" s="41"/>
      <c r="CE590" s="41"/>
      <c r="CF590" s="100"/>
      <c r="CG590" s="38"/>
      <c r="CH590" s="38"/>
      <c r="CI590" s="38"/>
      <c r="CJ590" s="117"/>
      <c r="CK590" s="221"/>
      <c r="CL590" s="221"/>
      <c r="CM590" s="221"/>
      <c r="CN590" s="220"/>
      <c r="CO590" s="1858"/>
      <c r="CQ590" s="3"/>
      <c r="CR590" s="2020"/>
      <c r="CV590" s="121"/>
      <c r="CW590" s="2"/>
      <c r="CY590" s="3"/>
      <c r="CZ590" s="3"/>
      <c r="DA590" s="2"/>
      <c r="DC590" s="3"/>
      <c r="DD590" s="3"/>
      <c r="DE590" s="2"/>
      <c r="DG590" s="3"/>
      <c r="DH590" s="3"/>
      <c r="DI590" s="2"/>
      <c r="DK590" s="3"/>
      <c r="DL590" s="3"/>
      <c r="DM590" s="90"/>
      <c r="DN590" s="90"/>
      <c r="DO590" s="90"/>
      <c r="DP590" s="103"/>
      <c r="DQ590" s="2"/>
      <c r="DS590" s="3"/>
      <c r="DT590" s="121"/>
      <c r="DU590" s="2"/>
      <c r="DW590" s="3"/>
      <c r="DX590" s="121"/>
      <c r="DY590" s="2"/>
      <c r="EA590" s="3"/>
      <c r="EB590" s="121"/>
      <c r="EC590" s="2"/>
      <c r="EE590" s="3"/>
      <c r="EF590" s="121"/>
      <c r="EG590" s="2"/>
      <c r="EI590" s="3"/>
      <c r="EJ590" s="121"/>
      <c r="EK590" s="2"/>
      <c r="EM590" s="3"/>
      <c r="EN590" s="121"/>
      <c r="EO590" s="1870"/>
      <c r="EP590" s="462"/>
      <c r="EQ590" s="462"/>
      <c r="ER590" s="1871"/>
      <c r="ES590" s="2"/>
      <c r="EU590" s="3"/>
      <c r="EV590" s="121"/>
      <c r="EW590" s="2"/>
      <c r="EY590" s="3"/>
      <c r="EZ590" s="121"/>
      <c r="FA590" s="2"/>
      <c r="FC590" s="3"/>
      <c r="FD590" s="121"/>
      <c r="FE590" s="1682"/>
      <c r="FF590" s="1683"/>
      <c r="FG590" s="1684"/>
      <c r="FH590" s="1685"/>
      <c r="FL590" s="2252"/>
      <c r="FP590" s="2252"/>
      <c r="FQ590" s="1858"/>
      <c r="FT590" s="2252"/>
      <c r="FX590" s="2252"/>
      <c r="FY590" s="374"/>
      <c r="FZ590" s="374"/>
      <c r="GA590" s="374"/>
      <c r="GB590" s="2263"/>
      <c r="GF590" s="2252"/>
      <c r="GG590" s="1858"/>
      <c r="GJ590" s="2252"/>
      <c r="GK590" s="1858"/>
      <c r="GN590" s="2252"/>
      <c r="GR590" s="2252"/>
      <c r="GS590" s="374">
        <f t="shared" ref="GS590:GS595" si="518">GV590*6/20</f>
        <v>3.9</v>
      </c>
      <c r="GT590" s="374">
        <f t="shared" ref="GT590:GT595" si="519">GV590*6/20</f>
        <v>3.9</v>
      </c>
      <c r="GU590" s="374">
        <f t="shared" ref="GU590:GU595" si="520">GV590*8/20</f>
        <v>5.2</v>
      </c>
      <c r="GV590" s="2263">
        <v>13</v>
      </c>
      <c r="GW590" s="1870">
        <v>3</v>
      </c>
      <c r="GX590" s="462">
        <v>4</v>
      </c>
      <c r="GY590" s="462">
        <v>4</v>
      </c>
      <c r="GZ590" s="1871">
        <f>GY590+GX590+GW590</f>
        <v>11</v>
      </c>
      <c r="HA590" s="1870"/>
      <c r="HB590" s="462"/>
      <c r="HC590" s="462"/>
      <c r="HD590" s="1871"/>
      <c r="HE590" s="1870"/>
      <c r="HF590" s="462"/>
      <c r="HG590" s="462"/>
      <c r="HH590" s="1871">
        <f>HG590+HF590+HE590</f>
        <v>0</v>
      </c>
      <c r="HI590" s="1870"/>
      <c r="HJ590" s="462"/>
      <c r="HK590" s="462"/>
      <c r="HL590" s="1871">
        <f>HK590+HJ590+HI590</f>
        <v>0</v>
      </c>
      <c r="HM590" s="1870">
        <v>3</v>
      </c>
      <c r="HN590" s="462">
        <v>3</v>
      </c>
      <c r="HO590" s="462">
        <v>8</v>
      </c>
      <c r="HP590" s="1871">
        <f>HO590+HN590+HM590</f>
        <v>14</v>
      </c>
      <c r="HQ590" s="1870">
        <v>2</v>
      </c>
      <c r="HR590" s="462">
        <v>2</v>
      </c>
      <c r="HS590" s="462">
        <v>5</v>
      </c>
      <c r="HT590" s="1871">
        <f t="shared" ref="HT590:HT595" si="521">HS590+HR590+HQ590</f>
        <v>9</v>
      </c>
      <c r="HU590" s="1870"/>
      <c r="HV590" s="462"/>
      <c r="HW590" s="462"/>
      <c r="HX590" s="1871"/>
      <c r="HY590" s="1870"/>
      <c r="HZ590" s="462"/>
      <c r="IA590" s="462"/>
      <c r="IB590" s="1871"/>
      <c r="IC590" s="374">
        <f t="shared" ref="IC590:IC595" si="522">IF590*6/20</f>
        <v>3.3</v>
      </c>
      <c r="ID590" s="374">
        <f t="shared" ref="ID590:ID595" si="523">IF590*6/20</f>
        <v>3.3</v>
      </c>
      <c r="IE590" s="374">
        <f t="shared" ref="IE590:IE595" si="524">IF590*8/20</f>
        <v>4.4000000000000004</v>
      </c>
      <c r="IF590" s="2263">
        <v>11</v>
      </c>
      <c r="IG590" s="1870"/>
      <c r="IH590" s="462"/>
      <c r="II590" s="462"/>
      <c r="IJ590" s="1871"/>
      <c r="IK590" s="1870"/>
      <c r="IL590" s="462"/>
      <c r="IM590" s="462"/>
      <c r="IN590" s="1871"/>
      <c r="IO590" s="1906">
        <f t="shared" ref="IO590:IO595" si="525">IR590*6/20</f>
        <v>4.4400000000000004</v>
      </c>
      <c r="IP590" s="683">
        <f t="shared" ref="IP590:IP595" si="526">IR590*6/20</f>
        <v>4.4400000000000004</v>
      </c>
      <c r="IQ590" s="683">
        <f t="shared" ref="IQ590:IQ595" si="527">IR590*8/20</f>
        <v>5.92</v>
      </c>
      <c r="IR590" s="1907">
        <v>14.8</v>
      </c>
      <c r="IS590" s="1906"/>
      <c r="IT590" s="683"/>
      <c r="IU590" s="683"/>
      <c r="IV590" s="699"/>
      <c r="IW590" s="1906"/>
      <c r="IX590" s="683"/>
      <c r="IY590" s="683"/>
      <c r="IZ590" s="1907"/>
      <c r="JA590" s="1906"/>
      <c r="JB590" s="683"/>
      <c r="JC590" s="683"/>
      <c r="JD590" s="1907"/>
      <c r="JE590" s="1906"/>
      <c r="JF590" s="683"/>
      <c r="JG590" s="683"/>
      <c r="JH590" s="1907"/>
      <c r="JI590" s="1906"/>
      <c r="JJ590" s="683"/>
      <c r="JK590" s="683"/>
      <c r="JL590" s="1907"/>
      <c r="JM590" s="1906"/>
      <c r="JN590" s="683"/>
      <c r="JO590" s="683"/>
      <c r="JP590" s="1907"/>
      <c r="JQ590" s="1906"/>
      <c r="JR590" s="683"/>
      <c r="JS590" s="683"/>
      <c r="JT590" s="1907"/>
      <c r="JU590" s="1906"/>
      <c r="JV590" s="683"/>
      <c r="JW590" s="683"/>
      <c r="JX590" s="1907"/>
      <c r="JY590" s="1906"/>
      <c r="JZ590" s="683"/>
      <c r="KA590" s="683"/>
      <c r="KB590" s="1907"/>
      <c r="KC590" s="1906"/>
      <c r="KD590" s="683"/>
      <c r="KE590" s="683"/>
      <c r="KF590" s="1907"/>
      <c r="KG590" s="1906"/>
      <c r="KH590" s="683"/>
      <c r="KI590" s="683"/>
      <c r="KJ590" s="1907"/>
      <c r="KK590" s="1906"/>
      <c r="KL590" s="683"/>
      <c r="KM590" s="683"/>
      <c r="KN590" s="1907"/>
      <c r="KO590" s="1906"/>
      <c r="KP590" s="683"/>
      <c r="KQ590" s="683"/>
      <c r="KR590" s="1907"/>
      <c r="KS590" s="1906"/>
      <c r="KT590" s="683"/>
      <c r="KU590" s="683"/>
      <c r="KV590" s="1907"/>
      <c r="KW590" s="1906"/>
      <c r="KX590" s="683"/>
      <c r="KY590" s="683"/>
      <c r="KZ590" s="1907"/>
      <c r="LA590" s="1906"/>
      <c r="LB590" s="683"/>
      <c r="LC590" s="683"/>
      <c r="LD590" s="1907"/>
      <c r="LE590" s="1906"/>
      <c r="LF590" s="683"/>
      <c r="LG590" s="683"/>
      <c r="LH590" s="1907"/>
      <c r="LI590" s="1906"/>
      <c r="LJ590" s="683"/>
      <c r="LK590" s="683"/>
      <c r="LL590" s="1907"/>
      <c r="LM590" s="1906"/>
      <c r="LN590" s="683"/>
      <c r="LO590" s="683"/>
      <c r="LP590" s="1907"/>
      <c r="LQ590" s="1906"/>
      <c r="LR590" s="683"/>
      <c r="LS590" s="683"/>
      <c r="LT590" s="1907"/>
      <c r="LU590" s="1906"/>
      <c r="LV590" s="683"/>
      <c r="LW590" s="683"/>
      <c r="LX590" s="1907"/>
      <c r="LY590" s="1906"/>
      <c r="LZ590" s="683"/>
      <c r="MA590" s="683"/>
      <c r="MB590" s="1907"/>
      <c r="MC590" s="1906"/>
      <c r="MD590" s="683"/>
      <c r="ME590" s="683"/>
      <c r="MF590" s="1907"/>
      <c r="MG590" s="1906"/>
      <c r="MH590" s="683"/>
      <c r="MI590" s="683"/>
      <c r="MJ590" s="1907"/>
      <c r="MK590" s="1906"/>
      <c r="ML590" s="683"/>
      <c r="MM590" s="683"/>
      <c r="MN590" s="1907"/>
      <c r="MO590" s="1906"/>
      <c r="MP590" s="683"/>
      <c r="MQ590" s="683"/>
      <c r="MR590" s="1907"/>
      <c r="MS590" s="1906"/>
      <c r="MT590" s="683"/>
      <c r="MU590" s="683"/>
      <c r="MV590" s="1907"/>
      <c r="MW590" s="1906"/>
      <c r="MX590" s="683"/>
      <c r="MY590" s="683"/>
      <c r="MZ590" s="1907"/>
      <c r="NA590" s="1906"/>
      <c r="NB590" s="683"/>
      <c r="NC590" s="683"/>
      <c r="ND590" s="1907"/>
    </row>
    <row r="591" spans="1:368" s="78" customFormat="1" thickBot="1">
      <c r="A591" s="899"/>
      <c r="B591" s="1754"/>
      <c r="C591" s="1790"/>
      <c r="D591" s="2331"/>
      <c r="E591" s="1790"/>
      <c r="F591" s="2342"/>
      <c r="G591" s="2342" t="s">
        <v>486</v>
      </c>
      <c r="H591" s="2343">
        <f t="shared" si="513"/>
        <v>3.1885714285714286</v>
      </c>
      <c r="I591" s="2343">
        <f t="shared" si="513"/>
        <v>3.2600000000000002</v>
      </c>
      <c r="J591" s="2343">
        <f t="shared" si="513"/>
        <v>4.322857142857143</v>
      </c>
      <c r="K591" s="2214">
        <f t="shared" si="514"/>
        <v>10.771428571428572</v>
      </c>
      <c r="L591" s="1754"/>
      <c r="M591" s="65"/>
      <c r="N591" s="65"/>
      <c r="O591" s="65"/>
      <c r="P591" s="218"/>
      <c r="Q591" s="2511"/>
      <c r="R591" s="97"/>
      <c r="S591" s="98"/>
      <c r="T591" s="2512"/>
      <c r="U591" s="41"/>
      <c r="V591" s="41"/>
      <c r="W591" s="41"/>
      <c r="X591" s="100"/>
      <c r="Y591" s="101"/>
      <c r="Z591" s="101"/>
      <c r="AA591" s="101"/>
      <c r="AB591" s="102"/>
      <c r="AC591" s="484"/>
      <c r="AD591" s="484"/>
      <c r="AE591" s="484"/>
      <c r="AF591" s="2403"/>
      <c r="AG591" s="2407"/>
      <c r="AH591" s="546"/>
      <c r="AI591" s="546"/>
      <c r="AJ591" s="724">
        <f>AI591+AH591+AG591</f>
        <v>0</v>
      </c>
      <c r="AK591" s="485"/>
      <c r="AL591" s="486"/>
      <c r="AM591" s="486"/>
      <c r="AN591" s="2361"/>
      <c r="AO591" s="2227"/>
      <c r="AP591" s="2227"/>
      <c r="AQ591" s="2227"/>
      <c r="AR591" s="108"/>
      <c r="AS591" s="358"/>
      <c r="AT591" s="358"/>
      <c r="AU591" s="358"/>
      <c r="AV591" s="1983"/>
      <c r="AW591" s="1971"/>
      <c r="AX591" s="665"/>
      <c r="AY591" s="666"/>
      <c r="AZ591" s="1963"/>
      <c r="BA591" s="4"/>
      <c r="BB591" s="4"/>
      <c r="BC591" s="4"/>
      <c r="BD591" s="2395"/>
      <c r="BE591" s="2401"/>
      <c r="BF591" s="368"/>
      <c r="BG591" s="2451"/>
      <c r="BH591" s="2448">
        <f>BG591+BF591+BE591</f>
        <v>0</v>
      </c>
      <c r="BI591" s="221"/>
      <c r="BJ591" s="221"/>
      <c r="BK591" s="221"/>
      <c r="BL591" s="220"/>
      <c r="BM591" s="1982"/>
      <c r="BN591" s="358"/>
      <c r="BO591" s="358"/>
      <c r="BP591" s="1983"/>
      <c r="BQ591" s="109"/>
      <c r="BR591" s="109"/>
      <c r="BS591" s="109"/>
      <c r="BT591" s="608"/>
      <c r="BU591" s="1939"/>
      <c r="BV591" s="109"/>
      <c r="BW591" s="109"/>
      <c r="BX591" s="1940"/>
      <c r="BY591" s="374">
        <f t="shared" si="515"/>
        <v>3.3</v>
      </c>
      <c r="BZ591" s="374">
        <f t="shared" si="516"/>
        <v>3.3</v>
      </c>
      <c r="CA591" s="374">
        <f t="shared" si="517"/>
        <v>4.4000000000000004</v>
      </c>
      <c r="CB591" s="2263">
        <v>11</v>
      </c>
      <c r="CC591" s="41"/>
      <c r="CD591" s="41"/>
      <c r="CE591" s="41"/>
      <c r="CF591" s="100"/>
      <c r="CG591" s="38"/>
      <c r="CH591" s="38"/>
      <c r="CI591" s="38"/>
      <c r="CJ591" s="117"/>
      <c r="CK591" s="221"/>
      <c r="CL591" s="221"/>
      <c r="CM591" s="221"/>
      <c r="CN591" s="220"/>
      <c r="CO591" s="1858"/>
      <c r="CQ591" s="3"/>
      <c r="CR591" s="2020"/>
      <c r="CV591" s="121"/>
      <c r="CW591" s="2"/>
      <c r="CY591" s="3"/>
      <c r="CZ591" s="3"/>
      <c r="DA591" s="2"/>
      <c r="DC591" s="3"/>
      <c r="DD591" s="3"/>
      <c r="DE591" s="2"/>
      <c r="DG591" s="3"/>
      <c r="DH591" s="3"/>
      <c r="DI591" s="2"/>
      <c r="DK591" s="3"/>
      <c r="DL591" s="3"/>
      <c r="DM591" s="90"/>
      <c r="DN591" s="90"/>
      <c r="DO591" s="90"/>
      <c r="DP591" s="103"/>
      <c r="DQ591" s="2"/>
      <c r="DS591" s="3"/>
      <c r="DT591" s="121"/>
      <c r="DU591" s="2"/>
      <c r="DW591" s="3"/>
      <c r="DX591" s="121"/>
      <c r="DY591" s="2"/>
      <c r="EA591" s="3"/>
      <c r="EB591" s="121"/>
      <c r="EC591" s="2"/>
      <c r="EE591" s="3"/>
      <c r="EF591" s="121"/>
      <c r="EG591" s="2"/>
      <c r="EI591" s="3"/>
      <c r="EJ591" s="121"/>
      <c r="EK591" s="2"/>
      <c r="EM591" s="3"/>
      <c r="EN591" s="121"/>
      <c r="EO591" s="1870"/>
      <c r="EP591" s="462"/>
      <c r="EQ591" s="462"/>
      <c r="ER591" s="1871"/>
      <c r="ES591" s="2"/>
      <c r="EU591" s="3"/>
      <c r="EV591" s="121"/>
      <c r="EW591" s="2"/>
      <c r="EY591" s="3"/>
      <c r="EZ591" s="121"/>
      <c r="FA591" s="2"/>
      <c r="FC591" s="3"/>
      <c r="FD591" s="121"/>
      <c r="FE591" s="1682"/>
      <c r="FF591" s="1683"/>
      <c r="FG591" s="1684"/>
      <c r="FH591" s="1685"/>
      <c r="FL591" s="2252"/>
      <c r="FP591" s="2252"/>
      <c r="FQ591" s="1858"/>
      <c r="FT591" s="2252"/>
      <c r="FX591" s="2252"/>
      <c r="FY591" s="374"/>
      <c r="FZ591" s="374"/>
      <c r="GA591" s="374"/>
      <c r="GB591" s="2263"/>
      <c r="GF591" s="2252"/>
      <c r="GG591" s="1858"/>
      <c r="GJ591" s="2252"/>
      <c r="GK591" s="1858"/>
      <c r="GN591" s="2252"/>
      <c r="GR591" s="2252"/>
      <c r="GS591" s="1906">
        <f t="shared" si="518"/>
        <v>4.62</v>
      </c>
      <c r="GT591" s="683">
        <f t="shared" si="519"/>
        <v>4.62</v>
      </c>
      <c r="GU591" s="683">
        <f t="shared" si="520"/>
        <v>6.16</v>
      </c>
      <c r="GV591" s="1907">
        <v>15.4</v>
      </c>
      <c r="GW591" s="1870">
        <v>4</v>
      </c>
      <c r="GX591" s="462">
        <v>3</v>
      </c>
      <c r="GY591" s="462">
        <v>4</v>
      </c>
      <c r="GZ591" s="1871">
        <f>GY591+GX591+GW591</f>
        <v>11</v>
      </c>
      <c r="HA591" s="1870"/>
      <c r="HB591" s="462"/>
      <c r="HC591" s="462"/>
      <c r="HD591" s="1871"/>
      <c r="HE591" s="1870"/>
      <c r="HF591" s="462"/>
      <c r="HG591" s="462"/>
      <c r="HH591" s="1871">
        <f>HG591+HF591+HE591</f>
        <v>0</v>
      </c>
      <c r="HI591" s="1870"/>
      <c r="HJ591" s="462"/>
      <c r="HK591" s="462"/>
      <c r="HL591" s="1871">
        <f>HK591+HJ591+HI591</f>
        <v>0</v>
      </c>
      <c r="HM591" s="1870">
        <v>2</v>
      </c>
      <c r="HN591" s="462">
        <v>4</v>
      </c>
      <c r="HO591" s="462">
        <v>4</v>
      </c>
      <c r="HP591" s="1871">
        <f>HO591+HN591+HM591</f>
        <v>10</v>
      </c>
      <c r="HQ591" s="1870">
        <v>3</v>
      </c>
      <c r="HR591" s="462">
        <v>2.5</v>
      </c>
      <c r="HS591" s="462">
        <v>4.5</v>
      </c>
      <c r="HT591" s="1871">
        <f t="shared" si="521"/>
        <v>10</v>
      </c>
      <c r="HU591" s="1870"/>
      <c r="HV591" s="462"/>
      <c r="HW591" s="462"/>
      <c r="HX591" s="1871"/>
      <c r="HY591" s="1870"/>
      <c r="HZ591" s="462"/>
      <c r="IA591" s="462"/>
      <c r="IB591" s="1871"/>
      <c r="IC591" s="374">
        <f t="shared" si="522"/>
        <v>3</v>
      </c>
      <c r="ID591" s="374">
        <f t="shared" si="523"/>
        <v>3</v>
      </c>
      <c r="IE591" s="374">
        <f t="shared" si="524"/>
        <v>4</v>
      </c>
      <c r="IF591" s="2263">
        <v>10</v>
      </c>
      <c r="IG591" s="1870"/>
      <c r="IH591" s="462"/>
      <c r="II591" s="462"/>
      <c r="IJ591" s="1871"/>
      <c r="IK591" s="1870"/>
      <c r="IL591" s="462"/>
      <c r="IM591" s="462"/>
      <c r="IN591" s="1871"/>
      <c r="IO591" s="374">
        <f t="shared" si="525"/>
        <v>2.4</v>
      </c>
      <c r="IP591" s="374">
        <f t="shared" si="526"/>
        <v>2.4</v>
      </c>
      <c r="IQ591" s="374">
        <f t="shared" si="527"/>
        <v>3.2</v>
      </c>
      <c r="IR591" s="2263">
        <v>8</v>
      </c>
      <c r="IS591" s="374"/>
      <c r="IT591" s="374"/>
      <c r="IU591" s="374"/>
      <c r="IV591" s="1870"/>
      <c r="IW591" s="1869"/>
      <c r="IX591" s="374"/>
      <c r="IY591" s="374"/>
      <c r="IZ591" s="2263"/>
      <c r="JA591" s="1869"/>
      <c r="JB591" s="374"/>
      <c r="JC591" s="374"/>
      <c r="JD591" s="2263"/>
      <c r="JE591" s="1869"/>
      <c r="JF591" s="374"/>
      <c r="JG591" s="374"/>
      <c r="JH591" s="2263"/>
      <c r="JI591" s="1869"/>
      <c r="JJ591" s="374"/>
      <c r="JK591" s="374"/>
      <c r="JL591" s="2263"/>
      <c r="JM591" s="1869"/>
      <c r="JN591" s="374"/>
      <c r="JO591" s="374"/>
      <c r="JP591" s="2263"/>
      <c r="JQ591" s="1869"/>
      <c r="JR591" s="374"/>
      <c r="JS591" s="374"/>
      <c r="JT591" s="2263"/>
      <c r="JU591" s="1869"/>
      <c r="JV591" s="374"/>
      <c r="JW591" s="374"/>
      <c r="JX591" s="2263"/>
      <c r="JY591" s="1869"/>
      <c r="JZ591" s="374"/>
      <c r="KA591" s="374"/>
      <c r="KB591" s="2263"/>
      <c r="KC591" s="1869"/>
      <c r="KD591" s="374"/>
      <c r="KE591" s="374"/>
      <c r="KF591" s="2263"/>
      <c r="KG591" s="1869"/>
      <c r="KH591" s="374"/>
      <c r="KI591" s="374"/>
      <c r="KJ591" s="2263"/>
      <c r="KK591" s="1869"/>
      <c r="KL591" s="374"/>
      <c r="KM591" s="374"/>
      <c r="KN591" s="2263"/>
      <c r="KO591" s="1869"/>
      <c r="KP591" s="374"/>
      <c r="KQ591" s="374"/>
      <c r="KR591" s="2263"/>
      <c r="KS591" s="1869"/>
      <c r="KT591" s="374"/>
      <c r="KU591" s="374"/>
      <c r="KV591" s="2263"/>
      <c r="KW591" s="1869"/>
      <c r="KX591" s="374"/>
      <c r="KY591" s="374"/>
      <c r="KZ591" s="2263"/>
      <c r="LA591" s="1869"/>
      <c r="LB591" s="374"/>
      <c r="LC591" s="374"/>
      <c r="LD591" s="2263"/>
      <c r="LE591" s="1869"/>
      <c r="LF591" s="374"/>
      <c r="LG591" s="374"/>
      <c r="LH591" s="2263"/>
      <c r="LI591" s="1869"/>
      <c r="LJ591" s="374"/>
      <c r="LK591" s="374"/>
      <c r="LL591" s="2263"/>
      <c r="LM591" s="1869"/>
      <c r="LN591" s="374"/>
      <c r="LO591" s="374"/>
      <c r="LP591" s="2263"/>
      <c r="LQ591" s="1869"/>
      <c r="LR591" s="374"/>
      <c r="LS591" s="374"/>
      <c r="LT591" s="2263"/>
      <c r="LU591" s="1869"/>
      <c r="LV591" s="374"/>
      <c r="LW591" s="374"/>
      <c r="LX591" s="2263"/>
      <c r="LY591" s="1869"/>
      <c r="LZ591" s="374"/>
      <c r="MA591" s="374"/>
      <c r="MB591" s="2263"/>
      <c r="MC591" s="1869"/>
      <c r="MD591" s="374"/>
      <c r="ME591" s="374"/>
      <c r="MF591" s="2263"/>
      <c r="MG591" s="1869"/>
      <c r="MH591" s="374"/>
      <c r="MI591" s="374"/>
      <c r="MJ591" s="2263"/>
      <c r="MK591" s="1869"/>
      <c r="ML591" s="374"/>
      <c r="MM591" s="374"/>
      <c r="MN591" s="2263"/>
      <c r="MO591" s="1869"/>
      <c r="MP591" s="374"/>
      <c r="MQ591" s="374"/>
      <c r="MR591" s="2263"/>
      <c r="MS591" s="1869"/>
      <c r="MT591" s="374"/>
      <c r="MU591" s="374"/>
      <c r="MV591" s="2263"/>
      <c r="MW591" s="1869"/>
      <c r="MX591" s="374"/>
      <c r="MY591" s="374"/>
      <c r="MZ591" s="2263"/>
      <c r="NA591" s="1869"/>
      <c r="NB591" s="374"/>
      <c r="NC591" s="374"/>
      <c r="ND591" s="2263"/>
    </row>
    <row r="592" spans="1:368" s="78" customFormat="1" thickBot="1">
      <c r="A592" s="899"/>
      <c r="B592" s="1754"/>
      <c r="C592" s="1790"/>
      <c r="D592" s="2331"/>
      <c r="E592" s="1790"/>
      <c r="F592" s="2342"/>
      <c r="G592" s="2342" t="s">
        <v>657</v>
      </c>
      <c r="H592" s="2343">
        <f t="shared" si="513"/>
        <v>4.3857142857142852</v>
      </c>
      <c r="I592" s="2343">
        <f t="shared" si="513"/>
        <v>3.9571428571428569</v>
      </c>
      <c r="J592" s="2343">
        <f t="shared" si="513"/>
        <v>5.5142857142857142</v>
      </c>
      <c r="K592" s="2214">
        <f t="shared" si="514"/>
        <v>13.857142857142856</v>
      </c>
      <c r="L592" s="1754"/>
      <c r="M592" s="65"/>
      <c r="N592" s="65"/>
      <c r="O592" s="65"/>
      <c r="P592" s="218"/>
      <c r="Q592" s="2511"/>
      <c r="R592" s="97"/>
      <c r="S592" s="98"/>
      <c r="T592" s="2512"/>
      <c r="U592" s="41"/>
      <c r="V592" s="41"/>
      <c r="W592" s="41"/>
      <c r="X592" s="100"/>
      <c r="Y592" s="101"/>
      <c r="Z592" s="101"/>
      <c r="AA592" s="101"/>
      <c r="AB592" s="102"/>
      <c r="AC592" s="484"/>
      <c r="AD592" s="484"/>
      <c r="AE592" s="484"/>
      <c r="AF592" s="2403"/>
      <c r="AG592" s="2407"/>
      <c r="AH592" s="546"/>
      <c r="AI592" s="546"/>
      <c r="AJ592" s="724">
        <f>AI592+AH592+AG592</f>
        <v>0</v>
      </c>
      <c r="AK592" s="485"/>
      <c r="AL592" s="486"/>
      <c r="AM592" s="486"/>
      <c r="AN592" s="2361"/>
      <c r="AO592" s="2227"/>
      <c r="AP592" s="2227"/>
      <c r="AQ592" s="2227"/>
      <c r="AR592" s="108"/>
      <c r="AS592" s="358"/>
      <c r="AT592" s="358"/>
      <c r="AU592" s="358"/>
      <c r="AV592" s="1983"/>
      <c r="AW592" s="1971"/>
      <c r="AX592" s="665"/>
      <c r="AY592" s="666"/>
      <c r="AZ592" s="1963"/>
      <c r="BA592" s="4"/>
      <c r="BB592" s="4"/>
      <c r="BC592" s="4"/>
      <c r="BD592" s="2395"/>
      <c r="BE592" s="2401"/>
      <c r="BF592" s="368"/>
      <c r="BG592" s="2451"/>
      <c r="BH592" s="2448">
        <f>BG592+BF592+BE592</f>
        <v>0</v>
      </c>
      <c r="BI592" s="221"/>
      <c r="BJ592" s="221"/>
      <c r="BK592" s="221"/>
      <c r="BL592" s="220"/>
      <c r="BM592" s="1982"/>
      <c r="BN592" s="358"/>
      <c r="BO592" s="358"/>
      <c r="BP592" s="1983"/>
      <c r="BQ592" s="109"/>
      <c r="BR592" s="109"/>
      <c r="BS592" s="109"/>
      <c r="BT592" s="608"/>
      <c r="BU592" s="1939"/>
      <c r="BV592" s="109"/>
      <c r="BW592" s="109"/>
      <c r="BX592" s="1940"/>
      <c r="BY592" s="374">
        <f t="shared" si="515"/>
        <v>3.9</v>
      </c>
      <c r="BZ592" s="374">
        <f t="shared" si="516"/>
        <v>3.9</v>
      </c>
      <c r="CA592" s="374">
        <f t="shared" si="517"/>
        <v>5.2</v>
      </c>
      <c r="CB592" s="2263">
        <v>13</v>
      </c>
      <c r="CC592" s="41"/>
      <c r="CD592" s="41"/>
      <c r="CE592" s="41"/>
      <c r="CF592" s="100"/>
      <c r="CG592" s="38"/>
      <c r="CH592" s="38"/>
      <c r="CI592" s="38"/>
      <c r="CJ592" s="117"/>
      <c r="CK592" s="221"/>
      <c r="CL592" s="221"/>
      <c r="CM592" s="221"/>
      <c r="CN592" s="220"/>
      <c r="CO592" s="1858"/>
      <c r="CQ592" s="3"/>
      <c r="CR592" s="2020"/>
      <c r="CV592" s="121"/>
      <c r="CW592" s="2"/>
      <c r="CY592" s="3"/>
      <c r="CZ592" s="3"/>
      <c r="DA592" s="2"/>
      <c r="DC592" s="3"/>
      <c r="DD592" s="3"/>
      <c r="DE592" s="2"/>
      <c r="DG592" s="3"/>
      <c r="DH592" s="3"/>
      <c r="DI592" s="2"/>
      <c r="DK592" s="3"/>
      <c r="DL592" s="3"/>
      <c r="DM592" s="90"/>
      <c r="DN592" s="90"/>
      <c r="DO592" s="90"/>
      <c r="DP592" s="103"/>
      <c r="DQ592" s="2"/>
      <c r="DS592" s="3"/>
      <c r="DT592" s="121"/>
      <c r="DU592" s="2"/>
      <c r="DW592" s="3"/>
      <c r="DX592" s="121"/>
      <c r="DY592" s="2"/>
      <c r="EA592" s="3"/>
      <c r="EB592" s="121"/>
      <c r="EC592" s="2"/>
      <c r="EE592" s="3"/>
      <c r="EF592" s="121"/>
      <c r="EG592" s="2"/>
      <c r="EI592" s="3"/>
      <c r="EJ592" s="121"/>
      <c r="EK592" s="2"/>
      <c r="EM592" s="3"/>
      <c r="EN592" s="121"/>
      <c r="EO592" s="1870"/>
      <c r="EP592" s="462"/>
      <c r="EQ592" s="462"/>
      <c r="ER592" s="1871"/>
      <c r="ES592" s="2"/>
      <c r="EU592" s="3"/>
      <c r="EV592" s="121"/>
      <c r="EW592" s="2"/>
      <c r="EY592" s="3"/>
      <c r="EZ592" s="121"/>
      <c r="FA592" s="2"/>
      <c r="FC592" s="3"/>
      <c r="FD592" s="121"/>
      <c r="FE592" s="1682"/>
      <c r="FF592" s="1683"/>
      <c r="FG592" s="1684"/>
      <c r="FH592" s="1685"/>
      <c r="FL592" s="2252"/>
      <c r="FP592" s="2252"/>
      <c r="FQ592" s="1858"/>
      <c r="FT592" s="2252"/>
      <c r="FX592" s="2252"/>
      <c r="FY592" s="374"/>
      <c r="FZ592" s="374"/>
      <c r="GA592" s="374"/>
      <c r="GB592" s="2263"/>
      <c r="GF592" s="2252"/>
      <c r="GG592" s="1858"/>
      <c r="GJ592" s="2252"/>
      <c r="GK592" s="1858"/>
      <c r="GN592" s="2252"/>
      <c r="GR592" s="2252"/>
      <c r="GS592" s="374">
        <f t="shared" si="518"/>
        <v>5.0999999999999996</v>
      </c>
      <c r="GT592" s="374">
        <f t="shared" si="519"/>
        <v>5.0999999999999996</v>
      </c>
      <c r="GU592" s="374">
        <f t="shared" si="520"/>
        <v>6.8</v>
      </c>
      <c r="GV592" s="2263">
        <v>17</v>
      </c>
      <c r="GW592" s="1870">
        <v>5</v>
      </c>
      <c r="GX592" s="462">
        <v>4</v>
      </c>
      <c r="GY592" s="462">
        <v>5</v>
      </c>
      <c r="GZ592" s="1871">
        <f>GY592+GX592+GW592</f>
        <v>14</v>
      </c>
      <c r="HA592" s="1870"/>
      <c r="HB592" s="462"/>
      <c r="HC592" s="462"/>
      <c r="HD592" s="1871"/>
      <c r="HE592" s="1906"/>
      <c r="HF592" s="683"/>
      <c r="HG592" s="683"/>
      <c r="HH592" s="1907">
        <v>12.4</v>
      </c>
      <c r="HI592" s="1906"/>
      <c r="HJ592" s="683"/>
      <c r="HK592" s="683"/>
      <c r="HL592" s="1907">
        <v>12.4</v>
      </c>
      <c r="HM592" s="1870">
        <v>5</v>
      </c>
      <c r="HN592" s="462">
        <v>2</v>
      </c>
      <c r="HO592" s="462">
        <v>5</v>
      </c>
      <c r="HP592" s="1871">
        <f>HO592+HN592+HM592</f>
        <v>12</v>
      </c>
      <c r="HQ592" s="1870">
        <v>3</v>
      </c>
      <c r="HR592" s="462">
        <v>4</v>
      </c>
      <c r="HS592" s="462">
        <v>5</v>
      </c>
      <c r="HT592" s="1871">
        <f t="shared" si="521"/>
        <v>12</v>
      </c>
      <c r="HU592" s="1906"/>
      <c r="HV592" s="683"/>
      <c r="HW592" s="683"/>
      <c r="HX592" s="1907"/>
      <c r="HY592" s="1906"/>
      <c r="HZ592" s="683"/>
      <c r="IA592" s="683"/>
      <c r="IB592" s="1907"/>
      <c r="IC592" s="374">
        <f t="shared" si="522"/>
        <v>4.5</v>
      </c>
      <c r="ID592" s="374">
        <f t="shared" si="523"/>
        <v>4.5</v>
      </c>
      <c r="IE592" s="374">
        <f t="shared" si="524"/>
        <v>6</v>
      </c>
      <c r="IF592" s="2263">
        <v>15</v>
      </c>
      <c r="IG592" s="1906"/>
      <c r="IH592" s="683"/>
      <c r="II592" s="683"/>
      <c r="IJ592" s="1907"/>
      <c r="IK592" s="1906"/>
      <c r="IL592" s="683"/>
      <c r="IM592" s="683"/>
      <c r="IN592" s="1907"/>
      <c r="IO592" s="374">
        <f t="shared" si="525"/>
        <v>4.2</v>
      </c>
      <c r="IP592" s="374">
        <f t="shared" si="526"/>
        <v>4.2</v>
      </c>
      <c r="IQ592" s="374">
        <f t="shared" si="527"/>
        <v>5.6</v>
      </c>
      <c r="IR592" s="2263">
        <v>14</v>
      </c>
      <c r="IS592" s="374"/>
      <c r="IT592" s="374"/>
      <c r="IU592" s="374"/>
      <c r="IV592" s="1870"/>
      <c r="IW592" s="1869"/>
      <c r="IX592" s="374"/>
      <c r="IY592" s="374"/>
      <c r="IZ592" s="2263"/>
      <c r="JA592" s="1869"/>
      <c r="JB592" s="374"/>
      <c r="JC592" s="374"/>
      <c r="JD592" s="2263"/>
      <c r="JE592" s="1869"/>
      <c r="JF592" s="374"/>
      <c r="JG592" s="374"/>
      <c r="JH592" s="2263"/>
      <c r="JI592" s="1869"/>
      <c r="JJ592" s="374"/>
      <c r="JK592" s="374"/>
      <c r="JL592" s="2263"/>
      <c r="JM592" s="1869"/>
      <c r="JN592" s="374"/>
      <c r="JO592" s="374"/>
      <c r="JP592" s="2263"/>
      <c r="JQ592" s="1869"/>
      <c r="JR592" s="374"/>
      <c r="JS592" s="374"/>
      <c r="JT592" s="2263"/>
      <c r="JU592" s="1869"/>
      <c r="JV592" s="374"/>
      <c r="JW592" s="374"/>
      <c r="JX592" s="2263"/>
      <c r="JY592" s="1869"/>
      <c r="JZ592" s="374"/>
      <c r="KA592" s="374"/>
      <c r="KB592" s="2263"/>
      <c r="KC592" s="1869"/>
      <c r="KD592" s="374"/>
      <c r="KE592" s="374"/>
      <c r="KF592" s="2263"/>
      <c r="KG592" s="1869"/>
      <c r="KH592" s="374"/>
      <c r="KI592" s="374"/>
      <c r="KJ592" s="2263"/>
      <c r="KK592" s="1869"/>
      <c r="KL592" s="374"/>
      <c r="KM592" s="374"/>
      <c r="KN592" s="2263"/>
      <c r="KO592" s="1869"/>
      <c r="KP592" s="374"/>
      <c r="KQ592" s="374"/>
      <c r="KR592" s="2263"/>
      <c r="KS592" s="1869"/>
      <c r="KT592" s="374"/>
      <c r="KU592" s="374"/>
      <c r="KV592" s="2263"/>
      <c r="KW592" s="1869"/>
      <c r="KX592" s="374"/>
      <c r="KY592" s="374"/>
      <c r="KZ592" s="2263"/>
      <c r="LA592" s="1869"/>
      <c r="LB592" s="374"/>
      <c r="LC592" s="374"/>
      <c r="LD592" s="2263"/>
      <c r="LE592" s="1869"/>
      <c r="LF592" s="374"/>
      <c r="LG592" s="374"/>
      <c r="LH592" s="2263"/>
      <c r="LI592" s="1869"/>
      <c r="LJ592" s="374"/>
      <c r="LK592" s="374"/>
      <c r="LL592" s="2263"/>
      <c r="LM592" s="1869"/>
      <c r="LN592" s="374"/>
      <c r="LO592" s="374"/>
      <c r="LP592" s="2263"/>
      <c r="LQ592" s="1869"/>
      <c r="LR592" s="374"/>
      <c r="LS592" s="374"/>
      <c r="LT592" s="2263"/>
      <c r="LU592" s="1869"/>
      <c r="LV592" s="374"/>
      <c r="LW592" s="374"/>
      <c r="LX592" s="2263"/>
      <c r="LY592" s="1869"/>
      <c r="LZ592" s="374"/>
      <c r="MA592" s="374"/>
      <c r="MB592" s="2263"/>
      <c r="MC592" s="1869"/>
      <c r="MD592" s="374"/>
      <c r="ME592" s="374"/>
      <c r="MF592" s="2263"/>
      <c r="MG592" s="1869"/>
      <c r="MH592" s="374"/>
      <c r="MI592" s="374"/>
      <c r="MJ592" s="2263"/>
      <c r="MK592" s="1869"/>
      <c r="ML592" s="374"/>
      <c r="MM592" s="374"/>
      <c r="MN592" s="2263"/>
      <c r="MO592" s="1869"/>
      <c r="MP592" s="374"/>
      <c r="MQ592" s="374"/>
      <c r="MR592" s="2263"/>
      <c r="MS592" s="1869"/>
      <c r="MT592" s="374"/>
      <c r="MU592" s="374"/>
      <c r="MV592" s="2263"/>
      <c r="MW592" s="1869"/>
      <c r="MX592" s="374"/>
      <c r="MY592" s="374"/>
      <c r="MZ592" s="2263"/>
      <c r="NA592" s="1869"/>
      <c r="NB592" s="374"/>
      <c r="NC592" s="374"/>
      <c r="ND592" s="2263"/>
    </row>
    <row r="593" spans="1:368" s="78" customFormat="1" thickBot="1">
      <c r="A593" s="899"/>
      <c r="B593" s="1754"/>
      <c r="C593" s="1790"/>
      <c r="D593" s="2331"/>
      <c r="E593" s="1790"/>
      <c r="F593" s="2342"/>
      <c r="G593" s="2342" t="s">
        <v>588</v>
      </c>
      <c r="H593" s="2354">
        <f t="shared" si="513"/>
        <v>4.4085714285714284</v>
      </c>
      <c r="I593" s="2354">
        <f t="shared" si="513"/>
        <v>4.194285714285714</v>
      </c>
      <c r="J593" s="2354">
        <f t="shared" si="513"/>
        <v>5.782857142857142</v>
      </c>
      <c r="K593" s="2216">
        <f t="shared" si="514"/>
        <v>14.385714285714286</v>
      </c>
      <c r="L593" s="1754"/>
      <c r="M593" s="65"/>
      <c r="N593" s="65"/>
      <c r="O593" s="65"/>
      <c r="P593" s="218"/>
      <c r="Q593" s="2511"/>
      <c r="R593" s="97"/>
      <c r="S593" s="98"/>
      <c r="T593" s="2512"/>
      <c r="U593" s="41"/>
      <c r="V593" s="41"/>
      <c r="W593" s="41"/>
      <c r="X593" s="100"/>
      <c r="Y593" s="101"/>
      <c r="Z593" s="101"/>
      <c r="AA593" s="101"/>
      <c r="AB593" s="102"/>
      <c r="AC593" s="484"/>
      <c r="AD593" s="484"/>
      <c r="AE593" s="484"/>
      <c r="AF593" s="2403"/>
      <c r="AG593" s="2407"/>
      <c r="AH593" s="546"/>
      <c r="AI593" s="546"/>
      <c r="AJ593" s="724">
        <f>AI593+AH593+AG593</f>
        <v>0</v>
      </c>
      <c r="AK593" s="485"/>
      <c r="AL593" s="486"/>
      <c r="AM593" s="486"/>
      <c r="AN593" s="2361"/>
      <c r="AO593" s="2227"/>
      <c r="AP593" s="2227"/>
      <c r="AQ593" s="2227"/>
      <c r="AR593" s="108"/>
      <c r="AS593" s="358"/>
      <c r="AT593" s="358"/>
      <c r="AU593" s="358"/>
      <c r="AV593" s="1983"/>
      <c r="AW593" s="1971"/>
      <c r="AX593" s="665"/>
      <c r="AY593" s="666"/>
      <c r="AZ593" s="1963"/>
      <c r="BA593" s="4"/>
      <c r="BB593" s="4"/>
      <c r="BC593" s="4"/>
      <c r="BD593" s="2395"/>
      <c r="BE593" s="1906"/>
      <c r="BF593" s="683"/>
      <c r="BG593" s="2466"/>
      <c r="BH593" s="2409"/>
      <c r="BI593" s="221"/>
      <c r="BJ593" s="221"/>
      <c r="BK593" s="221"/>
      <c r="BL593" s="220"/>
      <c r="BM593" s="1982"/>
      <c r="BN593" s="358"/>
      <c r="BO593" s="358"/>
      <c r="BP593" s="1983"/>
      <c r="BQ593" s="109"/>
      <c r="BR593" s="109"/>
      <c r="BS593" s="109"/>
      <c r="BT593" s="608"/>
      <c r="BU593" s="1939"/>
      <c r="BV593" s="109"/>
      <c r="BW593" s="109"/>
      <c r="BX593" s="1940"/>
      <c r="BY593" s="374">
        <f t="shared" si="515"/>
        <v>4.5</v>
      </c>
      <c r="BZ593" s="374">
        <f t="shared" si="516"/>
        <v>4.5</v>
      </c>
      <c r="CA593" s="374">
        <f t="shared" si="517"/>
        <v>6</v>
      </c>
      <c r="CB593" s="2263">
        <v>15</v>
      </c>
      <c r="CC593" s="41"/>
      <c r="CD593" s="41"/>
      <c r="CE593" s="41"/>
      <c r="CF593" s="100"/>
      <c r="CG593" s="38"/>
      <c r="CH593" s="38"/>
      <c r="CI593" s="38"/>
      <c r="CJ593" s="117"/>
      <c r="CK593" s="221"/>
      <c r="CL593" s="221"/>
      <c r="CM593" s="221"/>
      <c r="CN593" s="220"/>
      <c r="CO593" s="1858"/>
      <c r="CQ593" s="3"/>
      <c r="CR593" s="2020"/>
      <c r="CV593" s="121"/>
      <c r="CW593" s="2"/>
      <c r="CY593" s="3"/>
      <c r="CZ593" s="3"/>
      <c r="DA593" s="2"/>
      <c r="DC593" s="3"/>
      <c r="DD593" s="3"/>
      <c r="DE593" s="2"/>
      <c r="DG593" s="3"/>
      <c r="DH593" s="3"/>
      <c r="DI593" s="2"/>
      <c r="DK593" s="3"/>
      <c r="DL593" s="3"/>
      <c r="DM593" s="90"/>
      <c r="DN593" s="90"/>
      <c r="DO593" s="90"/>
      <c r="DP593" s="103"/>
      <c r="DQ593" s="2"/>
      <c r="DS593" s="3"/>
      <c r="DT593" s="121"/>
      <c r="DU593" s="2"/>
      <c r="DW593" s="3"/>
      <c r="DX593" s="121"/>
      <c r="DY593" s="2"/>
      <c r="EA593" s="3"/>
      <c r="EB593" s="121"/>
      <c r="EC593" s="2"/>
      <c r="EE593" s="3"/>
      <c r="EF593" s="121"/>
      <c r="EG593" s="2"/>
      <c r="EI593" s="3"/>
      <c r="EJ593" s="121"/>
      <c r="EK593" s="2"/>
      <c r="EM593" s="3"/>
      <c r="EN593" s="121"/>
      <c r="EO593" s="1870"/>
      <c r="EP593" s="462"/>
      <c r="EQ593" s="462"/>
      <c r="ER593" s="1871"/>
      <c r="ES593" s="2"/>
      <c r="EU593" s="3"/>
      <c r="EV593" s="121"/>
      <c r="EW593" s="2"/>
      <c r="EY593" s="3"/>
      <c r="EZ593" s="121"/>
      <c r="FA593" s="2"/>
      <c r="FC593" s="3"/>
      <c r="FD593" s="121"/>
      <c r="FE593" s="1682"/>
      <c r="FF593" s="1683"/>
      <c r="FG593" s="1684"/>
      <c r="FH593" s="1685"/>
      <c r="FL593" s="2252"/>
      <c r="FP593" s="2252"/>
      <c r="FQ593" s="1858"/>
      <c r="FT593" s="2252"/>
      <c r="FX593" s="2252"/>
      <c r="FY593" s="374"/>
      <c r="FZ593" s="374"/>
      <c r="GA593" s="374"/>
      <c r="GB593" s="2263"/>
      <c r="GF593" s="2252"/>
      <c r="GG593" s="1858"/>
      <c r="GJ593" s="2252"/>
      <c r="GK593" s="1858"/>
      <c r="GN593" s="2252"/>
      <c r="GR593" s="2252"/>
      <c r="GS593" s="374">
        <f t="shared" si="518"/>
        <v>4.2</v>
      </c>
      <c r="GT593" s="374">
        <f t="shared" si="519"/>
        <v>4.2</v>
      </c>
      <c r="GU593" s="374">
        <f t="shared" si="520"/>
        <v>5.6</v>
      </c>
      <c r="GV593" s="2263">
        <v>14</v>
      </c>
      <c r="GW593" s="1906">
        <f>GZ593*6/20</f>
        <v>3.9599999999999995</v>
      </c>
      <c r="GX593" s="683">
        <f>GZ593*6/20</f>
        <v>3.9599999999999995</v>
      </c>
      <c r="GY593" s="683">
        <f>GZ593*8/20</f>
        <v>5.2799999999999994</v>
      </c>
      <c r="GZ593" s="1907">
        <v>13.2</v>
      </c>
      <c r="HA593" s="1870"/>
      <c r="HB593" s="462"/>
      <c r="HC593" s="462"/>
      <c r="HD593" s="1871"/>
      <c r="HE593" s="1870"/>
      <c r="HF593" s="462"/>
      <c r="HG593" s="462"/>
      <c r="HH593" s="1871">
        <f>HG593+HF593+HE593</f>
        <v>0</v>
      </c>
      <c r="HI593" s="1870"/>
      <c r="HJ593" s="462"/>
      <c r="HK593" s="462"/>
      <c r="HL593" s="1871">
        <f>HK593+HJ593+HI593</f>
        <v>0</v>
      </c>
      <c r="HM593" s="1870">
        <v>5</v>
      </c>
      <c r="HN593" s="462">
        <v>3</v>
      </c>
      <c r="HO593" s="462">
        <v>7</v>
      </c>
      <c r="HP593" s="1871">
        <f>HO593+HN593+HM593</f>
        <v>15</v>
      </c>
      <c r="HQ593" s="1870">
        <v>4.5</v>
      </c>
      <c r="HR593" s="462">
        <v>5</v>
      </c>
      <c r="HS593" s="462">
        <v>5</v>
      </c>
      <c r="HT593" s="1871">
        <f t="shared" si="521"/>
        <v>14.5</v>
      </c>
      <c r="HU593" s="1870"/>
      <c r="HV593" s="462"/>
      <c r="HW593" s="462"/>
      <c r="HX593" s="1871"/>
      <c r="HY593" s="1870"/>
      <c r="HZ593" s="462"/>
      <c r="IA593" s="462"/>
      <c r="IB593" s="1871"/>
      <c r="IC593" s="374">
        <f t="shared" si="522"/>
        <v>4.2</v>
      </c>
      <c r="ID593" s="374">
        <f t="shared" si="523"/>
        <v>4.2</v>
      </c>
      <c r="IE593" s="374">
        <f t="shared" si="524"/>
        <v>5.6</v>
      </c>
      <c r="IF593" s="2263">
        <v>14</v>
      </c>
      <c r="IG593" s="1870"/>
      <c r="IH593" s="462"/>
      <c r="II593" s="462"/>
      <c r="IJ593" s="1871"/>
      <c r="IK593" s="1870"/>
      <c r="IL593" s="462"/>
      <c r="IM593" s="462"/>
      <c r="IN593" s="1871"/>
      <c r="IO593" s="374">
        <f t="shared" si="525"/>
        <v>4.5</v>
      </c>
      <c r="IP593" s="374">
        <f t="shared" si="526"/>
        <v>4.5</v>
      </c>
      <c r="IQ593" s="374">
        <f t="shared" si="527"/>
        <v>6</v>
      </c>
      <c r="IR593" s="2263">
        <v>15</v>
      </c>
      <c r="IS593" s="374"/>
      <c r="IT593" s="374"/>
      <c r="IU593" s="374"/>
      <c r="IV593" s="1870"/>
      <c r="IW593" s="1869"/>
      <c r="IX593" s="374"/>
      <c r="IY593" s="374"/>
      <c r="IZ593" s="2263"/>
      <c r="JA593" s="1869"/>
      <c r="JB593" s="374"/>
      <c r="JC593" s="374"/>
      <c r="JD593" s="2263"/>
      <c r="JE593" s="1869"/>
      <c r="JF593" s="374"/>
      <c r="JG593" s="374"/>
      <c r="JH593" s="2263"/>
      <c r="JI593" s="1869"/>
      <c r="JJ593" s="374"/>
      <c r="JK593" s="374"/>
      <c r="JL593" s="2263"/>
      <c r="JM593" s="1869"/>
      <c r="JN593" s="374"/>
      <c r="JO593" s="374"/>
      <c r="JP593" s="2263"/>
      <c r="JQ593" s="1869"/>
      <c r="JR593" s="374"/>
      <c r="JS593" s="374"/>
      <c r="JT593" s="2263"/>
      <c r="JU593" s="1869"/>
      <c r="JV593" s="374"/>
      <c r="JW593" s="374"/>
      <c r="JX593" s="2263"/>
      <c r="JY593" s="1869"/>
      <c r="JZ593" s="374"/>
      <c r="KA593" s="374"/>
      <c r="KB593" s="2263"/>
      <c r="KC593" s="1869"/>
      <c r="KD593" s="374"/>
      <c r="KE593" s="374"/>
      <c r="KF593" s="2263"/>
      <c r="KG593" s="1869"/>
      <c r="KH593" s="374"/>
      <c r="KI593" s="374"/>
      <c r="KJ593" s="2263"/>
      <c r="KK593" s="1869"/>
      <c r="KL593" s="374"/>
      <c r="KM593" s="374"/>
      <c r="KN593" s="2263"/>
      <c r="KO593" s="1869"/>
      <c r="KP593" s="374"/>
      <c r="KQ593" s="374"/>
      <c r="KR593" s="2263"/>
      <c r="KS593" s="1869"/>
      <c r="KT593" s="374"/>
      <c r="KU593" s="374"/>
      <c r="KV593" s="2263"/>
      <c r="KW593" s="1869"/>
      <c r="KX593" s="374"/>
      <c r="KY593" s="374"/>
      <c r="KZ593" s="2263"/>
      <c r="LA593" s="1869"/>
      <c r="LB593" s="374"/>
      <c r="LC593" s="374"/>
      <c r="LD593" s="2263"/>
      <c r="LE593" s="1869"/>
      <c r="LF593" s="374"/>
      <c r="LG593" s="374"/>
      <c r="LH593" s="2263"/>
      <c r="LI593" s="1869"/>
      <c r="LJ593" s="374"/>
      <c r="LK593" s="374"/>
      <c r="LL593" s="2263"/>
      <c r="LM593" s="1869"/>
      <c r="LN593" s="374"/>
      <c r="LO593" s="374"/>
      <c r="LP593" s="2263"/>
      <c r="LQ593" s="1869"/>
      <c r="LR593" s="374"/>
      <c r="LS593" s="374"/>
      <c r="LT593" s="2263"/>
      <c r="LU593" s="1869"/>
      <c r="LV593" s="374"/>
      <c r="LW593" s="374"/>
      <c r="LX593" s="2263"/>
      <c r="LY593" s="1869"/>
      <c r="LZ593" s="374"/>
      <c r="MA593" s="374"/>
      <c r="MB593" s="2263"/>
      <c r="MC593" s="1869"/>
      <c r="MD593" s="374"/>
      <c r="ME593" s="374"/>
      <c r="MF593" s="2263"/>
      <c r="MG593" s="1869"/>
      <c r="MH593" s="374"/>
      <c r="MI593" s="374"/>
      <c r="MJ593" s="2263"/>
      <c r="MK593" s="1869"/>
      <c r="ML593" s="374"/>
      <c r="MM593" s="374"/>
      <c r="MN593" s="2263"/>
      <c r="MO593" s="1869"/>
      <c r="MP593" s="374"/>
      <c r="MQ593" s="374"/>
      <c r="MR593" s="2263"/>
      <c r="MS593" s="1869"/>
      <c r="MT593" s="374"/>
      <c r="MU593" s="374"/>
      <c r="MV593" s="2263"/>
      <c r="MW593" s="1869"/>
      <c r="MX593" s="374"/>
      <c r="MY593" s="374"/>
      <c r="MZ593" s="2263"/>
      <c r="NA593" s="1869"/>
      <c r="NB593" s="374"/>
      <c r="NC593" s="374"/>
      <c r="ND593" s="2263"/>
    </row>
    <row r="594" spans="1:368" s="78" customFormat="1" thickBot="1">
      <c r="A594" s="899"/>
      <c r="B594" s="1754"/>
      <c r="C594" s="1790"/>
      <c r="D594" s="2331"/>
      <c r="E594" s="1790"/>
      <c r="F594" s="2342"/>
      <c r="G594" s="2342" t="s">
        <v>668</v>
      </c>
      <c r="H594" s="2377">
        <f t="shared" si="513"/>
        <v>4.4485714285714284</v>
      </c>
      <c r="I594" s="2377">
        <f t="shared" si="513"/>
        <v>4.805714285714286</v>
      </c>
      <c r="J594" s="2377">
        <f t="shared" si="513"/>
        <v>6.217142857142858</v>
      </c>
      <c r="K594" s="2215">
        <f t="shared" si="514"/>
        <v>15.471428571428572</v>
      </c>
      <c r="L594" s="1754"/>
      <c r="M594" s="65"/>
      <c r="N594" s="65"/>
      <c r="O594" s="65"/>
      <c r="P594" s="218"/>
      <c r="Q594" s="2511"/>
      <c r="R594" s="97"/>
      <c r="S594" s="98"/>
      <c r="T594" s="2512"/>
      <c r="U594" s="41"/>
      <c r="V594" s="41"/>
      <c r="W594" s="41"/>
      <c r="X594" s="100"/>
      <c r="Y594" s="101"/>
      <c r="Z594" s="101"/>
      <c r="AA594" s="101"/>
      <c r="AB594" s="102"/>
      <c r="AC594" s="484"/>
      <c r="AD594" s="484"/>
      <c r="AE594" s="484"/>
      <c r="AF594" s="2403"/>
      <c r="AG594" s="2407"/>
      <c r="AH594" s="546"/>
      <c r="AI594" s="546"/>
      <c r="AJ594" s="724">
        <f>AI594+AH594+AG594</f>
        <v>0</v>
      </c>
      <c r="AK594" s="485"/>
      <c r="AL594" s="486"/>
      <c r="AM594" s="486"/>
      <c r="AN594" s="2361"/>
      <c r="AO594" s="2227"/>
      <c r="AP594" s="2227"/>
      <c r="AQ594" s="2227"/>
      <c r="AR594" s="108"/>
      <c r="AS594" s="358"/>
      <c r="AT594" s="358"/>
      <c r="AU594" s="358"/>
      <c r="AV594" s="1983"/>
      <c r="AW594" s="1971"/>
      <c r="AX594" s="665"/>
      <c r="AY594" s="666"/>
      <c r="AZ594" s="1963"/>
      <c r="BA594" s="4"/>
      <c r="BB594" s="4"/>
      <c r="BC594" s="4"/>
      <c r="BD594" s="2395"/>
      <c r="BE594" s="2401"/>
      <c r="BF594" s="368"/>
      <c r="BG594" s="2451"/>
      <c r="BH594" s="2448">
        <f>BG594+BF594+BE594</f>
        <v>0</v>
      </c>
      <c r="BI594" s="221"/>
      <c r="BJ594" s="221"/>
      <c r="BK594" s="221"/>
      <c r="BL594" s="220"/>
      <c r="BM594" s="1982"/>
      <c r="BN594" s="358"/>
      <c r="BO594" s="358"/>
      <c r="BP594" s="1983"/>
      <c r="BQ594" s="109"/>
      <c r="BR594" s="109"/>
      <c r="BS594" s="109"/>
      <c r="BT594" s="608"/>
      <c r="BU594" s="1939"/>
      <c r="BV594" s="109"/>
      <c r="BW594" s="109"/>
      <c r="BX594" s="1940"/>
      <c r="BY594" s="374">
        <f t="shared" si="515"/>
        <v>4.2</v>
      </c>
      <c r="BZ594" s="374">
        <f t="shared" si="516"/>
        <v>4.2</v>
      </c>
      <c r="CA594" s="374">
        <f t="shared" si="517"/>
        <v>5.6</v>
      </c>
      <c r="CB594" s="2263">
        <v>14</v>
      </c>
      <c r="CC594" s="41"/>
      <c r="CD594" s="41"/>
      <c r="CE594" s="41"/>
      <c r="CF594" s="100"/>
      <c r="CG594" s="38"/>
      <c r="CH594" s="38"/>
      <c r="CI594" s="38"/>
      <c r="CJ594" s="117"/>
      <c r="CK594" s="221"/>
      <c r="CL594" s="221"/>
      <c r="CM594" s="221"/>
      <c r="CN594" s="220"/>
      <c r="CO594" s="1858"/>
      <c r="CQ594" s="3"/>
      <c r="CR594" s="2020"/>
      <c r="CV594" s="121"/>
      <c r="CW594" s="2"/>
      <c r="CY594" s="3"/>
      <c r="CZ594" s="3"/>
      <c r="DA594" s="2"/>
      <c r="DC594" s="3"/>
      <c r="DD594" s="3"/>
      <c r="DE594" s="2"/>
      <c r="DG594" s="3"/>
      <c r="DH594" s="3"/>
      <c r="DI594" s="2"/>
      <c r="DK594" s="3"/>
      <c r="DL594" s="3"/>
      <c r="DM594" s="90"/>
      <c r="DN594" s="90"/>
      <c r="DO594" s="90"/>
      <c r="DP594" s="103"/>
      <c r="DQ594" s="2"/>
      <c r="DS594" s="3"/>
      <c r="DT594" s="121"/>
      <c r="DU594" s="2"/>
      <c r="DW594" s="3"/>
      <c r="DX594" s="121"/>
      <c r="DY594" s="2"/>
      <c r="EA594" s="3"/>
      <c r="EB594" s="121"/>
      <c r="EC594" s="2"/>
      <c r="EE594" s="3"/>
      <c r="EF594" s="121"/>
      <c r="EG594" s="2"/>
      <c r="EI594" s="3"/>
      <c r="EJ594" s="121"/>
      <c r="EK594" s="2"/>
      <c r="EM594" s="3"/>
      <c r="EN594" s="121"/>
      <c r="EO594" s="1870"/>
      <c r="EP594" s="462"/>
      <c r="EQ594" s="462"/>
      <c r="ER594" s="1871"/>
      <c r="ES594" s="2"/>
      <c r="EU594" s="3"/>
      <c r="EV594" s="121"/>
      <c r="EW594" s="2"/>
      <c r="EY594" s="3"/>
      <c r="EZ594" s="121"/>
      <c r="FA594" s="2"/>
      <c r="FC594" s="3"/>
      <c r="FD594" s="121"/>
      <c r="FE594" s="1682"/>
      <c r="FF594" s="1683"/>
      <c r="FG594" s="1684"/>
      <c r="FH594" s="1685"/>
      <c r="FL594" s="2252"/>
      <c r="FP594" s="2252"/>
      <c r="FQ594" s="1858"/>
      <c r="FT594" s="2252"/>
      <c r="FX594" s="2252"/>
      <c r="FY594" s="374"/>
      <c r="FZ594" s="374"/>
      <c r="GA594" s="374"/>
      <c r="GB594" s="2263"/>
      <c r="GF594" s="2252"/>
      <c r="GG594" s="1858"/>
      <c r="GJ594" s="2252"/>
      <c r="GK594" s="1858"/>
      <c r="GN594" s="2252"/>
      <c r="GR594" s="2252"/>
      <c r="GS594" s="374">
        <f t="shared" si="518"/>
        <v>4.2</v>
      </c>
      <c r="GT594" s="374">
        <f t="shared" si="519"/>
        <v>4.2</v>
      </c>
      <c r="GU594" s="374">
        <f t="shared" si="520"/>
        <v>5.6</v>
      </c>
      <c r="GV594" s="2263">
        <v>14</v>
      </c>
      <c r="GW594" s="1870">
        <v>4</v>
      </c>
      <c r="GX594" s="462">
        <v>5</v>
      </c>
      <c r="GY594" s="462">
        <v>5</v>
      </c>
      <c r="GZ594" s="1871">
        <f>GY594+GX594+GW594</f>
        <v>14</v>
      </c>
      <c r="HA594" s="1870"/>
      <c r="HB594" s="462"/>
      <c r="HC594" s="462"/>
      <c r="HD594" s="1871"/>
      <c r="HE594" s="1870"/>
      <c r="HF594" s="462"/>
      <c r="HG594" s="462"/>
      <c r="HH594" s="1871">
        <f>HG594+HF594+HE594</f>
        <v>0</v>
      </c>
      <c r="HI594" s="1870"/>
      <c r="HJ594" s="462"/>
      <c r="HK594" s="462"/>
      <c r="HL594" s="1871">
        <f>HK594+HJ594+HI594</f>
        <v>0</v>
      </c>
      <c r="HM594" s="1906">
        <f>HP594*6/20</f>
        <v>4.1400000000000006</v>
      </c>
      <c r="HN594" s="683">
        <f>HP594*6/20</f>
        <v>4.1400000000000006</v>
      </c>
      <c r="HO594" s="683">
        <f>HP594*8/20</f>
        <v>5.5200000000000005</v>
      </c>
      <c r="HP594" s="1907">
        <v>13.8</v>
      </c>
      <c r="HQ594" s="1870">
        <v>3.5</v>
      </c>
      <c r="HR594" s="462">
        <v>5</v>
      </c>
      <c r="HS594" s="462">
        <v>7</v>
      </c>
      <c r="HT594" s="1871">
        <f t="shared" si="521"/>
        <v>15.5</v>
      </c>
      <c r="HU594" s="1870"/>
      <c r="HV594" s="462"/>
      <c r="HW594" s="462"/>
      <c r="HX594" s="1871"/>
      <c r="HY594" s="1870"/>
      <c r="HZ594" s="462"/>
      <c r="IA594" s="462"/>
      <c r="IB594" s="1871"/>
      <c r="IC594" s="374">
        <f t="shared" si="522"/>
        <v>6</v>
      </c>
      <c r="ID594" s="374">
        <f t="shared" si="523"/>
        <v>6</v>
      </c>
      <c r="IE594" s="374">
        <f t="shared" si="524"/>
        <v>8</v>
      </c>
      <c r="IF594" s="2263">
        <v>20</v>
      </c>
      <c r="IG594" s="1870"/>
      <c r="IH594" s="462"/>
      <c r="II594" s="462"/>
      <c r="IJ594" s="1871"/>
      <c r="IK594" s="1870"/>
      <c r="IL594" s="462"/>
      <c r="IM594" s="462"/>
      <c r="IN594" s="1871"/>
      <c r="IO594" s="374">
        <f t="shared" si="525"/>
        <v>5.0999999999999996</v>
      </c>
      <c r="IP594" s="374">
        <f t="shared" si="526"/>
        <v>5.0999999999999996</v>
      </c>
      <c r="IQ594" s="374">
        <f t="shared" si="527"/>
        <v>6.8</v>
      </c>
      <c r="IR594" s="2263">
        <v>17</v>
      </c>
      <c r="IS594" s="374"/>
      <c r="IT594" s="374"/>
      <c r="IU594" s="374"/>
      <c r="IV594" s="1870"/>
      <c r="IW594" s="1869"/>
      <c r="IX594" s="374"/>
      <c r="IY594" s="374"/>
      <c r="IZ594" s="2263"/>
      <c r="JA594" s="1869"/>
      <c r="JB594" s="374"/>
      <c r="JC594" s="374"/>
      <c r="JD594" s="2263"/>
      <c r="JE594" s="1869"/>
      <c r="JF594" s="374"/>
      <c r="JG594" s="374"/>
      <c r="JH594" s="2263"/>
      <c r="JI594" s="1869"/>
      <c r="JJ594" s="374"/>
      <c r="JK594" s="374"/>
      <c r="JL594" s="2263"/>
      <c r="JM594" s="1869"/>
      <c r="JN594" s="374"/>
      <c r="JO594" s="374"/>
      <c r="JP594" s="2263"/>
      <c r="JQ594" s="1869"/>
      <c r="JR594" s="374"/>
      <c r="JS594" s="374"/>
      <c r="JT594" s="2263"/>
      <c r="JU594" s="1869"/>
      <c r="JV594" s="374"/>
      <c r="JW594" s="374"/>
      <c r="JX594" s="2263"/>
      <c r="JY594" s="1869"/>
      <c r="JZ594" s="374"/>
      <c r="KA594" s="374"/>
      <c r="KB594" s="2263"/>
      <c r="KC594" s="1869"/>
      <c r="KD594" s="374"/>
      <c r="KE594" s="374"/>
      <c r="KF594" s="2263"/>
      <c r="KG594" s="1869"/>
      <c r="KH594" s="374"/>
      <c r="KI594" s="374"/>
      <c r="KJ594" s="2263"/>
      <c r="KK594" s="1869"/>
      <c r="KL594" s="374"/>
      <c r="KM594" s="374"/>
      <c r="KN594" s="2263"/>
      <c r="KO594" s="1869"/>
      <c r="KP594" s="374"/>
      <c r="KQ594" s="374"/>
      <c r="KR594" s="2263"/>
      <c r="KS594" s="1869"/>
      <c r="KT594" s="374"/>
      <c r="KU594" s="374"/>
      <c r="KV594" s="2263"/>
      <c r="KW594" s="1869"/>
      <c r="KX594" s="374"/>
      <c r="KY594" s="374"/>
      <c r="KZ594" s="2263"/>
      <c r="LA594" s="1869"/>
      <c r="LB594" s="374"/>
      <c r="LC594" s="374"/>
      <c r="LD594" s="2263"/>
      <c r="LE594" s="1869"/>
      <c r="LF594" s="374"/>
      <c r="LG594" s="374"/>
      <c r="LH594" s="2263"/>
      <c r="LI594" s="1869"/>
      <c r="LJ594" s="374"/>
      <c r="LK594" s="374"/>
      <c r="LL594" s="2263"/>
      <c r="LM594" s="1869"/>
      <c r="LN594" s="374"/>
      <c r="LO594" s="374"/>
      <c r="LP594" s="2263"/>
      <c r="LQ594" s="1869"/>
      <c r="LR594" s="374"/>
      <c r="LS594" s="374"/>
      <c r="LT594" s="2263"/>
      <c r="LU594" s="1869"/>
      <c r="LV594" s="374"/>
      <c r="LW594" s="374"/>
      <c r="LX594" s="2263"/>
      <c r="LY594" s="1869"/>
      <c r="LZ594" s="374"/>
      <c r="MA594" s="374"/>
      <c r="MB594" s="2263"/>
      <c r="MC594" s="1869"/>
      <c r="MD594" s="374"/>
      <c r="ME594" s="374"/>
      <c r="MF594" s="2263"/>
      <c r="MG594" s="1869"/>
      <c r="MH594" s="374"/>
      <c r="MI594" s="374"/>
      <c r="MJ594" s="2263"/>
      <c r="MK594" s="1869"/>
      <c r="ML594" s="374"/>
      <c r="MM594" s="374"/>
      <c r="MN594" s="2263"/>
      <c r="MO594" s="1869"/>
      <c r="MP594" s="374"/>
      <c r="MQ594" s="374"/>
      <c r="MR594" s="2263"/>
      <c r="MS594" s="1869"/>
      <c r="MT594" s="374"/>
      <c r="MU594" s="374"/>
      <c r="MV594" s="2263"/>
      <c r="MW594" s="1869"/>
      <c r="MX594" s="374"/>
      <c r="MY594" s="374"/>
      <c r="MZ594" s="2263"/>
      <c r="NA594" s="1869"/>
      <c r="NB594" s="374"/>
      <c r="NC594" s="374"/>
      <c r="ND594" s="2263"/>
    </row>
    <row r="595" spans="1:368" s="933" customFormat="1" thickBot="1">
      <c r="A595" s="900"/>
      <c r="B595" s="1761"/>
      <c r="C595" s="2340"/>
      <c r="D595" s="2347"/>
      <c r="E595" s="2340"/>
      <c r="F595" s="2270"/>
      <c r="G595" s="2270" t="s">
        <v>658</v>
      </c>
      <c r="H595" s="2352">
        <f t="shared" si="513"/>
        <v>5.4285714285714288</v>
      </c>
      <c r="I595" s="2352">
        <f t="shared" si="513"/>
        <v>5.1428571428571432</v>
      </c>
      <c r="J595" s="2352">
        <f t="shared" si="513"/>
        <v>6.7142857142857144</v>
      </c>
      <c r="K595" s="2362">
        <f t="shared" si="514"/>
        <v>17.285714285714288</v>
      </c>
      <c r="L595" s="1761"/>
      <c r="M595" s="2136"/>
      <c r="N595" s="2136"/>
      <c r="O595" s="2136"/>
      <c r="P595" s="2492"/>
      <c r="Q595" s="2538"/>
      <c r="R595" s="2137"/>
      <c r="S595" s="2138"/>
      <c r="T595" s="2539"/>
      <c r="U595" s="2139"/>
      <c r="V595" s="2139"/>
      <c r="W595" s="2139"/>
      <c r="X595" s="2140"/>
      <c r="Y595" s="2204"/>
      <c r="Z595" s="2204"/>
      <c r="AA595" s="2204"/>
      <c r="AB595" s="2205"/>
      <c r="AC595" s="2245"/>
      <c r="AD595" s="2245"/>
      <c r="AE595" s="2245"/>
      <c r="AF595" s="1310"/>
      <c r="AG595" s="2212"/>
      <c r="AH595" s="2213"/>
      <c r="AI595" s="2213"/>
      <c r="AJ595" s="2357"/>
      <c r="AK595" s="2391"/>
      <c r="AL595" s="2238"/>
      <c r="AM595" s="2238"/>
      <c r="AN595" s="2392"/>
      <c r="AO595" s="2229"/>
      <c r="AP595" s="2229"/>
      <c r="AQ595" s="2229"/>
      <c r="AR595" s="2230"/>
      <c r="AS595" s="918"/>
      <c r="AT595" s="918"/>
      <c r="AU595" s="918"/>
      <c r="AV595" s="2390"/>
      <c r="AW595" s="1971"/>
      <c r="AX595" s="665"/>
      <c r="AY595" s="666"/>
      <c r="AZ595" s="1963"/>
      <c r="BA595" s="2156"/>
      <c r="BB595" s="2156"/>
      <c r="BC595" s="2156"/>
      <c r="BD595" s="2396"/>
      <c r="BE595" s="2402"/>
      <c r="BF595" s="2273"/>
      <c r="BG595" s="2452"/>
      <c r="BH595" s="2449">
        <f>BG595+BF595+BE595</f>
        <v>0</v>
      </c>
      <c r="BI595" s="2158"/>
      <c r="BJ595" s="2158"/>
      <c r="BK595" s="2158"/>
      <c r="BL595" s="2166"/>
      <c r="BM595" s="2389"/>
      <c r="BN595" s="918"/>
      <c r="BO595" s="918"/>
      <c r="BP595" s="2390"/>
      <c r="BQ595" s="2149"/>
      <c r="BR595" s="2149"/>
      <c r="BS595" s="2149"/>
      <c r="BT595" s="2151"/>
      <c r="BU595" s="2162"/>
      <c r="BV595" s="2149"/>
      <c r="BW595" s="2149"/>
      <c r="BX595" s="2163"/>
      <c r="BY595" s="374">
        <f t="shared" si="515"/>
        <v>5.0999999999999996</v>
      </c>
      <c r="BZ595" s="374">
        <f t="shared" si="516"/>
        <v>5.0999999999999996</v>
      </c>
      <c r="CA595" s="374">
        <f t="shared" si="517"/>
        <v>6.8</v>
      </c>
      <c r="CB595" s="2263">
        <v>17</v>
      </c>
      <c r="CC595" s="2139"/>
      <c r="CD595" s="2139"/>
      <c r="CE595" s="2139"/>
      <c r="CF595" s="2140"/>
      <c r="CG595" s="2160"/>
      <c r="CH595" s="2160"/>
      <c r="CI595" s="2160"/>
      <c r="CJ595" s="2161"/>
      <c r="CK595" s="2158"/>
      <c r="CL595" s="2158"/>
      <c r="CM595" s="2158"/>
      <c r="CN595" s="2166"/>
      <c r="CO595" s="1868"/>
      <c r="CQ595" s="2167"/>
      <c r="CR595" s="2206"/>
      <c r="CV595" s="2168"/>
      <c r="CW595" s="2169"/>
      <c r="CY595" s="2167"/>
      <c r="CZ595" s="2167"/>
      <c r="DA595" s="2169"/>
      <c r="DC595" s="2167"/>
      <c r="DD595" s="2167"/>
      <c r="DE595" s="2169"/>
      <c r="DG595" s="2167"/>
      <c r="DH595" s="2167"/>
      <c r="DI595" s="2169"/>
      <c r="DK595" s="2167"/>
      <c r="DL595" s="2167"/>
      <c r="DM595" s="2170"/>
      <c r="DN595" s="2170"/>
      <c r="DO595" s="2170"/>
      <c r="DP595" s="2171"/>
      <c r="DQ595" s="2169"/>
      <c r="DS595" s="2167"/>
      <c r="DT595" s="2168"/>
      <c r="DU595" s="2169"/>
      <c r="DW595" s="2167"/>
      <c r="DX595" s="2168"/>
      <c r="DY595" s="2169"/>
      <c r="EA595" s="2167"/>
      <c r="EB595" s="2168"/>
      <c r="EC595" s="2169"/>
      <c r="EE595" s="2167"/>
      <c r="EF595" s="2168"/>
      <c r="EG595" s="2169"/>
      <c r="EI595" s="2167"/>
      <c r="EJ595" s="2168"/>
      <c r="EK595" s="2169"/>
      <c r="EM595" s="2167"/>
      <c r="EN595" s="2168"/>
      <c r="EO595" s="2348"/>
      <c r="EP595" s="2233"/>
      <c r="EQ595" s="2233"/>
      <c r="ER595" s="2349"/>
      <c r="ES595" s="2169"/>
      <c r="EU595" s="2167"/>
      <c r="EV595" s="2168"/>
      <c r="EW595" s="2169"/>
      <c r="EY595" s="2167"/>
      <c r="EZ595" s="2168"/>
      <c r="FA595" s="2169"/>
      <c r="FC595" s="2167"/>
      <c r="FD595" s="2168"/>
      <c r="FE595" s="2192"/>
      <c r="FF595" s="2193"/>
      <c r="FG595" s="2194"/>
      <c r="FH595" s="2195"/>
      <c r="FL595" s="2261"/>
      <c r="FP595" s="2261"/>
      <c r="FQ595" s="1868"/>
      <c r="FT595" s="2261"/>
      <c r="FX595" s="2261"/>
      <c r="FY595" s="906"/>
      <c r="FZ595" s="906"/>
      <c r="GA595" s="906"/>
      <c r="GB595" s="2393"/>
      <c r="GF595" s="2261"/>
      <c r="GG595" s="1868"/>
      <c r="GJ595" s="2261"/>
      <c r="GK595" s="1868"/>
      <c r="GN595" s="2261"/>
      <c r="GR595" s="2261"/>
      <c r="GS595" s="374">
        <f t="shared" si="518"/>
        <v>5.7</v>
      </c>
      <c r="GT595" s="374">
        <f t="shared" si="519"/>
        <v>5.7</v>
      </c>
      <c r="GU595" s="374">
        <f t="shared" si="520"/>
        <v>7.6</v>
      </c>
      <c r="GV595" s="2263">
        <v>19</v>
      </c>
      <c r="GW595" s="1870">
        <v>6</v>
      </c>
      <c r="GX595" s="462">
        <v>5</v>
      </c>
      <c r="GY595" s="462">
        <v>5</v>
      </c>
      <c r="GZ595" s="1871">
        <f>GY595+GX595+GW595</f>
        <v>16</v>
      </c>
      <c r="HA595" s="2348"/>
      <c r="HB595" s="2233"/>
      <c r="HC595" s="2233"/>
      <c r="HD595" s="2349"/>
      <c r="HE595" s="1870"/>
      <c r="HF595" s="462"/>
      <c r="HG595" s="462"/>
      <c r="HH595" s="1871">
        <f>HG595+HF595+HE595</f>
        <v>0</v>
      </c>
      <c r="HI595" s="1870"/>
      <c r="HJ595" s="462"/>
      <c r="HK595" s="462"/>
      <c r="HL595" s="1871">
        <f>HK595+HJ595+HI595</f>
        <v>0</v>
      </c>
      <c r="HM595" s="1870">
        <v>6</v>
      </c>
      <c r="HN595" s="462">
        <v>5</v>
      </c>
      <c r="HO595" s="462">
        <v>7</v>
      </c>
      <c r="HP595" s="1871">
        <f>HO595+HN595+HM595</f>
        <v>18</v>
      </c>
      <c r="HQ595" s="1870">
        <v>5</v>
      </c>
      <c r="HR595" s="462">
        <v>5</v>
      </c>
      <c r="HS595" s="462">
        <v>7</v>
      </c>
      <c r="HT595" s="1871">
        <f t="shared" si="521"/>
        <v>17</v>
      </c>
      <c r="HU595" s="1870"/>
      <c r="HV595" s="462"/>
      <c r="HW595" s="462"/>
      <c r="HX595" s="1871"/>
      <c r="HY595" s="1870"/>
      <c r="HZ595" s="462"/>
      <c r="IA595" s="462"/>
      <c r="IB595" s="1871"/>
      <c r="IC595" s="1906">
        <f t="shared" si="522"/>
        <v>4.2</v>
      </c>
      <c r="ID595" s="683">
        <f t="shared" si="523"/>
        <v>4.2</v>
      </c>
      <c r="IE595" s="683">
        <f t="shared" si="524"/>
        <v>5.6</v>
      </c>
      <c r="IF595" s="1907">
        <v>14</v>
      </c>
      <c r="IG595" s="1870"/>
      <c r="IH595" s="462"/>
      <c r="II595" s="462"/>
      <c r="IJ595" s="1871"/>
      <c r="IK595" s="1870"/>
      <c r="IL595" s="462"/>
      <c r="IM595" s="462"/>
      <c r="IN595" s="1871"/>
      <c r="IO595" s="374">
        <f t="shared" si="525"/>
        <v>6</v>
      </c>
      <c r="IP595" s="374">
        <f t="shared" si="526"/>
        <v>6</v>
      </c>
      <c r="IQ595" s="374">
        <f t="shared" si="527"/>
        <v>8</v>
      </c>
      <c r="IR595" s="2263">
        <v>20</v>
      </c>
      <c r="IS595" s="374"/>
      <c r="IT595" s="374"/>
      <c r="IU595" s="374"/>
      <c r="IV595" s="1870"/>
      <c r="IW595" s="1869"/>
      <c r="IX595" s="374"/>
      <c r="IY595" s="374"/>
      <c r="IZ595" s="2263"/>
      <c r="JA595" s="1869"/>
      <c r="JB595" s="374"/>
      <c r="JC595" s="374"/>
      <c r="JD595" s="2263"/>
      <c r="JE595" s="1869"/>
      <c r="JF595" s="374"/>
      <c r="JG595" s="374"/>
      <c r="JH595" s="2263"/>
      <c r="JI595" s="1869"/>
      <c r="JJ595" s="374"/>
      <c r="JK595" s="374"/>
      <c r="JL595" s="2263"/>
      <c r="JM595" s="1869"/>
      <c r="JN595" s="374"/>
      <c r="JO595" s="374"/>
      <c r="JP595" s="2263"/>
      <c r="JQ595" s="1869"/>
      <c r="JR595" s="374"/>
      <c r="JS595" s="374"/>
      <c r="JT595" s="2263"/>
      <c r="JU595" s="1869"/>
      <c r="JV595" s="374"/>
      <c r="JW595" s="374"/>
      <c r="JX595" s="2263"/>
      <c r="JY595" s="1869"/>
      <c r="JZ595" s="374"/>
      <c r="KA595" s="374"/>
      <c r="KB595" s="2263"/>
      <c r="KC595" s="1869"/>
      <c r="KD595" s="374"/>
      <c r="KE595" s="374"/>
      <c r="KF595" s="2263"/>
      <c r="KG595" s="1869"/>
      <c r="KH595" s="374"/>
      <c r="KI595" s="374"/>
      <c r="KJ595" s="2263"/>
      <c r="KK595" s="1869"/>
      <c r="KL595" s="374"/>
      <c r="KM595" s="374"/>
      <c r="KN595" s="2263"/>
      <c r="KO595" s="1869"/>
      <c r="KP595" s="374"/>
      <c r="KQ595" s="374"/>
      <c r="KR595" s="2263"/>
      <c r="KS595" s="1869"/>
      <c r="KT595" s="374"/>
      <c r="KU595" s="374"/>
      <c r="KV595" s="2263"/>
      <c r="KW595" s="1869"/>
      <c r="KX595" s="374"/>
      <c r="KY595" s="374"/>
      <c r="KZ595" s="2263"/>
      <c r="LA595" s="1869"/>
      <c r="LB595" s="374"/>
      <c r="LC595" s="374"/>
      <c r="LD595" s="2263"/>
      <c r="LE595" s="1869"/>
      <c r="LF595" s="374"/>
      <c r="LG595" s="374"/>
      <c r="LH595" s="2263"/>
      <c r="LI595" s="1869"/>
      <c r="LJ595" s="374"/>
      <c r="LK595" s="374"/>
      <c r="LL595" s="2263"/>
      <c r="LM595" s="1869"/>
      <c r="LN595" s="374"/>
      <c r="LO595" s="374"/>
      <c r="LP595" s="2263"/>
      <c r="LQ595" s="1869"/>
      <c r="LR595" s="374"/>
      <c r="LS595" s="374"/>
      <c r="LT595" s="2263"/>
      <c r="LU595" s="1869"/>
      <c r="LV595" s="374"/>
      <c r="LW595" s="374"/>
      <c r="LX595" s="2263"/>
      <c r="LY595" s="1869"/>
      <c r="LZ595" s="374"/>
      <c r="MA595" s="374"/>
      <c r="MB595" s="2263"/>
      <c r="MC595" s="1869"/>
      <c r="MD595" s="374"/>
      <c r="ME595" s="374"/>
      <c r="MF595" s="2263"/>
      <c r="MG595" s="1869"/>
      <c r="MH595" s="374"/>
      <c r="MI595" s="374"/>
      <c r="MJ595" s="2263"/>
      <c r="MK595" s="1869"/>
      <c r="ML595" s="374"/>
      <c r="MM595" s="374"/>
      <c r="MN595" s="2263"/>
      <c r="MO595" s="1869"/>
      <c r="MP595" s="374"/>
      <c r="MQ595" s="374"/>
      <c r="MR595" s="2263"/>
      <c r="MS595" s="1869"/>
      <c r="MT595" s="374"/>
      <c r="MU595" s="374"/>
      <c r="MV595" s="2263"/>
      <c r="MW595" s="1869"/>
      <c r="MX595" s="374"/>
      <c r="MY595" s="374"/>
      <c r="MZ595" s="2263"/>
      <c r="NA595" s="1869"/>
      <c r="NB595" s="374"/>
      <c r="NC595" s="374"/>
      <c r="ND595" s="2263"/>
    </row>
    <row r="596" spans="1:368" s="898" customFormat="1" thickBot="1">
      <c r="A596" s="861"/>
      <c r="B596" s="1760"/>
      <c r="C596" s="1790"/>
      <c r="D596" s="2331"/>
      <c r="E596" s="1790"/>
      <c r="F596" s="2345" t="s">
        <v>670</v>
      </c>
      <c r="G596" s="2346"/>
      <c r="H596" s="2274"/>
      <c r="I596" s="2274"/>
      <c r="J596" s="2274"/>
      <c r="K596" s="2275"/>
      <c r="L596" s="1760"/>
      <c r="M596" s="2075"/>
      <c r="N596" s="2075"/>
      <c r="O596" s="2075"/>
      <c r="P596" s="2491"/>
      <c r="Q596" s="2536"/>
      <c r="R596" s="2076"/>
      <c r="S596" s="2077"/>
      <c r="T596" s="2537"/>
      <c r="U596" s="2078"/>
      <c r="V596" s="2078"/>
      <c r="W596" s="2078"/>
      <c r="X596" s="2079"/>
      <c r="Y596" s="2199"/>
      <c r="Z596" s="2199"/>
      <c r="AA596" s="2199"/>
      <c r="AB596" s="2379"/>
      <c r="AC596" s="2572">
        <f>STDEV(AF597:AF603)</f>
        <v>2.6457513110645907</v>
      </c>
      <c r="AD596" s="2570"/>
      <c r="AE596" s="2571">
        <f>AVERAGE(AF597:AF603)</f>
        <v>11.5</v>
      </c>
      <c r="AF596" s="2573"/>
      <c r="AG596" s="2577" t="e">
        <f>STDEV(AJ597:AJ603)</f>
        <v>#DIV/0!</v>
      </c>
      <c r="AH596" s="2574"/>
      <c r="AI596" s="2575" t="e">
        <f>AVERAGE(AJ597:AJ603)</f>
        <v>#DIV/0!</v>
      </c>
      <c r="AJ596" s="2575"/>
      <c r="AK596" s="2574"/>
      <c r="AL596" s="2574"/>
      <c r="AM596" s="2575"/>
      <c r="AN596" s="2575"/>
      <c r="AO596" s="2225"/>
      <c r="AP596" s="2225"/>
      <c r="AQ596" s="2225"/>
      <c r="AR596" s="2226"/>
      <c r="AS596" s="2574" t="e">
        <f>STDEV(AV597:AV602)</f>
        <v>#DIV/0!</v>
      </c>
      <c r="AT596" s="2574"/>
      <c r="AU596" s="2575" t="e">
        <f>AVERAGE(AV597:AV602)</f>
        <v>#DIV/0!</v>
      </c>
      <c r="AV596" s="2575"/>
      <c r="AW596" s="2570" t="e">
        <f>STDEV(AZ597:AZ602)</f>
        <v>#DIV/0!</v>
      </c>
      <c r="AX596" s="2570"/>
      <c r="AY596" s="2571" t="e">
        <f>AVERAGE(AZ597:AZ602)</f>
        <v>#DIV/0!</v>
      </c>
      <c r="AZ596" s="2571"/>
      <c r="BA596" s="2095"/>
      <c r="BB596" s="2095"/>
      <c r="BC596" s="2095"/>
      <c r="BD596" s="2394"/>
      <c r="BE596" s="2572" t="e">
        <f>STDEV(BH597:BH602)</f>
        <v>#DIV/0!</v>
      </c>
      <c r="BF596" s="2570"/>
      <c r="BG596" s="2571" t="e">
        <f>AVERAGE(BH597:BH602)</f>
        <v>#DIV/0!</v>
      </c>
      <c r="BH596" s="2571"/>
      <c r="BI596" s="2097"/>
      <c r="BJ596" s="2097"/>
      <c r="BK596" s="2097"/>
      <c r="BL596" s="2098"/>
      <c r="BM596" s="2570"/>
      <c r="BN596" s="2570"/>
      <c r="BO596" s="2571"/>
      <c r="BP596" s="2571"/>
      <c r="BQ596" s="2088"/>
      <c r="BR596" s="2088"/>
      <c r="BS596" s="2088"/>
      <c r="BT596" s="2090"/>
      <c r="BU596" s="2101"/>
      <c r="BV596" s="2088"/>
      <c r="BW596" s="2088"/>
      <c r="BX596" s="2102"/>
      <c r="BY596" s="2570" t="e">
        <f>STDEV(CB597:CB602)</f>
        <v>#DIV/0!</v>
      </c>
      <c r="BZ596" s="2570"/>
      <c r="CA596" s="2571" t="e">
        <f>AVERAGE(CB597:CB602)</f>
        <v>#DIV/0!</v>
      </c>
      <c r="CB596" s="2571"/>
      <c r="CC596" s="2078"/>
      <c r="CD596" s="2078"/>
      <c r="CE596" s="2078"/>
      <c r="CF596" s="2079"/>
      <c r="CG596" s="2099"/>
      <c r="CH596" s="2099"/>
      <c r="CI596" s="2099"/>
      <c r="CJ596" s="2100"/>
      <c r="CK596" s="2097"/>
      <c r="CL596" s="2097"/>
      <c r="CM596" s="2097"/>
      <c r="CN596" s="2105"/>
      <c r="CO596" s="1867"/>
      <c r="CQ596" s="2106"/>
      <c r="CR596" s="2201"/>
      <c r="CV596" s="2107"/>
      <c r="CW596" s="2108"/>
      <c r="CY596" s="2106"/>
      <c r="CZ596" s="2106"/>
      <c r="DA596" s="2108"/>
      <c r="DC596" s="2106"/>
      <c r="DD596" s="2106"/>
      <c r="DE596" s="2108"/>
      <c r="DG596" s="2106"/>
      <c r="DH596" s="2106"/>
      <c r="DI596" s="2108"/>
      <c r="DK596" s="2106"/>
      <c r="DL596" s="2106"/>
      <c r="DM596" s="2109"/>
      <c r="DN596" s="2109"/>
      <c r="DO596" s="2109"/>
      <c r="DP596" s="2110"/>
      <c r="DQ596" s="2108"/>
      <c r="DS596" s="2106"/>
      <c r="DT596" s="2107"/>
      <c r="DU596" s="2108"/>
      <c r="DW596" s="2106"/>
      <c r="DX596" s="2107"/>
      <c r="DY596" s="2108"/>
      <c r="EA596" s="2106"/>
      <c r="EB596" s="2107"/>
      <c r="EC596" s="2108"/>
      <c r="EE596" s="2106"/>
      <c r="EF596" s="2107"/>
      <c r="EG596" s="2108"/>
      <c r="EI596" s="2106"/>
      <c r="EJ596" s="2107"/>
      <c r="EK596" s="2108"/>
      <c r="EM596" s="2106"/>
      <c r="EN596" s="2107"/>
      <c r="EO596" s="2570"/>
      <c r="EP596" s="2570"/>
      <c r="EQ596" s="2571"/>
      <c r="ER596" s="2571"/>
      <c r="ES596" s="2108"/>
      <c r="EU596" s="2106"/>
      <c r="EV596" s="2107"/>
      <c r="EW596" s="2108"/>
      <c r="EY596" s="2106"/>
      <c r="EZ596" s="2107"/>
      <c r="FA596" s="2108"/>
      <c r="FC596" s="2106"/>
      <c r="FD596" s="2107"/>
      <c r="FE596" s="2131"/>
      <c r="FF596" s="2132"/>
      <c r="FG596" s="2133"/>
      <c r="FH596" s="2134"/>
      <c r="FL596" s="2260"/>
      <c r="FP596" s="2260"/>
      <c r="FQ596" s="1867"/>
      <c r="FT596" s="2260"/>
      <c r="FX596" s="2260"/>
      <c r="FY596" s="2570"/>
      <c r="FZ596" s="2570"/>
      <c r="GA596" s="2571"/>
      <c r="GB596" s="2571"/>
      <c r="GF596" s="2260"/>
      <c r="GG596" s="1867"/>
      <c r="GJ596" s="2260"/>
      <c r="GK596" s="1867"/>
      <c r="GN596" s="2260"/>
      <c r="GR596" s="2260"/>
      <c r="GS596" s="2570" t="e">
        <f>STDEV(GV597:GV602)</f>
        <v>#DIV/0!</v>
      </c>
      <c r="GT596" s="2570"/>
      <c r="GU596" s="2571" t="e">
        <f>AVERAGE(GV597:GV602)</f>
        <v>#DIV/0!</v>
      </c>
      <c r="GV596" s="2571"/>
      <c r="GW596" s="2570" t="e">
        <f>STDEV(GZ597:GZ602)</f>
        <v>#DIV/0!</v>
      </c>
      <c r="GX596" s="2570"/>
      <c r="GY596" s="2571" t="e">
        <f>AVERAGE(GZ597:GZ602)</f>
        <v>#DIV/0!</v>
      </c>
      <c r="GZ596" s="2571"/>
      <c r="HA596" s="2570"/>
      <c r="HB596" s="2570"/>
      <c r="HC596" s="2571"/>
      <c r="HD596" s="2571"/>
      <c r="HE596" s="2570" t="e">
        <f>STDEV(HH597:HH602)</f>
        <v>#DIV/0!</v>
      </c>
      <c r="HF596" s="2570"/>
      <c r="HG596" s="2571" t="e">
        <f>AVERAGE(HH597:HH602)</f>
        <v>#DIV/0!</v>
      </c>
      <c r="HH596" s="2571"/>
      <c r="HI596" s="2570">
        <f>STDEV(HL597:HL602)</f>
        <v>1.9390719429665293</v>
      </c>
      <c r="HJ596" s="2570"/>
      <c r="HK596" s="2571">
        <f>AVERAGE(HL597:HL602)</f>
        <v>13.200000000000001</v>
      </c>
      <c r="HL596" s="2571"/>
      <c r="HM596" s="2570">
        <f>STDEV(HP597:HP602)</f>
        <v>2.6832815729997477</v>
      </c>
      <c r="HN596" s="2570"/>
      <c r="HO596" s="2571">
        <f>AVERAGE(HP597:HP602)</f>
        <v>10</v>
      </c>
      <c r="HP596" s="2571"/>
      <c r="HQ596" s="2570" t="e">
        <f>STDEV(HT597:HT602)</f>
        <v>#DIV/0!</v>
      </c>
      <c r="HR596" s="2570"/>
      <c r="HS596" s="2571" t="e">
        <f>AVERAGE(HT597:HT602)</f>
        <v>#DIV/0!</v>
      </c>
      <c r="HT596" s="2571"/>
      <c r="HU596" s="2570"/>
      <c r="HV596" s="2570"/>
      <c r="HW596" s="2571"/>
      <c r="HX596" s="2571"/>
      <c r="HY596" s="2570"/>
      <c r="HZ596" s="2570"/>
      <c r="IA596" s="2571"/>
      <c r="IB596" s="2571"/>
      <c r="IC596" s="2570" t="e">
        <f>STDEV(IF597:IF602)</f>
        <v>#DIV/0!</v>
      </c>
      <c r="ID596" s="2570"/>
      <c r="IE596" s="2571" t="e">
        <f>AVERAGE(IF597:IF602)</f>
        <v>#DIV/0!</v>
      </c>
      <c r="IF596" s="2571"/>
      <c r="IG596" s="2570"/>
      <c r="IH596" s="2570"/>
      <c r="II596" s="2571"/>
      <c r="IJ596" s="2571"/>
      <c r="IK596" s="2570"/>
      <c r="IL596" s="2570"/>
      <c r="IM596" s="2571"/>
      <c r="IN596" s="2571"/>
      <c r="IO596" s="2570">
        <f>STDEV(IR597:IR603)</f>
        <v>2.1637456500465069</v>
      </c>
      <c r="IP596" s="2570"/>
      <c r="IQ596" s="2571">
        <f>AVERAGE(IR597:IR603)</f>
        <v>16.055714285714284</v>
      </c>
      <c r="IR596" s="2571"/>
      <c r="IS596" s="2570">
        <f>STDEV(IV597:IV603)</f>
        <v>2.753785273643051</v>
      </c>
      <c r="IT596" s="2570"/>
      <c r="IU596" s="2571">
        <f>AVERAGE(IV597:IV603)</f>
        <v>14.5</v>
      </c>
      <c r="IV596" s="2571"/>
      <c r="IW596" s="2572">
        <f>STDEV(IZ597:IZ603)</f>
        <v>2.1147632986988936</v>
      </c>
      <c r="IX596" s="2570"/>
      <c r="IY596" s="2571">
        <f>AVERAGE(IZ597:IZ603)</f>
        <v>13.832857142857142</v>
      </c>
      <c r="IZ596" s="2573"/>
      <c r="JA596" s="2572"/>
      <c r="JB596" s="2570"/>
      <c r="JC596" s="2571"/>
      <c r="JD596" s="2573"/>
      <c r="JE596" s="2572"/>
      <c r="JF596" s="2570"/>
      <c r="JG596" s="2571"/>
      <c r="JH596" s="2573"/>
      <c r="JI596" s="2572"/>
      <c r="JJ596" s="2570"/>
      <c r="JK596" s="2571"/>
      <c r="JL596" s="2573"/>
      <c r="JM596" s="2572"/>
      <c r="JN596" s="2570"/>
      <c r="JO596" s="2571"/>
      <c r="JP596" s="2573"/>
      <c r="JQ596" s="2572"/>
      <c r="JR596" s="2570"/>
      <c r="JS596" s="2571"/>
      <c r="JT596" s="2573"/>
      <c r="JU596" s="2572"/>
      <c r="JV596" s="2570"/>
      <c r="JW596" s="2571"/>
      <c r="JX596" s="2573"/>
      <c r="JY596" s="2572"/>
      <c r="JZ596" s="2570"/>
      <c r="KA596" s="2571"/>
      <c r="KB596" s="2573"/>
      <c r="KC596" s="2572"/>
      <c r="KD596" s="2570"/>
      <c r="KE596" s="2571"/>
      <c r="KF596" s="2573"/>
      <c r="KG596" s="2572"/>
      <c r="KH596" s="2570"/>
      <c r="KI596" s="2571"/>
      <c r="KJ596" s="2573"/>
      <c r="KK596" s="2572"/>
      <c r="KL596" s="2570"/>
      <c r="KM596" s="2571"/>
      <c r="KN596" s="2573"/>
      <c r="KO596" s="2572"/>
      <c r="KP596" s="2570"/>
      <c r="KQ596" s="2571"/>
      <c r="KR596" s="2573"/>
      <c r="KS596" s="2572"/>
      <c r="KT596" s="2570"/>
      <c r="KU596" s="2571"/>
      <c r="KV596" s="2573"/>
      <c r="KW596" s="2572"/>
      <c r="KX596" s="2570"/>
      <c r="KY596" s="2571"/>
      <c r="KZ596" s="2573"/>
      <c r="LA596" s="2572"/>
      <c r="LB596" s="2570"/>
      <c r="LC596" s="2571"/>
      <c r="LD596" s="2573"/>
      <c r="LE596" s="2572"/>
      <c r="LF596" s="2570"/>
      <c r="LG596" s="2571"/>
      <c r="LH596" s="2573"/>
      <c r="LI596" s="2572"/>
      <c r="LJ596" s="2570"/>
      <c r="LK596" s="2571"/>
      <c r="LL596" s="2573"/>
      <c r="LM596" s="2572"/>
      <c r="LN596" s="2570"/>
      <c r="LO596" s="2571"/>
      <c r="LP596" s="2573"/>
      <c r="LQ596" s="2572"/>
      <c r="LR596" s="2570"/>
      <c r="LS596" s="2571"/>
      <c r="LT596" s="2573"/>
      <c r="LU596" s="2572"/>
      <c r="LV596" s="2570"/>
      <c r="LW596" s="2571"/>
      <c r="LX596" s="2573"/>
      <c r="LY596" s="2572"/>
      <c r="LZ596" s="2570"/>
      <c r="MA596" s="2571"/>
      <c r="MB596" s="2573"/>
      <c r="MC596" s="2572"/>
      <c r="MD596" s="2570"/>
      <c r="ME596" s="2571"/>
      <c r="MF596" s="2573"/>
      <c r="MG596" s="2572"/>
      <c r="MH596" s="2570"/>
      <c r="MI596" s="2571"/>
      <c r="MJ596" s="2573"/>
      <c r="MK596" s="2572"/>
      <c r="ML596" s="2570"/>
      <c r="MM596" s="2571"/>
      <c r="MN596" s="2573"/>
      <c r="MO596" s="2572"/>
      <c r="MP596" s="2570"/>
      <c r="MQ596" s="2571"/>
      <c r="MR596" s="2573"/>
      <c r="MS596" s="2572"/>
      <c r="MT596" s="2570"/>
      <c r="MU596" s="2571"/>
      <c r="MV596" s="2573"/>
      <c r="MW596" s="2572"/>
      <c r="MX596" s="2570"/>
      <c r="MY596" s="2571"/>
      <c r="MZ596" s="2573"/>
      <c r="NA596" s="2572"/>
      <c r="NB596" s="2570"/>
      <c r="NC596" s="2571"/>
      <c r="ND596" s="2573"/>
    </row>
    <row r="597" spans="1:368" s="78" customFormat="1" thickBot="1">
      <c r="A597" s="899"/>
      <c r="B597" s="1754"/>
      <c r="C597" s="1790"/>
      <c r="D597" s="2331"/>
      <c r="E597" s="1790"/>
      <c r="F597" s="2342" t="s">
        <v>660</v>
      </c>
      <c r="G597" s="2342" t="s">
        <v>662</v>
      </c>
      <c r="H597" s="2343">
        <f>AVERAGE(AC597,CG597,BE597,IS597,HI597,GS597,AK597,IO597,IW597,BY597,HM597)</f>
        <v>3.9766666666666666</v>
      </c>
      <c r="I597" s="2354">
        <f t="shared" ref="I597:J597" si="528">AVERAGE(AD597,CH597,BF597,IT597,HJ597,GT597,AL597,IP597,IX597,BZ597,HN597)</f>
        <v>4.0599999999999996</v>
      </c>
      <c r="J597" s="2377">
        <f t="shared" si="528"/>
        <v>5.496666666666667</v>
      </c>
      <c r="K597" s="2216">
        <f t="shared" ref="K597:K599" si="529">SUM(H597:J597)</f>
        <v>13.533333333333331</v>
      </c>
      <c r="L597" s="1754"/>
      <c r="M597" s="65"/>
      <c r="N597" s="65"/>
      <c r="O597" s="65"/>
      <c r="P597" s="218"/>
      <c r="Q597" s="2511"/>
      <c r="R597" s="97"/>
      <c r="S597" s="98"/>
      <c r="T597" s="2512"/>
      <c r="U597" s="41"/>
      <c r="V597" s="41"/>
      <c r="W597" s="41"/>
      <c r="X597" s="100"/>
      <c r="Y597" s="101"/>
      <c r="Z597" s="101"/>
      <c r="AA597" s="101"/>
      <c r="AB597" s="102"/>
      <c r="AC597" s="484">
        <v>3</v>
      </c>
      <c r="AD597" s="484">
        <v>2.5</v>
      </c>
      <c r="AE597" s="484">
        <v>4.5</v>
      </c>
      <c r="AF597" s="356">
        <f>AE597+AD597+AC597</f>
        <v>10</v>
      </c>
      <c r="AG597" s="2404"/>
      <c r="AH597" s="2208"/>
      <c r="AI597" s="2208"/>
      <c r="AJ597" s="2211"/>
      <c r="AK597" s="2405"/>
      <c r="AL597" s="1556"/>
      <c r="AM597" s="1556"/>
      <c r="AN597" s="2406"/>
      <c r="AO597" s="2225"/>
      <c r="AP597" s="2225"/>
      <c r="AQ597" s="2225"/>
      <c r="AR597" s="2226"/>
      <c r="AS597" s="879"/>
      <c r="AT597" s="879"/>
      <c r="AU597" s="879"/>
      <c r="AV597" s="2236"/>
      <c r="AW597" s="1906"/>
      <c r="AX597" s="683"/>
      <c r="AY597" s="683"/>
      <c r="AZ597" s="1907"/>
      <c r="BA597" s="4"/>
      <c r="BB597" s="4"/>
      <c r="BC597" s="4"/>
      <c r="BD597" s="2395"/>
      <c r="BE597" s="2400"/>
      <c r="BF597" s="1526"/>
      <c r="BG597" s="2450"/>
      <c r="BH597" s="2447"/>
      <c r="BI597" s="221"/>
      <c r="BJ597" s="221"/>
      <c r="BK597" s="221"/>
      <c r="BL597" s="220"/>
      <c r="BM597" s="2235"/>
      <c r="BN597" s="879"/>
      <c r="BO597" s="879"/>
      <c r="BP597" s="2236"/>
      <c r="BQ597" s="109"/>
      <c r="BR597" s="109"/>
      <c r="BS597" s="109"/>
      <c r="BT597" s="608"/>
      <c r="BU597" s="1939"/>
      <c r="BV597" s="109"/>
      <c r="BW597" s="109"/>
      <c r="BX597" s="1940"/>
      <c r="BY597" s="374"/>
      <c r="BZ597" s="374"/>
      <c r="CA597" s="374"/>
      <c r="CB597" s="2263"/>
      <c r="CC597" s="41"/>
      <c r="CD597" s="41"/>
      <c r="CE597" s="41"/>
      <c r="CF597" s="100"/>
      <c r="CG597" s="38"/>
      <c r="CH597" s="38"/>
      <c r="CI597" s="38"/>
      <c r="CJ597" s="117"/>
      <c r="CK597" s="221"/>
      <c r="CL597" s="221"/>
      <c r="CM597" s="221"/>
      <c r="CN597" s="220"/>
      <c r="CO597" s="1858"/>
      <c r="CQ597" s="3"/>
      <c r="CR597" s="2020"/>
      <c r="CV597" s="121"/>
      <c r="CW597" s="2"/>
      <c r="CY597" s="3"/>
      <c r="CZ597" s="3"/>
      <c r="DA597" s="2"/>
      <c r="DC597" s="3"/>
      <c r="DD597" s="3"/>
      <c r="DE597" s="2"/>
      <c r="DG597" s="3"/>
      <c r="DH597" s="3"/>
      <c r="DI597" s="2"/>
      <c r="DK597" s="3"/>
      <c r="DL597" s="3"/>
      <c r="DM597" s="90"/>
      <c r="DN597" s="90"/>
      <c r="DO597" s="90"/>
      <c r="DP597" s="103"/>
      <c r="DQ597" s="2"/>
      <c r="DS597" s="3"/>
      <c r="DT597" s="121"/>
      <c r="DU597" s="2"/>
      <c r="DW597" s="3"/>
      <c r="DX597" s="121"/>
      <c r="DY597" s="2"/>
      <c r="EA597" s="3"/>
      <c r="EB597" s="121"/>
      <c r="EC597" s="2"/>
      <c r="EE597" s="3"/>
      <c r="EF597" s="121"/>
      <c r="EG597" s="2"/>
      <c r="EI597" s="3"/>
      <c r="EJ597" s="121"/>
      <c r="EK597" s="2"/>
      <c r="EM597" s="3"/>
      <c r="EN597" s="121"/>
      <c r="EO597" s="1870"/>
      <c r="EP597" s="462"/>
      <c r="EQ597" s="462"/>
      <c r="ER597" s="1871"/>
      <c r="ES597" s="2"/>
      <c r="EU597" s="3"/>
      <c r="EV597" s="121"/>
      <c r="EW597" s="2"/>
      <c r="EY597" s="3"/>
      <c r="EZ597" s="121"/>
      <c r="FA597" s="2"/>
      <c r="FC597" s="3"/>
      <c r="FD597" s="121"/>
      <c r="FE597" s="1682"/>
      <c r="FF597" s="1683"/>
      <c r="FG597" s="1684"/>
      <c r="FH597" s="1685"/>
      <c r="FL597" s="2252"/>
      <c r="FP597" s="2252"/>
      <c r="FQ597" s="1858"/>
      <c r="FT597" s="2252"/>
      <c r="FX597" s="2252"/>
      <c r="FY597" s="374"/>
      <c r="FZ597" s="374"/>
      <c r="GA597" s="374"/>
      <c r="GB597" s="2263"/>
      <c r="GF597" s="2252"/>
      <c r="GG597" s="1858"/>
      <c r="GJ597" s="2252"/>
      <c r="GK597" s="1858"/>
      <c r="GN597" s="2252"/>
      <c r="GR597" s="2252"/>
      <c r="GS597" s="1870"/>
      <c r="GT597" s="462"/>
      <c r="GU597" s="462"/>
      <c r="GV597" s="1871"/>
      <c r="GW597" s="1870"/>
      <c r="GX597" s="462"/>
      <c r="GY597" s="462"/>
      <c r="GZ597" s="1871"/>
      <c r="HA597" s="1870"/>
      <c r="HB597" s="462"/>
      <c r="HC597" s="462"/>
      <c r="HD597" s="1871"/>
      <c r="HE597" s="1870"/>
      <c r="HF597" s="462"/>
      <c r="HG597" s="462"/>
      <c r="HH597" s="1871"/>
      <c r="HI597" s="1906">
        <f>HL597*6/20</f>
        <v>3.9599999999999995</v>
      </c>
      <c r="HJ597" s="683">
        <f>HL597*6/20</f>
        <v>3.9599999999999995</v>
      </c>
      <c r="HK597" s="683">
        <f>HL597*8/20</f>
        <v>5.2799999999999994</v>
      </c>
      <c r="HL597" s="1907">
        <v>13.2</v>
      </c>
      <c r="HM597" s="1870">
        <v>4</v>
      </c>
      <c r="HN597" s="462">
        <v>5</v>
      </c>
      <c r="HO597" s="462">
        <v>6</v>
      </c>
      <c r="HP597" s="1871">
        <f>HO597+HN597+HM597</f>
        <v>15</v>
      </c>
      <c r="HQ597" s="1870"/>
      <c r="HR597" s="462"/>
      <c r="HS597" s="462"/>
      <c r="HT597" s="1871"/>
      <c r="HU597" s="1870"/>
      <c r="HV597" s="462"/>
      <c r="HW597" s="462"/>
      <c r="HX597" s="1871"/>
      <c r="HY597" s="1870"/>
      <c r="HZ597" s="462"/>
      <c r="IA597" s="462"/>
      <c r="IB597" s="1871"/>
      <c r="IC597" s="1870"/>
      <c r="ID597" s="462"/>
      <c r="IE597" s="462"/>
      <c r="IF597" s="1871"/>
      <c r="IG597" s="1870"/>
      <c r="IH597" s="462"/>
      <c r="II597" s="462"/>
      <c r="IJ597" s="1871"/>
      <c r="IK597" s="1870"/>
      <c r="IL597" s="462"/>
      <c r="IM597" s="462"/>
      <c r="IN597" s="1871"/>
      <c r="IO597" s="374">
        <f t="shared" ref="IO597" si="530">IR597*6/20</f>
        <v>4.5</v>
      </c>
      <c r="IP597" s="374">
        <f t="shared" ref="IP597" si="531">IR597*6/20</f>
        <v>4.5</v>
      </c>
      <c r="IQ597" s="374">
        <f t="shared" ref="IQ597" si="532">IR597*8/20</f>
        <v>6</v>
      </c>
      <c r="IR597" s="2263">
        <v>15</v>
      </c>
      <c r="IS597" s="374">
        <f t="shared" ref="IS597:IS598" si="533">IV597*6/20</f>
        <v>4.8</v>
      </c>
      <c r="IT597" s="374">
        <f t="shared" ref="IT597:IT598" si="534">IV597*6/20</f>
        <v>4.8</v>
      </c>
      <c r="IU597" s="374">
        <f t="shared" ref="IU597:IU598" si="535">IV597*8/20</f>
        <v>6.4</v>
      </c>
      <c r="IV597" s="1870">
        <v>16</v>
      </c>
      <c r="IW597" s="1869">
        <f t="shared" ref="IW597:IW603" si="536">IZ597*6/20</f>
        <v>3.6</v>
      </c>
      <c r="IX597" s="374">
        <f t="shared" ref="IX597:IX603" si="537">IZ597*6/20</f>
        <v>3.6</v>
      </c>
      <c r="IY597" s="374">
        <f t="shared" ref="IY597:IY603" si="538">IZ597*8/20</f>
        <v>4.8</v>
      </c>
      <c r="IZ597" s="2263">
        <v>12</v>
      </c>
      <c r="JA597" s="1869"/>
      <c r="JB597" s="374"/>
      <c r="JC597" s="374"/>
      <c r="JD597" s="2263"/>
      <c r="JE597" s="1869"/>
      <c r="JF597" s="374"/>
      <c r="JG597" s="374"/>
      <c r="JH597" s="2263"/>
      <c r="JI597" s="1869"/>
      <c r="JJ597" s="374"/>
      <c r="JK597" s="374"/>
      <c r="JL597" s="2263"/>
      <c r="JM597" s="1869"/>
      <c r="JN597" s="374"/>
      <c r="JO597" s="374"/>
      <c r="JP597" s="2263"/>
      <c r="JQ597" s="1869"/>
      <c r="JR597" s="374"/>
      <c r="JS597" s="374"/>
      <c r="JT597" s="2263"/>
      <c r="JU597" s="1869"/>
      <c r="JV597" s="374"/>
      <c r="JW597" s="374"/>
      <c r="JX597" s="2263"/>
      <c r="JY597" s="1869"/>
      <c r="JZ597" s="374"/>
      <c r="KA597" s="374"/>
      <c r="KB597" s="2263"/>
      <c r="KC597" s="1869"/>
      <c r="KD597" s="374"/>
      <c r="KE597" s="374"/>
      <c r="KF597" s="2263"/>
      <c r="KG597" s="1869"/>
      <c r="KH597" s="374"/>
      <c r="KI597" s="374"/>
      <c r="KJ597" s="2263"/>
      <c r="KK597" s="1869"/>
      <c r="KL597" s="374"/>
      <c r="KM597" s="374"/>
      <c r="KN597" s="2263"/>
      <c r="KO597" s="1869"/>
      <c r="KP597" s="374"/>
      <c r="KQ597" s="374"/>
      <c r="KR597" s="2263"/>
      <c r="KS597" s="1869"/>
      <c r="KT597" s="374"/>
      <c r="KU597" s="374"/>
      <c r="KV597" s="2263"/>
      <c r="KW597" s="1869"/>
      <c r="KX597" s="374"/>
      <c r="KY597" s="374"/>
      <c r="KZ597" s="2263"/>
      <c r="LA597" s="1869"/>
      <c r="LB597" s="374"/>
      <c r="LC597" s="374"/>
      <c r="LD597" s="2263"/>
      <c r="LE597" s="1869"/>
      <c r="LF597" s="374"/>
      <c r="LG597" s="374"/>
      <c r="LH597" s="2263"/>
      <c r="LI597" s="1869"/>
      <c r="LJ597" s="374"/>
      <c r="LK597" s="374"/>
      <c r="LL597" s="2263"/>
      <c r="LM597" s="1869"/>
      <c r="LN597" s="374"/>
      <c r="LO597" s="374"/>
      <c r="LP597" s="2263"/>
      <c r="LQ597" s="1869"/>
      <c r="LR597" s="374"/>
      <c r="LS597" s="374"/>
      <c r="LT597" s="2263"/>
      <c r="LU597" s="1869"/>
      <c r="LV597" s="374"/>
      <c r="LW597" s="374"/>
      <c r="LX597" s="2263"/>
      <c r="LY597" s="1869"/>
      <c r="LZ597" s="374"/>
      <c r="MA597" s="374"/>
      <c r="MB597" s="2263"/>
      <c r="MC597" s="1869"/>
      <c r="MD597" s="374"/>
      <c r="ME597" s="374"/>
      <c r="MF597" s="2263"/>
      <c r="MG597" s="1869"/>
      <c r="MH597" s="374"/>
      <c r="MI597" s="374"/>
      <c r="MJ597" s="2263"/>
      <c r="MK597" s="1869"/>
      <c r="ML597" s="374"/>
      <c r="MM597" s="374"/>
      <c r="MN597" s="2263"/>
      <c r="MO597" s="1869"/>
      <c r="MP597" s="374"/>
      <c r="MQ597" s="374"/>
      <c r="MR597" s="2263"/>
      <c r="MS597" s="1869"/>
      <c r="MT597" s="374"/>
      <c r="MU597" s="374"/>
      <c r="MV597" s="2263"/>
      <c r="MW597" s="1869"/>
      <c r="MX597" s="374"/>
      <c r="MY597" s="374"/>
      <c r="MZ597" s="2263"/>
      <c r="NA597" s="1869"/>
      <c r="NB597" s="374"/>
      <c r="NC597" s="374"/>
      <c r="ND597" s="2263"/>
    </row>
    <row r="598" spans="1:368" s="78" customFormat="1" thickBot="1">
      <c r="A598" s="899"/>
      <c r="B598" s="1754"/>
      <c r="C598" s="1790"/>
      <c r="D598" s="2331"/>
      <c r="E598" s="1790"/>
      <c r="F598" s="2342"/>
      <c r="G598" s="2342" t="s">
        <v>671</v>
      </c>
      <c r="H598" s="2343">
        <f t="shared" ref="H598:H602" si="539">AVERAGE(AC598,CG598,BE598,IS598,HI598,GS598,AK598,IO598,IW598,BY598,HM598)</f>
        <v>3.5583333333333336</v>
      </c>
      <c r="I598" s="2343">
        <f t="shared" ref="I598:I603" si="540">AVERAGE(AD598,CH598,BF598,IT598,HJ598,GT598,AL598,IP598,IX598,BZ598,HN598)</f>
        <v>3.7250000000000001</v>
      </c>
      <c r="J598" s="2343">
        <f t="shared" ref="J598:J603" si="541">AVERAGE(AE598,CI598,BG598,IU598,HK598,GU598,AM598,IQ598,IY598,CA598,HO598)</f>
        <v>4.6333333333333337</v>
      </c>
      <c r="K598" s="2214">
        <f t="shared" si="529"/>
        <v>11.916666666666668</v>
      </c>
      <c r="L598" s="1754"/>
      <c r="M598" s="65"/>
      <c r="N598" s="65"/>
      <c r="O598" s="65"/>
      <c r="P598" s="218"/>
      <c r="Q598" s="2511"/>
      <c r="R598" s="97"/>
      <c r="S598" s="98"/>
      <c r="T598" s="2512"/>
      <c r="U598" s="41"/>
      <c r="V598" s="41"/>
      <c r="W598" s="41"/>
      <c r="X598" s="100"/>
      <c r="Y598" s="101"/>
      <c r="Z598" s="101"/>
      <c r="AA598" s="101"/>
      <c r="AB598" s="102"/>
      <c r="AC598" s="484">
        <v>3</v>
      </c>
      <c r="AD598" s="484">
        <v>4</v>
      </c>
      <c r="AE598" s="484">
        <v>3</v>
      </c>
      <c r="AF598" s="356">
        <f t="shared" ref="AF598:AF602" si="542">AE598+AD598+AC598</f>
        <v>10</v>
      </c>
      <c r="AG598" s="2407"/>
      <c r="AH598" s="546"/>
      <c r="AI598" s="546"/>
      <c r="AJ598" s="724"/>
      <c r="AK598" s="485"/>
      <c r="AL598" s="486"/>
      <c r="AM598" s="486"/>
      <c r="AN598" s="2361"/>
      <c r="AO598" s="2227"/>
      <c r="AP598" s="2227"/>
      <c r="AQ598" s="2227"/>
      <c r="AR598" s="108"/>
      <c r="AS598" s="358"/>
      <c r="AT598" s="358"/>
      <c r="AU598" s="358"/>
      <c r="AV598" s="1983"/>
      <c r="AW598" s="1971"/>
      <c r="AX598" s="665"/>
      <c r="AY598" s="666"/>
      <c r="AZ598" s="1963"/>
      <c r="BA598" s="4"/>
      <c r="BB598" s="4"/>
      <c r="BC598" s="4"/>
      <c r="BD598" s="2395"/>
      <c r="BE598" s="2401"/>
      <c r="BF598" s="368"/>
      <c r="BG598" s="2451"/>
      <c r="BH598" s="2448"/>
      <c r="BI598" s="221"/>
      <c r="BJ598" s="221"/>
      <c r="BK598" s="221"/>
      <c r="BL598" s="220"/>
      <c r="BM598" s="1982"/>
      <c r="BN598" s="358"/>
      <c r="BO598" s="358"/>
      <c r="BP598" s="1983"/>
      <c r="BQ598" s="109"/>
      <c r="BR598" s="109"/>
      <c r="BS598" s="109"/>
      <c r="BT598" s="608"/>
      <c r="BU598" s="1939"/>
      <c r="BV598" s="109"/>
      <c r="BW598" s="109"/>
      <c r="BX598" s="1940"/>
      <c r="BY598" s="374"/>
      <c r="BZ598" s="374"/>
      <c r="CA598" s="374"/>
      <c r="CB598" s="2263"/>
      <c r="CC598" s="41"/>
      <c r="CD598" s="41"/>
      <c r="CE598" s="41"/>
      <c r="CF598" s="100"/>
      <c r="CG598" s="38"/>
      <c r="CH598" s="38"/>
      <c r="CI598" s="38"/>
      <c r="CJ598" s="117"/>
      <c r="CK598" s="221"/>
      <c r="CL598" s="221"/>
      <c r="CM598" s="221"/>
      <c r="CN598" s="220"/>
      <c r="CO598" s="1858"/>
      <c r="CQ598" s="3"/>
      <c r="CR598" s="2020"/>
      <c r="CV598" s="121"/>
      <c r="CW598" s="2"/>
      <c r="CY598" s="3"/>
      <c r="CZ598" s="3"/>
      <c r="DA598" s="2"/>
      <c r="DC598" s="3"/>
      <c r="DD598" s="3"/>
      <c r="DE598" s="2"/>
      <c r="DG598" s="3"/>
      <c r="DH598" s="3"/>
      <c r="DI598" s="2"/>
      <c r="DK598" s="3"/>
      <c r="DL598" s="3"/>
      <c r="DM598" s="90"/>
      <c r="DN598" s="90"/>
      <c r="DO598" s="90"/>
      <c r="DP598" s="103"/>
      <c r="DQ598" s="2"/>
      <c r="DS598" s="3"/>
      <c r="DT598" s="121"/>
      <c r="DU598" s="2"/>
      <c r="DW598" s="3"/>
      <c r="DX598" s="121"/>
      <c r="DY598" s="2"/>
      <c r="EA598" s="3"/>
      <c r="EB598" s="121"/>
      <c r="EC598" s="2"/>
      <c r="EE598" s="3"/>
      <c r="EF598" s="121"/>
      <c r="EG598" s="2"/>
      <c r="EI598" s="3"/>
      <c r="EJ598" s="121"/>
      <c r="EK598" s="2"/>
      <c r="EM598" s="3"/>
      <c r="EN598" s="121"/>
      <c r="EO598" s="1870"/>
      <c r="EP598" s="462"/>
      <c r="EQ598" s="462"/>
      <c r="ER598" s="1871"/>
      <c r="ES598" s="2"/>
      <c r="EU598" s="3"/>
      <c r="EV598" s="121"/>
      <c r="EW598" s="2"/>
      <c r="EY598" s="3"/>
      <c r="EZ598" s="121"/>
      <c r="FA598" s="2"/>
      <c r="FC598" s="3"/>
      <c r="FD598" s="121"/>
      <c r="FE598" s="1682"/>
      <c r="FF598" s="1683"/>
      <c r="FG598" s="1684"/>
      <c r="FH598" s="1685"/>
      <c r="FL598" s="2252"/>
      <c r="FP598" s="2252"/>
      <c r="FQ598" s="1858"/>
      <c r="FT598" s="2252"/>
      <c r="FX598" s="2252"/>
      <c r="FY598" s="374"/>
      <c r="FZ598" s="374"/>
      <c r="GA598" s="374"/>
      <c r="GB598" s="2263"/>
      <c r="GF598" s="2252"/>
      <c r="GG598" s="1858"/>
      <c r="GJ598" s="2252"/>
      <c r="GK598" s="1858"/>
      <c r="GN598" s="2252"/>
      <c r="GR598" s="2252"/>
      <c r="GS598" s="1870"/>
      <c r="GT598" s="462"/>
      <c r="GU598" s="462"/>
      <c r="GV598" s="1871"/>
      <c r="GW598" s="1870"/>
      <c r="GX598" s="462"/>
      <c r="GY598" s="462"/>
      <c r="GZ598" s="1871"/>
      <c r="HA598" s="1870"/>
      <c r="HB598" s="462"/>
      <c r="HC598" s="462"/>
      <c r="HD598" s="1871"/>
      <c r="HE598" s="1870"/>
      <c r="HF598" s="462"/>
      <c r="HG598" s="462"/>
      <c r="HH598" s="1871"/>
      <c r="HI598" s="374">
        <f t="shared" ref="HI598" si="543">HL598*6/20</f>
        <v>3.6</v>
      </c>
      <c r="HJ598" s="374">
        <f t="shared" ref="HJ598" si="544">HL598*6/20</f>
        <v>3.6</v>
      </c>
      <c r="HK598" s="374">
        <f t="shared" ref="HK598" si="545">HL598*8/20</f>
        <v>4.8</v>
      </c>
      <c r="HL598" s="2263">
        <v>12</v>
      </c>
      <c r="HM598" s="1870">
        <v>2</v>
      </c>
      <c r="HN598" s="462">
        <v>2</v>
      </c>
      <c r="HO598" s="462">
        <v>3</v>
      </c>
      <c r="HP598" s="1871">
        <f t="shared" ref="HP598:HP602" si="546">HO598+HN598+HM598</f>
        <v>7</v>
      </c>
      <c r="HQ598" s="1870"/>
      <c r="HR598" s="462"/>
      <c r="HS598" s="462"/>
      <c r="HT598" s="1871"/>
      <c r="HU598" s="1870"/>
      <c r="HV598" s="462"/>
      <c r="HW598" s="462"/>
      <c r="HX598" s="1871"/>
      <c r="HY598" s="1870"/>
      <c r="HZ598" s="462"/>
      <c r="IA598" s="462"/>
      <c r="IB598" s="1871"/>
      <c r="IC598" s="1870"/>
      <c r="ID598" s="462"/>
      <c r="IE598" s="462"/>
      <c r="IF598" s="1871"/>
      <c r="IG598" s="1870"/>
      <c r="IH598" s="462"/>
      <c r="II598" s="462"/>
      <c r="IJ598" s="1871"/>
      <c r="IK598" s="1870"/>
      <c r="IL598" s="462"/>
      <c r="IM598" s="462"/>
      <c r="IN598" s="1871"/>
      <c r="IO598" s="374">
        <f t="shared" ref="IO598:IO602" si="547">IR598*6/20</f>
        <v>3.9</v>
      </c>
      <c r="IP598" s="374">
        <f t="shared" ref="IP598:IP602" si="548">IR598*6/20</f>
        <v>3.9</v>
      </c>
      <c r="IQ598" s="374">
        <f t="shared" ref="IQ598:IQ602" si="549">IR598*8/20</f>
        <v>5.2</v>
      </c>
      <c r="IR598" s="2263">
        <v>13</v>
      </c>
      <c r="IS598" s="1906">
        <f t="shared" si="533"/>
        <v>4.3499999999999996</v>
      </c>
      <c r="IT598" s="683">
        <f t="shared" si="534"/>
        <v>4.3499999999999996</v>
      </c>
      <c r="IU598" s="683">
        <f t="shared" si="535"/>
        <v>5.8</v>
      </c>
      <c r="IV598" s="699">
        <v>14.5</v>
      </c>
      <c r="IW598" s="1869">
        <f t="shared" si="536"/>
        <v>4.5</v>
      </c>
      <c r="IX598" s="374">
        <f t="shared" si="537"/>
        <v>4.5</v>
      </c>
      <c r="IY598" s="374">
        <f t="shared" si="538"/>
        <v>6</v>
      </c>
      <c r="IZ598" s="2263">
        <v>15</v>
      </c>
      <c r="JA598" s="1869"/>
      <c r="JB598" s="374"/>
      <c r="JC598" s="374"/>
      <c r="JD598" s="2263"/>
      <c r="JE598" s="1869"/>
      <c r="JF598" s="374"/>
      <c r="JG598" s="374"/>
      <c r="JH598" s="2263"/>
      <c r="JI598" s="1869"/>
      <c r="JJ598" s="374"/>
      <c r="JK598" s="374"/>
      <c r="JL598" s="2263"/>
      <c r="JM598" s="1869"/>
      <c r="JN598" s="374"/>
      <c r="JO598" s="374"/>
      <c r="JP598" s="2263"/>
      <c r="JQ598" s="1869"/>
      <c r="JR598" s="374"/>
      <c r="JS598" s="374"/>
      <c r="JT598" s="2263"/>
      <c r="JU598" s="1869"/>
      <c r="JV598" s="374"/>
      <c r="JW598" s="374"/>
      <c r="JX598" s="2263"/>
      <c r="JY598" s="1869"/>
      <c r="JZ598" s="374"/>
      <c r="KA598" s="374"/>
      <c r="KB598" s="2263"/>
      <c r="KC598" s="1869"/>
      <c r="KD598" s="374"/>
      <c r="KE598" s="374"/>
      <c r="KF598" s="2263"/>
      <c r="KG598" s="1869"/>
      <c r="KH598" s="374"/>
      <c r="KI598" s="374"/>
      <c r="KJ598" s="2263"/>
      <c r="KK598" s="1869"/>
      <c r="KL598" s="374"/>
      <c r="KM598" s="374"/>
      <c r="KN598" s="2263"/>
      <c r="KO598" s="1869"/>
      <c r="KP598" s="374"/>
      <c r="KQ598" s="374"/>
      <c r="KR598" s="2263"/>
      <c r="KS598" s="1869"/>
      <c r="KT598" s="374"/>
      <c r="KU598" s="374"/>
      <c r="KV598" s="2263"/>
      <c r="KW598" s="1869"/>
      <c r="KX598" s="374"/>
      <c r="KY598" s="374"/>
      <c r="KZ598" s="2263"/>
      <c r="LA598" s="1869"/>
      <c r="LB598" s="374"/>
      <c r="LC598" s="374"/>
      <c r="LD598" s="2263"/>
      <c r="LE598" s="1869"/>
      <c r="LF598" s="374"/>
      <c r="LG598" s="374"/>
      <c r="LH598" s="2263"/>
      <c r="LI598" s="1869"/>
      <c r="LJ598" s="374"/>
      <c r="LK598" s="374"/>
      <c r="LL598" s="2263"/>
      <c r="LM598" s="1869"/>
      <c r="LN598" s="374"/>
      <c r="LO598" s="374"/>
      <c r="LP598" s="2263"/>
      <c r="LQ598" s="1869"/>
      <c r="LR598" s="374"/>
      <c r="LS598" s="374"/>
      <c r="LT598" s="2263"/>
      <c r="LU598" s="1869"/>
      <c r="LV598" s="374"/>
      <c r="LW598" s="374"/>
      <c r="LX598" s="2263"/>
      <c r="LY598" s="1869"/>
      <c r="LZ598" s="374"/>
      <c r="MA598" s="374"/>
      <c r="MB598" s="2263"/>
      <c r="MC598" s="1869"/>
      <c r="MD598" s="374"/>
      <c r="ME598" s="374"/>
      <c r="MF598" s="2263"/>
      <c r="MG598" s="1869"/>
      <c r="MH598" s="374"/>
      <c r="MI598" s="374"/>
      <c r="MJ598" s="2263"/>
      <c r="MK598" s="1869"/>
      <c r="ML598" s="374"/>
      <c r="MM598" s="374"/>
      <c r="MN598" s="2263"/>
      <c r="MO598" s="1869"/>
      <c r="MP598" s="374"/>
      <c r="MQ598" s="374"/>
      <c r="MR598" s="2263"/>
      <c r="MS598" s="1869"/>
      <c r="MT598" s="374"/>
      <c r="MU598" s="374"/>
      <c r="MV598" s="2263"/>
      <c r="MW598" s="1869"/>
      <c r="MX598" s="374"/>
      <c r="MY598" s="374"/>
      <c r="MZ598" s="2263"/>
      <c r="NA598" s="1869"/>
      <c r="NB598" s="374"/>
      <c r="NC598" s="374"/>
      <c r="ND598" s="2263"/>
    </row>
    <row r="599" spans="1:368" s="78" customFormat="1" thickBot="1">
      <c r="A599" s="899"/>
      <c r="B599" s="1754"/>
      <c r="C599" s="1790"/>
      <c r="D599" s="2331"/>
      <c r="E599" s="1790"/>
      <c r="F599" s="2342"/>
      <c r="G599" s="2342" t="s">
        <v>663</v>
      </c>
      <c r="H599" s="2343">
        <f t="shared" si="539"/>
        <v>3.3498333333333332</v>
      </c>
      <c r="I599" s="2343">
        <f t="shared" si="540"/>
        <v>3.6831666666666667</v>
      </c>
      <c r="J599" s="2343">
        <f t="shared" si="541"/>
        <v>4.3553333333333333</v>
      </c>
      <c r="K599" s="2214">
        <f t="shared" si="529"/>
        <v>11.388333333333332</v>
      </c>
      <c r="L599" s="1754"/>
      <c r="M599" s="65"/>
      <c r="N599" s="65"/>
      <c r="O599" s="65"/>
      <c r="P599" s="218"/>
      <c r="Q599" s="2511"/>
      <c r="R599" s="97"/>
      <c r="S599" s="98"/>
      <c r="T599" s="2512"/>
      <c r="U599" s="41"/>
      <c r="V599" s="41"/>
      <c r="W599" s="41"/>
      <c r="X599" s="100"/>
      <c r="Y599" s="101"/>
      <c r="Z599" s="101"/>
      <c r="AA599" s="101"/>
      <c r="AB599" s="102"/>
      <c r="AC599" s="484">
        <v>3</v>
      </c>
      <c r="AD599" s="484">
        <v>3</v>
      </c>
      <c r="AE599" s="484">
        <v>3</v>
      </c>
      <c r="AF599" s="356">
        <f t="shared" si="542"/>
        <v>9</v>
      </c>
      <c r="AG599" s="2407"/>
      <c r="AH599" s="546"/>
      <c r="AI599" s="546"/>
      <c r="AJ599" s="724"/>
      <c r="AK599" s="485"/>
      <c r="AL599" s="486"/>
      <c r="AM599" s="486"/>
      <c r="AN599" s="2361"/>
      <c r="AO599" s="2227"/>
      <c r="AP599" s="2227"/>
      <c r="AQ599" s="2227"/>
      <c r="AR599" s="108"/>
      <c r="AS599" s="358"/>
      <c r="AT599" s="358"/>
      <c r="AU599" s="358"/>
      <c r="AV599" s="1983"/>
      <c r="AW599" s="1971"/>
      <c r="AX599" s="665"/>
      <c r="AY599" s="666"/>
      <c r="AZ599" s="1963"/>
      <c r="BA599" s="4"/>
      <c r="BB599" s="4"/>
      <c r="BC599" s="4"/>
      <c r="BD599" s="2395"/>
      <c r="BE599" s="2401"/>
      <c r="BF599" s="368"/>
      <c r="BG599" s="2451"/>
      <c r="BH599" s="2448"/>
      <c r="BI599" s="221"/>
      <c r="BJ599" s="221"/>
      <c r="BK599" s="221"/>
      <c r="BL599" s="220"/>
      <c r="BM599" s="1982"/>
      <c r="BN599" s="358"/>
      <c r="BO599" s="358"/>
      <c r="BP599" s="1983"/>
      <c r="BQ599" s="109"/>
      <c r="BR599" s="109"/>
      <c r="BS599" s="109"/>
      <c r="BT599" s="608"/>
      <c r="BU599" s="1939"/>
      <c r="BV599" s="109"/>
      <c r="BW599" s="109"/>
      <c r="BX599" s="1940"/>
      <c r="BY599" s="374"/>
      <c r="BZ599" s="374"/>
      <c r="CA599" s="374"/>
      <c r="CB599" s="2263"/>
      <c r="CC599" s="41"/>
      <c r="CD599" s="41"/>
      <c r="CE599" s="41"/>
      <c r="CF599" s="100"/>
      <c r="CG599" s="38"/>
      <c r="CH599" s="38"/>
      <c r="CI599" s="38"/>
      <c r="CJ599" s="117"/>
      <c r="CK599" s="221"/>
      <c r="CL599" s="221"/>
      <c r="CM599" s="221"/>
      <c r="CN599" s="220"/>
      <c r="CO599" s="1858"/>
      <c r="CQ599" s="3"/>
      <c r="CR599" s="2020"/>
      <c r="CV599" s="121"/>
      <c r="CW599" s="2"/>
      <c r="CY599" s="3"/>
      <c r="CZ599" s="3"/>
      <c r="DA599" s="2"/>
      <c r="DC599" s="3"/>
      <c r="DD599" s="3"/>
      <c r="DE599" s="2"/>
      <c r="DG599" s="3"/>
      <c r="DH599" s="3"/>
      <c r="DI599" s="2"/>
      <c r="DK599" s="3"/>
      <c r="DL599" s="3"/>
      <c r="DM599" s="90"/>
      <c r="DN599" s="90"/>
      <c r="DO599" s="90"/>
      <c r="DP599" s="103"/>
      <c r="DQ599" s="2"/>
      <c r="DS599" s="3"/>
      <c r="DT599" s="121"/>
      <c r="DU599" s="2"/>
      <c r="DW599" s="3"/>
      <c r="DX599" s="121"/>
      <c r="DY599" s="2"/>
      <c r="EA599" s="3"/>
      <c r="EB599" s="121"/>
      <c r="EC599" s="2"/>
      <c r="EE599" s="3"/>
      <c r="EF599" s="121"/>
      <c r="EG599" s="2"/>
      <c r="EI599" s="3"/>
      <c r="EJ599" s="121"/>
      <c r="EK599" s="2"/>
      <c r="EM599" s="3"/>
      <c r="EN599" s="121"/>
      <c r="EO599" s="1870"/>
      <c r="EP599" s="462"/>
      <c r="EQ599" s="462"/>
      <c r="ER599" s="1871"/>
      <c r="ES599" s="2"/>
      <c r="EU599" s="3"/>
      <c r="EV599" s="121"/>
      <c r="EW599" s="2"/>
      <c r="EY599" s="3"/>
      <c r="EZ599" s="121"/>
      <c r="FA599" s="2"/>
      <c r="FC599" s="3"/>
      <c r="FD599" s="121"/>
      <c r="FE599" s="1682"/>
      <c r="FF599" s="1683"/>
      <c r="FG599" s="1684"/>
      <c r="FH599" s="1685"/>
      <c r="FL599" s="2252"/>
      <c r="FP599" s="2252"/>
      <c r="FQ599" s="1858"/>
      <c r="FT599" s="2252"/>
      <c r="FX599" s="2252"/>
      <c r="FY599" s="374"/>
      <c r="FZ599" s="374"/>
      <c r="GA599" s="374"/>
      <c r="GB599" s="2263"/>
      <c r="GF599" s="2252"/>
      <c r="GG599" s="1858"/>
      <c r="GJ599" s="2252"/>
      <c r="GK599" s="1858"/>
      <c r="GN599" s="2252"/>
      <c r="GR599" s="2252"/>
      <c r="GS599" s="1870"/>
      <c r="GT599" s="462"/>
      <c r="GU599" s="462"/>
      <c r="GV599" s="1871"/>
      <c r="GW599" s="1870"/>
      <c r="GX599" s="462"/>
      <c r="GY599" s="462"/>
      <c r="GZ599" s="1871"/>
      <c r="HA599" s="1870"/>
      <c r="HB599" s="462"/>
      <c r="HC599" s="462"/>
      <c r="HD599" s="1871"/>
      <c r="HE599" s="1870"/>
      <c r="HF599" s="462"/>
      <c r="HG599" s="462"/>
      <c r="HH599" s="1871"/>
      <c r="HI599" s="374">
        <f t="shared" ref="HI599:HI603" si="550">HL599*6/20</f>
        <v>3.6</v>
      </c>
      <c r="HJ599" s="374">
        <f t="shared" ref="HJ599:HJ603" si="551">HL599*6/20</f>
        <v>3.6</v>
      </c>
      <c r="HK599" s="374">
        <f t="shared" ref="HK599:HK603" si="552">HL599*8/20</f>
        <v>4.8</v>
      </c>
      <c r="HL599" s="2263">
        <v>12</v>
      </c>
      <c r="HM599" s="1870">
        <v>2</v>
      </c>
      <c r="HN599" s="462">
        <v>4</v>
      </c>
      <c r="HO599" s="462">
        <v>3</v>
      </c>
      <c r="HP599" s="1871">
        <f t="shared" si="546"/>
        <v>9</v>
      </c>
      <c r="HQ599" s="1870"/>
      <c r="HR599" s="462"/>
      <c r="HS599" s="462"/>
      <c r="HT599" s="1871"/>
      <c r="HU599" s="1870"/>
      <c r="HV599" s="462"/>
      <c r="HW599" s="462"/>
      <c r="HX599" s="1871"/>
      <c r="HY599" s="1870"/>
      <c r="HZ599" s="462"/>
      <c r="IA599" s="462"/>
      <c r="IB599" s="1871"/>
      <c r="IC599" s="1870"/>
      <c r="ID599" s="462"/>
      <c r="IE599" s="462"/>
      <c r="IF599" s="1871"/>
      <c r="IG599" s="1870"/>
      <c r="IH599" s="462"/>
      <c r="II599" s="462"/>
      <c r="IJ599" s="1871"/>
      <c r="IK599" s="1870"/>
      <c r="IL599" s="462"/>
      <c r="IM599" s="462"/>
      <c r="IN599" s="1871"/>
      <c r="IO599" s="1906">
        <f t="shared" si="547"/>
        <v>4.8989999999999991</v>
      </c>
      <c r="IP599" s="683">
        <f t="shared" si="548"/>
        <v>4.8989999999999991</v>
      </c>
      <c r="IQ599" s="683">
        <f t="shared" si="549"/>
        <v>6.5319999999999991</v>
      </c>
      <c r="IR599" s="1907">
        <v>16.329999999999998</v>
      </c>
      <c r="IS599" s="374">
        <f t="shared" ref="IS599:IS601" si="553">IV599*6/20</f>
        <v>3</v>
      </c>
      <c r="IT599" s="374">
        <f t="shared" ref="IT599:IT601" si="554">IV599*6/20</f>
        <v>3</v>
      </c>
      <c r="IU599" s="374">
        <f t="shared" ref="IU599:IU601" si="555">IV599*8/20</f>
        <v>4</v>
      </c>
      <c r="IV599" s="1870">
        <v>10</v>
      </c>
      <c r="IW599" s="1869">
        <f t="shared" si="536"/>
        <v>3.6</v>
      </c>
      <c r="IX599" s="374">
        <f t="shared" si="537"/>
        <v>3.6</v>
      </c>
      <c r="IY599" s="374">
        <f t="shared" si="538"/>
        <v>4.8</v>
      </c>
      <c r="IZ599" s="2263">
        <v>12</v>
      </c>
      <c r="JA599" s="1869"/>
      <c r="JB599" s="374"/>
      <c r="JC599" s="374"/>
      <c r="JD599" s="2263"/>
      <c r="JE599" s="1869"/>
      <c r="JF599" s="374"/>
      <c r="JG599" s="374"/>
      <c r="JH599" s="2263"/>
      <c r="JI599" s="1869"/>
      <c r="JJ599" s="374"/>
      <c r="JK599" s="374"/>
      <c r="JL599" s="2263"/>
      <c r="JM599" s="1869"/>
      <c r="JN599" s="374"/>
      <c r="JO599" s="374"/>
      <c r="JP599" s="2263"/>
      <c r="JQ599" s="1869"/>
      <c r="JR599" s="374"/>
      <c r="JS599" s="374"/>
      <c r="JT599" s="2263"/>
      <c r="JU599" s="1869"/>
      <c r="JV599" s="374"/>
      <c r="JW599" s="374"/>
      <c r="JX599" s="2263"/>
      <c r="JY599" s="1869"/>
      <c r="JZ599" s="374"/>
      <c r="KA599" s="374"/>
      <c r="KB599" s="2263"/>
      <c r="KC599" s="1869"/>
      <c r="KD599" s="374"/>
      <c r="KE599" s="374"/>
      <c r="KF599" s="2263"/>
      <c r="KG599" s="1869"/>
      <c r="KH599" s="374"/>
      <c r="KI599" s="374"/>
      <c r="KJ599" s="2263"/>
      <c r="KK599" s="1869"/>
      <c r="KL599" s="374"/>
      <c r="KM599" s="374"/>
      <c r="KN599" s="2263"/>
      <c r="KO599" s="1869"/>
      <c r="KP599" s="374"/>
      <c r="KQ599" s="374"/>
      <c r="KR599" s="2263"/>
      <c r="KS599" s="1869"/>
      <c r="KT599" s="374"/>
      <c r="KU599" s="374"/>
      <c r="KV599" s="2263"/>
      <c r="KW599" s="1869"/>
      <c r="KX599" s="374"/>
      <c r="KY599" s="374"/>
      <c r="KZ599" s="2263"/>
      <c r="LA599" s="1869"/>
      <c r="LB599" s="374"/>
      <c r="LC599" s="374"/>
      <c r="LD599" s="2263"/>
      <c r="LE599" s="1869"/>
      <c r="LF599" s="374"/>
      <c r="LG599" s="374"/>
      <c r="LH599" s="2263"/>
      <c r="LI599" s="1869"/>
      <c r="LJ599" s="374"/>
      <c r="LK599" s="374"/>
      <c r="LL599" s="2263"/>
      <c r="LM599" s="1869"/>
      <c r="LN599" s="374"/>
      <c r="LO599" s="374"/>
      <c r="LP599" s="2263"/>
      <c r="LQ599" s="1869"/>
      <c r="LR599" s="374"/>
      <c r="LS599" s="374"/>
      <c r="LT599" s="2263"/>
      <c r="LU599" s="1869"/>
      <c r="LV599" s="374"/>
      <c r="LW599" s="374"/>
      <c r="LX599" s="2263"/>
      <c r="LY599" s="1869"/>
      <c r="LZ599" s="374"/>
      <c r="MA599" s="374"/>
      <c r="MB599" s="2263"/>
      <c r="MC599" s="1869"/>
      <c r="MD599" s="374"/>
      <c r="ME599" s="374"/>
      <c r="MF599" s="2263"/>
      <c r="MG599" s="1869"/>
      <c r="MH599" s="374"/>
      <c r="MI599" s="374"/>
      <c r="MJ599" s="2263"/>
      <c r="MK599" s="1869"/>
      <c r="ML599" s="374"/>
      <c r="MM599" s="374"/>
      <c r="MN599" s="2263"/>
      <c r="MO599" s="1869"/>
      <c r="MP599" s="374"/>
      <c r="MQ599" s="374"/>
      <c r="MR599" s="2263"/>
      <c r="MS599" s="1869"/>
      <c r="MT599" s="374"/>
      <c r="MU599" s="374"/>
      <c r="MV599" s="2263"/>
      <c r="MW599" s="1869"/>
      <c r="MX599" s="374"/>
      <c r="MY599" s="374"/>
      <c r="MZ599" s="2263"/>
      <c r="NA599" s="1869"/>
      <c r="NB599" s="374"/>
      <c r="NC599" s="374"/>
      <c r="ND599" s="2263"/>
    </row>
    <row r="600" spans="1:368" s="78" customFormat="1" thickBot="1">
      <c r="A600" s="899"/>
      <c r="B600" s="1754"/>
      <c r="C600" s="1790"/>
      <c r="D600" s="2331"/>
      <c r="E600" s="1790"/>
      <c r="F600" s="2342"/>
      <c r="G600" s="2342" t="s">
        <v>672</v>
      </c>
      <c r="H600" s="2377">
        <f t="shared" si="539"/>
        <v>4.624833333333334</v>
      </c>
      <c r="I600" s="2352">
        <f t="shared" si="540"/>
        <v>4.374833333333334</v>
      </c>
      <c r="J600" s="2352">
        <f t="shared" si="541"/>
        <v>6.2220000000000004</v>
      </c>
      <c r="K600" s="2362">
        <f t="shared" ref="K600:K603" si="556">SUM(H600:J600)</f>
        <v>15.221666666666668</v>
      </c>
      <c r="L600" s="1754"/>
      <c r="M600" s="65"/>
      <c r="N600" s="65"/>
      <c r="O600" s="65"/>
      <c r="P600" s="218"/>
      <c r="Q600" s="2511"/>
      <c r="R600" s="97"/>
      <c r="S600" s="98"/>
      <c r="T600" s="2512"/>
      <c r="U600" s="41"/>
      <c r="V600" s="41"/>
      <c r="W600" s="41"/>
      <c r="X600" s="100"/>
      <c r="Y600" s="101"/>
      <c r="Z600" s="101"/>
      <c r="AA600" s="101"/>
      <c r="AB600" s="102"/>
      <c r="AC600" s="484">
        <v>5</v>
      </c>
      <c r="AD600" s="484">
        <v>5.5</v>
      </c>
      <c r="AE600" s="484">
        <v>6</v>
      </c>
      <c r="AF600" s="356">
        <f t="shared" si="542"/>
        <v>16.5</v>
      </c>
      <c r="AG600" s="2407"/>
      <c r="AH600" s="546"/>
      <c r="AI600" s="546"/>
      <c r="AJ600" s="724"/>
      <c r="AK600" s="485"/>
      <c r="AL600" s="486"/>
      <c r="AM600" s="486"/>
      <c r="AN600" s="2361"/>
      <c r="AO600" s="2227"/>
      <c r="AP600" s="2227"/>
      <c r="AQ600" s="2227"/>
      <c r="AR600" s="108"/>
      <c r="AS600" s="358"/>
      <c r="AT600" s="358"/>
      <c r="AU600" s="358"/>
      <c r="AV600" s="1983"/>
      <c r="AW600" s="1971"/>
      <c r="AX600" s="665"/>
      <c r="AY600" s="666"/>
      <c r="AZ600" s="1963"/>
      <c r="BA600" s="4"/>
      <c r="BB600" s="4"/>
      <c r="BC600" s="4"/>
      <c r="BD600" s="2395"/>
      <c r="BE600" s="1906"/>
      <c r="BF600" s="683"/>
      <c r="BG600" s="2466"/>
      <c r="BH600" s="2409"/>
      <c r="BI600" s="221"/>
      <c r="BJ600" s="221"/>
      <c r="BK600" s="221"/>
      <c r="BL600" s="220"/>
      <c r="BM600" s="1982"/>
      <c r="BN600" s="358"/>
      <c r="BO600" s="358"/>
      <c r="BP600" s="1983"/>
      <c r="BQ600" s="109"/>
      <c r="BR600" s="109"/>
      <c r="BS600" s="109"/>
      <c r="BT600" s="608"/>
      <c r="BU600" s="1939"/>
      <c r="BV600" s="109"/>
      <c r="BW600" s="109"/>
      <c r="BX600" s="1940"/>
      <c r="BY600" s="374"/>
      <c r="BZ600" s="374"/>
      <c r="CA600" s="374"/>
      <c r="CB600" s="2263"/>
      <c r="CC600" s="41"/>
      <c r="CD600" s="41"/>
      <c r="CE600" s="41"/>
      <c r="CF600" s="100"/>
      <c r="CG600" s="38"/>
      <c r="CH600" s="38"/>
      <c r="CI600" s="38"/>
      <c r="CJ600" s="117"/>
      <c r="CK600" s="221"/>
      <c r="CL600" s="221"/>
      <c r="CM600" s="221"/>
      <c r="CN600" s="220"/>
      <c r="CO600" s="1858"/>
      <c r="CQ600" s="3"/>
      <c r="CR600" s="2020"/>
      <c r="CV600" s="121"/>
      <c r="CW600" s="2"/>
      <c r="CY600" s="3"/>
      <c r="CZ600" s="3"/>
      <c r="DA600" s="2"/>
      <c r="DC600" s="3"/>
      <c r="DD600" s="3"/>
      <c r="DE600" s="2"/>
      <c r="DG600" s="3"/>
      <c r="DH600" s="3"/>
      <c r="DI600" s="2"/>
      <c r="DK600" s="3"/>
      <c r="DL600" s="3"/>
      <c r="DM600" s="90"/>
      <c r="DN600" s="90"/>
      <c r="DO600" s="90"/>
      <c r="DP600" s="103"/>
      <c r="DQ600" s="2"/>
      <c r="DS600" s="3"/>
      <c r="DT600" s="121"/>
      <c r="DU600" s="2"/>
      <c r="DW600" s="3"/>
      <c r="DX600" s="121"/>
      <c r="DY600" s="2"/>
      <c r="EA600" s="3"/>
      <c r="EB600" s="121"/>
      <c r="EC600" s="2"/>
      <c r="EE600" s="3"/>
      <c r="EF600" s="121"/>
      <c r="EG600" s="2"/>
      <c r="EI600" s="3"/>
      <c r="EJ600" s="121"/>
      <c r="EK600" s="2"/>
      <c r="EM600" s="3"/>
      <c r="EN600" s="121"/>
      <c r="EO600" s="1870"/>
      <c r="EP600" s="462"/>
      <c r="EQ600" s="462"/>
      <c r="ER600" s="1871"/>
      <c r="ES600" s="2"/>
      <c r="EU600" s="3"/>
      <c r="EV600" s="121"/>
      <c r="EW600" s="2"/>
      <c r="EY600" s="3"/>
      <c r="EZ600" s="121"/>
      <c r="FA600" s="2"/>
      <c r="FC600" s="3"/>
      <c r="FD600" s="121"/>
      <c r="FE600" s="1682"/>
      <c r="FF600" s="1683"/>
      <c r="FG600" s="1684"/>
      <c r="FH600" s="1685"/>
      <c r="FL600" s="2252"/>
      <c r="FP600" s="2252"/>
      <c r="FQ600" s="1858"/>
      <c r="FT600" s="2252"/>
      <c r="FX600" s="2252"/>
      <c r="FY600" s="374"/>
      <c r="FZ600" s="374"/>
      <c r="GA600" s="374"/>
      <c r="GB600" s="2263"/>
      <c r="GF600" s="2252"/>
      <c r="GG600" s="1858"/>
      <c r="GJ600" s="2252"/>
      <c r="GK600" s="1858"/>
      <c r="GN600" s="2252"/>
      <c r="GR600" s="2252"/>
      <c r="GS600" s="1870"/>
      <c r="GT600" s="462"/>
      <c r="GU600" s="462"/>
      <c r="GV600" s="1871"/>
      <c r="GW600" s="1870"/>
      <c r="GX600" s="462"/>
      <c r="GY600" s="462"/>
      <c r="GZ600" s="1871"/>
      <c r="HA600" s="1870"/>
      <c r="HB600" s="462"/>
      <c r="HC600" s="462"/>
      <c r="HD600" s="1871"/>
      <c r="HE600" s="1870"/>
      <c r="HF600" s="462"/>
      <c r="HG600" s="462"/>
      <c r="HH600" s="1871"/>
      <c r="HI600" s="374">
        <f t="shared" si="550"/>
        <v>5.0999999999999996</v>
      </c>
      <c r="HJ600" s="374">
        <f t="shared" si="551"/>
        <v>5.0999999999999996</v>
      </c>
      <c r="HK600" s="374">
        <f t="shared" si="552"/>
        <v>6.8</v>
      </c>
      <c r="HL600" s="2263">
        <v>17</v>
      </c>
      <c r="HM600" s="1870">
        <v>3</v>
      </c>
      <c r="HN600" s="462">
        <v>1</v>
      </c>
      <c r="HO600" s="462">
        <v>5</v>
      </c>
      <c r="HP600" s="1871">
        <f t="shared" si="546"/>
        <v>9</v>
      </c>
      <c r="HQ600" s="1870"/>
      <c r="HR600" s="462"/>
      <c r="HS600" s="462"/>
      <c r="HT600" s="1871"/>
      <c r="HU600" s="1870"/>
      <c r="HV600" s="462"/>
      <c r="HW600" s="462"/>
      <c r="HX600" s="1871"/>
      <c r="HY600" s="1870"/>
      <c r="HZ600" s="462"/>
      <c r="IA600" s="462"/>
      <c r="IB600" s="1871"/>
      <c r="IC600" s="1870"/>
      <c r="ID600" s="462"/>
      <c r="IE600" s="462"/>
      <c r="IF600" s="1871"/>
      <c r="IG600" s="1870"/>
      <c r="IH600" s="462"/>
      <c r="II600" s="462"/>
      <c r="IJ600" s="1871"/>
      <c r="IK600" s="1870"/>
      <c r="IL600" s="462"/>
      <c r="IM600" s="462"/>
      <c r="IN600" s="1871"/>
      <c r="IO600" s="374">
        <f t="shared" si="547"/>
        <v>5.0999999999999996</v>
      </c>
      <c r="IP600" s="374">
        <f t="shared" si="548"/>
        <v>5.0999999999999996</v>
      </c>
      <c r="IQ600" s="374">
        <f t="shared" si="549"/>
        <v>6.8</v>
      </c>
      <c r="IR600" s="2263">
        <v>17</v>
      </c>
      <c r="IS600" s="374">
        <f t="shared" si="553"/>
        <v>5.4</v>
      </c>
      <c r="IT600" s="374">
        <f t="shared" si="554"/>
        <v>5.4</v>
      </c>
      <c r="IU600" s="374">
        <f t="shared" si="555"/>
        <v>7.2</v>
      </c>
      <c r="IV600" s="1870">
        <v>18</v>
      </c>
      <c r="IW600" s="1906">
        <f t="shared" si="536"/>
        <v>4.149</v>
      </c>
      <c r="IX600" s="683">
        <f t="shared" si="537"/>
        <v>4.149</v>
      </c>
      <c r="IY600" s="683">
        <f t="shared" si="538"/>
        <v>5.532</v>
      </c>
      <c r="IZ600" s="1907">
        <v>13.83</v>
      </c>
      <c r="JA600" s="1906"/>
      <c r="JB600" s="683"/>
      <c r="JC600" s="683"/>
      <c r="JD600" s="1907"/>
      <c r="JE600" s="1906"/>
      <c r="JF600" s="683"/>
      <c r="JG600" s="683"/>
      <c r="JH600" s="1907"/>
      <c r="JI600" s="1906"/>
      <c r="JJ600" s="683"/>
      <c r="JK600" s="683"/>
      <c r="JL600" s="1907"/>
      <c r="JM600" s="1906"/>
      <c r="JN600" s="683"/>
      <c r="JO600" s="683"/>
      <c r="JP600" s="1907"/>
      <c r="JQ600" s="1906"/>
      <c r="JR600" s="683"/>
      <c r="JS600" s="683"/>
      <c r="JT600" s="1907"/>
      <c r="JU600" s="1906"/>
      <c r="JV600" s="683"/>
      <c r="JW600" s="683"/>
      <c r="JX600" s="1907"/>
      <c r="JY600" s="1906"/>
      <c r="JZ600" s="683"/>
      <c r="KA600" s="683"/>
      <c r="KB600" s="1907"/>
      <c r="KC600" s="1906"/>
      <c r="KD600" s="683"/>
      <c r="KE600" s="683"/>
      <c r="KF600" s="1907"/>
      <c r="KG600" s="1906"/>
      <c r="KH600" s="683"/>
      <c r="KI600" s="683"/>
      <c r="KJ600" s="1907"/>
      <c r="KK600" s="1906"/>
      <c r="KL600" s="683"/>
      <c r="KM600" s="683"/>
      <c r="KN600" s="1907"/>
      <c r="KO600" s="1906"/>
      <c r="KP600" s="683"/>
      <c r="KQ600" s="683"/>
      <c r="KR600" s="1907"/>
      <c r="KS600" s="1906"/>
      <c r="KT600" s="683"/>
      <c r="KU600" s="683"/>
      <c r="KV600" s="1907"/>
      <c r="KW600" s="1906"/>
      <c r="KX600" s="683"/>
      <c r="KY600" s="683"/>
      <c r="KZ600" s="1907"/>
      <c r="LA600" s="1906"/>
      <c r="LB600" s="683"/>
      <c r="LC600" s="683"/>
      <c r="LD600" s="1907"/>
      <c r="LE600" s="1906"/>
      <c r="LF600" s="683"/>
      <c r="LG600" s="683"/>
      <c r="LH600" s="1907"/>
      <c r="LI600" s="1906"/>
      <c r="LJ600" s="683"/>
      <c r="LK600" s="683"/>
      <c r="LL600" s="1907"/>
      <c r="LM600" s="1906"/>
      <c r="LN600" s="683"/>
      <c r="LO600" s="683"/>
      <c r="LP600" s="1907"/>
      <c r="LQ600" s="1906"/>
      <c r="LR600" s="683"/>
      <c r="LS600" s="683"/>
      <c r="LT600" s="1907"/>
      <c r="LU600" s="1906"/>
      <c r="LV600" s="683"/>
      <c r="LW600" s="683"/>
      <c r="LX600" s="1907"/>
      <c r="LY600" s="1906"/>
      <c r="LZ600" s="683"/>
      <c r="MA600" s="683"/>
      <c r="MB600" s="1907"/>
      <c r="MC600" s="1906"/>
      <c r="MD600" s="683"/>
      <c r="ME600" s="683"/>
      <c r="MF600" s="1907"/>
      <c r="MG600" s="1906"/>
      <c r="MH600" s="683"/>
      <c r="MI600" s="683"/>
      <c r="MJ600" s="1907"/>
      <c r="MK600" s="1906"/>
      <c r="ML600" s="683"/>
      <c r="MM600" s="683"/>
      <c r="MN600" s="1907"/>
      <c r="MO600" s="1906"/>
      <c r="MP600" s="683"/>
      <c r="MQ600" s="683"/>
      <c r="MR600" s="1907"/>
      <c r="MS600" s="1906"/>
      <c r="MT600" s="683"/>
      <c r="MU600" s="683"/>
      <c r="MV600" s="1907"/>
      <c r="MW600" s="1906"/>
      <c r="MX600" s="683"/>
      <c r="MY600" s="683"/>
      <c r="MZ600" s="1907"/>
      <c r="NA600" s="1906"/>
      <c r="NB600" s="683"/>
      <c r="NC600" s="683"/>
      <c r="ND600" s="1907"/>
    </row>
    <row r="601" spans="1:368" s="78" customFormat="1" thickBot="1">
      <c r="A601" s="899"/>
      <c r="B601" s="1754"/>
      <c r="C601" s="1790"/>
      <c r="D601" s="2331"/>
      <c r="E601" s="1790"/>
      <c r="F601" s="2342"/>
      <c r="G601" s="2342" t="s">
        <v>664</v>
      </c>
      <c r="H601" s="2354">
        <f t="shared" si="539"/>
        <v>4.0666666666666664</v>
      </c>
      <c r="I601" s="2343">
        <f t="shared" si="540"/>
        <v>3.3166666666666664</v>
      </c>
      <c r="J601" s="2343">
        <f t="shared" si="541"/>
        <v>4.7833333333333332</v>
      </c>
      <c r="K601" s="2214">
        <f t="shared" si="556"/>
        <v>12.166666666666666</v>
      </c>
      <c r="L601" s="1754"/>
      <c r="M601" s="65"/>
      <c r="N601" s="65"/>
      <c r="O601" s="65"/>
      <c r="P601" s="218"/>
      <c r="Q601" s="2511"/>
      <c r="R601" s="97"/>
      <c r="S601" s="98"/>
      <c r="T601" s="2512"/>
      <c r="U601" s="41"/>
      <c r="V601" s="41"/>
      <c r="W601" s="41"/>
      <c r="X601" s="100"/>
      <c r="Y601" s="101"/>
      <c r="Z601" s="101"/>
      <c r="AA601" s="101"/>
      <c r="AB601" s="102"/>
      <c r="AC601" s="484">
        <v>3.5</v>
      </c>
      <c r="AD601" s="484">
        <v>3</v>
      </c>
      <c r="AE601" s="484">
        <v>3.5</v>
      </c>
      <c r="AF601" s="356">
        <f t="shared" si="542"/>
        <v>10</v>
      </c>
      <c r="AG601" s="2407"/>
      <c r="AH601" s="546"/>
      <c r="AI601" s="546"/>
      <c r="AJ601" s="724"/>
      <c r="AK601" s="485"/>
      <c r="AL601" s="486"/>
      <c r="AM601" s="486"/>
      <c r="AN601" s="2361"/>
      <c r="AO601" s="2227"/>
      <c r="AP601" s="2227"/>
      <c r="AQ601" s="2227"/>
      <c r="AR601" s="108"/>
      <c r="AS601" s="358"/>
      <c r="AT601" s="358"/>
      <c r="AU601" s="358"/>
      <c r="AV601" s="1983"/>
      <c r="AW601" s="1971"/>
      <c r="AX601" s="665"/>
      <c r="AY601" s="666"/>
      <c r="AZ601" s="1963"/>
      <c r="BA601" s="4"/>
      <c r="BB601" s="4"/>
      <c r="BC601" s="4"/>
      <c r="BD601" s="2395"/>
      <c r="BE601" s="2401"/>
      <c r="BF601" s="368"/>
      <c r="BG601" s="2451"/>
      <c r="BH601" s="2448"/>
      <c r="BI601" s="221"/>
      <c r="BJ601" s="221"/>
      <c r="BK601" s="221"/>
      <c r="BL601" s="220"/>
      <c r="BM601" s="1982"/>
      <c r="BN601" s="358"/>
      <c r="BO601" s="358"/>
      <c r="BP601" s="1983"/>
      <c r="BQ601" s="109"/>
      <c r="BR601" s="109"/>
      <c r="BS601" s="109"/>
      <c r="BT601" s="608"/>
      <c r="BU601" s="1939"/>
      <c r="BV601" s="109"/>
      <c r="BW601" s="109"/>
      <c r="BX601" s="1940"/>
      <c r="BY601" s="374"/>
      <c r="BZ601" s="374"/>
      <c r="CA601" s="374"/>
      <c r="CB601" s="2263"/>
      <c r="CC601" s="41"/>
      <c r="CD601" s="41"/>
      <c r="CE601" s="41"/>
      <c r="CF601" s="100"/>
      <c r="CG601" s="38"/>
      <c r="CH601" s="38"/>
      <c r="CI601" s="38"/>
      <c r="CJ601" s="117"/>
      <c r="CK601" s="221"/>
      <c r="CL601" s="221"/>
      <c r="CM601" s="221"/>
      <c r="CN601" s="220"/>
      <c r="CO601" s="1858"/>
      <c r="CQ601" s="3"/>
      <c r="CR601" s="2020"/>
      <c r="CV601" s="121"/>
      <c r="CW601" s="2"/>
      <c r="CY601" s="3"/>
      <c r="CZ601" s="3"/>
      <c r="DA601" s="2"/>
      <c r="DC601" s="3"/>
      <c r="DD601" s="3"/>
      <c r="DE601" s="2"/>
      <c r="DG601" s="3"/>
      <c r="DH601" s="3"/>
      <c r="DI601" s="2"/>
      <c r="DK601" s="3"/>
      <c r="DL601" s="3"/>
      <c r="DM601" s="90"/>
      <c r="DN601" s="90"/>
      <c r="DO601" s="90"/>
      <c r="DP601" s="103"/>
      <c r="DQ601" s="2"/>
      <c r="DS601" s="3"/>
      <c r="DT601" s="121"/>
      <c r="DU601" s="2"/>
      <c r="DW601" s="3"/>
      <c r="DX601" s="121"/>
      <c r="DY601" s="2"/>
      <c r="EA601" s="3"/>
      <c r="EB601" s="121"/>
      <c r="EC601" s="2"/>
      <c r="EE601" s="3"/>
      <c r="EF601" s="121"/>
      <c r="EG601" s="2"/>
      <c r="EI601" s="3"/>
      <c r="EJ601" s="121"/>
      <c r="EK601" s="2"/>
      <c r="EM601" s="3"/>
      <c r="EN601" s="121"/>
      <c r="EO601" s="1870"/>
      <c r="EP601" s="462"/>
      <c r="EQ601" s="462"/>
      <c r="ER601" s="1871"/>
      <c r="ES601" s="2"/>
      <c r="EU601" s="3"/>
      <c r="EV601" s="121"/>
      <c r="EW601" s="2"/>
      <c r="EY601" s="3"/>
      <c r="EZ601" s="121"/>
      <c r="FA601" s="2"/>
      <c r="FC601" s="3"/>
      <c r="FD601" s="121"/>
      <c r="FE601" s="1682"/>
      <c r="FF601" s="1683"/>
      <c r="FG601" s="1684"/>
      <c r="FH601" s="1685"/>
      <c r="FL601" s="2252"/>
      <c r="FP601" s="2252"/>
      <c r="FQ601" s="1858"/>
      <c r="FT601" s="2252"/>
      <c r="FX601" s="2252"/>
      <c r="FY601" s="374"/>
      <c r="FZ601" s="374"/>
      <c r="GA601" s="374"/>
      <c r="GB601" s="2263"/>
      <c r="GF601" s="2252"/>
      <c r="GG601" s="1858"/>
      <c r="GJ601" s="2252"/>
      <c r="GK601" s="1858"/>
      <c r="GN601" s="2252"/>
      <c r="GR601" s="2252"/>
      <c r="GS601" s="1870"/>
      <c r="GT601" s="462"/>
      <c r="GU601" s="462"/>
      <c r="GV601" s="1871"/>
      <c r="GW601" s="1870"/>
      <c r="GX601" s="462"/>
      <c r="GY601" s="462"/>
      <c r="GZ601" s="1871"/>
      <c r="HA601" s="1870"/>
      <c r="HB601" s="462"/>
      <c r="HC601" s="462"/>
      <c r="HD601" s="1871"/>
      <c r="HE601" s="1870"/>
      <c r="HF601" s="462"/>
      <c r="HG601" s="462"/>
      <c r="HH601" s="1871"/>
      <c r="HI601" s="374">
        <f t="shared" si="550"/>
        <v>3.6</v>
      </c>
      <c r="HJ601" s="374">
        <f t="shared" si="551"/>
        <v>3.6</v>
      </c>
      <c r="HK601" s="374">
        <f t="shared" si="552"/>
        <v>4.8</v>
      </c>
      <c r="HL601" s="2263">
        <v>12</v>
      </c>
      <c r="HM601" s="1870">
        <v>5</v>
      </c>
      <c r="HN601" s="462">
        <v>1</v>
      </c>
      <c r="HO601" s="462">
        <v>4</v>
      </c>
      <c r="HP601" s="1871">
        <f t="shared" si="546"/>
        <v>10</v>
      </c>
      <c r="HQ601" s="1870"/>
      <c r="HR601" s="462"/>
      <c r="HS601" s="462"/>
      <c r="HT601" s="1871"/>
      <c r="HU601" s="1870"/>
      <c r="HV601" s="462"/>
      <c r="HW601" s="462"/>
      <c r="HX601" s="1871"/>
      <c r="HY601" s="1870"/>
      <c r="HZ601" s="462"/>
      <c r="IA601" s="462"/>
      <c r="IB601" s="1871"/>
      <c r="IC601" s="1870"/>
      <c r="ID601" s="462"/>
      <c r="IE601" s="462"/>
      <c r="IF601" s="1871"/>
      <c r="IG601" s="1870"/>
      <c r="IH601" s="462"/>
      <c r="II601" s="462"/>
      <c r="IJ601" s="1871"/>
      <c r="IK601" s="1870"/>
      <c r="IL601" s="462"/>
      <c r="IM601" s="462"/>
      <c r="IN601" s="1871"/>
      <c r="IO601" s="374">
        <f t="shared" si="547"/>
        <v>4.5</v>
      </c>
      <c r="IP601" s="374">
        <f t="shared" si="548"/>
        <v>4.5</v>
      </c>
      <c r="IQ601" s="374">
        <f t="shared" si="549"/>
        <v>6</v>
      </c>
      <c r="IR601" s="2263">
        <v>15</v>
      </c>
      <c r="IS601" s="374">
        <f t="shared" si="553"/>
        <v>3.9</v>
      </c>
      <c r="IT601" s="374">
        <f t="shared" si="554"/>
        <v>3.9</v>
      </c>
      <c r="IU601" s="374">
        <f t="shared" si="555"/>
        <v>5.2</v>
      </c>
      <c r="IV601" s="1870">
        <v>13</v>
      </c>
      <c r="IW601" s="1869">
        <f t="shared" si="536"/>
        <v>3.9</v>
      </c>
      <c r="IX601" s="374">
        <f t="shared" si="537"/>
        <v>3.9</v>
      </c>
      <c r="IY601" s="374">
        <f t="shared" si="538"/>
        <v>5.2</v>
      </c>
      <c r="IZ601" s="2263">
        <v>13</v>
      </c>
      <c r="JA601" s="1869"/>
      <c r="JB601" s="374"/>
      <c r="JC601" s="374"/>
      <c r="JD601" s="2263"/>
      <c r="JE601" s="1869"/>
      <c r="JF601" s="374"/>
      <c r="JG601" s="374"/>
      <c r="JH601" s="2263"/>
      <c r="JI601" s="1869"/>
      <c r="JJ601" s="374"/>
      <c r="JK601" s="374"/>
      <c r="JL601" s="2263"/>
      <c r="JM601" s="1869"/>
      <c r="JN601" s="374"/>
      <c r="JO601" s="374"/>
      <c r="JP601" s="2263"/>
      <c r="JQ601" s="1869"/>
      <c r="JR601" s="374"/>
      <c r="JS601" s="374"/>
      <c r="JT601" s="2263"/>
      <c r="JU601" s="1869"/>
      <c r="JV601" s="374"/>
      <c r="JW601" s="374"/>
      <c r="JX601" s="2263"/>
      <c r="JY601" s="1869"/>
      <c r="JZ601" s="374"/>
      <c r="KA601" s="374"/>
      <c r="KB601" s="2263"/>
      <c r="KC601" s="1869"/>
      <c r="KD601" s="374"/>
      <c r="KE601" s="374"/>
      <c r="KF601" s="2263"/>
      <c r="KG601" s="1869"/>
      <c r="KH601" s="374"/>
      <c r="KI601" s="374"/>
      <c r="KJ601" s="2263"/>
      <c r="KK601" s="1869"/>
      <c r="KL601" s="374"/>
      <c r="KM601" s="374"/>
      <c r="KN601" s="2263"/>
      <c r="KO601" s="1869"/>
      <c r="KP601" s="374"/>
      <c r="KQ601" s="374"/>
      <c r="KR601" s="2263"/>
      <c r="KS601" s="1869"/>
      <c r="KT601" s="374"/>
      <c r="KU601" s="374"/>
      <c r="KV601" s="2263"/>
      <c r="KW601" s="1869"/>
      <c r="KX601" s="374"/>
      <c r="KY601" s="374"/>
      <c r="KZ601" s="2263"/>
      <c r="LA601" s="1869"/>
      <c r="LB601" s="374"/>
      <c r="LC601" s="374"/>
      <c r="LD601" s="2263"/>
      <c r="LE601" s="1869"/>
      <c r="LF601" s="374"/>
      <c r="LG601" s="374"/>
      <c r="LH601" s="2263"/>
      <c r="LI601" s="1869"/>
      <c r="LJ601" s="374"/>
      <c r="LK601" s="374"/>
      <c r="LL601" s="2263"/>
      <c r="LM601" s="1869"/>
      <c r="LN601" s="374"/>
      <c r="LO601" s="374"/>
      <c r="LP601" s="2263"/>
      <c r="LQ601" s="1869"/>
      <c r="LR601" s="374"/>
      <c r="LS601" s="374"/>
      <c r="LT601" s="2263"/>
      <c r="LU601" s="1869"/>
      <c r="LV601" s="374"/>
      <c r="LW601" s="374"/>
      <c r="LX601" s="2263"/>
      <c r="LY601" s="1869"/>
      <c r="LZ601" s="374"/>
      <c r="MA601" s="374"/>
      <c r="MB601" s="2263"/>
      <c r="MC601" s="1869"/>
      <c r="MD601" s="374"/>
      <c r="ME601" s="374"/>
      <c r="MF601" s="2263"/>
      <c r="MG601" s="1869"/>
      <c r="MH601" s="374"/>
      <c r="MI601" s="374"/>
      <c r="MJ601" s="2263"/>
      <c r="MK601" s="1869"/>
      <c r="ML601" s="374"/>
      <c r="MM601" s="374"/>
      <c r="MN601" s="2263"/>
      <c r="MO601" s="1869"/>
      <c r="MP601" s="374"/>
      <c r="MQ601" s="374"/>
      <c r="MR601" s="2263"/>
      <c r="MS601" s="1869"/>
      <c r="MT601" s="374"/>
      <c r="MU601" s="374"/>
      <c r="MV601" s="2263"/>
      <c r="MW601" s="1869"/>
      <c r="MX601" s="374"/>
      <c r="MY601" s="374"/>
      <c r="MZ601" s="2263"/>
      <c r="NA601" s="1869"/>
      <c r="NB601" s="374"/>
      <c r="NC601" s="374"/>
      <c r="ND601" s="2263"/>
    </row>
    <row r="602" spans="1:368" s="78" customFormat="1" thickBot="1">
      <c r="A602" s="899"/>
      <c r="B602" s="1754"/>
      <c r="C602" s="1790"/>
      <c r="D602" s="2331"/>
      <c r="E602" s="1790"/>
      <c r="F602" s="2342"/>
      <c r="G602" s="2342" t="s">
        <v>673</v>
      </c>
      <c r="H602" s="2352">
        <f t="shared" si="539"/>
        <v>4.8166666666666664</v>
      </c>
      <c r="I602" s="2377">
        <f t="shared" si="540"/>
        <v>4.1499999999999995</v>
      </c>
      <c r="J602" s="2354">
        <f t="shared" si="541"/>
        <v>5.45</v>
      </c>
      <c r="K602" s="2215">
        <f t="shared" si="556"/>
        <v>14.416666666666664</v>
      </c>
      <c r="L602" s="1754"/>
      <c r="M602" s="65"/>
      <c r="N602" s="65"/>
      <c r="O602" s="65"/>
      <c r="P602" s="218"/>
      <c r="Q602" s="2511"/>
      <c r="R602" s="97"/>
      <c r="S602" s="98"/>
      <c r="T602" s="2512"/>
      <c r="U602" s="41"/>
      <c r="V602" s="41"/>
      <c r="W602" s="41"/>
      <c r="X602" s="100"/>
      <c r="Y602" s="101"/>
      <c r="Z602" s="101"/>
      <c r="AA602" s="101"/>
      <c r="AB602" s="102"/>
      <c r="AC602" s="484">
        <v>5</v>
      </c>
      <c r="AD602" s="484">
        <v>5</v>
      </c>
      <c r="AE602" s="484">
        <v>3.5</v>
      </c>
      <c r="AF602" s="356">
        <f t="shared" si="542"/>
        <v>13.5</v>
      </c>
      <c r="AG602" s="2407"/>
      <c r="AH602" s="546"/>
      <c r="AI602" s="546"/>
      <c r="AJ602" s="724"/>
      <c r="AK602" s="485"/>
      <c r="AL602" s="486"/>
      <c r="AM602" s="486"/>
      <c r="AN602" s="2361"/>
      <c r="AO602" s="2227"/>
      <c r="AP602" s="2227"/>
      <c r="AQ602" s="2227"/>
      <c r="AR602" s="108"/>
      <c r="AS602" s="358"/>
      <c r="AT602" s="358"/>
      <c r="AU602" s="358"/>
      <c r="AV602" s="1983"/>
      <c r="AW602" s="1971"/>
      <c r="AX602" s="665"/>
      <c r="AY602" s="666"/>
      <c r="AZ602" s="1963"/>
      <c r="BA602" s="4"/>
      <c r="BB602" s="4"/>
      <c r="BC602" s="4"/>
      <c r="BD602" s="2395"/>
      <c r="BE602" s="2401"/>
      <c r="BF602" s="368"/>
      <c r="BG602" s="2451"/>
      <c r="BH602" s="2448"/>
      <c r="BI602" s="221"/>
      <c r="BJ602" s="221"/>
      <c r="BK602" s="221"/>
      <c r="BL602" s="220"/>
      <c r="BM602" s="1982"/>
      <c r="BN602" s="358"/>
      <c r="BO602" s="358"/>
      <c r="BP602" s="1983"/>
      <c r="BQ602" s="109"/>
      <c r="BR602" s="109"/>
      <c r="BS602" s="109"/>
      <c r="BT602" s="608"/>
      <c r="BU602" s="1939"/>
      <c r="BV602" s="109"/>
      <c r="BW602" s="109"/>
      <c r="BX602" s="1940"/>
      <c r="BY602" s="374"/>
      <c r="BZ602" s="374"/>
      <c r="CA602" s="374"/>
      <c r="CB602" s="2263"/>
      <c r="CC602" s="41"/>
      <c r="CD602" s="41"/>
      <c r="CE602" s="41"/>
      <c r="CF602" s="100"/>
      <c r="CG602" s="38"/>
      <c r="CH602" s="38"/>
      <c r="CI602" s="38"/>
      <c r="CJ602" s="117"/>
      <c r="CK602" s="221"/>
      <c r="CL602" s="221"/>
      <c r="CM602" s="221"/>
      <c r="CN602" s="220"/>
      <c r="CO602" s="1858"/>
      <c r="CQ602" s="3"/>
      <c r="CR602" s="2020"/>
      <c r="CV602" s="121"/>
      <c r="CW602" s="2"/>
      <c r="CY602" s="3"/>
      <c r="CZ602" s="3"/>
      <c r="DA602" s="2"/>
      <c r="DC602" s="3"/>
      <c r="DD602" s="3"/>
      <c r="DE602" s="2"/>
      <c r="DG602" s="3"/>
      <c r="DH602" s="3"/>
      <c r="DI602" s="2"/>
      <c r="DK602" s="3"/>
      <c r="DL602" s="3"/>
      <c r="DM602" s="90"/>
      <c r="DN602" s="90"/>
      <c r="DO602" s="90"/>
      <c r="DP602" s="103"/>
      <c r="DQ602" s="2"/>
      <c r="DS602" s="3"/>
      <c r="DT602" s="121"/>
      <c r="DU602" s="2"/>
      <c r="DW602" s="3"/>
      <c r="DX602" s="121"/>
      <c r="DY602" s="2"/>
      <c r="EA602" s="3"/>
      <c r="EB602" s="121"/>
      <c r="EC602" s="2"/>
      <c r="EE602" s="3"/>
      <c r="EF602" s="121"/>
      <c r="EG602" s="2"/>
      <c r="EI602" s="3"/>
      <c r="EJ602" s="121"/>
      <c r="EK602" s="2"/>
      <c r="EM602" s="3"/>
      <c r="EN602" s="121"/>
      <c r="EO602" s="1870"/>
      <c r="EP602" s="462"/>
      <c r="EQ602" s="462"/>
      <c r="ER602" s="1871"/>
      <c r="ES602" s="2"/>
      <c r="EU602" s="3"/>
      <c r="EV602" s="121"/>
      <c r="EW602" s="2"/>
      <c r="EY602" s="3"/>
      <c r="EZ602" s="121"/>
      <c r="FA602" s="2"/>
      <c r="FC602" s="3"/>
      <c r="FD602" s="121"/>
      <c r="FE602" s="1682"/>
      <c r="FF602" s="1683"/>
      <c r="FG602" s="1684"/>
      <c r="FH602" s="1685"/>
      <c r="FL602" s="2252"/>
      <c r="FP602" s="2252"/>
      <c r="FQ602" s="1858"/>
      <c r="FT602" s="2252"/>
      <c r="FX602" s="2252"/>
      <c r="FY602" s="374"/>
      <c r="FZ602" s="374"/>
      <c r="GA602" s="374"/>
      <c r="GB602" s="2263"/>
      <c r="GF602" s="2252"/>
      <c r="GG602" s="1858"/>
      <c r="GJ602" s="2252"/>
      <c r="GK602" s="1858"/>
      <c r="GN602" s="2252"/>
      <c r="GR602" s="2252"/>
      <c r="GS602" s="1870"/>
      <c r="GT602" s="462"/>
      <c r="GU602" s="462"/>
      <c r="GV602" s="1871"/>
      <c r="GW602" s="1870"/>
      <c r="GX602" s="462"/>
      <c r="GY602" s="462"/>
      <c r="GZ602" s="1871"/>
      <c r="HA602" s="1870"/>
      <c r="HB602" s="462"/>
      <c r="HC602" s="462"/>
      <c r="HD602" s="1871"/>
      <c r="HE602" s="1870"/>
      <c r="HF602" s="462"/>
      <c r="HG602" s="462"/>
      <c r="HH602" s="1871"/>
      <c r="HI602" s="374">
        <f t="shared" si="550"/>
        <v>3.9</v>
      </c>
      <c r="HJ602" s="374">
        <f t="shared" si="551"/>
        <v>3.9</v>
      </c>
      <c r="HK602" s="374">
        <f t="shared" si="552"/>
        <v>5.2</v>
      </c>
      <c r="HL602" s="2263">
        <v>13</v>
      </c>
      <c r="HM602" s="1870">
        <v>5</v>
      </c>
      <c r="HN602" s="462">
        <v>1</v>
      </c>
      <c r="HO602" s="462">
        <v>4</v>
      </c>
      <c r="HP602" s="1871">
        <f t="shared" si="546"/>
        <v>10</v>
      </c>
      <c r="HQ602" s="1870"/>
      <c r="HR602" s="462"/>
      <c r="HS602" s="462"/>
      <c r="HT602" s="1871"/>
      <c r="HU602" s="1870"/>
      <c r="HV602" s="462"/>
      <c r="HW602" s="462"/>
      <c r="HX602" s="1871"/>
      <c r="HY602" s="1870"/>
      <c r="HZ602" s="462"/>
      <c r="IA602" s="462"/>
      <c r="IB602" s="1871"/>
      <c r="IC602" s="1870"/>
      <c r="ID602" s="462"/>
      <c r="IE602" s="462"/>
      <c r="IF602" s="1871"/>
      <c r="IG602" s="1870"/>
      <c r="IH602" s="462"/>
      <c r="II602" s="462"/>
      <c r="IJ602" s="1871"/>
      <c r="IK602" s="1870"/>
      <c r="IL602" s="462"/>
      <c r="IM602" s="462"/>
      <c r="IN602" s="1871"/>
      <c r="IO602" s="374">
        <f t="shared" si="547"/>
        <v>6</v>
      </c>
      <c r="IP602" s="374">
        <f t="shared" si="548"/>
        <v>6</v>
      </c>
      <c r="IQ602" s="374">
        <f t="shared" si="549"/>
        <v>8</v>
      </c>
      <c r="IR602" s="2263">
        <v>20</v>
      </c>
      <c r="IS602" s="374">
        <f t="shared" ref="IS602:IS603" si="557">IV602*6/20</f>
        <v>5.0999999999999996</v>
      </c>
      <c r="IT602" s="374">
        <f t="shared" ref="IT602:IT603" si="558">IV602*6/20</f>
        <v>5.0999999999999996</v>
      </c>
      <c r="IU602" s="374">
        <f t="shared" ref="IU602:IU603" si="559">IV602*8/20</f>
        <v>6.8</v>
      </c>
      <c r="IV602" s="1870">
        <v>17</v>
      </c>
      <c r="IW602" s="1869">
        <f t="shared" si="536"/>
        <v>3.9</v>
      </c>
      <c r="IX602" s="374">
        <f t="shared" si="537"/>
        <v>3.9</v>
      </c>
      <c r="IY602" s="374">
        <f t="shared" si="538"/>
        <v>5.2</v>
      </c>
      <c r="IZ602" s="2263">
        <v>13</v>
      </c>
      <c r="JA602" s="1869"/>
      <c r="JB602" s="374"/>
      <c r="JC602" s="374"/>
      <c r="JD602" s="2263"/>
      <c r="JE602" s="1869"/>
      <c r="JF602" s="374"/>
      <c r="JG602" s="374"/>
      <c r="JH602" s="2263"/>
      <c r="JI602" s="1869"/>
      <c r="JJ602" s="374"/>
      <c r="JK602" s="374"/>
      <c r="JL602" s="2263"/>
      <c r="JM602" s="1869"/>
      <c r="JN602" s="374"/>
      <c r="JO602" s="374"/>
      <c r="JP602" s="2263"/>
      <c r="JQ602" s="1869"/>
      <c r="JR602" s="374"/>
      <c r="JS602" s="374"/>
      <c r="JT602" s="2263"/>
      <c r="JU602" s="1869"/>
      <c r="JV602" s="374"/>
      <c r="JW602" s="374"/>
      <c r="JX602" s="2263"/>
      <c r="JY602" s="1869"/>
      <c r="JZ602" s="374"/>
      <c r="KA602" s="374"/>
      <c r="KB602" s="2263"/>
      <c r="KC602" s="1869"/>
      <c r="KD602" s="374"/>
      <c r="KE602" s="374"/>
      <c r="KF602" s="2263"/>
      <c r="KG602" s="1869"/>
      <c r="KH602" s="374"/>
      <c r="KI602" s="374"/>
      <c r="KJ602" s="2263"/>
      <c r="KK602" s="1869"/>
      <c r="KL602" s="374"/>
      <c r="KM602" s="374"/>
      <c r="KN602" s="2263"/>
      <c r="KO602" s="1869"/>
      <c r="KP602" s="374"/>
      <c r="KQ602" s="374"/>
      <c r="KR602" s="2263"/>
      <c r="KS602" s="1869"/>
      <c r="KT602" s="374"/>
      <c r="KU602" s="374"/>
      <c r="KV602" s="2263"/>
      <c r="KW602" s="1869"/>
      <c r="KX602" s="374"/>
      <c r="KY602" s="374"/>
      <c r="KZ602" s="2263"/>
      <c r="LA602" s="1869"/>
      <c r="LB602" s="374"/>
      <c r="LC602" s="374"/>
      <c r="LD602" s="2263"/>
      <c r="LE602" s="1869"/>
      <c r="LF602" s="374"/>
      <c r="LG602" s="374"/>
      <c r="LH602" s="2263"/>
      <c r="LI602" s="1869"/>
      <c r="LJ602" s="374"/>
      <c r="LK602" s="374"/>
      <c r="LL602" s="2263"/>
      <c r="LM602" s="1869"/>
      <c r="LN602" s="374"/>
      <c r="LO602" s="374"/>
      <c r="LP602" s="2263"/>
      <c r="LQ602" s="1869"/>
      <c r="LR602" s="374"/>
      <c r="LS602" s="374"/>
      <c r="LT602" s="2263"/>
      <c r="LU602" s="1869"/>
      <c r="LV602" s="374"/>
      <c r="LW602" s="374"/>
      <c r="LX602" s="2263"/>
      <c r="LY602" s="1869"/>
      <c r="LZ602" s="374"/>
      <c r="MA602" s="374"/>
      <c r="MB602" s="2263"/>
      <c r="MC602" s="1869"/>
      <c r="MD602" s="374"/>
      <c r="ME602" s="374"/>
      <c r="MF602" s="2263"/>
      <c r="MG602" s="1869"/>
      <c r="MH602" s="374"/>
      <c r="MI602" s="374"/>
      <c r="MJ602" s="2263"/>
      <c r="MK602" s="1869"/>
      <c r="ML602" s="374"/>
      <c r="MM602" s="374"/>
      <c r="MN602" s="2263"/>
      <c r="MO602" s="1869"/>
      <c r="MP602" s="374"/>
      <c r="MQ602" s="374"/>
      <c r="MR602" s="2263"/>
      <c r="MS602" s="1869"/>
      <c r="MT602" s="374"/>
      <c r="MU602" s="374"/>
      <c r="MV602" s="2263"/>
      <c r="MW602" s="1869"/>
      <c r="MX602" s="374"/>
      <c r="MY602" s="374"/>
      <c r="MZ602" s="2263"/>
      <c r="NA602" s="1869"/>
      <c r="NB602" s="374"/>
      <c r="NC602" s="374"/>
      <c r="ND602" s="2263"/>
    </row>
    <row r="603" spans="1:368" s="933" customFormat="1" thickBot="1">
      <c r="A603" s="900"/>
      <c r="B603" s="1761"/>
      <c r="C603" s="2340"/>
      <c r="D603" s="2347"/>
      <c r="E603" s="2340"/>
      <c r="F603" s="2270"/>
      <c r="G603" s="2270" t="s">
        <v>666</v>
      </c>
      <c r="H603" s="2343">
        <f>AVERAGE(AC603,CG603,BE603,IS603,HI603,GS603,AK603,IO603,IW603,BY603,HM603)</f>
        <v>4.0279999999999996</v>
      </c>
      <c r="I603" s="2343">
        <f t="shared" si="540"/>
        <v>4.0279999999999996</v>
      </c>
      <c r="J603" s="2343">
        <f t="shared" si="541"/>
        <v>5.3706666666666676</v>
      </c>
      <c r="K603" s="2214">
        <f t="shared" si="556"/>
        <v>13.426666666666666</v>
      </c>
      <c r="L603" s="1761"/>
      <c r="M603" s="2136"/>
      <c r="N603" s="2136"/>
      <c r="O603" s="2136"/>
      <c r="P603" s="2492"/>
      <c r="Q603" s="2538"/>
      <c r="R603" s="2137"/>
      <c r="S603" s="2138"/>
      <c r="T603" s="2539"/>
      <c r="U603" s="2139"/>
      <c r="V603" s="2139"/>
      <c r="W603" s="2139"/>
      <c r="X603" s="2140"/>
      <c r="Y603" s="2204"/>
      <c r="Z603" s="2204"/>
      <c r="AA603" s="2204"/>
      <c r="AB603" s="2205"/>
      <c r="AC603" s="2212">
        <f t="shared" ref="AC603" si="560">AF603*6/20</f>
        <v>3.45</v>
      </c>
      <c r="AD603" s="2213">
        <f t="shared" ref="AD603" si="561">AF603*6/20</f>
        <v>3.45</v>
      </c>
      <c r="AE603" s="2213">
        <f t="shared" ref="AE603" si="562">AF603*8/20</f>
        <v>4.5999999999999996</v>
      </c>
      <c r="AF603" s="2357">
        <v>11.5</v>
      </c>
      <c r="AG603" s="2212"/>
      <c r="AH603" s="2213"/>
      <c r="AI603" s="2213"/>
      <c r="AJ603" s="2357"/>
      <c r="AK603" s="2391"/>
      <c r="AL603" s="2238"/>
      <c r="AM603" s="2238"/>
      <c r="AN603" s="2392"/>
      <c r="AO603" s="2229"/>
      <c r="AP603" s="2229"/>
      <c r="AQ603" s="2229"/>
      <c r="AR603" s="2230"/>
      <c r="AS603" s="918"/>
      <c r="AT603" s="918"/>
      <c r="AU603" s="918"/>
      <c r="AV603" s="2390"/>
      <c r="AW603" s="2414"/>
      <c r="AX603" s="2415"/>
      <c r="AY603" s="2416"/>
      <c r="AZ603" s="1979"/>
      <c r="BA603" s="2156"/>
      <c r="BB603" s="2156"/>
      <c r="BC603" s="2156"/>
      <c r="BD603" s="2396"/>
      <c r="BE603" s="2402"/>
      <c r="BF603" s="2273"/>
      <c r="BG603" s="2452"/>
      <c r="BH603" s="2449"/>
      <c r="BI603" s="2158"/>
      <c r="BJ603" s="2158"/>
      <c r="BK603" s="2158"/>
      <c r="BL603" s="2166"/>
      <c r="BM603" s="2389"/>
      <c r="BN603" s="918"/>
      <c r="BO603" s="918"/>
      <c r="BP603" s="2390"/>
      <c r="BQ603" s="2149"/>
      <c r="BR603" s="2149"/>
      <c r="BS603" s="2149"/>
      <c r="BT603" s="2151"/>
      <c r="BU603" s="2162"/>
      <c r="BV603" s="2149"/>
      <c r="BW603" s="2149"/>
      <c r="BX603" s="2163"/>
      <c r="BY603" s="906"/>
      <c r="BZ603" s="906"/>
      <c r="CA603" s="906"/>
      <c r="CB603" s="2393"/>
      <c r="CC603" s="2139"/>
      <c r="CD603" s="2139"/>
      <c r="CE603" s="2139"/>
      <c r="CF603" s="2140"/>
      <c r="CG603" s="2160"/>
      <c r="CH603" s="2160"/>
      <c r="CI603" s="2160"/>
      <c r="CJ603" s="2161"/>
      <c r="CK603" s="2158"/>
      <c r="CL603" s="2158"/>
      <c r="CM603" s="2158"/>
      <c r="CN603" s="2166"/>
      <c r="CO603" s="1868"/>
      <c r="CQ603" s="2167"/>
      <c r="CR603" s="2206"/>
      <c r="CV603" s="2168"/>
      <c r="CW603" s="2169"/>
      <c r="CY603" s="2167"/>
      <c r="CZ603" s="2167"/>
      <c r="DA603" s="2169"/>
      <c r="DC603" s="2167"/>
      <c r="DD603" s="2167"/>
      <c r="DE603" s="2169"/>
      <c r="DG603" s="2167"/>
      <c r="DH603" s="2167"/>
      <c r="DI603" s="2169"/>
      <c r="DK603" s="2167"/>
      <c r="DL603" s="2167"/>
      <c r="DM603" s="2170"/>
      <c r="DN603" s="2170"/>
      <c r="DO603" s="2170"/>
      <c r="DP603" s="2171"/>
      <c r="DQ603" s="2169"/>
      <c r="DS603" s="2167"/>
      <c r="DT603" s="2168"/>
      <c r="DU603" s="2169"/>
      <c r="DW603" s="2167"/>
      <c r="DX603" s="2168"/>
      <c r="DY603" s="2169"/>
      <c r="EA603" s="2167"/>
      <c r="EB603" s="2168"/>
      <c r="EC603" s="2169"/>
      <c r="EE603" s="2167"/>
      <c r="EF603" s="2168"/>
      <c r="EG603" s="2169"/>
      <c r="EI603" s="2167"/>
      <c r="EJ603" s="2168"/>
      <c r="EK603" s="2169"/>
      <c r="EM603" s="2167"/>
      <c r="EN603" s="2168"/>
      <c r="EO603" s="2348"/>
      <c r="EP603" s="2233"/>
      <c r="EQ603" s="2233"/>
      <c r="ER603" s="2349"/>
      <c r="ES603" s="2169"/>
      <c r="EU603" s="2167"/>
      <c r="EV603" s="2168"/>
      <c r="EW603" s="2169"/>
      <c r="EY603" s="2167"/>
      <c r="EZ603" s="2168"/>
      <c r="FA603" s="2169"/>
      <c r="FC603" s="2167"/>
      <c r="FD603" s="2168"/>
      <c r="FE603" s="2192"/>
      <c r="FF603" s="2193"/>
      <c r="FG603" s="2194"/>
      <c r="FH603" s="2195"/>
      <c r="FL603" s="2261"/>
      <c r="FP603" s="2261"/>
      <c r="FQ603" s="1868"/>
      <c r="FT603" s="2261"/>
      <c r="FX603" s="2261"/>
      <c r="FY603" s="906"/>
      <c r="FZ603" s="906"/>
      <c r="GA603" s="906"/>
      <c r="GB603" s="2393"/>
      <c r="GF603" s="2261"/>
      <c r="GG603" s="1868"/>
      <c r="GJ603" s="2261"/>
      <c r="GK603" s="1868"/>
      <c r="GN603" s="2261"/>
      <c r="GR603" s="2261"/>
      <c r="GS603" s="2348"/>
      <c r="GT603" s="2233"/>
      <c r="GU603" s="2233"/>
      <c r="GV603" s="2349"/>
      <c r="GW603" s="2348"/>
      <c r="GX603" s="2233"/>
      <c r="GY603" s="2233"/>
      <c r="GZ603" s="2349"/>
      <c r="HA603" s="2348"/>
      <c r="HB603" s="2233"/>
      <c r="HC603" s="2233"/>
      <c r="HD603" s="2349"/>
      <c r="HE603" s="2348"/>
      <c r="HF603" s="2233"/>
      <c r="HG603" s="2233"/>
      <c r="HH603" s="2349"/>
      <c r="HI603" s="906">
        <f t="shared" si="550"/>
        <v>3.6</v>
      </c>
      <c r="HJ603" s="906">
        <f t="shared" si="551"/>
        <v>3.6</v>
      </c>
      <c r="HK603" s="906">
        <f t="shared" si="552"/>
        <v>4.8</v>
      </c>
      <c r="HL603" s="2393">
        <v>12</v>
      </c>
      <c r="HM603" s="2212">
        <f>HP603*6/20</f>
        <v>3</v>
      </c>
      <c r="HN603" s="2213">
        <f>HP603*6/20</f>
        <v>3</v>
      </c>
      <c r="HO603" s="2213">
        <f>HP603*8/20</f>
        <v>4</v>
      </c>
      <c r="HP603" s="2357">
        <v>10</v>
      </c>
      <c r="HQ603" s="2348"/>
      <c r="HR603" s="2233"/>
      <c r="HS603" s="2233"/>
      <c r="HT603" s="2349"/>
      <c r="HU603" s="2348"/>
      <c r="HV603" s="2233"/>
      <c r="HW603" s="2233"/>
      <c r="HX603" s="2349"/>
      <c r="HY603" s="2348"/>
      <c r="HZ603" s="2233"/>
      <c r="IA603" s="2233"/>
      <c r="IB603" s="2349"/>
      <c r="IC603" s="2348"/>
      <c r="ID603" s="2233"/>
      <c r="IE603" s="2233"/>
      <c r="IF603" s="2349"/>
      <c r="IG603" s="2348"/>
      <c r="IH603" s="2233"/>
      <c r="II603" s="2233"/>
      <c r="IJ603" s="2349"/>
      <c r="IK603" s="2348"/>
      <c r="IL603" s="2233"/>
      <c r="IM603" s="2233"/>
      <c r="IN603" s="2349"/>
      <c r="IO603" s="2212">
        <f t="shared" ref="IO603" si="563">IR603*6/20</f>
        <v>4.8179999999999996</v>
      </c>
      <c r="IP603" s="2213">
        <f t="shared" ref="IP603" si="564">IR603*6/20</f>
        <v>4.8179999999999996</v>
      </c>
      <c r="IQ603" s="2213">
        <f t="shared" ref="IQ603" si="565">IR603*8/20</f>
        <v>6.4239999999999995</v>
      </c>
      <c r="IR603" s="2357">
        <v>16.059999999999999</v>
      </c>
      <c r="IS603" s="906">
        <f t="shared" si="557"/>
        <v>3.9</v>
      </c>
      <c r="IT603" s="906">
        <f t="shared" si="558"/>
        <v>3.9</v>
      </c>
      <c r="IU603" s="906">
        <f t="shared" si="559"/>
        <v>5.2</v>
      </c>
      <c r="IV603" s="2348">
        <v>13</v>
      </c>
      <c r="IW603" s="2243">
        <f t="shared" si="536"/>
        <v>5.4</v>
      </c>
      <c r="IX603" s="906">
        <f t="shared" si="537"/>
        <v>5.4</v>
      </c>
      <c r="IY603" s="906">
        <f t="shared" si="538"/>
        <v>7.2</v>
      </c>
      <c r="IZ603" s="2393">
        <v>18</v>
      </c>
      <c r="JA603" s="2243"/>
      <c r="JB603" s="906"/>
      <c r="JC603" s="906"/>
      <c r="JD603" s="2393"/>
      <c r="JE603" s="2243"/>
      <c r="JF603" s="906"/>
      <c r="JG603" s="906"/>
      <c r="JH603" s="2393"/>
      <c r="JI603" s="2243"/>
      <c r="JJ603" s="906"/>
      <c r="JK603" s="906"/>
      <c r="JL603" s="2393"/>
      <c r="JM603" s="2243"/>
      <c r="JN603" s="906"/>
      <c r="JO603" s="906"/>
      <c r="JP603" s="2393"/>
      <c r="JQ603" s="2243"/>
      <c r="JR603" s="906"/>
      <c r="JS603" s="906"/>
      <c r="JT603" s="2393"/>
      <c r="JU603" s="2243"/>
      <c r="JV603" s="906"/>
      <c r="JW603" s="906"/>
      <c r="JX603" s="2393"/>
      <c r="JY603" s="2243"/>
      <c r="JZ603" s="906"/>
      <c r="KA603" s="906"/>
      <c r="KB603" s="2393"/>
      <c r="KC603" s="2243"/>
      <c r="KD603" s="906"/>
      <c r="KE603" s="906"/>
      <c r="KF603" s="2393"/>
      <c r="KG603" s="2243"/>
      <c r="KH603" s="906"/>
      <c r="KI603" s="906"/>
      <c r="KJ603" s="2393"/>
      <c r="KK603" s="2243"/>
      <c r="KL603" s="906"/>
      <c r="KM603" s="906"/>
      <c r="KN603" s="2393"/>
      <c r="KO603" s="2243"/>
      <c r="KP603" s="906"/>
      <c r="KQ603" s="906"/>
      <c r="KR603" s="2393"/>
      <c r="KS603" s="2243"/>
      <c r="KT603" s="906"/>
      <c r="KU603" s="906"/>
      <c r="KV603" s="2393"/>
      <c r="KW603" s="2243"/>
      <c r="KX603" s="906"/>
      <c r="KY603" s="906"/>
      <c r="KZ603" s="2393"/>
      <c r="LA603" s="2243"/>
      <c r="LB603" s="906"/>
      <c r="LC603" s="906"/>
      <c r="LD603" s="2393"/>
      <c r="LE603" s="2243"/>
      <c r="LF603" s="906"/>
      <c r="LG603" s="906"/>
      <c r="LH603" s="2393"/>
      <c r="LI603" s="2243"/>
      <c r="LJ603" s="906"/>
      <c r="LK603" s="906"/>
      <c r="LL603" s="2393"/>
      <c r="LM603" s="2243"/>
      <c r="LN603" s="906"/>
      <c r="LO603" s="906"/>
      <c r="LP603" s="2393"/>
      <c r="LQ603" s="2243"/>
      <c r="LR603" s="906"/>
      <c r="LS603" s="906"/>
      <c r="LT603" s="2393"/>
      <c r="LU603" s="2243"/>
      <c r="LV603" s="906"/>
      <c r="LW603" s="906"/>
      <c r="LX603" s="2393"/>
      <c r="LY603" s="2243"/>
      <c r="LZ603" s="906"/>
      <c r="MA603" s="906"/>
      <c r="MB603" s="2393"/>
      <c r="MC603" s="2243"/>
      <c r="MD603" s="906"/>
      <c r="ME603" s="906"/>
      <c r="MF603" s="2393"/>
      <c r="MG603" s="2243"/>
      <c r="MH603" s="906"/>
      <c r="MI603" s="906"/>
      <c r="MJ603" s="2393"/>
      <c r="MK603" s="2243"/>
      <c r="ML603" s="906"/>
      <c r="MM603" s="906"/>
      <c r="MN603" s="2393"/>
      <c r="MO603" s="2243"/>
      <c r="MP603" s="906"/>
      <c r="MQ603" s="906"/>
      <c r="MR603" s="2393"/>
      <c r="MS603" s="2243"/>
      <c r="MT603" s="906"/>
      <c r="MU603" s="906"/>
      <c r="MV603" s="2393"/>
      <c r="MW603" s="2243"/>
      <c r="MX603" s="906"/>
      <c r="MY603" s="906"/>
      <c r="MZ603" s="2393"/>
      <c r="NA603" s="2243"/>
      <c r="NB603" s="906"/>
      <c r="NC603" s="906"/>
      <c r="ND603" s="2393"/>
    </row>
    <row r="604" spans="1:368" s="898" customFormat="1" thickBot="1">
      <c r="A604" s="861"/>
      <c r="B604" s="1760"/>
      <c r="C604" s="1790"/>
      <c r="D604" s="2331"/>
      <c r="E604" s="1790"/>
      <c r="F604" s="2345" t="s">
        <v>674</v>
      </c>
      <c r="G604" s="2346"/>
      <c r="H604" s="2274"/>
      <c r="I604" s="2274"/>
      <c r="J604" s="2274"/>
      <c r="K604" s="2275"/>
      <c r="L604" s="1760"/>
      <c r="M604" s="2570"/>
      <c r="N604" s="2570"/>
      <c r="O604" s="2571"/>
      <c r="P604" s="2571"/>
      <c r="Q604" s="2536"/>
      <c r="R604" s="2076"/>
      <c r="S604" s="2077"/>
      <c r="T604" s="2537"/>
      <c r="U604" s="2078"/>
      <c r="V604" s="2078"/>
      <c r="W604" s="2078"/>
      <c r="X604" s="2079"/>
      <c r="Y604" s="2199"/>
      <c r="Z604" s="2199"/>
      <c r="AA604" s="2199"/>
      <c r="AB604" s="2200"/>
      <c r="AC604" s="2570"/>
      <c r="AD604" s="2570"/>
      <c r="AE604" s="2571"/>
      <c r="AF604" s="2571"/>
      <c r="AG604" s="2570"/>
      <c r="AH604" s="2570"/>
      <c r="AI604" s="2571"/>
      <c r="AJ604" s="2571"/>
      <c r="AK604" s="2570">
        <f>STDEV(AN605:AN607)</f>
        <v>2.2912878474779199</v>
      </c>
      <c r="AL604" s="2570"/>
      <c r="AM604" s="2571">
        <f>AVERAGE(AN605:AN607)</f>
        <v>14.5</v>
      </c>
      <c r="AN604" s="2571"/>
      <c r="AO604" s="2225"/>
      <c r="AP604" s="2225"/>
      <c r="AQ604" s="2225"/>
      <c r="AR604" s="2226"/>
      <c r="AS604" s="2570"/>
      <c r="AT604" s="2570"/>
      <c r="AU604" s="2571"/>
      <c r="AV604" s="2571"/>
      <c r="AW604" s="2570"/>
      <c r="AX604" s="2570"/>
      <c r="AY604" s="2571"/>
      <c r="AZ604" s="2571"/>
      <c r="BA604" s="2095"/>
      <c r="BB604" s="2095"/>
      <c r="BC604" s="2095"/>
      <c r="BD604" s="2394"/>
      <c r="BE604" s="2572"/>
      <c r="BF604" s="2570"/>
      <c r="BG604" s="2571"/>
      <c r="BH604" s="2571"/>
      <c r="BI604" s="2097"/>
      <c r="BJ604" s="2097"/>
      <c r="BK604" s="2097"/>
      <c r="BL604" s="2098"/>
      <c r="BM604" s="2570"/>
      <c r="BN604" s="2570"/>
      <c r="BO604" s="2571"/>
      <c r="BP604" s="2571"/>
      <c r="BQ604" s="2088"/>
      <c r="BR604" s="2088"/>
      <c r="BS604" s="2088"/>
      <c r="BT604" s="2090"/>
      <c r="BU604" s="2101"/>
      <c r="BV604" s="2088"/>
      <c r="BW604" s="2088"/>
      <c r="BX604" s="2102"/>
      <c r="BY604" s="2109"/>
      <c r="BZ604" s="2109"/>
      <c r="CA604" s="2109"/>
      <c r="CB604" s="2232"/>
      <c r="CC604" s="2078"/>
      <c r="CD604" s="2078"/>
      <c r="CE604" s="2078"/>
      <c r="CF604" s="2079"/>
      <c r="CG604" s="2099"/>
      <c r="CH604" s="2099"/>
      <c r="CI604" s="2099"/>
      <c r="CJ604" s="2100"/>
      <c r="CK604" s="2097"/>
      <c r="CL604" s="2097"/>
      <c r="CM604" s="2097"/>
      <c r="CN604" s="2105"/>
      <c r="CO604" s="1867"/>
      <c r="CQ604" s="2106"/>
      <c r="CR604" s="2201"/>
      <c r="CV604" s="2107"/>
      <c r="CW604" s="2108"/>
      <c r="CY604" s="2106"/>
      <c r="CZ604" s="2106"/>
      <c r="DA604" s="2108"/>
      <c r="DC604" s="2106"/>
      <c r="DD604" s="2106"/>
      <c r="DE604" s="2108"/>
      <c r="DG604" s="2106"/>
      <c r="DH604" s="2106"/>
      <c r="DI604" s="2108"/>
      <c r="DK604" s="2106"/>
      <c r="DL604" s="2106"/>
      <c r="DM604" s="2109"/>
      <c r="DN604" s="2109"/>
      <c r="DO604" s="2109"/>
      <c r="DP604" s="2110"/>
      <c r="DQ604" s="2108"/>
      <c r="DS604" s="2106"/>
      <c r="DT604" s="2107"/>
      <c r="DU604" s="2108"/>
      <c r="DW604" s="2106"/>
      <c r="DX604" s="2107"/>
      <c r="DY604" s="2108"/>
      <c r="EA604" s="2106"/>
      <c r="EB604" s="2107"/>
      <c r="EC604" s="2108"/>
      <c r="EE604" s="2106"/>
      <c r="EF604" s="2107"/>
      <c r="EG604" s="2108"/>
      <c r="EI604" s="2106"/>
      <c r="EJ604" s="2107"/>
      <c r="EK604" s="2108"/>
      <c r="EM604" s="2106"/>
      <c r="EN604" s="2107"/>
      <c r="EO604" s="2570"/>
      <c r="EP604" s="2570"/>
      <c r="EQ604" s="2571"/>
      <c r="ER604" s="2571"/>
      <c r="ES604" s="2108"/>
      <c r="EU604" s="2106"/>
      <c r="EV604" s="2107"/>
      <c r="EW604" s="2108"/>
      <c r="EY604" s="2106"/>
      <c r="EZ604" s="2107"/>
      <c r="FA604" s="2108"/>
      <c r="FC604" s="2106"/>
      <c r="FD604" s="2107"/>
      <c r="FE604" s="2131"/>
      <c r="FF604" s="2132"/>
      <c r="FG604" s="2133"/>
      <c r="FH604" s="2134"/>
      <c r="FL604" s="2260"/>
      <c r="FP604" s="2260"/>
      <c r="FQ604" s="1867"/>
      <c r="FT604" s="2260"/>
      <c r="FX604" s="2260"/>
      <c r="FY604" s="2570"/>
      <c r="FZ604" s="2570"/>
      <c r="GA604" s="2571"/>
      <c r="GB604" s="2571"/>
      <c r="GF604" s="2260"/>
      <c r="GG604" s="1867"/>
      <c r="GJ604" s="2260"/>
      <c r="GK604" s="1867"/>
      <c r="GN604" s="2260"/>
      <c r="GR604" s="2260"/>
      <c r="GV604" s="1867"/>
      <c r="GW604" s="2570"/>
      <c r="GX604" s="2570"/>
      <c r="GY604" s="2571"/>
      <c r="GZ604" s="2571"/>
      <c r="HA604" s="2570"/>
      <c r="HB604" s="2570"/>
      <c r="HC604" s="2571"/>
      <c r="HD604" s="2571"/>
      <c r="HE604" s="2570"/>
      <c r="HF604" s="2570"/>
      <c r="HG604" s="2571"/>
      <c r="HH604" s="2571"/>
      <c r="HI604" s="2570">
        <f>STDEV(HL605:HL607)</f>
        <v>1</v>
      </c>
      <c r="HJ604" s="2570"/>
      <c r="HK604" s="2571">
        <f>AVERAGE(HL605:HL607)</f>
        <v>11</v>
      </c>
      <c r="HL604" s="2571"/>
      <c r="HM604" s="2570"/>
      <c r="HN604" s="2570"/>
      <c r="HO604" s="2571"/>
      <c r="HP604" s="2571"/>
      <c r="HQ604" s="2570"/>
      <c r="HR604" s="2570"/>
      <c r="HS604" s="2571"/>
      <c r="HT604" s="2571"/>
      <c r="HU604" s="2570"/>
      <c r="HV604" s="2570"/>
      <c r="HW604" s="2571"/>
      <c r="HX604" s="2571"/>
      <c r="HY604" s="2570"/>
      <c r="HZ604" s="2570"/>
      <c r="IA604" s="2571"/>
      <c r="IB604" s="2571"/>
      <c r="IC604" s="2570"/>
      <c r="ID604" s="2570"/>
      <c r="IE604" s="2571"/>
      <c r="IF604" s="2571"/>
      <c r="IG604" s="2570">
        <f>STDEV(IJ605:IJ607)</f>
        <v>4.5092497528228952</v>
      </c>
      <c r="IH604" s="2570"/>
      <c r="II604" s="2571">
        <f>AVERAGE(IJ605:IJ607)</f>
        <v>12.333333333333334</v>
      </c>
      <c r="IJ604" s="2571"/>
      <c r="IK604" s="2570"/>
      <c r="IL604" s="2570"/>
      <c r="IM604" s="2571"/>
      <c r="IN604" s="2571"/>
      <c r="IO604" s="2570"/>
      <c r="IP604" s="2570"/>
      <c r="IQ604" s="2571"/>
      <c r="IR604" s="2571"/>
      <c r="IS604" s="2570"/>
      <c r="IT604" s="2570"/>
      <c r="IU604" s="2571"/>
      <c r="IV604" s="2571"/>
      <c r="IW604" s="2572">
        <f>STDEV(IZ605:IZ607)</f>
        <v>2.8867513459481255</v>
      </c>
      <c r="IX604" s="2570"/>
      <c r="IY604" s="2571">
        <f>AVERAGE(IZ605:IZ607)</f>
        <v>13.666666666666666</v>
      </c>
      <c r="IZ604" s="2573"/>
      <c r="JA604" s="2572"/>
      <c r="JB604" s="2570"/>
      <c r="JC604" s="2571"/>
      <c r="JD604" s="2573"/>
      <c r="JE604" s="2572"/>
      <c r="JF604" s="2570"/>
      <c r="JG604" s="2571"/>
      <c r="JH604" s="2573"/>
      <c r="JI604" s="2572"/>
      <c r="JJ604" s="2570"/>
      <c r="JK604" s="2571"/>
      <c r="JL604" s="2573"/>
      <c r="JM604" s="2572"/>
      <c r="JN604" s="2570"/>
      <c r="JO604" s="2571"/>
      <c r="JP604" s="2573"/>
      <c r="JQ604" s="2572"/>
      <c r="JR604" s="2570"/>
      <c r="JS604" s="2571"/>
      <c r="JT604" s="2573"/>
      <c r="JU604" s="2572"/>
      <c r="JV604" s="2570"/>
      <c r="JW604" s="2571"/>
      <c r="JX604" s="2573"/>
      <c r="JY604" s="2572"/>
      <c r="JZ604" s="2570"/>
      <c r="KA604" s="2571"/>
      <c r="KB604" s="2573"/>
      <c r="KC604" s="2572"/>
      <c r="KD604" s="2570"/>
      <c r="KE604" s="2571"/>
      <c r="KF604" s="2573"/>
      <c r="KG604" s="2572"/>
      <c r="KH604" s="2570"/>
      <c r="KI604" s="2571"/>
      <c r="KJ604" s="2573"/>
      <c r="KK604" s="2572"/>
      <c r="KL604" s="2570"/>
      <c r="KM604" s="2571"/>
      <c r="KN604" s="2573"/>
      <c r="KO604" s="2572"/>
      <c r="KP604" s="2570"/>
      <c r="KQ604" s="2571"/>
      <c r="KR604" s="2573"/>
      <c r="KS604" s="2572"/>
      <c r="KT604" s="2570"/>
      <c r="KU604" s="2571"/>
      <c r="KV604" s="2573"/>
      <c r="KW604" s="2572"/>
      <c r="KX604" s="2570"/>
      <c r="KY604" s="2571"/>
      <c r="KZ604" s="2573"/>
      <c r="LA604" s="2572"/>
      <c r="LB604" s="2570"/>
      <c r="LC604" s="2571"/>
      <c r="LD604" s="2573"/>
      <c r="LE604" s="2572"/>
      <c r="LF604" s="2570"/>
      <c r="LG604" s="2571"/>
      <c r="LH604" s="2573"/>
      <c r="LI604" s="2572"/>
      <c r="LJ604" s="2570"/>
      <c r="LK604" s="2571"/>
      <c r="LL604" s="2573"/>
      <c r="LM604" s="2572"/>
      <c r="LN604" s="2570"/>
      <c r="LO604" s="2571"/>
      <c r="LP604" s="2573"/>
      <c r="LQ604" s="2572"/>
      <c r="LR604" s="2570"/>
      <c r="LS604" s="2571"/>
      <c r="LT604" s="2573"/>
      <c r="LU604" s="2572"/>
      <c r="LV604" s="2570"/>
      <c r="LW604" s="2571"/>
      <c r="LX604" s="2573"/>
      <c r="LY604" s="2572"/>
      <c r="LZ604" s="2570"/>
      <c r="MA604" s="2571"/>
      <c r="MB604" s="2573"/>
      <c r="MC604" s="2572"/>
      <c r="MD604" s="2570"/>
      <c r="ME604" s="2571"/>
      <c r="MF604" s="2573"/>
      <c r="MG604" s="2572"/>
      <c r="MH604" s="2570"/>
      <c r="MI604" s="2571"/>
      <c r="MJ604" s="2573"/>
      <c r="MK604" s="2572"/>
      <c r="ML604" s="2570"/>
      <c r="MM604" s="2571"/>
      <c r="MN604" s="2573"/>
      <c r="MO604" s="2572"/>
      <c r="MP604" s="2570"/>
      <c r="MQ604" s="2571"/>
      <c r="MR604" s="2573"/>
      <c r="MS604" s="2572"/>
      <c r="MT604" s="2570"/>
      <c r="MU604" s="2571"/>
      <c r="MV604" s="2573"/>
      <c r="MW604" s="2572"/>
      <c r="MX604" s="2570"/>
      <c r="MY604" s="2571"/>
      <c r="MZ604" s="2573"/>
      <c r="NA604" s="2572"/>
      <c r="NB604" s="2570"/>
      <c r="NC604" s="2571"/>
      <c r="ND604" s="2573"/>
    </row>
    <row r="605" spans="1:368" s="78" customFormat="1" thickBot="1">
      <c r="A605" s="899"/>
      <c r="B605" s="1754"/>
      <c r="C605" s="1790"/>
      <c r="D605" s="2331"/>
      <c r="E605" s="1790"/>
      <c r="F605" s="2342" t="s">
        <v>675</v>
      </c>
      <c r="G605" s="2342" t="s">
        <v>662</v>
      </c>
      <c r="H605" s="2352">
        <f>AVERAGE(AC605,CG605,BE605,CO605,EO605,AW605,AK605,HI605,IG605,BM605,IW605)</f>
        <v>4.625</v>
      </c>
      <c r="I605" s="2352">
        <f t="shared" ref="I605:J605" si="566">AVERAGE(AD605,CH605,BF605,CP605,EP605,AX605,AL605,HJ605,IH605,BN605,IX605)</f>
        <v>4.625</v>
      </c>
      <c r="J605" s="2352">
        <f t="shared" si="566"/>
        <v>6.25</v>
      </c>
      <c r="K605" s="2362">
        <f>SUM(H605:J605)</f>
        <v>15.5</v>
      </c>
      <c r="L605" s="1754"/>
      <c r="M605" s="65"/>
      <c r="N605" s="65"/>
      <c r="O605" s="65"/>
      <c r="P605" s="218"/>
      <c r="Q605" s="2511"/>
      <c r="R605" s="97"/>
      <c r="S605" s="98"/>
      <c r="T605" s="2512"/>
      <c r="U605" s="41"/>
      <c r="V605" s="41"/>
      <c r="W605" s="41"/>
      <c r="X605" s="100"/>
      <c r="Y605" s="101"/>
      <c r="Z605" s="101"/>
      <c r="AA605" s="101"/>
      <c r="AB605" s="102"/>
      <c r="AC605" s="484"/>
      <c r="AD605" s="484"/>
      <c r="AE605" s="484"/>
      <c r="AF605" s="356"/>
      <c r="AG605" s="358"/>
      <c r="AH605" s="358"/>
      <c r="AI605" s="358"/>
      <c r="AJ605" s="543"/>
      <c r="AK605" s="485">
        <v>5</v>
      </c>
      <c r="AL605" s="486">
        <v>5</v>
      </c>
      <c r="AM605" s="486">
        <v>7</v>
      </c>
      <c r="AN605" s="2361">
        <f>AM605+AL605+AK605</f>
        <v>17</v>
      </c>
      <c r="AO605" s="2227"/>
      <c r="AP605" s="2227"/>
      <c r="AQ605" s="2227"/>
      <c r="AR605" s="108"/>
      <c r="AS605" s="358"/>
      <c r="AT605" s="358"/>
      <c r="AU605" s="358"/>
      <c r="AV605" s="543"/>
      <c r="AW605" s="1906"/>
      <c r="AX605" s="683"/>
      <c r="AY605" s="683"/>
      <c r="AZ605" s="1907"/>
      <c r="BA605" s="4"/>
      <c r="BB605" s="4"/>
      <c r="BC605" s="4"/>
      <c r="BD605" s="2395"/>
      <c r="BE605" s="2417"/>
      <c r="BF605" s="875"/>
      <c r="BG605" s="2447"/>
      <c r="BH605" s="2450"/>
      <c r="BI605" s="221"/>
      <c r="BJ605" s="221"/>
      <c r="BK605" s="221"/>
      <c r="BL605" s="220"/>
      <c r="BM605" s="2235"/>
      <c r="BN605" s="879"/>
      <c r="BO605" s="879"/>
      <c r="BP605" s="2236"/>
      <c r="BQ605" s="109"/>
      <c r="BR605" s="109"/>
      <c r="BS605" s="109"/>
      <c r="BT605" s="608"/>
      <c r="BU605" s="1939"/>
      <c r="BV605" s="109"/>
      <c r="BW605" s="109"/>
      <c r="BX605" s="1940"/>
      <c r="BY605" s="90"/>
      <c r="BZ605" s="90"/>
      <c r="CA605" s="90"/>
      <c r="CB605" s="120"/>
      <c r="CC605" s="41"/>
      <c r="CD605" s="41"/>
      <c r="CE605" s="41"/>
      <c r="CF605" s="100"/>
      <c r="CG605" s="38"/>
      <c r="CH605" s="38"/>
      <c r="CI605" s="38"/>
      <c r="CJ605" s="117"/>
      <c r="CK605" s="221"/>
      <c r="CL605" s="221"/>
      <c r="CM605" s="221"/>
      <c r="CN605" s="220"/>
      <c r="CO605" s="1858"/>
      <c r="CQ605" s="3"/>
      <c r="CR605" s="2020"/>
      <c r="CV605" s="121"/>
      <c r="CW605" s="2"/>
      <c r="CY605" s="3"/>
      <c r="CZ605" s="3"/>
      <c r="DA605" s="2"/>
      <c r="DC605" s="3"/>
      <c r="DD605" s="3"/>
      <c r="DE605" s="2"/>
      <c r="DG605" s="3"/>
      <c r="DH605" s="3"/>
      <c r="DI605" s="2"/>
      <c r="DK605" s="3"/>
      <c r="DL605" s="3"/>
      <c r="DM605" s="90"/>
      <c r="DN605" s="90"/>
      <c r="DO605" s="90"/>
      <c r="DP605" s="103"/>
      <c r="DQ605" s="2"/>
      <c r="DS605" s="3"/>
      <c r="DT605" s="121"/>
      <c r="DU605" s="2"/>
      <c r="DW605" s="3"/>
      <c r="DX605" s="121"/>
      <c r="DY605" s="2"/>
      <c r="EA605" s="3"/>
      <c r="EB605" s="121"/>
      <c r="EC605" s="2"/>
      <c r="EE605" s="3"/>
      <c r="EF605" s="121"/>
      <c r="EG605" s="2"/>
      <c r="EI605" s="3"/>
      <c r="EJ605" s="121"/>
      <c r="EK605" s="2"/>
      <c r="EM605" s="3"/>
      <c r="EN605" s="121"/>
      <c r="EO605" s="1870"/>
      <c r="EP605" s="462"/>
      <c r="EQ605" s="462"/>
      <c r="ER605" s="1871"/>
      <c r="ES605" s="2"/>
      <c r="EU605" s="3"/>
      <c r="EV605" s="121"/>
      <c r="EW605" s="2"/>
      <c r="EY605" s="3"/>
      <c r="EZ605" s="121"/>
      <c r="FA605" s="2"/>
      <c r="FC605" s="3"/>
      <c r="FD605" s="121"/>
      <c r="FE605" s="1682"/>
      <c r="FF605" s="1683"/>
      <c r="FG605" s="1684"/>
      <c r="FH605" s="1685"/>
      <c r="FL605" s="2252"/>
      <c r="FP605" s="2252"/>
      <c r="FQ605" s="1858"/>
      <c r="FT605" s="2252"/>
      <c r="FX605" s="2252"/>
      <c r="FY605" s="374"/>
      <c r="FZ605" s="374"/>
      <c r="GA605" s="374"/>
      <c r="GB605" s="2263"/>
      <c r="GF605" s="2252"/>
      <c r="GG605" s="1858"/>
      <c r="GJ605" s="2252"/>
      <c r="GK605" s="1858"/>
      <c r="GN605" s="2252"/>
      <c r="GR605" s="2252"/>
      <c r="GV605" s="1858"/>
      <c r="GW605" s="1870"/>
      <c r="GX605" s="462"/>
      <c r="GY605" s="462"/>
      <c r="GZ605" s="1871"/>
      <c r="HA605" s="1870"/>
      <c r="HB605" s="462"/>
      <c r="HC605" s="462"/>
      <c r="HD605" s="1871"/>
      <c r="HE605" s="1870"/>
      <c r="HF605" s="462"/>
      <c r="HG605" s="462"/>
      <c r="HH605" s="1871"/>
      <c r="HI605" s="1906">
        <f>HL605*6/20</f>
        <v>3.3</v>
      </c>
      <c r="HJ605" s="683">
        <f>HL605*6/20</f>
        <v>3.3</v>
      </c>
      <c r="HK605" s="683">
        <f>HL605*8/20</f>
        <v>4.4000000000000004</v>
      </c>
      <c r="HL605" s="1907">
        <v>11</v>
      </c>
      <c r="HM605" s="374"/>
      <c r="HN605" s="374"/>
      <c r="HO605" s="374"/>
      <c r="HP605" s="2263"/>
      <c r="HQ605" s="374"/>
      <c r="HR605" s="374"/>
      <c r="HS605" s="374"/>
      <c r="HT605" s="2263"/>
      <c r="HU605" s="374"/>
      <c r="HV605" s="374"/>
      <c r="HW605" s="374"/>
      <c r="HX605" s="2263"/>
      <c r="HY605" s="374"/>
      <c r="HZ605" s="374"/>
      <c r="IA605" s="374"/>
      <c r="IB605" s="2263"/>
      <c r="IC605" s="374"/>
      <c r="ID605" s="374"/>
      <c r="IE605" s="374"/>
      <c r="IF605" s="2263"/>
      <c r="IG605" s="374">
        <f>IJ605*6/20</f>
        <v>5.0999999999999996</v>
      </c>
      <c r="IH605" s="374">
        <f>IJ605*6/20</f>
        <v>5.0999999999999996</v>
      </c>
      <c r="II605" s="374">
        <f>IJ605*8/20</f>
        <v>6.8</v>
      </c>
      <c r="IJ605" s="2263">
        <v>17</v>
      </c>
      <c r="IK605" s="374"/>
      <c r="IL605" s="374"/>
      <c r="IM605" s="374"/>
      <c r="IN605" s="2263"/>
      <c r="IO605" s="374"/>
      <c r="IP605" s="374"/>
      <c r="IQ605" s="374"/>
      <c r="IR605" s="2263"/>
      <c r="IS605" s="374"/>
      <c r="IT605" s="374"/>
      <c r="IU605" s="374"/>
      <c r="IV605" s="1870"/>
      <c r="IW605" s="1869">
        <f>IZ605*6/20</f>
        <v>5.0999999999999996</v>
      </c>
      <c r="IX605" s="374">
        <f>IZ605*6/20</f>
        <v>5.0999999999999996</v>
      </c>
      <c r="IY605" s="374">
        <f>IZ605*8/20</f>
        <v>6.8</v>
      </c>
      <c r="IZ605" s="2263">
        <v>17</v>
      </c>
      <c r="JA605" s="1869"/>
      <c r="JB605" s="374"/>
      <c r="JC605" s="374"/>
      <c r="JD605" s="2263"/>
      <c r="JE605" s="1869"/>
      <c r="JF605" s="374"/>
      <c r="JG605" s="374"/>
      <c r="JH605" s="2263"/>
      <c r="JI605" s="1869"/>
      <c r="JJ605" s="374"/>
      <c r="JK605" s="374"/>
      <c r="JL605" s="2263"/>
      <c r="JM605" s="1869"/>
      <c r="JN605" s="374"/>
      <c r="JO605" s="374"/>
      <c r="JP605" s="2263"/>
      <c r="JQ605" s="1869"/>
      <c r="JR605" s="374"/>
      <c r="JS605" s="374"/>
      <c r="JT605" s="2263"/>
      <c r="JU605" s="1869"/>
      <c r="JV605" s="374"/>
      <c r="JW605" s="374"/>
      <c r="JX605" s="2263"/>
      <c r="JY605" s="1869"/>
      <c r="JZ605" s="374"/>
      <c r="KA605" s="374"/>
      <c r="KB605" s="2263"/>
      <c r="KC605" s="1869"/>
      <c r="KD605" s="374"/>
      <c r="KE605" s="374"/>
      <c r="KF605" s="2263"/>
      <c r="KG605" s="1869"/>
      <c r="KH605" s="374"/>
      <c r="KI605" s="374"/>
      <c r="KJ605" s="2263"/>
      <c r="KK605" s="1869"/>
      <c r="KL605" s="374"/>
      <c r="KM605" s="374"/>
      <c r="KN605" s="2263"/>
      <c r="KO605" s="1869"/>
      <c r="KP605" s="374"/>
      <c r="KQ605" s="374"/>
      <c r="KR605" s="2263"/>
      <c r="KS605" s="1869"/>
      <c r="KT605" s="374"/>
      <c r="KU605" s="374"/>
      <c r="KV605" s="2263"/>
      <c r="KW605" s="1869"/>
      <c r="KX605" s="374"/>
      <c r="KY605" s="374"/>
      <c r="KZ605" s="2263"/>
      <c r="LA605" s="1869"/>
      <c r="LB605" s="374"/>
      <c r="LC605" s="374"/>
      <c r="LD605" s="2263"/>
      <c r="LE605" s="1869"/>
      <c r="LF605" s="374"/>
      <c r="LG605" s="374"/>
      <c r="LH605" s="2263"/>
      <c r="LI605" s="1869"/>
      <c r="LJ605" s="374"/>
      <c r="LK605" s="374"/>
      <c r="LL605" s="2263"/>
      <c r="LM605" s="1869"/>
      <c r="LN605" s="374"/>
      <c r="LO605" s="374"/>
      <c r="LP605" s="2263"/>
      <c r="LQ605" s="1869"/>
      <c r="LR605" s="374"/>
      <c r="LS605" s="374"/>
      <c r="LT605" s="2263"/>
      <c r="LU605" s="1869"/>
      <c r="LV605" s="374"/>
      <c r="LW605" s="374"/>
      <c r="LX605" s="2263"/>
      <c r="LY605" s="1869"/>
      <c r="LZ605" s="374"/>
      <c r="MA605" s="374"/>
      <c r="MB605" s="2263"/>
      <c r="MC605" s="1869"/>
      <c r="MD605" s="374"/>
      <c r="ME605" s="374"/>
      <c r="MF605" s="2263"/>
      <c r="MG605" s="1869"/>
      <c r="MH605" s="374"/>
      <c r="MI605" s="374"/>
      <c r="MJ605" s="2263"/>
      <c r="MK605" s="1869"/>
      <c r="ML605" s="374"/>
      <c r="MM605" s="374"/>
      <c r="MN605" s="2263"/>
      <c r="MO605" s="1869"/>
      <c r="MP605" s="374"/>
      <c r="MQ605" s="374"/>
      <c r="MR605" s="2263"/>
      <c r="MS605" s="1869"/>
      <c r="MT605" s="374"/>
      <c r="MU605" s="374"/>
      <c r="MV605" s="2263"/>
      <c r="MW605" s="1869"/>
      <c r="MX605" s="374"/>
      <c r="MY605" s="374"/>
      <c r="MZ605" s="2263"/>
      <c r="NA605" s="1869"/>
      <c r="NB605" s="374"/>
      <c r="NC605" s="374"/>
      <c r="ND605" s="2263"/>
    </row>
    <row r="606" spans="1:368" s="78" customFormat="1" thickBot="1">
      <c r="A606" s="899"/>
      <c r="B606" s="1754"/>
      <c r="C606" s="1790"/>
      <c r="D606" s="2331"/>
      <c r="E606" s="1790"/>
      <c r="F606" s="2342"/>
      <c r="G606" s="2342" t="s">
        <v>676</v>
      </c>
      <c r="H606" s="2343">
        <f t="shared" ref="H606:H607" si="567">AVERAGE(AC606,CG606,BE606,CO606,EO606,AW606,AK606,HI606,IG606,BM606,IW606)</f>
        <v>3.6999999999999997</v>
      </c>
      <c r="I606" s="2343">
        <f t="shared" ref="I606:I607" si="568">AVERAGE(AD606,CH606,BF606,CP606,EP606,AX606,AL606,HJ606,IH606,BN606,IX606)</f>
        <v>3.6999999999999997</v>
      </c>
      <c r="J606" s="2343">
        <f t="shared" ref="J606:J607" si="569">AVERAGE(AE606,CI606,BG606,CQ606,EQ606,AY606,AM606,HK606,II606,BO606,IY606)</f>
        <v>5.1000000000000005</v>
      </c>
      <c r="K606" s="2214">
        <f>SUM(H606:J606)</f>
        <v>12.5</v>
      </c>
      <c r="L606" s="1754"/>
      <c r="M606" s="65"/>
      <c r="N606" s="65"/>
      <c r="O606" s="65"/>
      <c r="P606" s="218"/>
      <c r="Q606" s="2511"/>
      <c r="R606" s="97"/>
      <c r="S606" s="98"/>
      <c r="T606" s="2512"/>
      <c r="U606" s="41"/>
      <c r="V606" s="41"/>
      <c r="W606" s="41"/>
      <c r="X606" s="100"/>
      <c r="Y606" s="101"/>
      <c r="Z606" s="101"/>
      <c r="AA606" s="101"/>
      <c r="AB606" s="102"/>
      <c r="AC606" s="484"/>
      <c r="AD606" s="484"/>
      <c r="AE606" s="484"/>
      <c r="AF606" s="356"/>
      <c r="AG606" s="358"/>
      <c r="AH606" s="358"/>
      <c r="AI606" s="358"/>
      <c r="AJ606" s="543"/>
      <c r="AK606" s="485">
        <v>4</v>
      </c>
      <c r="AL606" s="486">
        <v>4</v>
      </c>
      <c r="AM606" s="486">
        <v>6</v>
      </c>
      <c r="AN606" s="2361">
        <f t="shared" ref="AN606:AN607" si="570">AM606+AL606+AK606</f>
        <v>14</v>
      </c>
      <c r="AO606" s="2227"/>
      <c r="AP606" s="2227"/>
      <c r="AQ606" s="2227"/>
      <c r="AR606" s="108"/>
      <c r="AS606" s="358"/>
      <c r="AT606" s="358"/>
      <c r="AU606" s="358"/>
      <c r="AV606" s="543"/>
      <c r="AW606" s="1971"/>
      <c r="AX606" s="665"/>
      <c r="AY606" s="666"/>
      <c r="AZ606" s="1963"/>
      <c r="BA606" s="4"/>
      <c r="BB606" s="4"/>
      <c r="BC606" s="4"/>
      <c r="BD606" s="2395"/>
      <c r="BE606" s="2418"/>
      <c r="BF606" s="378"/>
      <c r="BG606" s="2448"/>
      <c r="BH606" s="2451"/>
      <c r="BI606" s="221"/>
      <c r="BJ606" s="221"/>
      <c r="BK606" s="221"/>
      <c r="BL606" s="220"/>
      <c r="BM606" s="1982"/>
      <c r="BN606" s="358"/>
      <c r="BO606" s="358"/>
      <c r="BP606" s="1983"/>
      <c r="BQ606" s="109"/>
      <c r="BR606" s="109"/>
      <c r="BS606" s="109"/>
      <c r="BT606" s="608"/>
      <c r="BU606" s="1939"/>
      <c r="BV606" s="109"/>
      <c r="BW606" s="109"/>
      <c r="BX606" s="1940"/>
      <c r="BY606" s="90"/>
      <c r="BZ606" s="90"/>
      <c r="CA606" s="90"/>
      <c r="CB606" s="120"/>
      <c r="CC606" s="41"/>
      <c r="CD606" s="41"/>
      <c r="CE606" s="41"/>
      <c r="CF606" s="100"/>
      <c r="CG606" s="38"/>
      <c r="CH606" s="38"/>
      <c r="CI606" s="38"/>
      <c r="CJ606" s="117"/>
      <c r="CK606" s="221"/>
      <c r="CL606" s="221"/>
      <c r="CM606" s="221"/>
      <c r="CN606" s="220"/>
      <c r="CO606" s="1858"/>
      <c r="CQ606" s="3"/>
      <c r="CR606" s="2020"/>
      <c r="CV606" s="121"/>
      <c r="CW606" s="2"/>
      <c r="CY606" s="3"/>
      <c r="CZ606" s="3"/>
      <c r="DA606" s="2"/>
      <c r="DC606" s="3"/>
      <c r="DD606" s="3"/>
      <c r="DE606" s="2"/>
      <c r="DG606" s="3"/>
      <c r="DH606" s="3"/>
      <c r="DI606" s="2"/>
      <c r="DK606" s="3"/>
      <c r="DL606" s="3"/>
      <c r="DM606" s="90"/>
      <c r="DN606" s="90"/>
      <c r="DO606" s="90"/>
      <c r="DP606" s="103"/>
      <c r="DQ606" s="2"/>
      <c r="DS606" s="3"/>
      <c r="DT606" s="121"/>
      <c r="DU606" s="2"/>
      <c r="DW606" s="3"/>
      <c r="DX606" s="121"/>
      <c r="DY606" s="2"/>
      <c r="EA606" s="3"/>
      <c r="EB606" s="121"/>
      <c r="EC606" s="2"/>
      <c r="EE606" s="3"/>
      <c r="EF606" s="121"/>
      <c r="EG606" s="2"/>
      <c r="EI606" s="3"/>
      <c r="EJ606" s="121"/>
      <c r="EK606" s="2"/>
      <c r="EM606" s="3"/>
      <c r="EN606" s="121"/>
      <c r="EO606" s="1870"/>
      <c r="EP606" s="462"/>
      <c r="EQ606" s="462"/>
      <c r="ER606" s="1871"/>
      <c r="ES606" s="2"/>
      <c r="EU606" s="3"/>
      <c r="EV606" s="121"/>
      <c r="EW606" s="2"/>
      <c r="EY606" s="3"/>
      <c r="EZ606" s="121"/>
      <c r="FA606" s="2"/>
      <c r="FC606" s="3"/>
      <c r="FD606" s="121"/>
      <c r="FE606" s="1682"/>
      <c r="FF606" s="1683"/>
      <c r="FG606" s="1684"/>
      <c r="FH606" s="1685"/>
      <c r="FL606" s="2252"/>
      <c r="FP606" s="2252"/>
      <c r="FQ606" s="1858"/>
      <c r="FT606" s="2252"/>
      <c r="FX606" s="2252"/>
      <c r="FY606" s="374"/>
      <c r="FZ606" s="374"/>
      <c r="GA606" s="374"/>
      <c r="GB606" s="2263"/>
      <c r="GF606" s="2252"/>
      <c r="GG606" s="1858"/>
      <c r="GJ606" s="2252"/>
      <c r="GK606" s="1858"/>
      <c r="GN606" s="2252"/>
      <c r="GR606" s="2252"/>
      <c r="GV606" s="1858"/>
      <c r="GW606" s="1870"/>
      <c r="GX606" s="462"/>
      <c r="GY606" s="462"/>
      <c r="GZ606" s="1871"/>
      <c r="HA606" s="1870"/>
      <c r="HB606" s="462"/>
      <c r="HC606" s="462"/>
      <c r="HD606" s="1871"/>
      <c r="HE606" s="1870"/>
      <c r="HF606" s="462"/>
      <c r="HG606" s="462"/>
      <c r="HH606" s="1871"/>
      <c r="HI606" s="374">
        <f>HL606*6/20</f>
        <v>3.6</v>
      </c>
      <c r="HJ606" s="374">
        <f>HL606*6/20</f>
        <v>3.6</v>
      </c>
      <c r="HK606" s="374">
        <f>HL606*8/20</f>
        <v>4.8</v>
      </c>
      <c r="HL606" s="2263">
        <v>12</v>
      </c>
      <c r="HM606" s="374"/>
      <c r="HN606" s="374"/>
      <c r="HO606" s="374"/>
      <c r="HP606" s="2263"/>
      <c r="HQ606" s="374"/>
      <c r="HR606" s="374"/>
      <c r="HS606" s="374"/>
      <c r="HT606" s="2263"/>
      <c r="HU606" s="374"/>
      <c r="HV606" s="374"/>
      <c r="HW606" s="374"/>
      <c r="HX606" s="2263"/>
      <c r="HY606" s="374"/>
      <c r="HZ606" s="374"/>
      <c r="IA606" s="374"/>
      <c r="IB606" s="2263"/>
      <c r="IC606" s="374"/>
      <c r="ID606" s="374"/>
      <c r="IE606" s="374"/>
      <c r="IF606" s="2263"/>
      <c r="IG606" s="374">
        <f>IJ606*6/20</f>
        <v>3.6</v>
      </c>
      <c r="IH606" s="374">
        <f>IJ606*6/20</f>
        <v>3.6</v>
      </c>
      <c r="II606" s="374">
        <f>IJ606*8/20</f>
        <v>4.8</v>
      </c>
      <c r="IJ606" s="2263">
        <v>12</v>
      </c>
      <c r="IK606" s="374"/>
      <c r="IL606" s="374"/>
      <c r="IM606" s="374"/>
      <c r="IN606" s="2263"/>
      <c r="IO606" s="374"/>
      <c r="IP606" s="374"/>
      <c r="IQ606" s="374"/>
      <c r="IR606" s="2263"/>
      <c r="IS606" s="374"/>
      <c r="IT606" s="374"/>
      <c r="IU606" s="374"/>
      <c r="IV606" s="1870"/>
      <c r="IW606" s="1869">
        <f>IZ606*6/20</f>
        <v>3.6</v>
      </c>
      <c r="IX606" s="374">
        <f>IZ606*6/20</f>
        <v>3.6</v>
      </c>
      <c r="IY606" s="374">
        <f>IZ606*8/20</f>
        <v>4.8</v>
      </c>
      <c r="IZ606" s="2263">
        <v>12</v>
      </c>
      <c r="JA606" s="1869"/>
      <c r="JB606" s="374"/>
      <c r="JC606" s="374"/>
      <c r="JD606" s="2263"/>
      <c r="JE606" s="1869"/>
      <c r="JF606" s="374"/>
      <c r="JG606" s="374"/>
      <c r="JH606" s="2263"/>
      <c r="JI606" s="1869"/>
      <c r="JJ606" s="374"/>
      <c r="JK606" s="374"/>
      <c r="JL606" s="2263"/>
      <c r="JM606" s="1869"/>
      <c r="JN606" s="374"/>
      <c r="JO606" s="374"/>
      <c r="JP606" s="2263"/>
      <c r="JQ606" s="1869"/>
      <c r="JR606" s="374"/>
      <c r="JS606" s="374"/>
      <c r="JT606" s="2263"/>
      <c r="JU606" s="1869"/>
      <c r="JV606" s="374"/>
      <c r="JW606" s="374"/>
      <c r="JX606" s="2263"/>
      <c r="JY606" s="1869"/>
      <c r="JZ606" s="374"/>
      <c r="KA606" s="374"/>
      <c r="KB606" s="2263"/>
      <c r="KC606" s="1869"/>
      <c r="KD606" s="374"/>
      <c r="KE606" s="374"/>
      <c r="KF606" s="2263"/>
      <c r="KG606" s="1869"/>
      <c r="KH606" s="374"/>
      <c r="KI606" s="374"/>
      <c r="KJ606" s="2263"/>
      <c r="KK606" s="1869"/>
      <c r="KL606" s="374"/>
      <c r="KM606" s="374"/>
      <c r="KN606" s="2263"/>
      <c r="KO606" s="1869"/>
      <c r="KP606" s="374"/>
      <c r="KQ606" s="374"/>
      <c r="KR606" s="2263"/>
      <c r="KS606" s="1869"/>
      <c r="KT606" s="374"/>
      <c r="KU606" s="374"/>
      <c r="KV606" s="2263"/>
      <c r="KW606" s="1869"/>
      <c r="KX606" s="374"/>
      <c r="KY606" s="374"/>
      <c r="KZ606" s="2263"/>
      <c r="LA606" s="1869"/>
      <c r="LB606" s="374"/>
      <c r="LC606" s="374"/>
      <c r="LD606" s="2263"/>
      <c r="LE606" s="1869"/>
      <c r="LF606" s="374"/>
      <c r="LG606" s="374"/>
      <c r="LH606" s="2263"/>
      <c r="LI606" s="1869"/>
      <c r="LJ606" s="374"/>
      <c r="LK606" s="374"/>
      <c r="LL606" s="2263"/>
      <c r="LM606" s="1869"/>
      <c r="LN606" s="374"/>
      <c r="LO606" s="374"/>
      <c r="LP606" s="2263"/>
      <c r="LQ606" s="1869"/>
      <c r="LR606" s="374"/>
      <c r="LS606" s="374"/>
      <c r="LT606" s="2263"/>
      <c r="LU606" s="1869"/>
      <c r="LV606" s="374"/>
      <c r="LW606" s="374"/>
      <c r="LX606" s="2263"/>
      <c r="LY606" s="1869"/>
      <c r="LZ606" s="374"/>
      <c r="MA606" s="374"/>
      <c r="MB606" s="2263"/>
      <c r="MC606" s="1869"/>
      <c r="MD606" s="374"/>
      <c r="ME606" s="374"/>
      <c r="MF606" s="2263"/>
      <c r="MG606" s="1869"/>
      <c r="MH606" s="374"/>
      <c r="MI606" s="374"/>
      <c r="MJ606" s="2263"/>
      <c r="MK606" s="1869"/>
      <c r="ML606" s="374"/>
      <c r="MM606" s="374"/>
      <c r="MN606" s="2263"/>
      <c r="MO606" s="1869"/>
      <c r="MP606" s="374"/>
      <c r="MQ606" s="374"/>
      <c r="MR606" s="2263"/>
      <c r="MS606" s="1869"/>
      <c r="MT606" s="374"/>
      <c r="MU606" s="374"/>
      <c r="MV606" s="2263"/>
      <c r="MW606" s="1869"/>
      <c r="MX606" s="374"/>
      <c r="MY606" s="374"/>
      <c r="MZ606" s="2263"/>
      <c r="NA606" s="1869"/>
      <c r="NB606" s="374"/>
      <c r="NC606" s="374"/>
      <c r="ND606" s="2263"/>
    </row>
    <row r="607" spans="1:368" s="933" customFormat="1" thickBot="1">
      <c r="A607" s="900"/>
      <c r="B607" s="1761"/>
      <c r="C607" s="2340"/>
      <c r="D607" s="2347"/>
      <c r="E607" s="2340"/>
      <c r="F607" s="2270"/>
      <c r="G607" s="2270" t="s">
        <v>677</v>
      </c>
      <c r="H607" s="2343">
        <f t="shared" si="567"/>
        <v>3.5</v>
      </c>
      <c r="I607" s="2343">
        <f t="shared" si="568"/>
        <v>3.375</v>
      </c>
      <c r="J607" s="2343">
        <f t="shared" si="569"/>
        <v>3.75</v>
      </c>
      <c r="K607" s="2214">
        <f>SUM(H607:J607)</f>
        <v>10.625</v>
      </c>
      <c r="L607" s="1761"/>
      <c r="M607" s="2136"/>
      <c r="N607" s="2136"/>
      <c r="O607" s="2136"/>
      <c r="P607" s="2492"/>
      <c r="Q607" s="2538"/>
      <c r="R607" s="2137"/>
      <c r="S607" s="2138"/>
      <c r="T607" s="2539"/>
      <c r="U607" s="2139"/>
      <c r="V607" s="2139"/>
      <c r="W607" s="2139"/>
      <c r="X607" s="2140"/>
      <c r="Y607" s="2204"/>
      <c r="Z607" s="2204"/>
      <c r="AA607" s="2204"/>
      <c r="AB607" s="2205"/>
      <c r="AC607" s="2245"/>
      <c r="AD607" s="2245"/>
      <c r="AE607" s="2245"/>
      <c r="AF607" s="904"/>
      <c r="AG607" s="918"/>
      <c r="AH607" s="918"/>
      <c r="AI607" s="918"/>
      <c r="AJ607" s="2240"/>
      <c r="AK607" s="2391">
        <v>5</v>
      </c>
      <c r="AL607" s="2238">
        <v>4.5</v>
      </c>
      <c r="AM607" s="2238">
        <v>3</v>
      </c>
      <c r="AN607" s="2392">
        <f t="shared" si="570"/>
        <v>12.5</v>
      </c>
      <c r="AO607" s="2229"/>
      <c r="AP607" s="2229"/>
      <c r="AQ607" s="2229"/>
      <c r="AR607" s="2230"/>
      <c r="AS607" s="918"/>
      <c r="AT607" s="918"/>
      <c r="AU607" s="918"/>
      <c r="AV607" s="2240"/>
      <c r="AW607" s="2414"/>
      <c r="AX607" s="2415"/>
      <c r="AY607" s="2416"/>
      <c r="AZ607" s="1979"/>
      <c r="BA607" s="2156"/>
      <c r="BB607" s="2156"/>
      <c r="BC607" s="2156"/>
      <c r="BD607" s="2396"/>
      <c r="BE607" s="2419"/>
      <c r="BF607" s="915"/>
      <c r="BG607" s="2449"/>
      <c r="BH607" s="2452"/>
      <c r="BI607" s="2158"/>
      <c r="BJ607" s="2158"/>
      <c r="BK607" s="2158"/>
      <c r="BL607" s="2166"/>
      <c r="BM607" s="2389"/>
      <c r="BN607" s="918"/>
      <c r="BO607" s="918"/>
      <c r="BP607" s="2390"/>
      <c r="BQ607" s="2149"/>
      <c r="BR607" s="2149"/>
      <c r="BS607" s="2149"/>
      <c r="BT607" s="2151"/>
      <c r="BU607" s="2162"/>
      <c r="BV607" s="2149"/>
      <c r="BW607" s="2149"/>
      <c r="BX607" s="2163"/>
      <c r="BY607" s="2170"/>
      <c r="BZ607" s="2170"/>
      <c r="CA607" s="2170"/>
      <c r="CB607" s="2231"/>
      <c r="CC607" s="2139"/>
      <c r="CD607" s="2139"/>
      <c r="CE607" s="2139"/>
      <c r="CF607" s="2140"/>
      <c r="CG607" s="2160"/>
      <c r="CH607" s="2160"/>
      <c r="CI607" s="2160"/>
      <c r="CJ607" s="2161"/>
      <c r="CK607" s="2158"/>
      <c r="CL607" s="2158"/>
      <c r="CM607" s="2158"/>
      <c r="CN607" s="2166"/>
      <c r="CO607" s="1868"/>
      <c r="CQ607" s="2167"/>
      <c r="CR607" s="2206"/>
      <c r="CV607" s="2168"/>
      <c r="CW607" s="2169"/>
      <c r="CY607" s="2167"/>
      <c r="CZ607" s="2167"/>
      <c r="DA607" s="2169"/>
      <c r="DC607" s="2167"/>
      <c r="DD607" s="2167"/>
      <c r="DE607" s="2169"/>
      <c r="DG607" s="2167"/>
      <c r="DH607" s="2167"/>
      <c r="DI607" s="2169"/>
      <c r="DK607" s="2167"/>
      <c r="DL607" s="2167"/>
      <c r="DM607" s="2170"/>
      <c r="DN607" s="2170"/>
      <c r="DO607" s="2170"/>
      <c r="DP607" s="2171"/>
      <c r="DQ607" s="2169"/>
      <c r="DS607" s="2167"/>
      <c r="DT607" s="2168"/>
      <c r="DU607" s="2169"/>
      <c r="DW607" s="2167"/>
      <c r="DX607" s="2168"/>
      <c r="DY607" s="2169"/>
      <c r="EA607" s="2167"/>
      <c r="EB607" s="2168"/>
      <c r="EC607" s="2169"/>
      <c r="EE607" s="2167"/>
      <c r="EF607" s="2168"/>
      <c r="EG607" s="2169"/>
      <c r="EI607" s="2167"/>
      <c r="EJ607" s="2168"/>
      <c r="EK607" s="2169"/>
      <c r="EM607" s="2167"/>
      <c r="EN607" s="2168"/>
      <c r="EO607" s="2348"/>
      <c r="EP607" s="2233"/>
      <c r="EQ607" s="2233"/>
      <c r="ER607" s="2349"/>
      <c r="ES607" s="2169"/>
      <c r="EU607" s="2167"/>
      <c r="EV607" s="2168"/>
      <c r="EW607" s="2169"/>
      <c r="EY607" s="2167"/>
      <c r="EZ607" s="2168"/>
      <c r="FA607" s="2169"/>
      <c r="FC607" s="2167"/>
      <c r="FD607" s="2168"/>
      <c r="FE607" s="2192"/>
      <c r="FF607" s="2193"/>
      <c r="FG607" s="2194"/>
      <c r="FH607" s="2195"/>
      <c r="FL607" s="2261"/>
      <c r="FP607" s="2261"/>
      <c r="FQ607" s="1868"/>
      <c r="FT607" s="2261"/>
      <c r="FX607" s="2261"/>
      <c r="FY607" s="2212"/>
      <c r="FZ607" s="2213"/>
      <c r="GA607" s="2213"/>
      <c r="GB607" s="2357"/>
      <c r="GF607" s="2261"/>
      <c r="GG607" s="1868"/>
      <c r="GJ607" s="2261"/>
      <c r="GK607" s="1868"/>
      <c r="GN607" s="2261"/>
      <c r="GR607" s="2261"/>
      <c r="GV607" s="1868"/>
      <c r="GW607" s="2348"/>
      <c r="GX607" s="2233"/>
      <c r="GY607" s="2233"/>
      <c r="GZ607" s="2349"/>
      <c r="HA607" s="2348"/>
      <c r="HB607" s="2233"/>
      <c r="HC607" s="2233"/>
      <c r="HD607" s="2349"/>
      <c r="HE607" s="2348"/>
      <c r="HF607" s="2233"/>
      <c r="HG607" s="2233"/>
      <c r="HH607" s="2349"/>
      <c r="HI607" s="906">
        <f>HL607*6/20</f>
        <v>3</v>
      </c>
      <c r="HJ607" s="906">
        <f>HL607*6/20</f>
        <v>3</v>
      </c>
      <c r="HK607" s="906">
        <f>HL607*8/20</f>
        <v>4</v>
      </c>
      <c r="HL607" s="2393">
        <v>10</v>
      </c>
      <c r="HM607" s="906"/>
      <c r="HN607" s="906"/>
      <c r="HO607" s="906"/>
      <c r="HP607" s="2393"/>
      <c r="HQ607" s="906"/>
      <c r="HR607" s="906"/>
      <c r="HS607" s="906"/>
      <c r="HT607" s="2393"/>
      <c r="HU607" s="906"/>
      <c r="HV607" s="906"/>
      <c r="HW607" s="906"/>
      <c r="HX607" s="2393"/>
      <c r="HY607" s="906"/>
      <c r="HZ607" s="906"/>
      <c r="IA607" s="906"/>
      <c r="IB607" s="2393"/>
      <c r="IC607" s="906"/>
      <c r="ID607" s="906"/>
      <c r="IE607" s="906"/>
      <c r="IF607" s="2393"/>
      <c r="IG607" s="906">
        <f>IJ607*6/20</f>
        <v>2.4</v>
      </c>
      <c r="IH607" s="906">
        <f>IJ607*6/20</f>
        <v>2.4</v>
      </c>
      <c r="II607" s="906">
        <f>IJ607*8/20</f>
        <v>3.2</v>
      </c>
      <c r="IJ607" s="2393">
        <v>8</v>
      </c>
      <c r="IK607" s="906"/>
      <c r="IL607" s="906"/>
      <c r="IM607" s="906"/>
      <c r="IN607" s="2393"/>
      <c r="IO607" s="906"/>
      <c r="IP607" s="906"/>
      <c r="IQ607" s="906"/>
      <c r="IR607" s="2393"/>
      <c r="IS607" s="906"/>
      <c r="IT607" s="906"/>
      <c r="IU607" s="906"/>
      <c r="IV607" s="2348"/>
      <c r="IW607" s="2243">
        <f>IZ607*6/20</f>
        <v>3.6</v>
      </c>
      <c r="IX607" s="906">
        <f>IZ607*6/20</f>
        <v>3.6</v>
      </c>
      <c r="IY607" s="906">
        <f>IZ607*8/20</f>
        <v>4.8</v>
      </c>
      <c r="IZ607" s="2393">
        <v>12</v>
      </c>
      <c r="JA607" s="2243"/>
      <c r="JB607" s="906"/>
      <c r="JC607" s="906"/>
      <c r="JD607" s="2393"/>
      <c r="JE607" s="2243"/>
      <c r="JF607" s="906"/>
      <c r="JG607" s="906"/>
      <c r="JH607" s="2393"/>
      <c r="JI607" s="2243"/>
      <c r="JJ607" s="906"/>
      <c r="JK607" s="906"/>
      <c r="JL607" s="2393"/>
      <c r="JM607" s="2243"/>
      <c r="JN607" s="906"/>
      <c r="JO607" s="906"/>
      <c r="JP607" s="2393"/>
      <c r="JQ607" s="2243"/>
      <c r="JR607" s="906"/>
      <c r="JS607" s="906"/>
      <c r="JT607" s="2393"/>
      <c r="JU607" s="2243"/>
      <c r="JV607" s="906"/>
      <c r="JW607" s="906"/>
      <c r="JX607" s="2393"/>
      <c r="JY607" s="2243"/>
      <c r="JZ607" s="906"/>
      <c r="KA607" s="906"/>
      <c r="KB607" s="2393"/>
      <c r="KC607" s="2243"/>
      <c r="KD607" s="906"/>
      <c r="KE607" s="906"/>
      <c r="KF607" s="2393"/>
      <c r="KG607" s="2243"/>
      <c r="KH607" s="906"/>
      <c r="KI607" s="906"/>
      <c r="KJ607" s="2393"/>
      <c r="KK607" s="2243"/>
      <c r="KL607" s="906"/>
      <c r="KM607" s="906"/>
      <c r="KN607" s="2393"/>
      <c r="KO607" s="2243"/>
      <c r="KP607" s="906"/>
      <c r="KQ607" s="906"/>
      <c r="KR607" s="2393"/>
      <c r="KS607" s="2243"/>
      <c r="KT607" s="906"/>
      <c r="KU607" s="906"/>
      <c r="KV607" s="2393"/>
      <c r="KW607" s="2243"/>
      <c r="KX607" s="906"/>
      <c r="KY607" s="906"/>
      <c r="KZ607" s="2393"/>
      <c r="LA607" s="2243"/>
      <c r="LB607" s="906"/>
      <c r="LC607" s="906"/>
      <c r="LD607" s="2393"/>
      <c r="LE607" s="2243"/>
      <c r="LF607" s="906"/>
      <c r="LG607" s="906"/>
      <c r="LH607" s="2393"/>
      <c r="LI607" s="2243"/>
      <c r="LJ607" s="906"/>
      <c r="LK607" s="906"/>
      <c r="LL607" s="2393"/>
      <c r="LM607" s="2243"/>
      <c r="LN607" s="906"/>
      <c r="LO607" s="906"/>
      <c r="LP607" s="2393"/>
      <c r="LQ607" s="2243"/>
      <c r="LR607" s="906"/>
      <c r="LS607" s="906"/>
      <c r="LT607" s="2393"/>
      <c r="LU607" s="2243"/>
      <c r="LV607" s="906"/>
      <c r="LW607" s="906"/>
      <c r="LX607" s="2393"/>
      <c r="LY607" s="2243"/>
      <c r="LZ607" s="906"/>
      <c r="MA607" s="906"/>
      <c r="MB607" s="2393"/>
      <c r="MC607" s="2243"/>
      <c r="MD607" s="906"/>
      <c r="ME607" s="906"/>
      <c r="MF607" s="2393"/>
      <c r="MG607" s="2243"/>
      <c r="MH607" s="906"/>
      <c r="MI607" s="906"/>
      <c r="MJ607" s="2393"/>
      <c r="MK607" s="2243"/>
      <c r="ML607" s="906"/>
      <c r="MM607" s="906"/>
      <c r="MN607" s="2393"/>
      <c r="MO607" s="2243"/>
      <c r="MP607" s="906"/>
      <c r="MQ607" s="906"/>
      <c r="MR607" s="2393"/>
      <c r="MS607" s="2243"/>
      <c r="MT607" s="906"/>
      <c r="MU607" s="906"/>
      <c r="MV607" s="2393"/>
      <c r="MW607" s="2243"/>
      <c r="MX607" s="906"/>
      <c r="MY607" s="906"/>
      <c r="MZ607" s="2393"/>
      <c r="NA607" s="2243"/>
      <c r="NB607" s="906"/>
      <c r="NC607" s="906"/>
      <c r="ND607" s="2393"/>
    </row>
    <row r="608" spans="1:368" ht="12.75">
      <c r="C608" s="2336"/>
      <c r="D608" s="2337"/>
      <c r="E608" s="2336"/>
    </row>
    <row r="609" spans="1:368" ht="12.75">
      <c r="C609" s="2336"/>
      <c r="D609" s="2337"/>
      <c r="E609" s="2336"/>
      <c r="F609" s="1814" t="s">
        <v>700</v>
      </c>
    </row>
    <row r="610" spans="1:368" ht="12.75">
      <c r="C610" s="2336"/>
      <c r="D610" s="2337"/>
      <c r="E610" s="2336"/>
      <c r="F610" s="1814" t="s">
        <v>699</v>
      </c>
    </row>
    <row r="611" spans="1:368" ht="12.75">
      <c r="C611" s="2336"/>
      <c r="D611" s="2337"/>
      <c r="E611" s="2336"/>
    </row>
    <row r="612" spans="1:368" thickBot="1">
      <c r="C612" s="2336"/>
      <c r="D612" s="2337"/>
      <c r="E612" s="2336"/>
      <c r="F612" s="1814" t="s">
        <v>698</v>
      </c>
    </row>
    <row r="613" spans="1:368" thickBot="1">
      <c r="F613" s="1814" t="s">
        <v>697</v>
      </c>
    </row>
    <row r="615" spans="1:368" thickBot="1">
      <c r="F615" s="1814" t="s">
        <v>695</v>
      </c>
    </row>
    <row r="616" spans="1:368" thickBot="1">
      <c r="F616" s="1814" t="s">
        <v>696</v>
      </c>
    </row>
    <row r="619" spans="1:368" s="898" customFormat="1" thickBot="1">
      <c r="A619" s="861"/>
      <c r="B619" s="1760"/>
      <c r="C619" s="1790"/>
      <c r="D619" s="2331"/>
      <c r="E619" s="1790"/>
      <c r="F619" s="2345" t="s">
        <v>693</v>
      </c>
      <c r="G619" s="2346"/>
      <c r="H619" s="2274"/>
      <c r="I619" s="2274"/>
      <c r="J619" s="2274"/>
      <c r="K619" s="2275"/>
      <c r="L619" s="1760"/>
      <c r="M619" s="2570"/>
      <c r="N619" s="2570"/>
      <c r="O619" s="2571"/>
      <c r="P619" s="2571"/>
      <c r="Q619" s="2572">
        <f>STDEV(T620:T634)</f>
        <v>1.5622029622421385</v>
      </c>
      <c r="R619" s="2570"/>
      <c r="S619" s="2571">
        <f>AVERAGE(T620:T634)</f>
        <v>13.667333333333334</v>
      </c>
      <c r="T619" s="2573"/>
      <c r="U619" s="2078"/>
      <c r="V619" s="2078"/>
      <c r="W619" s="2078"/>
      <c r="X619" s="2079"/>
      <c r="Y619" s="2199"/>
      <c r="Z619" s="2199"/>
      <c r="AA619" s="2199"/>
      <c r="AB619" s="2200"/>
      <c r="AC619" s="2570"/>
      <c r="AD619" s="2570"/>
      <c r="AE619" s="2571"/>
      <c r="AF619" s="2571"/>
      <c r="AG619" s="2570"/>
      <c r="AH619" s="2570"/>
      <c r="AI619" s="2571"/>
      <c r="AJ619" s="2571"/>
      <c r="AK619" s="2570" t="e">
        <f>STDEV(AN620:AN634)</f>
        <v>#DIV/0!</v>
      </c>
      <c r="AL619" s="2570"/>
      <c r="AM619" s="2571" t="e">
        <f>AVERAGE(AN620:AN634)</f>
        <v>#DIV/0!</v>
      </c>
      <c r="AN619" s="2571"/>
      <c r="AO619" s="2225"/>
      <c r="AP619" s="2225"/>
      <c r="AQ619" s="2225"/>
      <c r="AR619" s="2226"/>
      <c r="AS619" s="2570"/>
      <c r="AT619" s="2570"/>
      <c r="AU619" s="2571"/>
      <c r="AV619" s="2571"/>
      <c r="AW619" s="2570"/>
      <c r="AX619" s="2570"/>
      <c r="AY619" s="2571"/>
      <c r="AZ619" s="2571"/>
      <c r="BA619" s="2095"/>
      <c r="BB619" s="2095"/>
      <c r="BC619" s="2095"/>
      <c r="BD619" s="2394"/>
      <c r="BE619" s="2572">
        <f>STDEV(BH620:BH634)</f>
        <v>1.7974023584315391</v>
      </c>
      <c r="BF619" s="2570"/>
      <c r="BG619" s="2571">
        <f>AVERAGE(BH620:BH634)</f>
        <v>13.291333333333332</v>
      </c>
      <c r="BH619" s="2571"/>
      <c r="BI619" s="2097"/>
      <c r="BJ619" s="2097"/>
      <c r="BK619" s="2097"/>
      <c r="BL619" s="2098"/>
      <c r="BM619" s="2570"/>
      <c r="BN619" s="2570"/>
      <c r="BO619" s="2571"/>
      <c r="BP619" s="2571"/>
      <c r="BQ619" s="2088"/>
      <c r="BR619" s="2088"/>
      <c r="BS619" s="2088"/>
      <c r="BT619" s="2090"/>
      <c r="BU619" s="2101"/>
      <c r="BV619" s="2088"/>
      <c r="BW619" s="2088"/>
      <c r="BX619" s="2102"/>
      <c r="BY619" s="2109"/>
      <c r="BZ619" s="2109"/>
      <c r="CA619" s="2109"/>
      <c r="CB619" s="2232"/>
      <c r="CC619" s="2572">
        <f>STDEV(CF620:CF634)</f>
        <v>0.76496187268817983</v>
      </c>
      <c r="CD619" s="2570"/>
      <c r="CE619" s="2571">
        <f>AVERAGE(CF620:CF634)</f>
        <v>17.653333333333332</v>
      </c>
      <c r="CF619" s="2571"/>
      <c r="CG619" s="2099"/>
      <c r="CH619" s="2099"/>
      <c r="CI619" s="2099"/>
      <c r="CJ619" s="2100"/>
      <c r="CK619" s="2097"/>
      <c r="CL619" s="2097"/>
      <c r="CM619" s="2097"/>
      <c r="CN619" s="2105"/>
      <c r="CO619" s="1867"/>
      <c r="CQ619" s="2106"/>
      <c r="CR619" s="2201"/>
      <c r="CV619" s="2107"/>
      <c r="CW619" s="2108"/>
      <c r="CY619" s="2106"/>
      <c r="CZ619" s="2106"/>
      <c r="DA619" s="2572">
        <f>STDEV(DD620:DD634)</f>
        <v>2.2216467508841902</v>
      </c>
      <c r="DB619" s="2570"/>
      <c r="DC619" s="2571">
        <f>AVERAGE(DD620:DD634)</f>
        <v>13.9</v>
      </c>
      <c r="DD619" s="2571"/>
      <c r="DE619" s="2108"/>
      <c r="DG619" s="2106"/>
      <c r="DH619" s="2106"/>
      <c r="DI619" s="2108"/>
      <c r="DK619" s="2106"/>
      <c r="DL619" s="2106"/>
      <c r="DM619" s="2109"/>
      <c r="DN619" s="2109"/>
      <c r="DO619" s="2109"/>
      <c r="DP619" s="2110"/>
      <c r="DQ619" s="2108"/>
      <c r="DS619" s="2106"/>
      <c r="DT619" s="2107"/>
      <c r="DU619" s="2108"/>
      <c r="DW619" s="2106"/>
      <c r="DX619" s="2107"/>
      <c r="DY619" s="2108"/>
      <c r="EA619" s="2106"/>
      <c r="EB619" s="2107"/>
      <c r="EC619" s="2108"/>
      <c r="EE619" s="2106"/>
      <c r="EF619" s="2107"/>
      <c r="EG619" s="2108"/>
      <c r="EI619" s="2106"/>
      <c r="EJ619" s="2107"/>
      <c r="EK619" s="2108"/>
      <c r="EM619" s="2106"/>
      <c r="EN619" s="2107"/>
      <c r="EO619" s="2570"/>
      <c r="EP619" s="2570"/>
      <c r="EQ619" s="2571"/>
      <c r="ER619" s="2571"/>
      <c r="ES619" s="2108"/>
      <c r="EU619" s="2106"/>
      <c r="EV619" s="2107"/>
      <c r="EW619" s="2108"/>
      <c r="EY619" s="2106"/>
      <c r="EZ619" s="2107"/>
      <c r="FA619" s="2108"/>
      <c r="FC619" s="2106"/>
      <c r="FD619" s="2107"/>
      <c r="FE619" s="2131"/>
      <c r="FF619" s="2132"/>
      <c r="FG619" s="2133"/>
      <c r="FH619" s="2134"/>
      <c r="FL619" s="2260"/>
      <c r="FP619" s="2260"/>
      <c r="FQ619" s="1867"/>
      <c r="FT619" s="2260"/>
      <c r="FU619" s="2570">
        <f>STDEV(FX620:FX634)</f>
        <v>6.0340304780075327</v>
      </c>
      <c r="FV619" s="2570"/>
      <c r="FW619" s="2571">
        <f>AVERAGE(FX620:FX634)</f>
        <v>11.133333333333333</v>
      </c>
      <c r="FX619" s="2571"/>
      <c r="FY619" s="2570"/>
      <c r="FZ619" s="2570"/>
      <c r="GA619" s="2571"/>
      <c r="GB619" s="2571"/>
      <c r="GC619" s="2570">
        <f>STDEV(GF620:GF634)</f>
        <v>1.5275492354312832</v>
      </c>
      <c r="GD619" s="2570"/>
      <c r="GE619" s="2571">
        <f>AVERAGE(GF620:GF634)</f>
        <v>14.130666666666665</v>
      </c>
      <c r="GF619" s="2571"/>
      <c r="GG619" s="1867"/>
      <c r="GJ619" s="2260"/>
      <c r="GK619" s="1867"/>
      <c r="GN619" s="2260"/>
      <c r="GR619" s="2260"/>
      <c r="GV619" s="1867"/>
      <c r="GW619" s="2570">
        <f>STDEV(GZ620:GZ634)</f>
        <v>2.4712634131437419</v>
      </c>
      <c r="GX619" s="2570"/>
      <c r="GY619" s="2571">
        <f>AVERAGE(GZ620:GZ634)</f>
        <v>12.5</v>
      </c>
      <c r="GZ619" s="2571"/>
      <c r="HA619" s="2570"/>
      <c r="HB619" s="2570"/>
      <c r="HC619" s="2571"/>
      <c r="HD619" s="2571"/>
      <c r="HE619" s="2570"/>
      <c r="HF619" s="2570"/>
      <c r="HG619" s="2571"/>
      <c r="HH619" s="2571"/>
      <c r="HI619" s="2570">
        <f>STDEV(HL620:HL634)</f>
        <v>2.4042904111093568</v>
      </c>
      <c r="HJ619" s="2570"/>
      <c r="HK619" s="2571">
        <f>AVERAGE(HL620:HL634)</f>
        <v>13.071333333333333</v>
      </c>
      <c r="HL619" s="2571"/>
      <c r="HM619" s="2570">
        <f>STDEV(HP620:HP634)</f>
        <v>2.3255459164514076</v>
      </c>
      <c r="HN619" s="2570"/>
      <c r="HO619" s="2571">
        <f>AVERAGE(HP620:HP634)</f>
        <v>15.142666666666665</v>
      </c>
      <c r="HP619" s="2571"/>
      <c r="HQ619" s="2570"/>
      <c r="HR619" s="2570"/>
      <c r="HS619" s="2571"/>
      <c r="HT619" s="2571"/>
      <c r="HU619" s="2570"/>
      <c r="HV619" s="2570"/>
      <c r="HW619" s="2571"/>
      <c r="HX619" s="2571"/>
      <c r="HY619" s="2570"/>
      <c r="HZ619" s="2570"/>
      <c r="IA619" s="2571"/>
      <c r="IB619" s="2571"/>
      <c r="IC619" s="2570"/>
      <c r="ID619" s="2570"/>
      <c r="IE619" s="2571"/>
      <c r="IF619" s="2571"/>
      <c r="IG619" s="2570"/>
      <c r="IH619" s="2570"/>
      <c r="II619" s="2571"/>
      <c r="IJ619" s="2571"/>
      <c r="IK619" s="2570"/>
      <c r="IL619" s="2570"/>
      <c r="IM619" s="2571"/>
      <c r="IN619" s="2571"/>
      <c r="IO619" s="2570"/>
      <c r="IP619" s="2570"/>
      <c r="IQ619" s="2571"/>
      <c r="IR619" s="2571"/>
      <c r="IS619" s="2570"/>
      <c r="IT619" s="2570"/>
      <c r="IU619" s="2571"/>
      <c r="IV619" s="2571"/>
      <c r="IW619" s="2572"/>
      <c r="IX619" s="2570"/>
      <c r="IY619" s="2571"/>
      <c r="IZ619" s="2573"/>
      <c r="JA619" s="2572">
        <f>STDEV(JD620:JD634)</f>
        <v>4.0920945853240127</v>
      </c>
      <c r="JB619" s="2570"/>
      <c r="JC619" s="2571">
        <f>AVERAGE(JD620:JD634)</f>
        <v>12.733333333333333</v>
      </c>
      <c r="JD619" s="2573"/>
      <c r="JE619" s="2572">
        <f>STDEV(JH620:JH634)</f>
        <v>2.9519969028245461</v>
      </c>
      <c r="JF619" s="2570"/>
      <c r="JG619" s="2571">
        <f>AVERAGE(JH620:JH634)</f>
        <v>13</v>
      </c>
      <c r="JH619" s="2573"/>
      <c r="JI619" s="2572">
        <f>STDEV(JL620:JL634)</f>
        <v>3.9841949655870894</v>
      </c>
      <c r="JJ619" s="2570"/>
      <c r="JK619" s="2571">
        <f>AVERAGE(JL620:JL634)</f>
        <v>14.466666666666667</v>
      </c>
      <c r="JL619" s="2573"/>
      <c r="JM619" s="2572" t="e">
        <f>STDEV(JP620:JP634)</f>
        <v>#DIV/0!</v>
      </c>
      <c r="JN619" s="2570"/>
      <c r="JO619" s="2571" t="e">
        <f>AVERAGE(JP620:JP634)</f>
        <v>#DIV/0!</v>
      </c>
      <c r="JP619" s="2573"/>
      <c r="JQ619" s="2572" t="e">
        <f>STDEV(JT620:JT634)</f>
        <v>#DIV/0!</v>
      </c>
      <c r="JR619" s="2570"/>
      <c r="JS619" s="2571" t="e">
        <f>AVERAGE(JT620:JT634)</f>
        <v>#DIV/0!</v>
      </c>
      <c r="JT619" s="2573"/>
      <c r="JU619" s="2572" t="e">
        <f>STDEV(JX620:JX634)</f>
        <v>#DIV/0!</v>
      </c>
      <c r="JV619" s="2570"/>
      <c r="JW619" s="2571" t="e">
        <f>AVERAGE(JX620:JX634)</f>
        <v>#DIV/0!</v>
      </c>
      <c r="JX619" s="2573"/>
      <c r="JY619" s="2572" t="e">
        <f>STDEV(KB620:KB634)</f>
        <v>#DIV/0!</v>
      </c>
      <c r="JZ619" s="2570"/>
      <c r="KA619" s="2571" t="e">
        <f>AVERAGE(KB620:KB634)</f>
        <v>#DIV/0!</v>
      </c>
      <c r="KB619" s="2573"/>
      <c r="KC619" s="2572" t="e">
        <f>STDEV(KF620:KF634)</f>
        <v>#DIV/0!</v>
      </c>
      <c r="KD619" s="2570"/>
      <c r="KE619" s="2571" t="e">
        <f>AVERAGE(KF620:KF634)</f>
        <v>#DIV/0!</v>
      </c>
      <c r="KF619" s="2573"/>
      <c r="KG619" s="2572" t="e">
        <f>STDEV(KJ620:KJ634)</f>
        <v>#DIV/0!</v>
      </c>
      <c r="KH619" s="2570"/>
      <c r="KI619" s="2571" t="e">
        <f>AVERAGE(KJ620:KJ634)</f>
        <v>#DIV/0!</v>
      </c>
      <c r="KJ619" s="2573"/>
      <c r="KK619" s="2572" t="e">
        <f>STDEV(KN620:KN634)</f>
        <v>#DIV/0!</v>
      </c>
      <c r="KL619" s="2570"/>
      <c r="KM619" s="2571" t="e">
        <f>AVERAGE(KN620:KN634)</f>
        <v>#DIV/0!</v>
      </c>
      <c r="KN619" s="2573"/>
      <c r="KO619" s="2572" t="e">
        <f>STDEV(KR620:KR634)</f>
        <v>#DIV/0!</v>
      </c>
      <c r="KP619" s="2570"/>
      <c r="KQ619" s="2571" t="e">
        <f>AVERAGE(KR620:KR634)</f>
        <v>#DIV/0!</v>
      </c>
      <c r="KR619" s="2573"/>
      <c r="KS619" s="2572" t="e">
        <f>STDEV(KV620:KV634)</f>
        <v>#DIV/0!</v>
      </c>
      <c r="KT619" s="2570"/>
      <c r="KU619" s="2571" t="e">
        <f>AVERAGE(KV620:KV634)</f>
        <v>#DIV/0!</v>
      </c>
      <c r="KV619" s="2573"/>
      <c r="KW619" s="2572" t="e">
        <f>STDEV(KZ620:KZ634)</f>
        <v>#DIV/0!</v>
      </c>
      <c r="KX619" s="2570"/>
      <c r="KY619" s="2571" t="e">
        <f>AVERAGE(KZ620:KZ634)</f>
        <v>#DIV/0!</v>
      </c>
      <c r="KZ619" s="2573"/>
      <c r="LA619" s="2572" t="e">
        <f>STDEV(LD620:LD634)</f>
        <v>#DIV/0!</v>
      </c>
      <c r="LB619" s="2570"/>
      <c r="LC619" s="2571" t="e">
        <f>AVERAGE(LD620:LD634)</f>
        <v>#DIV/0!</v>
      </c>
      <c r="LD619" s="2573"/>
      <c r="LE619" s="2572" t="e">
        <f>STDEV(LH620:LH634)</f>
        <v>#DIV/0!</v>
      </c>
      <c r="LF619" s="2570"/>
      <c r="LG619" s="2571" t="e">
        <f>AVERAGE(LH620:LH634)</f>
        <v>#DIV/0!</v>
      </c>
      <c r="LH619" s="2573"/>
      <c r="LI619" s="2572" t="e">
        <f>STDEV(LL620:LL634)</f>
        <v>#DIV/0!</v>
      </c>
      <c r="LJ619" s="2570"/>
      <c r="LK619" s="2571" t="e">
        <f>AVERAGE(LL620:LL634)</f>
        <v>#DIV/0!</v>
      </c>
      <c r="LL619" s="2573"/>
      <c r="LM619" s="2572" t="e">
        <f>STDEV(LP620:LP634)</f>
        <v>#DIV/0!</v>
      </c>
      <c r="LN619" s="2570"/>
      <c r="LO619" s="2571" t="e">
        <f>AVERAGE(LP620:LP634)</f>
        <v>#DIV/0!</v>
      </c>
      <c r="LP619" s="2573"/>
      <c r="LQ619" s="2572" t="e">
        <f>STDEV(LT620:LT634)</f>
        <v>#DIV/0!</v>
      </c>
      <c r="LR619" s="2570"/>
      <c r="LS619" s="2571" t="e">
        <f>AVERAGE(LT620:LT634)</f>
        <v>#DIV/0!</v>
      </c>
      <c r="LT619" s="2573"/>
      <c r="LU619" s="2572" t="e">
        <f>STDEV(LX620:LX634)</f>
        <v>#DIV/0!</v>
      </c>
      <c r="LV619" s="2570"/>
      <c r="LW619" s="2571" t="e">
        <f>AVERAGE(LX620:LX634)</f>
        <v>#DIV/0!</v>
      </c>
      <c r="LX619" s="2573"/>
      <c r="LY619" s="2572" t="e">
        <f>STDEV(MB620:MB634)</f>
        <v>#DIV/0!</v>
      </c>
      <c r="LZ619" s="2570"/>
      <c r="MA619" s="2571" t="e">
        <f>AVERAGE(MB620:MB634)</f>
        <v>#DIV/0!</v>
      </c>
      <c r="MB619" s="2573"/>
      <c r="MC619" s="2572" t="e">
        <f>STDEV(MF620:MF634)</f>
        <v>#DIV/0!</v>
      </c>
      <c r="MD619" s="2570"/>
      <c r="ME619" s="2571" t="e">
        <f>AVERAGE(MF620:MF634)</f>
        <v>#DIV/0!</v>
      </c>
      <c r="MF619" s="2573"/>
      <c r="MG619" s="2572" t="e">
        <f>STDEV(MJ620:MJ634)</f>
        <v>#DIV/0!</v>
      </c>
      <c r="MH619" s="2570"/>
      <c r="MI619" s="2571" t="e">
        <f>AVERAGE(MJ620:MJ634)</f>
        <v>#DIV/0!</v>
      </c>
      <c r="MJ619" s="2573"/>
      <c r="MK619" s="2572" t="e">
        <f>STDEV(MN620:MN634)</f>
        <v>#DIV/0!</v>
      </c>
      <c r="ML619" s="2570"/>
      <c r="MM619" s="2571" t="e">
        <f>AVERAGE(MN620:MN634)</f>
        <v>#DIV/0!</v>
      </c>
      <c r="MN619" s="2573"/>
      <c r="MO619" s="2572" t="e">
        <f>STDEV(MR620:MR634)</f>
        <v>#DIV/0!</v>
      </c>
      <c r="MP619" s="2570"/>
      <c r="MQ619" s="2571" t="e">
        <f>AVERAGE(MR620:MR634)</f>
        <v>#DIV/0!</v>
      </c>
      <c r="MR619" s="2573"/>
      <c r="MS619" s="2572" t="e">
        <f>STDEV(MV620:MV634)</f>
        <v>#DIV/0!</v>
      </c>
      <c r="MT619" s="2570"/>
      <c r="MU619" s="2571" t="e">
        <f>AVERAGE(MV620:MV634)</f>
        <v>#DIV/0!</v>
      </c>
      <c r="MV619" s="2573"/>
      <c r="MW619" s="2572" t="e">
        <f>STDEV(MZ620:MZ634)</f>
        <v>#DIV/0!</v>
      </c>
      <c r="MX619" s="2570"/>
      <c r="MY619" s="2571" t="e">
        <f>AVERAGE(MZ620:MZ634)</f>
        <v>#DIV/0!</v>
      </c>
      <c r="MZ619" s="2573"/>
      <c r="NA619" s="2572" t="e">
        <f>STDEV(ND620:ND634)</f>
        <v>#DIV/0!</v>
      </c>
      <c r="NB619" s="2570"/>
      <c r="NC619" s="2571" t="e">
        <f>AVERAGE(ND620:ND634)</f>
        <v>#DIV/0!</v>
      </c>
      <c r="ND619" s="2573"/>
    </row>
    <row r="620" spans="1:368" s="78" customFormat="1" thickBot="1">
      <c r="A620" s="899"/>
      <c r="B620" s="1754"/>
      <c r="C620" s="1790"/>
      <c r="D620" s="2331"/>
      <c r="E620" s="1790"/>
      <c r="F620" s="2342" t="s">
        <v>694</v>
      </c>
      <c r="G620" s="2342" t="s">
        <v>678</v>
      </c>
      <c r="H620" s="2354">
        <f>AVERAGE(Q620,CG620,BE620,DA620,FU620,GC620,GW620,AW620,AK620,HI620,HM620,CC620,JA620,JE620,JI620)</f>
        <v>4.6417499999999992</v>
      </c>
      <c r="I620" s="2343">
        <f t="shared" ref="I620:J620" si="571">AVERAGE(R620,CH620,BF620,DB620,FV620,GD620,GX620,AX620,AL620,HJ620,HN620,CD620,JB620,JF620,JJ620)</f>
        <v>4.6417499999999992</v>
      </c>
      <c r="J620" s="2354">
        <f t="shared" si="571"/>
        <v>6.0223333333333349</v>
      </c>
      <c r="K620" s="2214">
        <f t="shared" ref="K620:K633" si="572">SUM(H620:J620)</f>
        <v>15.305833333333332</v>
      </c>
      <c r="L620" s="1754"/>
      <c r="M620" s="65"/>
      <c r="N620" s="65"/>
      <c r="O620" s="65"/>
      <c r="P620" s="218"/>
      <c r="Q620" s="2212">
        <f t="shared" ref="Q620" si="573">T620*6/20</f>
        <v>4.101</v>
      </c>
      <c r="R620" s="2213">
        <f t="shared" ref="R620" si="574">T620*6/20</f>
        <v>4.101</v>
      </c>
      <c r="S620" s="2213">
        <f t="shared" ref="S620" si="575">T620*8/20</f>
        <v>5.468</v>
      </c>
      <c r="T620" s="2357">
        <v>13.67</v>
      </c>
      <c r="U620" s="41"/>
      <c r="V620" s="41"/>
      <c r="W620" s="41"/>
      <c r="X620" s="100"/>
      <c r="Y620" s="101"/>
      <c r="Z620" s="101"/>
      <c r="AA620" s="101"/>
      <c r="AB620" s="102"/>
      <c r="AC620" s="484"/>
      <c r="AD620" s="484"/>
      <c r="AE620" s="484"/>
      <c r="AF620" s="356"/>
      <c r="AG620" s="358"/>
      <c r="AH620" s="358"/>
      <c r="AI620" s="358"/>
      <c r="AJ620" s="543"/>
      <c r="AK620" s="485"/>
      <c r="AL620" s="486"/>
      <c r="AM620" s="486"/>
      <c r="AN620" s="2361"/>
      <c r="AO620" s="2227"/>
      <c r="AP620" s="2227"/>
      <c r="AQ620" s="2227"/>
      <c r="AR620" s="108"/>
      <c r="AS620" s="358"/>
      <c r="AT620" s="358"/>
      <c r="AU620" s="358"/>
      <c r="AV620" s="543"/>
      <c r="AW620" s="1906"/>
      <c r="AX620" s="683"/>
      <c r="AY620" s="683"/>
      <c r="AZ620" s="1907"/>
      <c r="BA620" s="4"/>
      <c r="BB620" s="4"/>
      <c r="BC620" s="4"/>
      <c r="BD620" s="2395"/>
      <c r="BE620" s="2418">
        <f t="shared" ref="BE620" si="576">BH620*6/20</f>
        <v>5.0999999999999996</v>
      </c>
      <c r="BF620" s="378">
        <f t="shared" ref="BF620" si="577">BH620*6/20</f>
        <v>5.0999999999999996</v>
      </c>
      <c r="BG620" s="2448">
        <f t="shared" ref="BG620" si="578">BH620*8/20</f>
        <v>6.8</v>
      </c>
      <c r="BH620" s="369">
        <v>17</v>
      </c>
      <c r="BI620" s="221"/>
      <c r="BJ620" s="221"/>
      <c r="BK620" s="221"/>
      <c r="BL620" s="220"/>
      <c r="BM620" s="2235"/>
      <c r="BN620" s="879"/>
      <c r="BO620" s="879"/>
      <c r="BP620" s="2236"/>
      <c r="BQ620" s="109"/>
      <c r="BR620" s="109"/>
      <c r="BS620" s="109"/>
      <c r="BT620" s="608"/>
      <c r="BU620" s="1939"/>
      <c r="BV620" s="109"/>
      <c r="BW620" s="109"/>
      <c r="BX620" s="1940"/>
      <c r="BY620" s="90"/>
      <c r="BZ620" s="90"/>
      <c r="CA620" s="90"/>
      <c r="CB620" s="120"/>
      <c r="CC620" s="41">
        <f t="shared" ref="CC620:CC621" si="579">CF620*6/20</f>
        <v>5.4</v>
      </c>
      <c r="CD620" s="41">
        <f t="shared" ref="CD620:CD621" si="580">CF620*6/20</f>
        <v>5.4</v>
      </c>
      <c r="CE620" s="41">
        <f t="shared" ref="CE620:CE621" si="581">CF620*8/20</f>
        <v>7.2</v>
      </c>
      <c r="CF620" s="148">
        <v>18</v>
      </c>
      <c r="CG620" s="38"/>
      <c r="CH620" s="38"/>
      <c r="CI620" s="38"/>
      <c r="CJ620" s="117"/>
      <c r="CK620" s="221"/>
      <c r="CL620" s="221"/>
      <c r="CM620" s="221"/>
      <c r="CN620" s="220"/>
      <c r="CO620" s="1858"/>
      <c r="CQ620" s="3"/>
      <c r="CR620" s="2020"/>
      <c r="CV620" s="121"/>
      <c r="CW620" s="2"/>
      <c r="CY620" s="3"/>
      <c r="CZ620" s="3"/>
      <c r="DA620" s="2418">
        <f t="shared" ref="DA620:DA634" si="582">DD620*6/20</f>
        <v>4.2</v>
      </c>
      <c r="DB620" s="378">
        <f t="shared" ref="DB620:DB634" si="583">DD620*6/20</f>
        <v>4.2</v>
      </c>
      <c r="DC620" s="2448">
        <f t="shared" ref="DC620:DC634" si="584">DD620*8/20</f>
        <v>5.6</v>
      </c>
      <c r="DD620" s="369">
        <v>14</v>
      </c>
      <c r="DE620" s="2"/>
      <c r="DG620" s="3"/>
      <c r="DH620" s="3"/>
      <c r="DI620" s="2"/>
      <c r="DK620" s="3"/>
      <c r="DL620" s="3"/>
      <c r="DM620" s="90"/>
      <c r="DN620" s="90"/>
      <c r="DO620" s="90"/>
      <c r="DP620" s="103"/>
      <c r="DQ620" s="2"/>
      <c r="DS620" s="3"/>
      <c r="DT620" s="121"/>
      <c r="DU620" s="2"/>
      <c r="DW620" s="3"/>
      <c r="DX620" s="121"/>
      <c r="DY620" s="2"/>
      <c r="EA620" s="3"/>
      <c r="EB620" s="121"/>
      <c r="EC620" s="2"/>
      <c r="EE620" s="3"/>
      <c r="EF620" s="121"/>
      <c r="EG620" s="2"/>
      <c r="EI620" s="3"/>
      <c r="EJ620" s="121"/>
      <c r="EK620" s="2"/>
      <c r="EM620" s="3"/>
      <c r="EN620" s="121"/>
      <c r="EO620" s="1870"/>
      <c r="EP620" s="462"/>
      <c r="EQ620" s="462"/>
      <c r="ER620" s="1871"/>
      <c r="ES620" s="2"/>
      <c r="EU620" s="3"/>
      <c r="EV620" s="121"/>
      <c r="EW620" s="2"/>
      <c r="EY620" s="3"/>
      <c r="EZ620" s="121"/>
      <c r="FA620" s="2"/>
      <c r="FC620" s="3"/>
      <c r="FD620" s="121"/>
      <c r="FE620" s="1682"/>
      <c r="FF620" s="1683"/>
      <c r="FG620" s="1684"/>
      <c r="FH620" s="1685"/>
      <c r="FL620" s="2252"/>
      <c r="FP620" s="2252"/>
      <c r="FQ620" s="1858"/>
      <c r="FT620" s="2252"/>
      <c r="FU620" s="462">
        <v>6</v>
      </c>
      <c r="FV620" s="462">
        <v>6</v>
      </c>
      <c r="FW620" s="462">
        <v>6</v>
      </c>
      <c r="FX620" s="2267">
        <f t="shared" ref="FX620" si="585">FW620+FV620+FU620</f>
        <v>18</v>
      </c>
      <c r="FY620" s="374"/>
      <c r="FZ620" s="374"/>
      <c r="GA620" s="374"/>
      <c r="GB620" s="2263"/>
      <c r="GC620" s="374">
        <f>GF620*6/20</f>
        <v>5.0999999999999996</v>
      </c>
      <c r="GD620" s="374">
        <f>GF620*6/20</f>
        <v>5.0999999999999996</v>
      </c>
      <c r="GE620" s="374">
        <f>GF620*8/20</f>
        <v>6.8</v>
      </c>
      <c r="GF620" s="2263">
        <v>17</v>
      </c>
      <c r="GG620" s="1858"/>
      <c r="GJ620" s="2252"/>
      <c r="GK620" s="1858"/>
      <c r="GN620" s="2252"/>
      <c r="GR620" s="2252"/>
      <c r="GV620" s="1858"/>
      <c r="GW620" s="1870">
        <v>5</v>
      </c>
      <c r="GX620" s="462">
        <v>4</v>
      </c>
      <c r="GY620" s="462">
        <v>5</v>
      </c>
      <c r="GZ620" s="1871">
        <f t="shared" ref="GZ620:GZ634" si="586">GY620+GX620+GW620</f>
        <v>14</v>
      </c>
      <c r="HA620" s="1870"/>
      <c r="HB620" s="462"/>
      <c r="HC620" s="462"/>
      <c r="HD620" s="1871"/>
      <c r="HE620" s="1870"/>
      <c r="HF620" s="462"/>
      <c r="HG620" s="462"/>
      <c r="HH620" s="1871"/>
      <c r="HI620" s="374">
        <f>HL620*6/20</f>
        <v>4.8</v>
      </c>
      <c r="HJ620" s="374">
        <f>HL620*6/20</f>
        <v>4.8</v>
      </c>
      <c r="HK620" s="374">
        <f>HL620*8/20</f>
        <v>6.4</v>
      </c>
      <c r="HL620" s="2263">
        <v>16</v>
      </c>
      <c r="HM620" s="1870">
        <v>4</v>
      </c>
      <c r="HN620" s="462">
        <v>5</v>
      </c>
      <c r="HO620" s="462">
        <v>7</v>
      </c>
      <c r="HP620" s="1871">
        <f t="shared" ref="HP620" si="587">HO620+HN620+HM620</f>
        <v>16</v>
      </c>
      <c r="HQ620" s="374"/>
      <c r="HR620" s="374"/>
      <c r="HS620" s="374"/>
      <c r="HT620" s="2263"/>
      <c r="HU620" s="374"/>
      <c r="HV620" s="374"/>
      <c r="HW620" s="374"/>
      <c r="HX620" s="2263"/>
      <c r="HY620" s="374"/>
      <c r="HZ620" s="374"/>
      <c r="IA620" s="374"/>
      <c r="IB620" s="2263"/>
      <c r="IC620" s="374"/>
      <c r="ID620" s="374"/>
      <c r="IE620" s="374"/>
      <c r="IF620" s="2263"/>
      <c r="IG620" s="374"/>
      <c r="IH620" s="374"/>
      <c r="II620" s="374"/>
      <c r="IJ620" s="2263"/>
      <c r="IK620" s="374"/>
      <c r="IL620" s="374"/>
      <c r="IM620" s="374"/>
      <c r="IN620" s="2263"/>
      <c r="IO620" s="374"/>
      <c r="IP620" s="374"/>
      <c r="IQ620" s="374"/>
      <c r="IR620" s="2263"/>
      <c r="IS620" s="374"/>
      <c r="IT620" s="374"/>
      <c r="IU620" s="374"/>
      <c r="IV620" s="1870"/>
      <c r="IW620" s="1869"/>
      <c r="IX620" s="374"/>
      <c r="IY620" s="374"/>
      <c r="IZ620" s="2263"/>
      <c r="JA620" s="1869">
        <f t="shared" ref="JA620:JA634" si="588">JD620*6/20</f>
        <v>3</v>
      </c>
      <c r="JB620" s="374">
        <f t="shared" ref="JB620:JB634" si="589">JD620*6/20</f>
        <v>3</v>
      </c>
      <c r="JC620" s="374">
        <f t="shared" ref="JC620:JC634" si="590">JD620*8/20</f>
        <v>4</v>
      </c>
      <c r="JD620" s="2263">
        <v>10</v>
      </c>
      <c r="JE620" s="1869">
        <f t="shared" ref="JE620:JE633" si="591">JH620*6/20</f>
        <v>5.0999999999999996</v>
      </c>
      <c r="JF620" s="374">
        <f t="shared" ref="JF620:JF633" si="592">JH620*6/20</f>
        <v>5.0999999999999996</v>
      </c>
      <c r="JG620" s="374">
        <f t="shared" ref="JG620:JG633" si="593">JH620*8/20</f>
        <v>6.8</v>
      </c>
      <c r="JH620" s="2263">
        <v>17</v>
      </c>
      <c r="JI620" s="1869">
        <f t="shared" ref="JI620:JI634" si="594">JL620*6/20</f>
        <v>3.9</v>
      </c>
      <c r="JJ620" s="374">
        <f t="shared" ref="JJ620:JJ634" si="595">JL620*6/20</f>
        <v>3.9</v>
      </c>
      <c r="JK620" s="374">
        <f t="shared" ref="JK620:JK634" si="596">JL620*8/20</f>
        <v>5.2</v>
      </c>
      <c r="JL620" s="2263">
        <v>13</v>
      </c>
      <c r="JM620" s="1869"/>
      <c r="JN620" s="374"/>
      <c r="JO620" s="374"/>
      <c r="JP620" s="2263"/>
      <c r="JQ620" s="1869"/>
      <c r="JR620" s="374"/>
      <c r="JS620" s="374"/>
      <c r="JT620" s="2263"/>
      <c r="JU620" s="1869"/>
      <c r="JV620" s="374"/>
      <c r="JW620" s="374"/>
      <c r="JX620" s="2263"/>
      <c r="JY620" s="1869"/>
      <c r="JZ620" s="374"/>
      <c r="KA620" s="374"/>
      <c r="KB620" s="2263"/>
      <c r="KC620" s="1869"/>
      <c r="KD620" s="374"/>
      <c r="KE620" s="374"/>
      <c r="KF620" s="2263"/>
      <c r="KG620" s="1869"/>
      <c r="KH620" s="374"/>
      <c r="KI620" s="374"/>
      <c r="KJ620" s="2263"/>
      <c r="KK620" s="1869"/>
      <c r="KL620" s="374"/>
      <c r="KM620" s="374"/>
      <c r="KN620" s="2263"/>
      <c r="KO620" s="1869"/>
      <c r="KP620" s="374"/>
      <c r="KQ620" s="374"/>
      <c r="KR620" s="2263"/>
      <c r="KS620" s="1869"/>
      <c r="KT620" s="374"/>
      <c r="KU620" s="374"/>
      <c r="KV620" s="2263"/>
      <c r="KW620" s="1869"/>
      <c r="KX620" s="374"/>
      <c r="KY620" s="374"/>
      <c r="KZ620" s="2263"/>
      <c r="LA620" s="1869"/>
      <c r="LB620" s="374"/>
      <c r="LC620" s="374"/>
      <c r="LD620" s="2263"/>
      <c r="LE620" s="1869"/>
      <c r="LF620" s="374"/>
      <c r="LG620" s="374"/>
      <c r="LH620" s="2263"/>
      <c r="LI620" s="1869"/>
      <c r="LJ620" s="374"/>
      <c r="LK620" s="374"/>
      <c r="LL620" s="2263"/>
      <c r="LM620" s="1869"/>
      <c r="LN620" s="374"/>
      <c r="LO620" s="374"/>
      <c r="LP620" s="2263"/>
      <c r="LQ620" s="1869"/>
      <c r="LR620" s="374"/>
      <c r="LS620" s="374"/>
      <c r="LT620" s="2263"/>
      <c r="LU620" s="1869"/>
      <c r="LV620" s="374"/>
      <c r="LW620" s="374"/>
      <c r="LX620" s="2263"/>
      <c r="LY620" s="1869"/>
      <c r="LZ620" s="374"/>
      <c r="MA620" s="374"/>
      <c r="MB620" s="2263"/>
      <c r="MC620" s="1869"/>
      <c r="MD620" s="374"/>
      <c r="ME620" s="374"/>
      <c r="MF620" s="2263"/>
      <c r="MG620" s="1869"/>
      <c r="MH620" s="374"/>
      <c r="MI620" s="374"/>
      <c r="MJ620" s="2263"/>
      <c r="MK620" s="1869"/>
      <c r="ML620" s="374"/>
      <c r="MM620" s="374"/>
      <c r="MN620" s="2263"/>
      <c r="MO620" s="1869"/>
      <c r="MP620" s="374"/>
      <c r="MQ620" s="374"/>
      <c r="MR620" s="2263"/>
      <c r="MS620" s="1869"/>
      <c r="MT620" s="374"/>
      <c r="MU620" s="374"/>
      <c r="MV620" s="2263"/>
      <c r="MW620" s="1869"/>
      <c r="MX620" s="374"/>
      <c r="MY620" s="374"/>
      <c r="MZ620" s="2263"/>
      <c r="NA620" s="1869"/>
      <c r="NB620" s="374"/>
      <c r="NC620" s="374"/>
      <c r="ND620" s="2263"/>
    </row>
    <row r="621" spans="1:368" s="78" customFormat="1" thickBot="1">
      <c r="A621" s="899"/>
      <c r="B621" s="1754"/>
      <c r="C621" s="1790"/>
      <c r="D621" s="2331"/>
      <c r="E621" s="1790"/>
      <c r="F621" s="2342"/>
      <c r="G621" s="2342" t="s">
        <v>430</v>
      </c>
      <c r="H621" s="2352">
        <f t="shared" ref="H621:H634" si="597">AVERAGE(Q621,CG621,BE621,DA621,FU621,GC621,GW621,AW621,AK621,HI621,HM621,CC621,JA621,JE621,JI621)</f>
        <v>4.9829166666666662</v>
      </c>
      <c r="I621" s="2354">
        <f t="shared" ref="I621:I634" si="598">AVERAGE(R621,CH621,BF621,DB621,FV621,GD621,GX621,AX621,AL621,HJ621,HN621,CD621,JB621,JF621,JJ621)</f>
        <v>4.6495833333333332</v>
      </c>
      <c r="J621" s="2352">
        <f t="shared" ref="J621:J634" si="599">AVERAGE(S621,CI621,BG621,DC621,FW621,GE621,GY621,AY621,AM621,HK621,HO621,CE621,JC621,JG621,JK621)</f>
        <v>6.1716666666666669</v>
      </c>
      <c r="K621" s="2362">
        <f t="shared" si="572"/>
        <v>15.804166666666667</v>
      </c>
      <c r="L621" s="1754"/>
      <c r="M621" s="65"/>
      <c r="N621" s="65"/>
      <c r="O621" s="65"/>
      <c r="P621" s="218"/>
      <c r="Q621" s="2529">
        <v>6</v>
      </c>
      <c r="R621" s="1160">
        <v>4</v>
      </c>
      <c r="S621" s="1161">
        <v>4</v>
      </c>
      <c r="T621" s="2520">
        <f t="shared" ref="T621:T634" si="600">S621+R621+Q621</f>
        <v>14</v>
      </c>
      <c r="U621" s="41"/>
      <c r="V621" s="41"/>
      <c r="W621" s="41"/>
      <c r="X621" s="100"/>
      <c r="Y621" s="101"/>
      <c r="Z621" s="101"/>
      <c r="AA621" s="101"/>
      <c r="AB621" s="102"/>
      <c r="AC621" s="484"/>
      <c r="AD621" s="484"/>
      <c r="AE621" s="484"/>
      <c r="AF621" s="356"/>
      <c r="AG621" s="358"/>
      <c r="AH621" s="358"/>
      <c r="AI621" s="358"/>
      <c r="AJ621" s="543"/>
      <c r="AK621" s="485"/>
      <c r="AL621" s="486"/>
      <c r="AM621" s="486"/>
      <c r="AN621" s="2361"/>
      <c r="AO621" s="2227"/>
      <c r="AP621" s="2227"/>
      <c r="AQ621" s="2227"/>
      <c r="AR621" s="108"/>
      <c r="AS621" s="358"/>
      <c r="AT621" s="358"/>
      <c r="AU621" s="358"/>
      <c r="AV621" s="543"/>
      <c r="AW621" s="1971"/>
      <c r="AX621" s="665"/>
      <c r="AY621" s="666"/>
      <c r="AZ621" s="1963"/>
      <c r="BA621" s="4"/>
      <c r="BB621" s="4"/>
      <c r="BC621" s="4"/>
      <c r="BD621" s="2395"/>
      <c r="BE621" s="2418">
        <f t="shared" ref="BE621:BE634" si="601">BH621*6/20</f>
        <v>4.5</v>
      </c>
      <c r="BF621" s="378">
        <f t="shared" ref="BF621:BF634" si="602">BH621*6/20</f>
        <v>4.5</v>
      </c>
      <c r="BG621" s="2448">
        <f t="shared" ref="BG621:BG634" si="603">BH621*8/20</f>
        <v>6</v>
      </c>
      <c r="BH621" s="369">
        <v>15</v>
      </c>
      <c r="BI621" s="221"/>
      <c r="BJ621" s="221"/>
      <c r="BK621" s="221"/>
      <c r="BL621" s="220"/>
      <c r="BM621" s="1982"/>
      <c r="BN621" s="358"/>
      <c r="BO621" s="358"/>
      <c r="BP621" s="1983"/>
      <c r="BQ621" s="109"/>
      <c r="BR621" s="109"/>
      <c r="BS621" s="109"/>
      <c r="BT621" s="608"/>
      <c r="BU621" s="1939"/>
      <c r="BV621" s="109"/>
      <c r="BW621" s="109"/>
      <c r="BX621" s="1940"/>
      <c r="BY621" s="90"/>
      <c r="BZ621" s="90"/>
      <c r="CA621" s="90"/>
      <c r="CB621" s="120"/>
      <c r="CC621" s="2212">
        <f t="shared" si="579"/>
        <v>5.2949999999999999</v>
      </c>
      <c r="CD621" s="2213">
        <f t="shared" si="580"/>
        <v>5.2949999999999999</v>
      </c>
      <c r="CE621" s="2470">
        <f t="shared" si="581"/>
        <v>7.06</v>
      </c>
      <c r="CF621" s="2443">
        <v>17.649999999999999</v>
      </c>
      <c r="CG621" s="38"/>
      <c r="CH621" s="38"/>
      <c r="CI621" s="38"/>
      <c r="CJ621" s="117"/>
      <c r="CK621" s="221"/>
      <c r="CL621" s="221"/>
      <c r="CM621" s="221"/>
      <c r="CN621" s="220"/>
      <c r="CO621" s="1858"/>
      <c r="CQ621" s="3"/>
      <c r="CR621" s="2020"/>
      <c r="CV621" s="121"/>
      <c r="CW621" s="2"/>
      <c r="CY621" s="3"/>
      <c r="CZ621" s="3"/>
      <c r="DA621" s="2418">
        <f t="shared" si="582"/>
        <v>5.25</v>
      </c>
      <c r="DB621" s="378">
        <f t="shared" si="583"/>
        <v>5.25</v>
      </c>
      <c r="DC621" s="2448">
        <f t="shared" si="584"/>
        <v>7</v>
      </c>
      <c r="DD621" s="369">
        <v>17.5</v>
      </c>
      <c r="DE621" s="2"/>
      <c r="DG621" s="3"/>
      <c r="DH621" s="3"/>
      <c r="DI621" s="2"/>
      <c r="DK621" s="3"/>
      <c r="DL621" s="3"/>
      <c r="DM621" s="90"/>
      <c r="DN621" s="90"/>
      <c r="DO621" s="90"/>
      <c r="DP621" s="103"/>
      <c r="DQ621" s="2"/>
      <c r="DS621" s="3"/>
      <c r="DT621" s="121"/>
      <c r="DU621" s="2"/>
      <c r="DW621" s="3"/>
      <c r="DX621" s="121"/>
      <c r="DY621" s="2"/>
      <c r="EA621" s="3"/>
      <c r="EB621" s="121"/>
      <c r="EC621" s="2"/>
      <c r="EE621" s="3"/>
      <c r="EF621" s="121"/>
      <c r="EG621" s="2"/>
      <c r="EI621" s="3"/>
      <c r="EJ621" s="121"/>
      <c r="EK621" s="2"/>
      <c r="EM621" s="3"/>
      <c r="EN621" s="121"/>
      <c r="EO621" s="1870"/>
      <c r="EP621" s="462"/>
      <c r="EQ621" s="462"/>
      <c r="ER621" s="1871"/>
      <c r="ES621" s="2"/>
      <c r="EU621" s="3"/>
      <c r="EV621" s="121"/>
      <c r="EW621" s="2"/>
      <c r="EY621" s="3"/>
      <c r="EZ621" s="121"/>
      <c r="FA621" s="2"/>
      <c r="FC621" s="3"/>
      <c r="FD621" s="121"/>
      <c r="FE621" s="1682"/>
      <c r="FF621" s="1683"/>
      <c r="FG621" s="1684"/>
      <c r="FH621" s="1685"/>
      <c r="FL621" s="2252"/>
      <c r="FP621" s="2252"/>
      <c r="FQ621" s="1858"/>
      <c r="FT621" s="2252"/>
      <c r="FU621" s="462">
        <v>5</v>
      </c>
      <c r="FV621" s="462">
        <v>4</v>
      </c>
      <c r="FW621" s="462">
        <v>4</v>
      </c>
      <c r="FX621" s="2267">
        <f t="shared" ref="FX621:FX633" si="604">FW621+FV621+FU621</f>
        <v>13</v>
      </c>
      <c r="FY621" s="374"/>
      <c r="FZ621" s="374"/>
      <c r="GA621" s="374"/>
      <c r="GB621" s="2263"/>
      <c r="GC621" s="374">
        <f t="shared" ref="GC621:GC634" si="605">GF621*6/20</f>
        <v>4.5</v>
      </c>
      <c r="GD621" s="374">
        <f t="shared" ref="GD621:GD634" si="606">GF621*6/20</f>
        <v>4.5</v>
      </c>
      <c r="GE621" s="374">
        <f t="shared" ref="GE621:GE634" si="607">GF621*8/20</f>
        <v>6</v>
      </c>
      <c r="GF621" s="2263">
        <v>15</v>
      </c>
      <c r="GG621" s="1858"/>
      <c r="GJ621" s="2252"/>
      <c r="GK621" s="1858"/>
      <c r="GN621" s="2252"/>
      <c r="GR621" s="2252"/>
      <c r="GV621" s="1858"/>
      <c r="GW621" s="1870">
        <v>4</v>
      </c>
      <c r="GX621" s="462">
        <v>5</v>
      </c>
      <c r="GY621" s="462">
        <v>5</v>
      </c>
      <c r="GZ621" s="1871">
        <f t="shared" si="586"/>
        <v>14</v>
      </c>
      <c r="HA621" s="1870"/>
      <c r="HB621" s="462"/>
      <c r="HC621" s="462"/>
      <c r="HD621" s="1871"/>
      <c r="HE621" s="1870"/>
      <c r="HF621" s="462"/>
      <c r="HG621" s="462"/>
      <c r="HH621" s="1871"/>
      <c r="HI621" s="374">
        <f t="shared" ref="HI621:HI634" si="608">HL621*6/20</f>
        <v>4.8</v>
      </c>
      <c r="HJ621" s="374">
        <f t="shared" ref="HJ621:HJ634" si="609">HL621*6/20</f>
        <v>4.8</v>
      </c>
      <c r="HK621" s="374">
        <f t="shared" ref="HK621:HK634" si="610">HL621*8/20</f>
        <v>6.4</v>
      </c>
      <c r="HL621" s="2263">
        <v>16</v>
      </c>
      <c r="HM621" s="1870">
        <v>5</v>
      </c>
      <c r="HN621" s="462">
        <v>3</v>
      </c>
      <c r="HO621" s="462">
        <v>8</v>
      </c>
      <c r="HP621" s="1871">
        <f t="shared" ref="HP621:HP634" si="611">HO621+HN621+HM621</f>
        <v>16</v>
      </c>
      <c r="HQ621" s="374"/>
      <c r="HR621" s="374"/>
      <c r="HS621" s="374"/>
      <c r="HT621" s="2263"/>
      <c r="HU621" s="374"/>
      <c r="HV621" s="374"/>
      <c r="HW621" s="374"/>
      <c r="HX621" s="2263"/>
      <c r="HY621" s="374"/>
      <c r="HZ621" s="374"/>
      <c r="IA621" s="374"/>
      <c r="IB621" s="2263"/>
      <c r="IC621" s="374"/>
      <c r="ID621" s="374"/>
      <c r="IE621" s="374"/>
      <c r="IF621" s="2263"/>
      <c r="IG621" s="374"/>
      <c r="IH621" s="374"/>
      <c r="II621" s="374"/>
      <c r="IJ621" s="2263"/>
      <c r="IK621" s="374"/>
      <c r="IL621" s="374"/>
      <c r="IM621" s="374"/>
      <c r="IN621" s="2263"/>
      <c r="IO621" s="374"/>
      <c r="IP621" s="374"/>
      <c r="IQ621" s="374"/>
      <c r="IR621" s="2263"/>
      <c r="IS621" s="374"/>
      <c r="IT621" s="374"/>
      <c r="IU621" s="374"/>
      <c r="IV621" s="1870"/>
      <c r="IW621" s="1869"/>
      <c r="IX621" s="374"/>
      <c r="IY621" s="374"/>
      <c r="IZ621" s="2263"/>
      <c r="JA621" s="1869">
        <f t="shared" si="588"/>
        <v>5.0999999999999996</v>
      </c>
      <c r="JB621" s="374">
        <f t="shared" si="589"/>
        <v>5.0999999999999996</v>
      </c>
      <c r="JC621" s="374">
        <f t="shared" si="590"/>
        <v>6.8</v>
      </c>
      <c r="JD621" s="2263">
        <v>17</v>
      </c>
      <c r="JE621" s="1869">
        <f t="shared" si="591"/>
        <v>4.8</v>
      </c>
      <c r="JF621" s="374">
        <f t="shared" si="592"/>
        <v>4.8</v>
      </c>
      <c r="JG621" s="374">
        <f t="shared" si="593"/>
        <v>6.4</v>
      </c>
      <c r="JH621" s="2263">
        <v>16</v>
      </c>
      <c r="JI621" s="1869">
        <f t="shared" si="594"/>
        <v>5.55</v>
      </c>
      <c r="JJ621" s="374">
        <f t="shared" si="595"/>
        <v>5.55</v>
      </c>
      <c r="JK621" s="374">
        <f t="shared" si="596"/>
        <v>7.4</v>
      </c>
      <c r="JL621" s="2263">
        <v>18.5</v>
      </c>
      <c r="JM621" s="1869"/>
      <c r="JN621" s="374"/>
      <c r="JO621" s="374"/>
      <c r="JP621" s="2263"/>
      <c r="JQ621" s="1869"/>
      <c r="JR621" s="374"/>
      <c r="JS621" s="374"/>
      <c r="JT621" s="2263"/>
      <c r="JU621" s="1869"/>
      <c r="JV621" s="374"/>
      <c r="JW621" s="374"/>
      <c r="JX621" s="2263"/>
      <c r="JY621" s="1869"/>
      <c r="JZ621" s="374"/>
      <c r="KA621" s="374"/>
      <c r="KB621" s="2263"/>
      <c r="KC621" s="1869"/>
      <c r="KD621" s="374"/>
      <c r="KE621" s="374"/>
      <c r="KF621" s="2263"/>
      <c r="KG621" s="1869"/>
      <c r="KH621" s="374"/>
      <c r="KI621" s="374"/>
      <c r="KJ621" s="2263"/>
      <c r="KK621" s="1869"/>
      <c r="KL621" s="374"/>
      <c r="KM621" s="374"/>
      <c r="KN621" s="2263"/>
      <c r="KO621" s="1869"/>
      <c r="KP621" s="374"/>
      <c r="KQ621" s="374"/>
      <c r="KR621" s="2263"/>
      <c r="KS621" s="1869"/>
      <c r="KT621" s="374"/>
      <c r="KU621" s="374"/>
      <c r="KV621" s="2263"/>
      <c r="KW621" s="1869"/>
      <c r="KX621" s="374"/>
      <c r="KY621" s="374"/>
      <c r="KZ621" s="2263"/>
      <c r="LA621" s="1869"/>
      <c r="LB621" s="374"/>
      <c r="LC621" s="374"/>
      <c r="LD621" s="2263"/>
      <c r="LE621" s="1869"/>
      <c r="LF621" s="374"/>
      <c r="LG621" s="374"/>
      <c r="LH621" s="2263"/>
      <c r="LI621" s="1869"/>
      <c r="LJ621" s="374"/>
      <c r="LK621" s="374"/>
      <c r="LL621" s="2263"/>
      <c r="LM621" s="1869"/>
      <c r="LN621" s="374"/>
      <c r="LO621" s="374"/>
      <c r="LP621" s="2263"/>
      <c r="LQ621" s="1869"/>
      <c r="LR621" s="374"/>
      <c r="LS621" s="374"/>
      <c r="LT621" s="2263"/>
      <c r="LU621" s="1869"/>
      <c r="LV621" s="374"/>
      <c r="LW621" s="374"/>
      <c r="LX621" s="2263"/>
      <c r="LY621" s="1869"/>
      <c r="LZ621" s="374"/>
      <c r="MA621" s="374"/>
      <c r="MB621" s="2263"/>
      <c r="MC621" s="1869"/>
      <c r="MD621" s="374"/>
      <c r="ME621" s="374"/>
      <c r="MF621" s="2263"/>
      <c r="MG621" s="1869"/>
      <c r="MH621" s="374"/>
      <c r="MI621" s="374"/>
      <c r="MJ621" s="2263"/>
      <c r="MK621" s="1869"/>
      <c r="ML621" s="374"/>
      <c r="MM621" s="374"/>
      <c r="MN621" s="2263"/>
      <c r="MO621" s="1869"/>
      <c r="MP621" s="374"/>
      <c r="MQ621" s="374"/>
      <c r="MR621" s="2263"/>
      <c r="MS621" s="1869"/>
      <c r="MT621" s="374"/>
      <c r="MU621" s="374"/>
      <c r="MV621" s="2263"/>
      <c r="MW621" s="1869"/>
      <c r="MX621" s="374"/>
      <c r="MY621" s="374"/>
      <c r="MZ621" s="2263"/>
      <c r="NA621" s="1869"/>
      <c r="NB621" s="374"/>
      <c r="NC621" s="374"/>
      <c r="ND621" s="2263"/>
    </row>
    <row r="622" spans="1:368" s="78" customFormat="1" thickBot="1">
      <c r="A622" s="899"/>
      <c r="B622" s="1754"/>
      <c r="C622" s="1790"/>
      <c r="D622" s="2331"/>
      <c r="E622" s="1790"/>
      <c r="F622" s="2342"/>
      <c r="G622" s="2342" t="s">
        <v>679</v>
      </c>
      <c r="H622" s="2343">
        <f t="shared" si="597"/>
        <v>4.5246363636363629</v>
      </c>
      <c r="I622" s="2352">
        <f t="shared" si="598"/>
        <v>4.7973636363636354</v>
      </c>
      <c r="J622" s="2377">
        <f t="shared" si="599"/>
        <v>6.2752727272727276</v>
      </c>
      <c r="K622" s="2215">
        <f t="shared" si="572"/>
        <v>15.597272727272728</v>
      </c>
      <c r="L622" s="1754"/>
      <c r="M622" s="65"/>
      <c r="N622" s="65"/>
      <c r="O622" s="65"/>
      <c r="P622" s="218"/>
      <c r="Q622" s="2529">
        <v>5</v>
      </c>
      <c r="R622" s="1160">
        <v>5</v>
      </c>
      <c r="S622" s="1161">
        <v>6</v>
      </c>
      <c r="T622" s="2520">
        <f t="shared" si="600"/>
        <v>16</v>
      </c>
      <c r="U622" s="41"/>
      <c r="V622" s="41"/>
      <c r="W622" s="41"/>
      <c r="X622" s="100"/>
      <c r="Y622" s="101"/>
      <c r="Z622" s="101"/>
      <c r="AA622" s="101"/>
      <c r="AB622" s="102"/>
      <c r="AC622" s="484"/>
      <c r="AD622" s="484"/>
      <c r="AE622" s="484"/>
      <c r="AF622" s="356"/>
      <c r="AG622" s="358"/>
      <c r="AH622" s="358"/>
      <c r="AI622" s="358"/>
      <c r="AJ622" s="543"/>
      <c r="AK622" s="485"/>
      <c r="AL622" s="486"/>
      <c r="AM622" s="486"/>
      <c r="AN622" s="2361"/>
      <c r="AO622" s="2227"/>
      <c r="AP622" s="2227"/>
      <c r="AQ622" s="2227"/>
      <c r="AR622" s="108"/>
      <c r="AS622" s="358"/>
      <c r="AT622" s="358"/>
      <c r="AU622" s="358"/>
      <c r="AV622" s="543"/>
      <c r="AW622" s="1971"/>
      <c r="AX622" s="665"/>
      <c r="AY622" s="666"/>
      <c r="AZ622" s="1963"/>
      <c r="BA622" s="4"/>
      <c r="BB622" s="4"/>
      <c r="BC622" s="4"/>
      <c r="BD622" s="2395"/>
      <c r="BE622" s="2418">
        <f t="shared" si="601"/>
        <v>4.3499999999999996</v>
      </c>
      <c r="BF622" s="378">
        <f t="shared" si="602"/>
        <v>4.3499999999999996</v>
      </c>
      <c r="BG622" s="2448">
        <f t="shared" si="603"/>
        <v>5.8</v>
      </c>
      <c r="BH622" s="369">
        <v>14.5</v>
      </c>
      <c r="BI622" s="221"/>
      <c r="BJ622" s="221"/>
      <c r="BK622" s="221"/>
      <c r="BL622" s="220"/>
      <c r="BM622" s="1982"/>
      <c r="BN622" s="358"/>
      <c r="BO622" s="358"/>
      <c r="BP622" s="1983"/>
      <c r="BQ622" s="109"/>
      <c r="BR622" s="109"/>
      <c r="BS622" s="109"/>
      <c r="BT622" s="608"/>
      <c r="BU622" s="1939"/>
      <c r="BV622" s="109"/>
      <c r="BW622" s="109"/>
      <c r="BX622" s="1940"/>
      <c r="BY622" s="90"/>
      <c r="BZ622" s="90"/>
      <c r="CA622" s="90"/>
      <c r="CB622" s="120"/>
      <c r="CC622" s="41">
        <f t="shared" ref="CC622:CC634" si="612">CF622*6/20</f>
        <v>5.55</v>
      </c>
      <c r="CD622" s="41">
        <f t="shared" ref="CD622:CD634" si="613">CF622*6/20</f>
        <v>5.55</v>
      </c>
      <c r="CE622" s="41">
        <f t="shared" ref="CE622:CE634" si="614">CF622*8/20</f>
        <v>7.4</v>
      </c>
      <c r="CF622" s="148">
        <v>18.5</v>
      </c>
      <c r="CG622" s="38"/>
      <c r="CH622" s="38"/>
      <c r="CI622" s="38"/>
      <c r="CJ622" s="117"/>
      <c r="CK622" s="221"/>
      <c r="CL622" s="221"/>
      <c r="CM622" s="221"/>
      <c r="CN622" s="220"/>
      <c r="CO622" s="1858"/>
      <c r="CQ622" s="3"/>
      <c r="CR622" s="2020"/>
      <c r="CV622" s="121"/>
      <c r="CW622" s="2"/>
      <c r="CY622" s="3"/>
      <c r="CZ622" s="3"/>
      <c r="DA622" s="2418">
        <f t="shared" si="582"/>
        <v>4.5</v>
      </c>
      <c r="DB622" s="378">
        <f t="shared" si="583"/>
        <v>4.5</v>
      </c>
      <c r="DC622" s="2448">
        <f t="shared" si="584"/>
        <v>6</v>
      </c>
      <c r="DD622" s="369">
        <v>15</v>
      </c>
      <c r="DE622" s="2"/>
      <c r="DG622" s="3"/>
      <c r="DH622" s="3"/>
      <c r="DI622" s="2"/>
      <c r="DK622" s="3"/>
      <c r="DL622" s="3"/>
      <c r="DM622" s="90"/>
      <c r="DN622" s="90"/>
      <c r="DO622" s="90"/>
      <c r="DP622" s="103"/>
      <c r="DQ622" s="2"/>
      <c r="DS622" s="3"/>
      <c r="DT622" s="121"/>
      <c r="DU622" s="2"/>
      <c r="DW622" s="3"/>
      <c r="DX622" s="121"/>
      <c r="DY622" s="2"/>
      <c r="EA622" s="3"/>
      <c r="EB622" s="121"/>
      <c r="EC622" s="2"/>
      <c r="EE622" s="3"/>
      <c r="EF622" s="121"/>
      <c r="EG622" s="2"/>
      <c r="EI622" s="3"/>
      <c r="EJ622" s="121"/>
      <c r="EK622" s="2"/>
      <c r="EM622" s="3"/>
      <c r="EN622" s="121"/>
      <c r="EO622" s="1870"/>
      <c r="EP622" s="462"/>
      <c r="EQ622" s="462"/>
      <c r="ER622" s="1871"/>
      <c r="ES622" s="2"/>
      <c r="EU622" s="3"/>
      <c r="EV622" s="121"/>
      <c r="EW622" s="2"/>
      <c r="EY622" s="3"/>
      <c r="EZ622" s="121"/>
      <c r="FA622" s="2"/>
      <c r="FC622" s="3"/>
      <c r="FD622" s="121"/>
      <c r="FE622" s="1682"/>
      <c r="FF622" s="1683"/>
      <c r="FG622" s="1684"/>
      <c r="FH622" s="1685"/>
      <c r="FL622" s="2252"/>
      <c r="FP622" s="2252"/>
      <c r="FQ622" s="1858"/>
      <c r="FT622" s="2252"/>
      <c r="FU622" s="462"/>
      <c r="FV622" s="462"/>
      <c r="FW622" s="462"/>
      <c r="FX622" s="2267">
        <f t="shared" si="604"/>
        <v>0</v>
      </c>
      <c r="FY622" s="374"/>
      <c r="FZ622" s="374"/>
      <c r="GA622" s="374"/>
      <c r="GB622" s="2424"/>
      <c r="GC622" s="374">
        <f t="shared" si="605"/>
        <v>4.8</v>
      </c>
      <c r="GD622" s="374">
        <f t="shared" si="606"/>
        <v>4.8</v>
      </c>
      <c r="GE622" s="374">
        <f t="shared" si="607"/>
        <v>6.4</v>
      </c>
      <c r="GF622" s="2263">
        <v>16</v>
      </c>
      <c r="GG622" s="1858"/>
      <c r="GJ622" s="2252"/>
      <c r="GK622" s="1858"/>
      <c r="GN622" s="2252"/>
      <c r="GR622" s="2252"/>
      <c r="GV622" s="1858"/>
      <c r="GW622" s="1870">
        <v>4</v>
      </c>
      <c r="GX622" s="462">
        <v>6</v>
      </c>
      <c r="GY622" s="462">
        <v>6</v>
      </c>
      <c r="GZ622" s="1871">
        <f t="shared" si="586"/>
        <v>16</v>
      </c>
      <c r="HA622" s="1870"/>
      <c r="HB622" s="462"/>
      <c r="HC622" s="462"/>
      <c r="HD622" s="1871"/>
      <c r="HE622" s="1870"/>
      <c r="HF622" s="462"/>
      <c r="HG622" s="462"/>
      <c r="HH622" s="1871"/>
      <c r="HI622" s="1906">
        <f>HL622*6/20</f>
        <v>3.9210000000000003</v>
      </c>
      <c r="HJ622" s="683">
        <f>HL622*6/20</f>
        <v>3.9210000000000003</v>
      </c>
      <c r="HK622" s="683">
        <f>HL622*8/20</f>
        <v>5.2279999999999998</v>
      </c>
      <c r="HL622" s="1907">
        <v>13.07</v>
      </c>
      <c r="HM622" s="1870">
        <v>4</v>
      </c>
      <c r="HN622" s="462">
        <v>5</v>
      </c>
      <c r="HO622" s="462">
        <v>8</v>
      </c>
      <c r="HP622" s="1871">
        <f t="shared" si="611"/>
        <v>17</v>
      </c>
      <c r="HQ622" s="374"/>
      <c r="HR622" s="374"/>
      <c r="HS622" s="374"/>
      <c r="HT622" s="2263"/>
      <c r="HU622" s="374"/>
      <c r="HV622" s="374"/>
      <c r="HW622" s="374"/>
      <c r="HX622" s="2263"/>
      <c r="HY622" s="374"/>
      <c r="HZ622" s="374"/>
      <c r="IA622" s="374"/>
      <c r="IB622" s="2263"/>
      <c r="IC622" s="374"/>
      <c r="ID622" s="374"/>
      <c r="IE622" s="374"/>
      <c r="IF622" s="2263"/>
      <c r="IG622" s="374"/>
      <c r="IH622" s="374"/>
      <c r="II622" s="374"/>
      <c r="IJ622" s="2263"/>
      <c r="IK622" s="374"/>
      <c r="IL622" s="374"/>
      <c r="IM622" s="374"/>
      <c r="IN622" s="2263"/>
      <c r="IO622" s="374"/>
      <c r="IP622" s="374"/>
      <c r="IQ622" s="374"/>
      <c r="IR622" s="2263"/>
      <c r="IS622" s="374"/>
      <c r="IT622" s="374"/>
      <c r="IU622" s="374"/>
      <c r="IV622" s="1870"/>
      <c r="IW622" s="1869"/>
      <c r="IX622" s="374"/>
      <c r="IY622" s="374"/>
      <c r="IZ622" s="2263"/>
      <c r="JA622" s="1869">
        <f t="shared" si="588"/>
        <v>4.05</v>
      </c>
      <c r="JB622" s="374">
        <f t="shared" si="589"/>
        <v>4.05</v>
      </c>
      <c r="JC622" s="374">
        <f t="shared" si="590"/>
        <v>5.4</v>
      </c>
      <c r="JD622" s="2263">
        <v>13.5</v>
      </c>
      <c r="JE622" s="1869">
        <f t="shared" si="591"/>
        <v>4.5</v>
      </c>
      <c r="JF622" s="374">
        <f t="shared" si="592"/>
        <v>4.5</v>
      </c>
      <c r="JG622" s="374">
        <f t="shared" si="593"/>
        <v>6</v>
      </c>
      <c r="JH622" s="2263">
        <v>15</v>
      </c>
      <c r="JI622" s="1869">
        <f t="shared" si="594"/>
        <v>5.0999999999999996</v>
      </c>
      <c r="JJ622" s="374">
        <f t="shared" si="595"/>
        <v>5.0999999999999996</v>
      </c>
      <c r="JK622" s="374">
        <f t="shared" si="596"/>
        <v>6.8</v>
      </c>
      <c r="JL622" s="2263">
        <v>17</v>
      </c>
      <c r="JM622" s="1869"/>
      <c r="JN622" s="374"/>
      <c r="JO622" s="374"/>
      <c r="JP622" s="2263"/>
      <c r="JQ622" s="1869"/>
      <c r="JR622" s="374"/>
      <c r="JS622" s="374"/>
      <c r="JT622" s="2263"/>
      <c r="JU622" s="1869"/>
      <c r="JV622" s="374"/>
      <c r="JW622" s="374"/>
      <c r="JX622" s="2263"/>
      <c r="JY622" s="1869"/>
      <c r="JZ622" s="374"/>
      <c r="KA622" s="374"/>
      <c r="KB622" s="2263"/>
      <c r="KC622" s="1869"/>
      <c r="KD622" s="374"/>
      <c r="KE622" s="374"/>
      <c r="KF622" s="2263"/>
      <c r="KG622" s="1869"/>
      <c r="KH622" s="374"/>
      <c r="KI622" s="374"/>
      <c r="KJ622" s="2263"/>
      <c r="KK622" s="1869"/>
      <c r="KL622" s="374"/>
      <c r="KM622" s="374"/>
      <c r="KN622" s="2263"/>
      <c r="KO622" s="1869"/>
      <c r="KP622" s="374"/>
      <c r="KQ622" s="374"/>
      <c r="KR622" s="2263"/>
      <c r="KS622" s="1869"/>
      <c r="KT622" s="374"/>
      <c r="KU622" s="374"/>
      <c r="KV622" s="2263"/>
      <c r="KW622" s="1869"/>
      <c r="KX622" s="374"/>
      <c r="KY622" s="374"/>
      <c r="KZ622" s="2263"/>
      <c r="LA622" s="1869"/>
      <c r="LB622" s="374"/>
      <c r="LC622" s="374"/>
      <c r="LD622" s="2263"/>
      <c r="LE622" s="1869"/>
      <c r="LF622" s="374"/>
      <c r="LG622" s="374"/>
      <c r="LH622" s="2263"/>
      <c r="LI622" s="1869"/>
      <c r="LJ622" s="374"/>
      <c r="LK622" s="374"/>
      <c r="LL622" s="2263"/>
      <c r="LM622" s="1869"/>
      <c r="LN622" s="374"/>
      <c r="LO622" s="374"/>
      <c r="LP622" s="2263"/>
      <c r="LQ622" s="1869"/>
      <c r="LR622" s="374"/>
      <c r="LS622" s="374"/>
      <c r="LT622" s="2263"/>
      <c r="LU622" s="1869"/>
      <c r="LV622" s="374"/>
      <c r="LW622" s="374"/>
      <c r="LX622" s="2263"/>
      <c r="LY622" s="1869"/>
      <c r="LZ622" s="374"/>
      <c r="MA622" s="374"/>
      <c r="MB622" s="2263"/>
      <c r="MC622" s="1869"/>
      <c r="MD622" s="374"/>
      <c r="ME622" s="374"/>
      <c r="MF622" s="2263"/>
      <c r="MG622" s="1869"/>
      <c r="MH622" s="374"/>
      <c r="MI622" s="374"/>
      <c r="MJ622" s="2263"/>
      <c r="MK622" s="1869"/>
      <c r="ML622" s="374"/>
      <c r="MM622" s="374"/>
      <c r="MN622" s="2263"/>
      <c r="MO622" s="1869"/>
      <c r="MP622" s="374"/>
      <c r="MQ622" s="374"/>
      <c r="MR622" s="2263"/>
      <c r="MS622" s="1869"/>
      <c r="MT622" s="374"/>
      <c r="MU622" s="374"/>
      <c r="MV622" s="2263"/>
      <c r="MW622" s="1869"/>
      <c r="MX622" s="374"/>
      <c r="MY622" s="374"/>
      <c r="MZ622" s="2263"/>
      <c r="NA622" s="1869"/>
      <c r="NB622" s="374"/>
      <c r="NC622" s="374"/>
      <c r="ND622" s="2263"/>
    </row>
    <row r="623" spans="1:368" s="78" customFormat="1" thickBot="1">
      <c r="A623" s="899"/>
      <c r="B623" s="1754"/>
      <c r="C623" s="1790"/>
      <c r="D623" s="2331"/>
      <c r="E623" s="1790"/>
      <c r="F623" s="2342"/>
      <c r="G623" s="2342" t="s">
        <v>680</v>
      </c>
      <c r="H623" s="2343">
        <f t="shared" si="597"/>
        <v>4.4583333333333339</v>
      </c>
      <c r="I623" s="2343">
        <f t="shared" si="598"/>
        <v>4.291666666666667</v>
      </c>
      <c r="J623" s="2343">
        <f t="shared" si="599"/>
        <v>5.5</v>
      </c>
      <c r="K623" s="2214">
        <f t="shared" si="572"/>
        <v>14.25</v>
      </c>
      <c r="L623" s="1754"/>
      <c r="M623" s="65"/>
      <c r="N623" s="65"/>
      <c r="O623" s="65"/>
      <c r="P623" s="218"/>
      <c r="Q623" s="2529">
        <v>6</v>
      </c>
      <c r="R623" s="1160">
        <v>3</v>
      </c>
      <c r="S623" s="1161">
        <v>5</v>
      </c>
      <c r="T623" s="2520">
        <f t="shared" si="600"/>
        <v>14</v>
      </c>
      <c r="U623" s="41"/>
      <c r="V623" s="41"/>
      <c r="W623" s="41"/>
      <c r="X623" s="100"/>
      <c r="Y623" s="101"/>
      <c r="Z623" s="101"/>
      <c r="AA623" s="101"/>
      <c r="AB623" s="102"/>
      <c r="AC623" s="484"/>
      <c r="AD623" s="484"/>
      <c r="AE623" s="484"/>
      <c r="AF623" s="356"/>
      <c r="AG623" s="358"/>
      <c r="AH623" s="358"/>
      <c r="AI623" s="358"/>
      <c r="AJ623" s="543"/>
      <c r="AK623" s="485"/>
      <c r="AL623" s="486"/>
      <c r="AM623" s="486"/>
      <c r="AN623" s="2361"/>
      <c r="AO623" s="2227"/>
      <c r="AP623" s="2227"/>
      <c r="AQ623" s="2227"/>
      <c r="AR623" s="108"/>
      <c r="AS623" s="358"/>
      <c r="AT623" s="358"/>
      <c r="AU623" s="358"/>
      <c r="AV623" s="543"/>
      <c r="AW623" s="1971"/>
      <c r="AX623" s="665"/>
      <c r="AY623" s="666"/>
      <c r="AZ623" s="1963"/>
      <c r="BA623" s="4"/>
      <c r="BB623" s="4"/>
      <c r="BC623" s="4"/>
      <c r="BD623" s="2395"/>
      <c r="BE623" s="2418">
        <f t="shared" si="601"/>
        <v>3.9</v>
      </c>
      <c r="BF623" s="378">
        <f t="shared" si="602"/>
        <v>3.9</v>
      </c>
      <c r="BG623" s="2448">
        <f t="shared" si="603"/>
        <v>5.2</v>
      </c>
      <c r="BH623" s="369">
        <v>13</v>
      </c>
      <c r="BI623" s="221"/>
      <c r="BJ623" s="221"/>
      <c r="BK623" s="221"/>
      <c r="BL623" s="220"/>
      <c r="BM623" s="1982"/>
      <c r="BN623" s="358"/>
      <c r="BO623" s="358"/>
      <c r="BP623" s="1983"/>
      <c r="BQ623" s="109"/>
      <c r="BR623" s="109"/>
      <c r="BS623" s="109"/>
      <c r="BT623" s="608"/>
      <c r="BU623" s="1939"/>
      <c r="BV623" s="109"/>
      <c r="BW623" s="109"/>
      <c r="BX623" s="1940"/>
      <c r="BY623" s="90"/>
      <c r="BZ623" s="90"/>
      <c r="CA623" s="90"/>
      <c r="CB623" s="120"/>
      <c r="CC623" s="41">
        <f t="shared" si="612"/>
        <v>5.0999999999999996</v>
      </c>
      <c r="CD623" s="41">
        <f t="shared" si="613"/>
        <v>5.0999999999999996</v>
      </c>
      <c r="CE623" s="41">
        <f t="shared" si="614"/>
        <v>6.8</v>
      </c>
      <c r="CF623" s="148">
        <v>17</v>
      </c>
      <c r="CG623" s="38"/>
      <c r="CH623" s="38"/>
      <c r="CI623" s="38"/>
      <c r="CJ623" s="117"/>
      <c r="CK623" s="221"/>
      <c r="CL623" s="221"/>
      <c r="CM623" s="221"/>
      <c r="CN623" s="220"/>
      <c r="CO623" s="1858"/>
      <c r="CQ623" s="3"/>
      <c r="CR623" s="2020"/>
      <c r="CV623" s="121"/>
      <c r="CW623" s="2"/>
      <c r="CY623" s="3"/>
      <c r="CZ623" s="3"/>
      <c r="DA623" s="2418">
        <f t="shared" si="582"/>
        <v>3.9</v>
      </c>
      <c r="DB623" s="378">
        <f t="shared" si="583"/>
        <v>3.9</v>
      </c>
      <c r="DC623" s="2448">
        <f t="shared" si="584"/>
        <v>5.2</v>
      </c>
      <c r="DD623" s="369">
        <v>13</v>
      </c>
      <c r="DE623" s="2"/>
      <c r="DG623" s="3"/>
      <c r="DH623" s="3"/>
      <c r="DI623" s="2"/>
      <c r="DK623" s="3"/>
      <c r="DL623" s="3"/>
      <c r="DM623" s="90"/>
      <c r="DN623" s="90"/>
      <c r="DO623" s="90"/>
      <c r="DP623" s="103"/>
      <c r="DQ623" s="2"/>
      <c r="DS623" s="3"/>
      <c r="DT623" s="121"/>
      <c r="DU623" s="2"/>
      <c r="DW623" s="3"/>
      <c r="DX623" s="121"/>
      <c r="DY623" s="2"/>
      <c r="EA623" s="3"/>
      <c r="EB623" s="121"/>
      <c r="EC623" s="2"/>
      <c r="EE623" s="3"/>
      <c r="EF623" s="121"/>
      <c r="EG623" s="2"/>
      <c r="EI623" s="3"/>
      <c r="EJ623" s="121"/>
      <c r="EK623" s="2"/>
      <c r="EM623" s="3"/>
      <c r="EN623" s="121"/>
      <c r="EO623" s="1870"/>
      <c r="EP623" s="462"/>
      <c r="EQ623" s="462"/>
      <c r="ER623" s="1871"/>
      <c r="ES623" s="2"/>
      <c r="EU623" s="3"/>
      <c r="EV623" s="121"/>
      <c r="EW623" s="2"/>
      <c r="EY623" s="3"/>
      <c r="EZ623" s="121"/>
      <c r="FA623" s="2"/>
      <c r="FC623" s="3"/>
      <c r="FD623" s="121"/>
      <c r="FE623" s="1682"/>
      <c r="FF623" s="1683"/>
      <c r="FG623" s="1684"/>
      <c r="FH623" s="1685"/>
      <c r="FL623" s="2252"/>
      <c r="FP623" s="2252"/>
      <c r="FQ623" s="1858"/>
      <c r="FT623" s="2252"/>
      <c r="FU623" s="462">
        <v>5</v>
      </c>
      <c r="FV623" s="462">
        <v>4</v>
      </c>
      <c r="FW623" s="462">
        <v>4</v>
      </c>
      <c r="FX623" s="2267">
        <f t="shared" si="604"/>
        <v>13</v>
      </c>
      <c r="FY623" s="374"/>
      <c r="FZ623" s="374"/>
      <c r="GA623" s="374"/>
      <c r="GB623" s="2424"/>
      <c r="GC623" s="374">
        <f t="shared" si="605"/>
        <v>3.9</v>
      </c>
      <c r="GD623" s="374">
        <f t="shared" si="606"/>
        <v>3.9</v>
      </c>
      <c r="GE623" s="374">
        <f t="shared" si="607"/>
        <v>5.2</v>
      </c>
      <c r="GF623" s="2263">
        <v>13</v>
      </c>
      <c r="GG623" s="1858"/>
      <c r="GJ623" s="2252"/>
      <c r="GK623" s="1858"/>
      <c r="GN623" s="2252"/>
      <c r="GR623" s="2252"/>
      <c r="GV623" s="1858"/>
      <c r="GW623" s="1870">
        <v>3</v>
      </c>
      <c r="GX623" s="462">
        <v>5</v>
      </c>
      <c r="GY623" s="462">
        <v>5</v>
      </c>
      <c r="GZ623" s="1871">
        <f t="shared" si="586"/>
        <v>13</v>
      </c>
      <c r="HA623" s="1870"/>
      <c r="HB623" s="462"/>
      <c r="HC623" s="462"/>
      <c r="HD623" s="1871"/>
      <c r="HE623" s="1870"/>
      <c r="HF623" s="462"/>
      <c r="HG623" s="462"/>
      <c r="HH623" s="1871"/>
      <c r="HI623" s="374">
        <f t="shared" si="608"/>
        <v>4.5</v>
      </c>
      <c r="HJ623" s="374">
        <f t="shared" si="609"/>
        <v>4.5</v>
      </c>
      <c r="HK623" s="374">
        <f t="shared" si="610"/>
        <v>6</v>
      </c>
      <c r="HL623" s="2263">
        <v>15</v>
      </c>
      <c r="HM623" s="1870">
        <v>5</v>
      </c>
      <c r="HN623" s="462">
        <v>5</v>
      </c>
      <c r="HO623" s="462">
        <v>6</v>
      </c>
      <c r="HP623" s="1871">
        <f t="shared" si="611"/>
        <v>16</v>
      </c>
      <c r="HQ623" s="374"/>
      <c r="HR623" s="374"/>
      <c r="HS623" s="374"/>
      <c r="HT623" s="2263"/>
      <c r="HU623" s="374"/>
      <c r="HV623" s="374"/>
      <c r="HW623" s="374"/>
      <c r="HX623" s="2263"/>
      <c r="HY623" s="374"/>
      <c r="HZ623" s="374"/>
      <c r="IA623" s="374"/>
      <c r="IB623" s="2263"/>
      <c r="IC623" s="374"/>
      <c r="ID623" s="374"/>
      <c r="IE623" s="374"/>
      <c r="IF623" s="2263"/>
      <c r="IG623" s="374"/>
      <c r="IH623" s="374"/>
      <c r="II623" s="374"/>
      <c r="IJ623" s="2263"/>
      <c r="IK623" s="374"/>
      <c r="IL623" s="374"/>
      <c r="IM623" s="374"/>
      <c r="IN623" s="2263"/>
      <c r="IO623" s="374"/>
      <c r="IP623" s="374"/>
      <c r="IQ623" s="374"/>
      <c r="IR623" s="2263"/>
      <c r="IS623" s="374"/>
      <c r="IT623" s="374"/>
      <c r="IU623" s="374"/>
      <c r="IV623" s="1870"/>
      <c r="IW623" s="1869"/>
      <c r="IX623" s="374"/>
      <c r="IY623" s="374"/>
      <c r="IZ623" s="2263"/>
      <c r="JA623" s="1869">
        <f t="shared" si="588"/>
        <v>4.2</v>
      </c>
      <c r="JB623" s="374">
        <f t="shared" si="589"/>
        <v>4.2</v>
      </c>
      <c r="JC623" s="374">
        <f t="shared" si="590"/>
        <v>5.6</v>
      </c>
      <c r="JD623" s="2263">
        <v>14</v>
      </c>
      <c r="JE623" s="1869">
        <f t="shared" si="591"/>
        <v>4.5</v>
      </c>
      <c r="JF623" s="374">
        <f t="shared" si="592"/>
        <v>4.5</v>
      </c>
      <c r="JG623" s="374">
        <f t="shared" si="593"/>
        <v>6</v>
      </c>
      <c r="JH623" s="2263">
        <v>15</v>
      </c>
      <c r="JI623" s="1869">
        <f t="shared" si="594"/>
        <v>4.5</v>
      </c>
      <c r="JJ623" s="374">
        <f t="shared" si="595"/>
        <v>4.5</v>
      </c>
      <c r="JK623" s="374">
        <f t="shared" si="596"/>
        <v>6</v>
      </c>
      <c r="JL623" s="2263">
        <v>15</v>
      </c>
      <c r="JM623" s="1869"/>
      <c r="JN623" s="374"/>
      <c r="JO623" s="374"/>
      <c r="JP623" s="2263"/>
      <c r="JQ623" s="1869"/>
      <c r="JR623" s="374"/>
      <c r="JS623" s="374"/>
      <c r="JT623" s="2263"/>
      <c r="JU623" s="1869"/>
      <c r="JV623" s="374"/>
      <c r="JW623" s="374"/>
      <c r="JX623" s="2263"/>
      <c r="JY623" s="1869"/>
      <c r="JZ623" s="374"/>
      <c r="KA623" s="374"/>
      <c r="KB623" s="2263"/>
      <c r="KC623" s="1869"/>
      <c r="KD623" s="374"/>
      <c r="KE623" s="374"/>
      <c r="KF623" s="2263"/>
      <c r="KG623" s="1869"/>
      <c r="KH623" s="374"/>
      <c r="KI623" s="374"/>
      <c r="KJ623" s="2263"/>
      <c r="KK623" s="1869"/>
      <c r="KL623" s="374"/>
      <c r="KM623" s="374"/>
      <c r="KN623" s="2263"/>
      <c r="KO623" s="1869"/>
      <c r="KP623" s="374"/>
      <c r="KQ623" s="374"/>
      <c r="KR623" s="2263"/>
      <c r="KS623" s="1869"/>
      <c r="KT623" s="374"/>
      <c r="KU623" s="374"/>
      <c r="KV623" s="2263"/>
      <c r="KW623" s="1869"/>
      <c r="KX623" s="374"/>
      <c r="KY623" s="374"/>
      <c r="KZ623" s="2263"/>
      <c r="LA623" s="1869"/>
      <c r="LB623" s="374"/>
      <c r="LC623" s="374"/>
      <c r="LD623" s="2263"/>
      <c r="LE623" s="1869"/>
      <c r="LF623" s="374"/>
      <c r="LG623" s="374"/>
      <c r="LH623" s="2263"/>
      <c r="LI623" s="1869"/>
      <c r="LJ623" s="374"/>
      <c r="LK623" s="374"/>
      <c r="LL623" s="2263"/>
      <c r="LM623" s="1869"/>
      <c r="LN623" s="374"/>
      <c r="LO623" s="374"/>
      <c r="LP623" s="2263"/>
      <c r="LQ623" s="1869"/>
      <c r="LR623" s="374"/>
      <c r="LS623" s="374"/>
      <c r="LT623" s="2263"/>
      <c r="LU623" s="1869"/>
      <c r="LV623" s="374"/>
      <c r="LW623" s="374"/>
      <c r="LX623" s="2263"/>
      <c r="LY623" s="1869"/>
      <c r="LZ623" s="374"/>
      <c r="MA623" s="374"/>
      <c r="MB623" s="2263"/>
      <c r="MC623" s="1869"/>
      <c r="MD623" s="374"/>
      <c r="ME623" s="374"/>
      <c r="MF623" s="2263"/>
      <c r="MG623" s="1869"/>
      <c r="MH623" s="374"/>
      <c r="MI623" s="374"/>
      <c r="MJ623" s="2263"/>
      <c r="MK623" s="1869"/>
      <c r="ML623" s="374"/>
      <c r="MM623" s="374"/>
      <c r="MN623" s="2263"/>
      <c r="MO623" s="1869"/>
      <c r="MP623" s="374"/>
      <c r="MQ623" s="374"/>
      <c r="MR623" s="2263"/>
      <c r="MS623" s="1869"/>
      <c r="MT623" s="374"/>
      <c r="MU623" s="374"/>
      <c r="MV623" s="2263"/>
      <c r="MW623" s="1869"/>
      <c r="MX623" s="374"/>
      <c r="MY623" s="374"/>
      <c r="MZ623" s="2263"/>
      <c r="NA623" s="1869"/>
      <c r="NB623" s="374"/>
      <c r="NC623" s="374"/>
      <c r="ND623" s="2263"/>
    </row>
    <row r="624" spans="1:368" s="78" customFormat="1" thickBot="1">
      <c r="A624" s="899"/>
      <c r="B624" s="1754"/>
      <c r="C624" s="1790"/>
      <c r="D624" s="2331"/>
      <c r="E624" s="1790"/>
      <c r="F624" s="2342"/>
      <c r="G624" s="2342" t="s">
        <v>681</v>
      </c>
      <c r="H624" s="2343">
        <f t="shared" si="597"/>
        <v>4.6000000000000005</v>
      </c>
      <c r="I624" s="2377">
        <f t="shared" si="598"/>
        <v>4.7666666666666666</v>
      </c>
      <c r="J624" s="2343">
        <f t="shared" si="599"/>
        <v>5.5916666666666659</v>
      </c>
      <c r="K624" s="2214">
        <f t="shared" si="572"/>
        <v>14.958333333333332</v>
      </c>
      <c r="L624" s="1754"/>
      <c r="M624" s="65"/>
      <c r="N624" s="65"/>
      <c r="O624" s="65"/>
      <c r="P624" s="218"/>
      <c r="Q624" s="2529">
        <v>6</v>
      </c>
      <c r="R624" s="1160">
        <v>5</v>
      </c>
      <c r="S624" s="1161">
        <v>5.5</v>
      </c>
      <c r="T624" s="2520">
        <f t="shared" si="600"/>
        <v>16.5</v>
      </c>
      <c r="U624" s="41"/>
      <c r="V624" s="41"/>
      <c r="W624" s="41"/>
      <c r="X624" s="100"/>
      <c r="Y624" s="101"/>
      <c r="Z624" s="101"/>
      <c r="AA624" s="101"/>
      <c r="AB624" s="102"/>
      <c r="AC624" s="484"/>
      <c r="AD624" s="484"/>
      <c r="AE624" s="484"/>
      <c r="AF624" s="356"/>
      <c r="AG624" s="358"/>
      <c r="AH624" s="358"/>
      <c r="AI624" s="358"/>
      <c r="AJ624" s="543"/>
      <c r="AK624" s="485"/>
      <c r="AL624" s="486"/>
      <c r="AM624" s="486"/>
      <c r="AN624" s="2361"/>
      <c r="AO624" s="2227"/>
      <c r="AP624" s="2227"/>
      <c r="AQ624" s="2227"/>
      <c r="AR624" s="108"/>
      <c r="AS624" s="358"/>
      <c r="AT624" s="358"/>
      <c r="AU624" s="358"/>
      <c r="AV624" s="543"/>
      <c r="AW624" s="1971"/>
      <c r="AX624" s="665"/>
      <c r="AY624" s="666"/>
      <c r="AZ624" s="1963"/>
      <c r="BA624" s="4"/>
      <c r="BB624" s="4"/>
      <c r="BC624" s="4"/>
      <c r="BD624" s="2395"/>
      <c r="BE624" s="2418">
        <f t="shared" si="601"/>
        <v>4.2</v>
      </c>
      <c r="BF624" s="378">
        <f t="shared" si="602"/>
        <v>4.2</v>
      </c>
      <c r="BG624" s="2448">
        <f t="shared" si="603"/>
        <v>5.6</v>
      </c>
      <c r="BH624" s="369">
        <v>14</v>
      </c>
      <c r="BI624" s="221"/>
      <c r="BJ624" s="221"/>
      <c r="BK624" s="221"/>
      <c r="BL624" s="220"/>
      <c r="BM624" s="1982"/>
      <c r="BN624" s="358"/>
      <c r="BO624" s="358"/>
      <c r="BP624" s="1983"/>
      <c r="BQ624" s="109"/>
      <c r="BR624" s="109"/>
      <c r="BS624" s="109"/>
      <c r="BT624" s="608"/>
      <c r="BU624" s="1939"/>
      <c r="BV624" s="109"/>
      <c r="BW624" s="109"/>
      <c r="BX624" s="1940"/>
      <c r="BY624" s="90"/>
      <c r="BZ624" s="90"/>
      <c r="CA624" s="90"/>
      <c r="CB624" s="120"/>
      <c r="CC624" s="41">
        <f t="shared" si="612"/>
        <v>5.0999999999999996</v>
      </c>
      <c r="CD624" s="41">
        <f t="shared" si="613"/>
        <v>5.0999999999999996</v>
      </c>
      <c r="CE624" s="41">
        <f t="shared" si="614"/>
        <v>6.8</v>
      </c>
      <c r="CF624" s="148">
        <v>17</v>
      </c>
      <c r="CG624" s="38"/>
      <c r="CH624" s="38"/>
      <c r="CI624" s="38"/>
      <c r="CJ624" s="117"/>
      <c r="CK624" s="221"/>
      <c r="CL624" s="221"/>
      <c r="CM624" s="221"/>
      <c r="CN624" s="220"/>
      <c r="CO624" s="1858"/>
      <c r="CQ624" s="3"/>
      <c r="CR624" s="2020"/>
      <c r="CV624" s="121"/>
      <c r="CW624" s="2"/>
      <c r="CY624" s="3"/>
      <c r="CZ624" s="3"/>
      <c r="DA624" s="2418">
        <f t="shared" si="582"/>
        <v>3.6</v>
      </c>
      <c r="DB624" s="378">
        <f t="shared" si="583"/>
        <v>3.6</v>
      </c>
      <c r="DC624" s="2448">
        <f t="shared" si="584"/>
        <v>4.8</v>
      </c>
      <c r="DD624" s="369">
        <v>12</v>
      </c>
      <c r="DE624" s="2"/>
      <c r="DG624" s="3"/>
      <c r="DH624" s="3"/>
      <c r="DI624" s="2"/>
      <c r="DK624" s="3"/>
      <c r="DL624" s="3"/>
      <c r="DM624" s="90"/>
      <c r="DN624" s="90"/>
      <c r="DO624" s="90"/>
      <c r="DP624" s="103"/>
      <c r="DQ624" s="2"/>
      <c r="DS624" s="3"/>
      <c r="DT624" s="121"/>
      <c r="DU624" s="2"/>
      <c r="DW624" s="3"/>
      <c r="DX624" s="121"/>
      <c r="DY624" s="2"/>
      <c r="EA624" s="3"/>
      <c r="EB624" s="121"/>
      <c r="EC624" s="2"/>
      <c r="EE624" s="3"/>
      <c r="EF624" s="121"/>
      <c r="EG624" s="2"/>
      <c r="EI624" s="3"/>
      <c r="EJ624" s="121"/>
      <c r="EK624" s="2"/>
      <c r="EM624" s="3"/>
      <c r="EN624" s="121"/>
      <c r="EO624" s="1870"/>
      <c r="EP624" s="462"/>
      <c r="EQ624" s="462"/>
      <c r="ER624" s="1871"/>
      <c r="ES624" s="2"/>
      <c r="EU624" s="3"/>
      <c r="EV624" s="121"/>
      <c r="EW624" s="2"/>
      <c r="EY624" s="3"/>
      <c r="EZ624" s="121"/>
      <c r="FA624" s="2"/>
      <c r="FC624" s="3"/>
      <c r="FD624" s="121"/>
      <c r="FE624" s="1682"/>
      <c r="FF624" s="1683"/>
      <c r="FG624" s="1684"/>
      <c r="FH624" s="1685"/>
      <c r="FL624" s="2252"/>
      <c r="FP624" s="2252"/>
      <c r="FQ624" s="1858"/>
      <c r="FT624" s="2252"/>
      <c r="FU624" s="462">
        <v>6</v>
      </c>
      <c r="FV624" s="462">
        <v>6</v>
      </c>
      <c r="FW624" s="462">
        <v>4</v>
      </c>
      <c r="FX624" s="2267">
        <f t="shared" si="604"/>
        <v>16</v>
      </c>
      <c r="FY624" s="374"/>
      <c r="FZ624" s="374"/>
      <c r="GA624" s="374"/>
      <c r="GB624" s="2424"/>
      <c r="GC624" s="374">
        <f t="shared" si="605"/>
        <v>4.2</v>
      </c>
      <c r="GD624" s="374">
        <f t="shared" si="606"/>
        <v>4.2</v>
      </c>
      <c r="GE624" s="374">
        <f t="shared" si="607"/>
        <v>5.6</v>
      </c>
      <c r="GF624" s="2263">
        <v>14</v>
      </c>
      <c r="GG624" s="1858"/>
      <c r="GJ624" s="2252"/>
      <c r="GK624" s="1858"/>
      <c r="GN624" s="2252"/>
      <c r="GR624" s="2252"/>
      <c r="GV624" s="1858"/>
      <c r="GW624" s="1870">
        <v>4</v>
      </c>
      <c r="GX624" s="462">
        <v>6</v>
      </c>
      <c r="GY624" s="462">
        <v>4</v>
      </c>
      <c r="GZ624" s="1871">
        <f t="shared" si="586"/>
        <v>14</v>
      </c>
      <c r="HA624" s="1870"/>
      <c r="HB624" s="462"/>
      <c r="HC624" s="462"/>
      <c r="HD624" s="1871"/>
      <c r="HE624" s="1870"/>
      <c r="HF624" s="462"/>
      <c r="HG624" s="462"/>
      <c r="HH624" s="1871"/>
      <c r="HI624" s="374">
        <f t="shared" si="608"/>
        <v>4.2</v>
      </c>
      <c r="HJ624" s="374">
        <f t="shared" si="609"/>
        <v>4.2</v>
      </c>
      <c r="HK624" s="374">
        <f t="shared" si="610"/>
        <v>5.6</v>
      </c>
      <c r="HL624" s="2263">
        <v>14</v>
      </c>
      <c r="HM624" s="1870">
        <v>5</v>
      </c>
      <c r="HN624" s="462">
        <v>6</v>
      </c>
      <c r="HO624" s="462">
        <v>8</v>
      </c>
      <c r="HP624" s="1871">
        <f t="shared" si="611"/>
        <v>19</v>
      </c>
      <c r="HQ624" s="374"/>
      <c r="HR624" s="374"/>
      <c r="HS624" s="374"/>
      <c r="HT624" s="2263"/>
      <c r="HU624" s="374"/>
      <c r="HV624" s="374"/>
      <c r="HW624" s="374"/>
      <c r="HX624" s="2263"/>
      <c r="HY624" s="374"/>
      <c r="HZ624" s="374"/>
      <c r="IA624" s="374"/>
      <c r="IB624" s="2263"/>
      <c r="IC624" s="374"/>
      <c r="ID624" s="374"/>
      <c r="IE624" s="374"/>
      <c r="IF624" s="2263"/>
      <c r="IG624" s="374"/>
      <c r="IH624" s="374"/>
      <c r="II624" s="374"/>
      <c r="IJ624" s="2263"/>
      <c r="IK624" s="374"/>
      <c r="IL624" s="374"/>
      <c r="IM624" s="374"/>
      <c r="IN624" s="2263"/>
      <c r="IO624" s="374"/>
      <c r="IP624" s="374"/>
      <c r="IQ624" s="374"/>
      <c r="IR624" s="2263"/>
      <c r="IS624" s="374"/>
      <c r="IT624" s="374"/>
      <c r="IU624" s="374"/>
      <c r="IV624" s="1870"/>
      <c r="IW624" s="1869"/>
      <c r="IX624" s="374"/>
      <c r="IY624" s="374"/>
      <c r="IZ624" s="2263"/>
      <c r="JA624" s="1869">
        <f t="shared" si="588"/>
        <v>3.45</v>
      </c>
      <c r="JB624" s="374">
        <f t="shared" si="589"/>
        <v>3.45</v>
      </c>
      <c r="JC624" s="374">
        <f t="shared" si="590"/>
        <v>4.5999999999999996</v>
      </c>
      <c r="JD624" s="2263">
        <v>11.5</v>
      </c>
      <c r="JE624" s="1869">
        <f t="shared" si="591"/>
        <v>4.2</v>
      </c>
      <c r="JF624" s="374">
        <f t="shared" si="592"/>
        <v>4.2</v>
      </c>
      <c r="JG624" s="374">
        <f t="shared" si="593"/>
        <v>5.6</v>
      </c>
      <c r="JH624" s="2263">
        <v>14</v>
      </c>
      <c r="JI624" s="1869">
        <f t="shared" si="594"/>
        <v>5.25</v>
      </c>
      <c r="JJ624" s="374">
        <f t="shared" si="595"/>
        <v>5.25</v>
      </c>
      <c r="JK624" s="374">
        <f t="shared" si="596"/>
        <v>7</v>
      </c>
      <c r="JL624" s="2263">
        <v>17.5</v>
      </c>
      <c r="JM624" s="1869"/>
      <c r="JN624" s="374"/>
      <c r="JO624" s="374"/>
      <c r="JP624" s="2263"/>
      <c r="JQ624" s="1869"/>
      <c r="JR624" s="374"/>
      <c r="JS624" s="374"/>
      <c r="JT624" s="2263"/>
      <c r="JU624" s="1869"/>
      <c r="JV624" s="374"/>
      <c r="JW624" s="374"/>
      <c r="JX624" s="2263"/>
      <c r="JY624" s="1869"/>
      <c r="JZ624" s="374"/>
      <c r="KA624" s="374"/>
      <c r="KB624" s="2263"/>
      <c r="KC624" s="1869"/>
      <c r="KD624" s="374"/>
      <c r="KE624" s="374"/>
      <c r="KF624" s="2263"/>
      <c r="KG624" s="1869"/>
      <c r="KH624" s="374"/>
      <c r="KI624" s="374"/>
      <c r="KJ624" s="2263"/>
      <c r="KK624" s="1869"/>
      <c r="KL624" s="374"/>
      <c r="KM624" s="374"/>
      <c r="KN624" s="2263"/>
      <c r="KO624" s="1869"/>
      <c r="KP624" s="374"/>
      <c r="KQ624" s="374"/>
      <c r="KR624" s="2263"/>
      <c r="KS624" s="1869"/>
      <c r="KT624" s="374"/>
      <c r="KU624" s="374"/>
      <c r="KV624" s="2263"/>
      <c r="KW624" s="1869"/>
      <c r="KX624" s="374"/>
      <c r="KY624" s="374"/>
      <c r="KZ624" s="2263"/>
      <c r="LA624" s="1869"/>
      <c r="LB624" s="374"/>
      <c r="LC624" s="374"/>
      <c r="LD624" s="2263"/>
      <c r="LE624" s="1869"/>
      <c r="LF624" s="374"/>
      <c r="LG624" s="374"/>
      <c r="LH624" s="2263"/>
      <c r="LI624" s="1869"/>
      <c r="LJ624" s="374"/>
      <c r="LK624" s="374"/>
      <c r="LL624" s="2263"/>
      <c r="LM624" s="1869"/>
      <c r="LN624" s="374"/>
      <c r="LO624" s="374"/>
      <c r="LP624" s="2263"/>
      <c r="LQ624" s="1869"/>
      <c r="LR624" s="374"/>
      <c r="LS624" s="374"/>
      <c r="LT624" s="2263"/>
      <c r="LU624" s="1869"/>
      <c r="LV624" s="374"/>
      <c r="LW624" s="374"/>
      <c r="LX624" s="2263"/>
      <c r="LY624" s="1869"/>
      <c r="LZ624" s="374"/>
      <c r="MA624" s="374"/>
      <c r="MB624" s="2263"/>
      <c r="MC624" s="1869"/>
      <c r="MD624" s="374"/>
      <c r="ME624" s="374"/>
      <c r="MF624" s="2263"/>
      <c r="MG624" s="1869"/>
      <c r="MH624" s="374"/>
      <c r="MI624" s="374"/>
      <c r="MJ624" s="2263"/>
      <c r="MK624" s="1869"/>
      <c r="ML624" s="374"/>
      <c r="MM624" s="374"/>
      <c r="MN624" s="2263"/>
      <c r="MO624" s="1869"/>
      <c r="MP624" s="374"/>
      <c r="MQ624" s="374"/>
      <c r="MR624" s="2263"/>
      <c r="MS624" s="1869"/>
      <c r="MT624" s="374"/>
      <c r="MU624" s="374"/>
      <c r="MV624" s="2263"/>
      <c r="MW624" s="1869"/>
      <c r="MX624" s="374"/>
      <c r="MY624" s="374"/>
      <c r="MZ624" s="2263"/>
      <c r="NA624" s="1869"/>
      <c r="NB624" s="374"/>
      <c r="NC624" s="374"/>
      <c r="ND624" s="2263"/>
    </row>
    <row r="625" spans="1:368" s="78" customFormat="1" thickBot="1">
      <c r="A625" s="899"/>
      <c r="B625" s="1754"/>
      <c r="C625" s="1790"/>
      <c r="D625" s="2331"/>
      <c r="E625" s="1790"/>
      <c r="F625" s="2342"/>
      <c r="G625" s="2342" t="s">
        <v>682</v>
      </c>
      <c r="H625" s="2343">
        <f t="shared" si="597"/>
        <v>2.952454545454545</v>
      </c>
      <c r="I625" s="2343">
        <f t="shared" si="598"/>
        <v>2.679727272727273</v>
      </c>
      <c r="J625" s="2343">
        <f t="shared" si="599"/>
        <v>4.3305454545454545</v>
      </c>
      <c r="K625" s="2214">
        <f t="shared" si="572"/>
        <v>9.9627272727272729</v>
      </c>
      <c r="L625" s="1754"/>
      <c r="M625" s="65"/>
      <c r="N625" s="65"/>
      <c r="O625" s="65"/>
      <c r="P625" s="218"/>
      <c r="Q625" s="2212">
        <f t="shared" ref="Q625:Q626" si="615">T625*6/20</f>
        <v>4.101</v>
      </c>
      <c r="R625" s="2213">
        <f t="shared" ref="R625:R626" si="616">T625*6/20</f>
        <v>4.101</v>
      </c>
      <c r="S625" s="2213">
        <f t="shared" ref="S625:S626" si="617">T625*8/20</f>
        <v>5.468</v>
      </c>
      <c r="T625" s="2357">
        <f>T620</f>
        <v>13.67</v>
      </c>
      <c r="U625" s="41"/>
      <c r="V625" s="41"/>
      <c r="W625" s="41"/>
      <c r="X625" s="100"/>
      <c r="Y625" s="101"/>
      <c r="Z625" s="101"/>
      <c r="AA625" s="101"/>
      <c r="AB625" s="102"/>
      <c r="AC625" s="484"/>
      <c r="AD625" s="484"/>
      <c r="AE625" s="484"/>
      <c r="AF625" s="356"/>
      <c r="AG625" s="358"/>
      <c r="AH625" s="358"/>
      <c r="AI625" s="358"/>
      <c r="AJ625" s="543"/>
      <c r="AK625" s="485"/>
      <c r="AL625" s="486"/>
      <c r="AM625" s="486"/>
      <c r="AN625" s="2361"/>
      <c r="AO625" s="2227"/>
      <c r="AP625" s="2227"/>
      <c r="AQ625" s="2227"/>
      <c r="AR625" s="108"/>
      <c r="AS625" s="358"/>
      <c r="AT625" s="358"/>
      <c r="AU625" s="358"/>
      <c r="AV625" s="543"/>
      <c r="AW625" s="1971"/>
      <c r="AX625" s="665"/>
      <c r="AY625" s="666"/>
      <c r="AZ625" s="1963"/>
      <c r="BA625" s="4"/>
      <c r="BB625" s="4"/>
      <c r="BC625" s="4"/>
      <c r="BD625" s="2395"/>
      <c r="BE625" s="2212">
        <f t="shared" si="601"/>
        <v>3.9869999999999997</v>
      </c>
      <c r="BF625" s="2213">
        <f t="shared" si="602"/>
        <v>3.9869999999999997</v>
      </c>
      <c r="BG625" s="2470">
        <f t="shared" si="603"/>
        <v>5.3159999999999998</v>
      </c>
      <c r="BH625" s="2443">
        <v>13.29</v>
      </c>
      <c r="BI625" s="221"/>
      <c r="BJ625" s="221"/>
      <c r="BK625" s="221"/>
      <c r="BL625" s="220"/>
      <c r="BM625" s="1982"/>
      <c r="BN625" s="358"/>
      <c r="BO625" s="358"/>
      <c r="BP625" s="1983"/>
      <c r="BQ625" s="109"/>
      <c r="BR625" s="109"/>
      <c r="BS625" s="109"/>
      <c r="BT625" s="608"/>
      <c r="BU625" s="1939"/>
      <c r="BV625" s="109"/>
      <c r="BW625" s="109"/>
      <c r="BX625" s="1940"/>
      <c r="BY625" s="90"/>
      <c r="BZ625" s="90"/>
      <c r="CA625" s="90"/>
      <c r="CB625" s="120"/>
      <c r="CC625" s="41">
        <f t="shared" si="612"/>
        <v>4.95</v>
      </c>
      <c r="CD625" s="41">
        <f t="shared" si="613"/>
        <v>4.95</v>
      </c>
      <c r="CE625" s="41">
        <f t="shared" si="614"/>
        <v>6.6</v>
      </c>
      <c r="CF625" s="148">
        <v>16.5</v>
      </c>
      <c r="CG625" s="38"/>
      <c r="CH625" s="38"/>
      <c r="CI625" s="38"/>
      <c r="CJ625" s="117"/>
      <c r="CK625" s="221"/>
      <c r="CL625" s="221"/>
      <c r="CM625" s="221"/>
      <c r="CN625" s="220"/>
      <c r="CO625" s="1858"/>
      <c r="CQ625" s="3"/>
      <c r="CR625" s="2020"/>
      <c r="CV625" s="121"/>
      <c r="CW625" s="2"/>
      <c r="CY625" s="3"/>
      <c r="CZ625" s="3"/>
      <c r="DA625" s="2418">
        <f t="shared" si="582"/>
        <v>3</v>
      </c>
      <c r="DB625" s="378">
        <f t="shared" si="583"/>
        <v>3</v>
      </c>
      <c r="DC625" s="2448">
        <f t="shared" si="584"/>
        <v>4</v>
      </c>
      <c r="DD625" s="369">
        <v>10</v>
      </c>
      <c r="DE625" s="2"/>
      <c r="DG625" s="3"/>
      <c r="DH625" s="3"/>
      <c r="DI625" s="2"/>
      <c r="DK625" s="3"/>
      <c r="DL625" s="3"/>
      <c r="DM625" s="90"/>
      <c r="DN625" s="90"/>
      <c r="DO625" s="90"/>
      <c r="DP625" s="103"/>
      <c r="DQ625" s="2"/>
      <c r="DS625" s="3"/>
      <c r="DT625" s="121"/>
      <c r="DU625" s="2"/>
      <c r="DW625" s="3"/>
      <c r="DX625" s="121"/>
      <c r="DY625" s="2"/>
      <c r="EA625" s="3"/>
      <c r="EB625" s="121"/>
      <c r="EC625" s="2"/>
      <c r="EE625" s="3"/>
      <c r="EF625" s="121"/>
      <c r="EG625" s="2"/>
      <c r="EI625" s="3"/>
      <c r="EJ625" s="121"/>
      <c r="EK625" s="2"/>
      <c r="EM625" s="3"/>
      <c r="EN625" s="121"/>
      <c r="EO625" s="1870"/>
      <c r="EP625" s="462"/>
      <c r="EQ625" s="462"/>
      <c r="ER625" s="1871"/>
      <c r="ES625" s="2"/>
      <c r="EU625" s="3"/>
      <c r="EV625" s="121"/>
      <c r="EW625" s="2"/>
      <c r="EY625" s="3"/>
      <c r="EZ625" s="121"/>
      <c r="FA625" s="2"/>
      <c r="FC625" s="3"/>
      <c r="FD625" s="121"/>
      <c r="FE625" s="1682"/>
      <c r="FF625" s="1683"/>
      <c r="FG625" s="1684"/>
      <c r="FH625" s="1685"/>
      <c r="FL625" s="2252"/>
      <c r="FP625" s="2252"/>
      <c r="FQ625" s="1858"/>
      <c r="FT625" s="2252"/>
      <c r="FU625" s="462"/>
      <c r="FV625" s="462"/>
      <c r="FW625" s="462"/>
      <c r="FX625" s="2267">
        <f t="shared" si="604"/>
        <v>0</v>
      </c>
      <c r="FY625" s="374"/>
      <c r="FZ625" s="374"/>
      <c r="GA625" s="374"/>
      <c r="GB625" s="2424"/>
      <c r="GC625" s="1906">
        <f>GF625*6/20</f>
        <v>4.2389999999999999</v>
      </c>
      <c r="GD625" s="683">
        <f>GF625*6/20</f>
        <v>4.2389999999999999</v>
      </c>
      <c r="GE625" s="683">
        <f>GF625*8/20</f>
        <v>5.6520000000000001</v>
      </c>
      <c r="GF625" s="1907">
        <v>14.13</v>
      </c>
      <c r="GG625" s="1858"/>
      <c r="GJ625" s="2252"/>
      <c r="GK625" s="1858"/>
      <c r="GN625" s="2252"/>
      <c r="GR625" s="2252"/>
      <c r="GV625" s="1858"/>
      <c r="GW625" s="1870">
        <v>1</v>
      </c>
      <c r="GX625" s="462">
        <v>1</v>
      </c>
      <c r="GY625" s="462">
        <v>4</v>
      </c>
      <c r="GZ625" s="1871">
        <f t="shared" si="586"/>
        <v>6</v>
      </c>
      <c r="HA625" s="1870"/>
      <c r="HB625" s="462"/>
      <c r="HC625" s="462"/>
      <c r="HD625" s="1871"/>
      <c r="HE625" s="1870"/>
      <c r="HF625" s="462"/>
      <c r="HG625" s="462"/>
      <c r="HH625" s="1871"/>
      <c r="HI625" s="374">
        <f t="shared" si="608"/>
        <v>2.1</v>
      </c>
      <c r="HJ625" s="374">
        <f t="shared" si="609"/>
        <v>2.1</v>
      </c>
      <c r="HK625" s="374">
        <f t="shared" si="610"/>
        <v>2.8</v>
      </c>
      <c r="HL625" s="2263">
        <v>7</v>
      </c>
      <c r="HM625" s="1870">
        <v>4</v>
      </c>
      <c r="HN625" s="462">
        <v>1</v>
      </c>
      <c r="HO625" s="462">
        <v>7</v>
      </c>
      <c r="HP625" s="1871">
        <f t="shared" si="611"/>
        <v>12</v>
      </c>
      <c r="HQ625" s="374"/>
      <c r="HR625" s="374"/>
      <c r="HS625" s="374"/>
      <c r="HT625" s="2263"/>
      <c r="HU625" s="374"/>
      <c r="HV625" s="374"/>
      <c r="HW625" s="374"/>
      <c r="HX625" s="2263"/>
      <c r="HY625" s="374"/>
      <c r="HZ625" s="374"/>
      <c r="IA625" s="374"/>
      <c r="IB625" s="2263"/>
      <c r="IC625" s="374"/>
      <c r="ID625" s="374"/>
      <c r="IE625" s="374"/>
      <c r="IF625" s="2263"/>
      <c r="IG625" s="374"/>
      <c r="IH625" s="374"/>
      <c r="II625" s="374"/>
      <c r="IJ625" s="2263"/>
      <c r="IK625" s="374"/>
      <c r="IL625" s="374"/>
      <c r="IM625" s="374"/>
      <c r="IN625" s="2263"/>
      <c r="IO625" s="374"/>
      <c r="IP625" s="374"/>
      <c r="IQ625" s="374"/>
      <c r="IR625" s="2263"/>
      <c r="IS625" s="374"/>
      <c r="IT625" s="374"/>
      <c r="IU625" s="374"/>
      <c r="IV625" s="1870"/>
      <c r="IW625" s="1869"/>
      <c r="IX625" s="374"/>
      <c r="IY625" s="374"/>
      <c r="IZ625" s="2263"/>
      <c r="JA625" s="1869">
        <f t="shared" si="588"/>
        <v>1.8</v>
      </c>
      <c r="JB625" s="374">
        <f t="shared" si="589"/>
        <v>1.8</v>
      </c>
      <c r="JC625" s="374">
        <f t="shared" si="590"/>
        <v>2.4</v>
      </c>
      <c r="JD625" s="2263">
        <v>6</v>
      </c>
      <c r="JE625" s="1869">
        <f t="shared" si="591"/>
        <v>1.5</v>
      </c>
      <c r="JF625" s="374">
        <f t="shared" si="592"/>
        <v>1.5</v>
      </c>
      <c r="JG625" s="374">
        <f t="shared" si="593"/>
        <v>2</v>
      </c>
      <c r="JH625" s="2263">
        <v>5</v>
      </c>
      <c r="JI625" s="1869">
        <f t="shared" si="594"/>
        <v>1.8</v>
      </c>
      <c r="JJ625" s="374">
        <f t="shared" si="595"/>
        <v>1.8</v>
      </c>
      <c r="JK625" s="374">
        <f t="shared" si="596"/>
        <v>2.4</v>
      </c>
      <c r="JL625" s="2263">
        <v>6</v>
      </c>
      <c r="JM625" s="1869"/>
      <c r="JN625" s="374"/>
      <c r="JO625" s="374"/>
      <c r="JP625" s="2263"/>
      <c r="JQ625" s="1869"/>
      <c r="JR625" s="374"/>
      <c r="JS625" s="374"/>
      <c r="JT625" s="2263"/>
      <c r="JU625" s="1869"/>
      <c r="JV625" s="374"/>
      <c r="JW625" s="374"/>
      <c r="JX625" s="2263"/>
      <c r="JY625" s="1869"/>
      <c r="JZ625" s="374"/>
      <c r="KA625" s="374"/>
      <c r="KB625" s="2263"/>
      <c r="KC625" s="1869"/>
      <c r="KD625" s="374"/>
      <c r="KE625" s="374"/>
      <c r="KF625" s="2263"/>
      <c r="KG625" s="1869"/>
      <c r="KH625" s="374"/>
      <c r="KI625" s="374"/>
      <c r="KJ625" s="2263"/>
      <c r="KK625" s="1869"/>
      <c r="KL625" s="374"/>
      <c r="KM625" s="374"/>
      <c r="KN625" s="2263"/>
      <c r="KO625" s="1869"/>
      <c r="KP625" s="374"/>
      <c r="KQ625" s="374"/>
      <c r="KR625" s="2263"/>
      <c r="KS625" s="1869"/>
      <c r="KT625" s="374"/>
      <c r="KU625" s="374"/>
      <c r="KV625" s="2263"/>
      <c r="KW625" s="1869"/>
      <c r="KX625" s="374"/>
      <c r="KY625" s="374"/>
      <c r="KZ625" s="2263"/>
      <c r="LA625" s="1869"/>
      <c r="LB625" s="374"/>
      <c r="LC625" s="374"/>
      <c r="LD625" s="2263"/>
      <c r="LE625" s="1869"/>
      <c r="LF625" s="374"/>
      <c r="LG625" s="374"/>
      <c r="LH625" s="2263"/>
      <c r="LI625" s="1869"/>
      <c r="LJ625" s="374"/>
      <c r="LK625" s="374"/>
      <c r="LL625" s="2263"/>
      <c r="LM625" s="1869"/>
      <c r="LN625" s="374"/>
      <c r="LO625" s="374"/>
      <c r="LP625" s="2263"/>
      <c r="LQ625" s="1869"/>
      <c r="LR625" s="374"/>
      <c r="LS625" s="374"/>
      <c r="LT625" s="2263"/>
      <c r="LU625" s="1869"/>
      <c r="LV625" s="374"/>
      <c r="LW625" s="374"/>
      <c r="LX625" s="2263"/>
      <c r="LY625" s="1869"/>
      <c r="LZ625" s="374"/>
      <c r="MA625" s="374"/>
      <c r="MB625" s="2263"/>
      <c r="MC625" s="1869"/>
      <c r="MD625" s="374"/>
      <c r="ME625" s="374"/>
      <c r="MF625" s="2263"/>
      <c r="MG625" s="1869"/>
      <c r="MH625" s="374"/>
      <c r="MI625" s="374"/>
      <c r="MJ625" s="2263"/>
      <c r="MK625" s="1869"/>
      <c r="ML625" s="374"/>
      <c r="MM625" s="374"/>
      <c r="MN625" s="2263"/>
      <c r="MO625" s="1869"/>
      <c r="MP625" s="374"/>
      <c r="MQ625" s="374"/>
      <c r="MR625" s="2263"/>
      <c r="MS625" s="1869"/>
      <c r="MT625" s="374"/>
      <c r="MU625" s="374"/>
      <c r="MV625" s="2263"/>
      <c r="MW625" s="1869"/>
      <c r="MX625" s="374"/>
      <c r="MY625" s="374"/>
      <c r="MZ625" s="2263"/>
      <c r="NA625" s="1869"/>
      <c r="NB625" s="374"/>
      <c r="NC625" s="374"/>
      <c r="ND625" s="2263"/>
    </row>
    <row r="626" spans="1:368" s="78" customFormat="1" thickBot="1">
      <c r="A626" s="899"/>
      <c r="B626" s="1754"/>
      <c r="C626" s="1790"/>
      <c r="D626" s="2331"/>
      <c r="E626" s="1790"/>
      <c r="F626" s="2342"/>
      <c r="G626" s="2342" t="s">
        <v>683</v>
      </c>
      <c r="H626" s="2343">
        <f t="shared" si="597"/>
        <v>3.3888181818181811</v>
      </c>
      <c r="I626" s="2343">
        <f t="shared" si="598"/>
        <v>3.0251818181818178</v>
      </c>
      <c r="J626" s="2343">
        <f t="shared" si="599"/>
        <v>4.3669090909090906</v>
      </c>
      <c r="K626" s="2214">
        <f t="shared" si="572"/>
        <v>10.780909090909089</v>
      </c>
      <c r="L626" s="1754"/>
      <c r="M626" s="65"/>
      <c r="N626" s="65"/>
      <c r="O626" s="65"/>
      <c r="P626" s="218"/>
      <c r="Q626" s="2212">
        <f t="shared" si="615"/>
        <v>4.101</v>
      </c>
      <c r="R626" s="2213">
        <f t="shared" si="616"/>
        <v>4.101</v>
      </c>
      <c r="S626" s="2213">
        <f t="shared" si="617"/>
        <v>5.468</v>
      </c>
      <c r="T626" s="2357">
        <f>T620</f>
        <v>13.67</v>
      </c>
      <c r="U626" s="41"/>
      <c r="V626" s="41"/>
      <c r="W626" s="41"/>
      <c r="X626" s="100"/>
      <c r="Y626" s="101"/>
      <c r="Z626" s="101"/>
      <c r="AA626" s="101"/>
      <c r="AB626" s="102"/>
      <c r="AC626" s="484"/>
      <c r="AD626" s="484"/>
      <c r="AE626" s="484"/>
      <c r="AF626" s="356"/>
      <c r="AG626" s="358"/>
      <c r="AH626" s="358"/>
      <c r="AI626" s="358"/>
      <c r="AJ626" s="543"/>
      <c r="AK626" s="485"/>
      <c r="AL626" s="486"/>
      <c r="AM626" s="486"/>
      <c r="AN626" s="2361"/>
      <c r="AO626" s="2227"/>
      <c r="AP626" s="2227"/>
      <c r="AQ626" s="2227"/>
      <c r="AR626" s="108"/>
      <c r="AS626" s="358"/>
      <c r="AT626" s="358"/>
      <c r="AU626" s="358"/>
      <c r="AV626" s="543"/>
      <c r="AW626" s="1971"/>
      <c r="AX626" s="665"/>
      <c r="AY626" s="666"/>
      <c r="AZ626" s="1963"/>
      <c r="BA626" s="4"/>
      <c r="BB626" s="4"/>
      <c r="BC626" s="4"/>
      <c r="BD626" s="2395"/>
      <c r="BE626" s="2212">
        <f t="shared" ref="BE626" si="618">BH626*6/20</f>
        <v>3.9869999999999997</v>
      </c>
      <c r="BF626" s="2213">
        <f t="shared" ref="BF626" si="619">BH626*6/20</f>
        <v>3.9869999999999997</v>
      </c>
      <c r="BG626" s="2470">
        <f t="shared" ref="BG626" si="620">BH626*8/20</f>
        <v>5.3159999999999998</v>
      </c>
      <c r="BH626" s="2443">
        <v>13.29</v>
      </c>
      <c r="BI626" s="221"/>
      <c r="BJ626" s="221"/>
      <c r="BK626" s="221"/>
      <c r="BL626" s="220"/>
      <c r="BM626" s="1982"/>
      <c r="BN626" s="358"/>
      <c r="BO626" s="358"/>
      <c r="BP626" s="1983"/>
      <c r="BQ626" s="109"/>
      <c r="BR626" s="109"/>
      <c r="BS626" s="109"/>
      <c r="BT626" s="608"/>
      <c r="BU626" s="1939"/>
      <c r="BV626" s="109"/>
      <c r="BW626" s="109"/>
      <c r="BX626" s="1940"/>
      <c r="BY626" s="90"/>
      <c r="BZ626" s="90"/>
      <c r="CA626" s="90"/>
      <c r="CB626" s="120"/>
      <c r="CC626" s="41">
        <f t="shared" si="612"/>
        <v>4.95</v>
      </c>
      <c r="CD626" s="41">
        <f t="shared" si="613"/>
        <v>4.95</v>
      </c>
      <c r="CE626" s="41">
        <f t="shared" si="614"/>
        <v>6.6</v>
      </c>
      <c r="CF626" s="148">
        <v>16.5</v>
      </c>
      <c r="CG626" s="38"/>
      <c r="CH626" s="38"/>
      <c r="CI626" s="38"/>
      <c r="CJ626" s="117"/>
      <c r="CK626" s="221"/>
      <c r="CL626" s="221"/>
      <c r="CM626" s="221"/>
      <c r="CN626" s="220"/>
      <c r="CO626" s="1858"/>
      <c r="CQ626" s="3"/>
      <c r="CR626" s="2020"/>
      <c r="CV626" s="121"/>
      <c r="CW626" s="2"/>
      <c r="CY626" s="3"/>
      <c r="CZ626" s="3"/>
      <c r="DA626" s="2418">
        <f t="shared" si="582"/>
        <v>3</v>
      </c>
      <c r="DB626" s="378">
        <f t="shared" si="583"/>
        <v>3</v>
      </c>
      <c r="DC626" s="2448">
        <f t="shared" si="584"/>
        <v>4</v>
      </c>
      <c r="DD626" s="369">
        <v>10</v>
      </c>
      <c r="DE626" s="2"/>
      <c r="DG626" s="3"/>
      <c r="DH626" s="3"/>
      <c r="DI626" s="2"/>
      <c r="DK626" s="3"/>
      <c r="DL626" s="3"/>
      <c r="DM626" s="90"/>
      <c r="DN626" s="90"/>
      <c r="DO626" s="90"/>
      <c r="DP626" s="103"/>
      <c r="DQ626" s="2"/>
      <c r="DS626" s="3"/>
      <c r="DT626" s="121"/>
      <c r="DU626" s="2"/>
      <c r="DW626" s="3"/>
      <c r="DX626" s="121"/>
      <c r="DY626" s="2"/>
      <c r="EA626" s="3"/>
      <c r="EB626" s="121"/>
      <c r="EC626" s="2"/>
      <c r="EE626" s="3"/>
      <c r="EF626" s="121"/>
      <c r="EG626" s="2"/>
      <c r="EI626" s="3"/>
      <c r="EJ626" s="121"/>
      <c r="EK626" s="2"/>
      <c r="EM626" s="3"/>
      <c r="EN626" s="121"/>
      <c r="EO626" s="1870"/>
      <c r="EP626" s="462"/>
      <c r="EQ626" s="462"/>
      <c r="ER626" s="1871"/>
      <c r="ES626" s="2"/>
      <c r="EU626" s="3"/>
      <c r="EV626" s="121"/>
      <c r="EW626" s="2"/>
      <c r="EY626" s="3"/>
      <c r="EZ626" s="121"/>
      <c r="FA626" s="2"/>
      <c r="FC626" s="3"/>
      <c r="FD626" s="121"/>
      <c r="FE626" s="1682"/>
      <c r="FF626" s="1683"/>
      <c r="FG626" s="1684"/>
      <c r="FH626" s="1685"/>
      <c r="FL626" s="2252"/>
      <c r="FP626" s="2252"/>
      <c r="FQ626" s="1858"/>
      <c r="FT626" s="2252"/>
      <c r="FU626" s="462"/>
      <c r="FV626" s="462"/>
      <c r="FW626" s="462"/>
      <c r="FX626" s="2267">
        <f t="shared" si="604"/>
        <v>0</v>
      </c>
      <c r="FY626" s="374"/>
      <c r="FZ626" s="374"/>
      <c r="GA626" s="374"/>
      <c r="GB626" s="2424"/>
      <c r="GC626" s="1906">
        <f>GF626*6/20</f>
        <v>4.2389999999999999</v>
      </c>
      <c r="GD626" s="683">
        <f>GF626*6/20</f>
        <v>4.2389999999999999</v>
      </c>
      <c r="GE626" s="683">
        <f>GF626*8/20</f>
        <v>5.6520000000000001</v>
      </c>
      <c r="GF626" s="1907">
        <f>GF625</f>
        <v>14.13</v>
      </c>
      <c r="GG626" s="1858"/>
      <c r="GJ626" s="2252"/>
      <c r="GK626" s="1858"/>
      <c r="GN626" s="2252"/>
      <c r="GR626" s="2252"/>
      <c r="GV626" s="1858"/>
      <c r="GW626" s="1870">
        <v>3</v>
      </c>
      <c r="GX626" s="462">
        <v>2</v>
      </c>
      <c r="GY626" s="462">
        <v>4</v>
      </c>
      <c r="GZ626" s="1871">
        <f t="shared" si="586"/>
        <v>9</v>
      </c>
      <c r="HA626" s="1870"/>
      <c r="HB626" s="462"/>
      <c r="HC626" s="462"/>
      <c r="HD626" s="1871"/>
      <c r="HE626" s="1870"/>
      <c r="HF626" s="462"/>
      <c r="HG626" s="462"/>
      <c r="HH626" s="1871"/>
      <c r="HI626" s="374">
        <f t="shared" si="608"/>
        <v>3</v>
      </c>
      <c r="HJ626" s="374">
        <f t="shared" si="609"/>
        <v>3</v>
      </c>
      <c r="HK626" s="374">
        <f t="shared" si="610"/>
        <v>4</v>
      </c>
      <c r="HL626" s="2263">
        <v>10</v>
      </c>
      <c r="HM626" s="1870">
        <v>5</v>
      </c>
      <c r="HN626" s="462">
        <v>2</v>
      </c>
      <c r="HO626" s="462">
        <v>5</v>
      </c>
      <c r="HP626" s="1871">
        <f t="shared" si="611"/>
        <v>12</v>
      </c>
      <c r="HQ626" s="374"/>
      <c r="HR626" s="374"/>
      <c r="HS626" s="374"/>
      <c r="HT626" s="2263"/>
      <c r="HU626" s="374"/>
      <c r="HV626" s="374"/>
      <c r="HW626" s="374"/>
      <c r="HX626" s="2263"/>
      <c r="HY626" s="374"/>
      <c r="HZ626" s="374"/>
      <c r="IA626" s="374"/>
      <c r="IB626" s="2263"/>
      <c r="IC626" s="374"/>
      <c r="ID626" s="374"/>
      <c r="IE626" s="374"/>
      <c r="IF626" s="2263"/>
      <c r="IG626" s="374"/>
      <c r="IH626" s="374"/>
      <c r="II626" s="374"/>
      <c r="IJ626" s="2263"/>
      <c r="IK626" s="374"/>
      <c r="IL626" s="374"/>
      <c r="IM626" s="374"/>
      <c r="IN626" s="2263"/>
      <c r="IO626" s="374"/>
      <c r="IP626" s="374"/>
      <c r="IQ626" s="374"/>
      <c r="IR626" s="2263"/>
      <c r="IS626" s="374"/>
      <c r="IT626" s="374"/>
      <c r="IU626" s="374"/>
      <c r="IV626" s="1870"/>
      <c r="IW626" s="1869"/>
      <c r="IX626" s="374"/>
      <c r="IY626" s="374"/>
      <c r="IZ626" s="2263"/>
      <c r="JA626" s="1869">
        <f t="shared" si="588"/>
        <v>1.2</v>
      </c>
      <c r="JB626" s="374">
        <f t="shared" si="589"/>
        <v>1.2</v>
      </c>
      <c r="JC626" s="374">
        <f t="shared" si="590"/>
        <v>1.6</v>
      </c>
      <c r="JD626" s="2263">
        <v>4</v>
      </c>
      <c r="JE626" s="1869">
        <f t="shared" si="591"/>
        <v>3</v>
      </c>
      <c r="JF626" s="374">
        <f t="shared" si="592"/>
        <v>3</v>
      </c>
      <c r="JG626" s="374">
        <f t="shared" si="593"/>
        <v>4</v>
      </c>
      <c r="JH626" s="2263">
        <v>10</v>
      </c>
      <c r="JI626" s="1869">
        <f t="shared" si="594"/>
        <v>1.8</v>
      </c>
      <c r="JJ626" s="374">
        <f t="shared" si="595"/>
        <v>1.8</v>
      </c>
      <c r="JK626" s="374">
        <f t="shared" si="596"/>
        <v>2.4</v>
      </c>
      <c r="JL626" s="2263">
        <v>6</v>
      </c>
      <c r="JM626" s="1869"/>
      <c r="JN626" s="374"/>
      <c r="JO626" s="374"/>
      <c r="JP626" s="2263"/>
      <c r="JQ626" s="1869"/>
      <c r="JR626" s="374"/>
      <c r="JS626" s="374"/>
      <c r="JT626" s="2263"/>
      <c r="JU626" s="1869"/>
      <c r="JV626" s="374"/>
      <c r="JW626" s="374"/>
      <c r="JX626" s="2263"/>
      <c r="JY626" s="1869"/>
      <c r="JZ626" s="374"/>
      <c r="KA626" s="374"/>
      <c r="KB626" s="2263"/>
      <c r="KC626" s="1869"/>
      <c r="KD626" s="374"/>
      <c r="KE626" s="374"/>
      <c r="KF626" s="2263"/>
      <c r="KG626" s="1869"/>
      <c r="KH626" s="374"/>
      <c r="KI626" s="374"/>
      <c r="KJ626" s="2263"/>
      <c r="KK626" s="1869"/>
      <c r="KL626" s="374"/>
      <c r="KM626" s="374"/>
      <c r="KN626" s="2263"/>
      <c r="KO626" s="1869"/>
      <c r="KP626" s="374"/>
      <c r="KQ626" s="374"/>
      <c r="KR626" s="2263"/>
      <c r="KS626" s="1869"/>
      <c r="KT626" s="374"/>
      <c r="KU626" s="374"/>
      <c r="KV626" s="2263"/>
      <c r="KW626" s="1869"/>
      <c r="KX626" s="374"/>
      <c r="KY626" s="374"/>
      <c r="KZ626" s="2263"/>
      <c r="LA626" s="1869"/>
      <c r="LB626" s="374"/>
      <c r="LC626" s="374"/>
      <c r="LD626" s="2263"/>
      <c r="LE626" s="1869"/>
      <c r="LF626" s="374"/>
      <c r="LG626" s="374"/>
      <c r="LH626" s="2263"/>
      <c r="LI626" s="1869"/>
      <c r="LJ626" s="374"/>
      <c r="LK626" s="374"/>
      <c r="LL626" s="2263"/>
      <c r="LM626" s="1869"/>
      <c r="LN626" s="374"/>
      <c r="LO626" s="374"/>
      <c r="LP626" s="2263"/>
      <c r="LQ626" s="1869"/>
      <c r="LR626" s="374"/>
      <c r="LS626" s="374"/>
      <c r="LT626" s="2263"/>
      <c r="LU626" s="1869"/>
      <c r="LV626" s="374"/>
      <c r="LW626" s="374"/>
      <c r="LX626" s="2263"/>
      <c r="LY626" s="1869"/>
      <c r="LZ626" s="374"/>
      <c r="MA626" s="374"/>
      <c r="MB626" s="2263"/>
      <c r="MC626" s="1869"/>
      <c r="MD626" s="374"/>
      <c r="ME626" s="374"/>
      <c r="MF626" s="2263"/>
      <c r="MG626" s="1869"/>
      <c r="MH626" s="374"/>
      <c r="MI626" s="374"/>
      <c r="MJ626" s="2263"/>
      <c r="MK626" s="1869"/>
      <c r="ML626" s="374"/>
      <c r="MM626" s="374"/>
      <c r="MN626" s="2263"/>
      <c r="MO626" s="1869"/>
      <c r="MP626" s="374"/>
      <c r="MQ626" s="374"/>
      <c r="MR626" s="2263"/>
      <c r="MS626" s="1869"/>
      <c r="MT626" s="374"/>
      <c r="MU626" s="374"/>
      <c r="MV626" s="2263"/>
      <c r="MW626" s="1869"/>
      <c r="MX626" s="374"/>
      <c r="MY626" s="374"/>
      <c r="MZ626" s="2263"/>
      <c r="NA626" s="1869"/>
      <c r="NB626" s="374"/>
      <c r="NC626" s="374"/>
      <c r="ND626" s="2263"/>
    </row>
    <row r="627" spans="1:368" s="78" customFormat="1" thickBot="1">
      <c r="A627" s="899"/>
      <c r="B627" s="1754"/>
      <c r="C627" s="1790"/>
      <c r="D627" s="2331"/>
      <c r="E627" s="1790"/>
      <c r="F627" s="2342"/>
      <c r="G627" s="2342" t="s">
        <v>684</v>
      </c>
      <c r="H627" s="2343">
        <f t="shared" si="597"/>
        <v>4.0624999999999991</v>
      </c>
      <c r="I627" s="2343">
        <f t="shared" si="598"/>
        <v>4.1041666666666661</v>
      </c>
      <c r="J627" s="2343">
        <f t="shared" si="599"/>
        <v>5.416666666666667</v>
      </c>
      <c r="K627" s="2214">
        <f t="shared" si="572"/>
        <v>13.583333333333332</v>
      </c>
      <c r="L627" s="1754"/>
      <c r="M627" s="65"/>
      <c r="N627" s="65"/>
      <c r="O627" s="65"/>
      <c r="P627" s="218"/>
      <c r="Q627" s="2529">
        <v>4</v>
      </c>
      <c r="R627" s="1160">
        <v>4</v>
      </c>
      <c r="S627" s="1161">
        <v>5</v>
      </c>
      <c r="T627" s="2520">
        <f t="shared" si="600"/>
        <v>13</v>
      </c>
      <c r="U627" s="41"/>
      <c r="V627" s="41"/>
      <c r="W627" s="41"/>
      <c r="X627" s="100"/>
      <c r="Y627" s="101"/>
      <c r="Z627" s="101"/>
      <c r="AA627" s="101"/>
      <c r="AB627" s="102"/>
      <c r="AC627" s="484"/>
      <c r="AD627" s="484"/>
      <c r="AE627" s="484"/>
      <c r="AF627" s="356"/>
      <c r="AG627" s="358"/>
      <c r="AH627" s="358"/>
      <c r="AI627" s="358"/>
      <c r="AJ627" s="543"/>
      <c r="AK627" s="485"/>
      <c r="AL627" s="486"/>
      <c r="AM627" s="486"/>
      <c r="AN627" s="2361"/>
      <c r="AO627" s="2227"/>
      <c r="AP627" s="2227"/>
      <c r="AQ627" s="2227"/>
      <c r="AR627" s="108"/>
      <c r="AS627" s="358"/>
      <c r="AT627" s="358"/>
      <c r="AU627" s="358"/>
      <c r="AV627" s="543"/>
      <c r="AW627" s="1971"/>
      <c r="AX627" s="665"/>
      <c r="AY627" s="666"/>
      <c r="AZ627" s="1963"/>
      <c r="BA627" s="4"/>
      <c r="BB627" s="4"/>
      <c r="BC627" s="4"/>
      <c r="BD627" s="2395"/>
      <c r="BE627" s="2418">
        <f t="shared" si="601"/>
        <v>3.3</v>
      </c>
      <c r="BF627" s="378">
        <f t="shared" si="602"/>
        <v>3.3</v>
      </c>
      <c r="BG627" s="2448">
        <f t="shared" si="603"/>
        <v>4.4000000000000004</v>
      </c>
      <c r="BH627" s="369">
        <v>11</v>
      </c>
      <c r="BI627" s="221"/>
      <c r="BJ627" s="221"/>
      <c r="BK627" s="221"/>
      <c r="BL627" s="220"/>
      <c r="BM627" s="1982"/>
      <c r="BN627" s="358"/>
      <c r="BO627" s="358"/>
      <c r="BP627" s="1983"/>
      <c r="BQ627" s="109"/>
      <c r="BR627" s="109"/>
      <c r="BS627" s="109"/>
      <c r="BT627" s="608"/>
      <c r="BU627" s="1939"/>
      <c r="BV627" s="109"/>
      <c r="BW627" s="109"/>
      <c r="BX627" s="1940"/>
      <c r="BY627" s="90"/>
      <c r="BZ627" s="90"/>
      <c r="CA627" s="90"/>
      <c r="CB627" s="120"/>
      <c r="CC627" s="41">
        <f t="shared" si="612"/>
        <v>5.55</v>
      </c>
      <c r="CD627" s="41">
        <f t="shared" si="613"/>
        <v>5.55</v>
      </c>
      <c r="CE627" s="41">
        <f t="shared" si="614"/>
        <v>7.4</v>
      </c>
      <c r="CF627" s="148">
        <v>18.5</v>
      </c>
      <c r="CG627" s="38"/>
      <c r="CH627" s="38"/>
      <c r="CI627" s="38"/>
      <c r="CJ627" s="117"/>
      <c r="CK627" s="221"/>
      <c r="CL627" s="221"/>
      <c r="CM627" s="221"/>
      <c r="CN627" s="220"/>
      <c r="CO627" s="1858"/>
      <c r="CQ627" s="3"/>
      <c r="CR627" s="2020"/>
      <c r="CV627" s="121"/>
      <c r="CW627" s="2"/>
      <c r="CY627" s="3"/>
      <c r="CZ627" s="3"/>
      <c r="DA627" s="2418">
        <f t="shared" si="582"/>
        <v>4.8</v>
      </c>
      <c r="DB627" s="378">
        <f t="shared" si="583"/>
        <v>4.8</v>
      </c>
      <c r="DC627" s="2448">
        <f t="shared" si="584"/>
        <v>6.4</v>
      </c>
      <c r="DD627" s="369">
        <v>16</v>
      </c>
      <c r="DE627" s="2"/>
      <c r="DG627" s="3"/>
      <c r="DH627" s="3"/>
      <c r="DI627" s="2"/>
      <c r="DK627" s="3"/>
      <c r="DL627" s="3"/>
      <c r="DM627" s="90"/>
      <c r="DN627" s="90"/>
      <c r="DO627" s="90"/>
      <c r="DP627" s="103"/>
      <c r="DQ627" s="2"/>
      <c r="DS627" s="3"/>
      <c r="DT627" s="121"/>
      <c r="DU627" s="2"/>
      <c r="DW627" s="3"/>
      <c r="DX627" s="121"/>
      <c r="DY627" s="2"/>
      <c r="EA627" s="3"/>
      <c r="EB627" s="121"/>
      <c r="EC627" s="2"/>
      <c r="EE627" s="3"/>
      <c r="EF627" s="121"/>
      <c r="EG627" s="2"/>
      <c r="EI627" s="3"/>
      <c r="EJ627" s="121"/>
      <c r="EK627" s="2"/>
      <c r="EM627" s="3"/>
      <c r="EN627" s="121"/>
      <c r="EO627" s="1870"/>
      <c r="EP627" s="462"/>
      <c r="EQ627" s="462"/>
      <c r="ER627" s="1871"/>
      <c r="ES627" s="2"/>
      <c r="EU627" s="3"/>
      <c r="EV627" s="121"/>
      <c r="EW627" s="2"/>
      <c r="EY627" s="3"/>
      <c r="EZ627" s="121"/>
      <c r="FA627" s="2"/>
      <c r="FC627" s="3"/>
      <c r="FD627" s="121"/>
      <c r="FE627" s="1682"/>
      <c r="FF627" s="1683"/>
      <c r="FG627" s="1684"/>
      <c r="FH627" s="1685"/>
      <c r="FL627" s="2252"/>
      <c r="FP627" s="2252"/>
      <c r="FQ627" s="1858"/>
      <c r="FT627" s="2252"/>
      <c r="FU627" s="462">
        <v>4</v>
      </c>
      <c r="FV627" s="462">
        <v>4.5</v>
      </c>
      <c r="FW627" s="462">
        <v>5</v>
      </c>
      <c r="FX627" s="2267">
        <f t="shared" si="604"/>
        <v>13.5</v>
      </c>
      <c r="FY627" s="374"/>
      <c r="FZ627" s="374"/>
      <c r="GA627" s="374"/>
      <c r="GB627" s="2424"/>
      <c r="GC627" s="374">
        <f t="shared" si="605"/>
        <v>3.9</v>
      </c>
      <c r="GD627" s="374">
        <f t="shared" si="606"/>
        <v>3.9</v>
      </c>
      <c r="GE627" s="374">
        <f t="shared" si="607"/>
        <v>5.2</v>
      </c>
      <c r="GF627" s="2263">
        <v>13</v>
      </c>
      <c r="GG627" s="1858"/>
      <c r="GJ627" s="2252"/>
      <c r="GK627" s="1858"/>
      <c r="GN627" s="2252"/>
      <c r="GR627" s="2252"/>
      <c r="GV627" s="1858"/>
      <c r="GW627" s="1870">
        <v>3</v>
      </c>
      <c r="GX627" s="462">
        <v>5</v>
      </c>
      <c r="GY627" s="462">
        <v>5</v>
      </c>
      <c r="GZ627" s="1871">
        <f t="shared" si="586"/>
        <v>13</v>
      </c>
      <c r="HA627" s="1870"/>
      <c r="HB627" s="462"/>
      <c r="HC627" s="462"/>
      <c r="HD627" s="1871"/>
      <c r="HE627" s="1870"/>
      <c r="HF627" s="462"/>
      <c r="HG627" s="462"/>
      <c r="HH627" s="1871"/>
      <c r="HI627" s="374">
        <f t="shared" si="608"/>
        <v>3.6</v>
      </c>
      <c r="HJ627" s="374">
        <f t="shared" si="609"/>
        <v>3.6</v>
      </c>
      <c r="HK627" s="374">
        <f t="shared" si="610"/>
        <v>4.8</v>
      </c>
      <c r="HL627" s="2263">
        <v>12</v>
      </c>
      <c r="HM627" s="1870">
        <v>4</v>
      </c>
      <c r="HN627" s="462">
        <v>2</v>
      </c>
      <c r="HO627" s="462">
        <v>5</v>
      </c>
      <c r="HP627" s="1871">
        <f t="shared" si="611"/>
        <v>11</v>
      </c>
      <c r="HQ627" s="374"/>
      <c r="HR627" s="374"/>
      <c r="HS627" s="374"/>
      <c r="HT627" s="2263"/>
      <c r="HU627" s="374"/>
      <c r="HV627" s="374"/>
      <c r="HW627" s="374"/>
      <c r="HX627" s="2263"/>
      <c r="HY627" s="374"/>
      <c r="HZ627" s="374"/>
      <c r="IA627" s="374"/>
      <c r="IB627" s="2263"/>
      <c r="IC627" s="374"/>
      <c r="ID627" s="374"/>
      <c r="IE627" s="374"/>
      <c r="IF627" s="2263"/>
      <c r="IG627" s="374"/>
      <c r="IH627" s="374"/>
      <c r="II627" s="374"/>
      <c r="IJ627" s="2263"/>
      <c r="IK627" s="374"/>
      <c r="IL627" s="374"/>
      <c r="IM627" s="374"/>
      <c r="IN627" s="2263"/>
      <c r="IO627" s="374"/>
      <c r="IP627" s="374"/>
      <c r="IQ627" s="374"/>
      <c r="IR627" s="2263"/>
      <c r="IS627" s="374"/>
      <c r="IT627" s="374"/>
      <c r="IU627" s="374"/>
      <c r="IV627" s="1870"/>
      <c r="IW627" s="1869"/>
      <c r="IX627" s="374"/>
      <c r="IY627" s="374"/>
      <c r="IZ627" s="2263"/>
      <c r="JA627" s="1869">
        <f t="shared" si="588"/>
        <v>4.8</v>
      </c>
      <c r="JB627" s="374">
        <f t="shared" si="589"/>
        <v>4.8</v>
      </c>
      <c r="JC627" s="374">
        <f t="shared" si="590"/>
        <v>6.4</v>
      </c>
      <c r="JD627" s="2263">
        <v>16</v>
      </c>
      <c r="JE627" s="1869">
        <f t="shared" si="591"/>
        <v>3.9</v>
      </c>
      <c r="JF627" s="374">
        <f t="shared" si="592"/>
        <v>3.9</v>
      </c>
      <c r="JG627" s="374">
        <f t="shared" si="593"/>
        <v>5.2</v>
      </c>
      <c r="JH627" s="2263">
        <v>13</v>
      </c>
      <c r="JI627" s="1869">
        <f t="shared" si="594"/>
        <v>3.9</v>
      </c>
      <c r="JJ627" s="374">
        <f t="shared" si="595"/>
        <v>3.9</v>
      </c>
      <c r="JK627" s="374">
        <f t="shared" si="596"/>
        <v>5.2</v>
      </c>
      <c r="JL627" s="2263">
        <v>13</v>
      </c>
      <c r="JM627" s="1869"/>
      <c r="JN627" s="374"/>
      <c r="JO627" s="374"/>
      <c r="JP627" s="2263"/>
      <c r="JQ627" s="1869"/>
      <c r="JR627" s="374"/>
      <c r="JS627" s="374"/>
      <c r="JT627" s="2263"/>
      <c r="JU627" s="1869"/>
      <c r="JV627" s="374"/>
      <c r="JW627" s="374"/>
      <c r="JX627" s="2263"/>
      <c r="JY627" s="1869"/>
      <c r="JZ627" s="374"/>
      <c r="KA627" s="374"/>
      <c r="KB627" s="2263"/>
      <c r="KC627" s="1869"/>
      <c r="KD627" s="374"/>
      <c r="KE627" s="374"/>
      <c r="KF627" s="2263"/>
      <c r="KG627" s="1869"/>
      <c r="KH627" s="374"/>
      <c r="KI627" s="374"/>
      <c r="KJ627" s="2263"/>
      <c r="KK627" s="1869"/>
      <c r="KL627" s="374"/>
      <c r="KM627" s="374"/>
      <c r="KN627" s="2263"/>
      <c r="KO627" s="1869"/>
      <c r="KP627" s="374"/>
      <c r="KQ627" s="374"/>
      <c r="KR627" s="2263"/>
      <c r="KS627" s="1869"/>
      <c r="KT627" s="374"/>
      <c r="KU627" s="374"/>
      <c r="KV627" s="2263"/>
      <c r="KW627" s="1869"/>
      <c r="KX627" s="374"/>
      <c r="KY627" s="374"/>
      <c r="KZ627" s="2263"/>
      <c r="LA627" s="1869"/>
      <c r="LB627" s="374"/>
      <c r="LC627" s="374"/>
      <c r="LD627" s="2263"/>
      <c r="LE627" s="1869"/>
      <c r="LF627" s="374"/>
      <c r="LG627" s="374"/>
      <c r="LH627" s="2263"/>
      <c r="LI627" s="1869"/>
      <c r="LJ627" s="374"/>
      <c r="LK627" s="374"/>
      <c r="LL627" s="2263"/>
      <c r="LM627" s="1869"/>
      <c r="LN627" s="374"/>
      <c r="LO627" s="374"/>
      <c r="LP627" s="2263"/>
      <c r="LQ627" s="1869"/>
      <c r="LR627" s="374"/>
      <c r="LS627" s="374"/>
      <c r="LT627" s="2263"/>
      <c r="LU627" s="1869"/>
      <c r="LV627" s="374"/>
      <c r="LW627" s="374"/>
      <c r="LX627" s="2263"/>
      <c r="LY627" s="1869"/>
      <c r="LZ627" s="374"/>
      <c r="MA627" s="374"/>
      <c r="MB627" s="2263"/>
      <c r="MC627" s="1869"/>
      <c r="MD627" s="374"/>
      <c r="ME627" s="374"/>
      <c r="MF627" s="2263"/>
      <c r="MG627" s="1869"/>
      <c r="MH627" s="374"/>
      <c r="MI627" s="374"/>
      <c r="MJ627" s="2263"/>
      <c r="MK627" s="1869"/>
      <c r="ML627" s="374"/>
      <c r="MM627" s="374"/>
      <c r="MN627" s="2263"/>
      <c r="MO627" s="1869"/>
      <c r="MP627" s="374"/>
      <c r="MQ627" s="374"/>
      <c r="MR627" s="2263"/>
      <c r="MS627" s="1869"/>
      <c r="MT627" s="374"/>
      <c r="MU627" s="374"/>
      <c r="MV627" s="2263"/>
      <c r="MW627" s="1869"/>
      <c r="MX627" s="374"/>
      <c r="MY627" s="374"/>
      <c r="MZ627" s="2263"/>
      <c r="NA627" s="1869"/>
      <c r="NB627" s="374"/>
      <c r="NC627" s="374"/>
      <c r="ND627" s="2263"/>
    </row>
    <row r="628" spans="1:368" s="78" customFormat="1" thickBot="1">
      <c r="A628" s="899"/>
      <c r="B628" s="1754"/>
      <c r="C628" s="1790"/>
      <c r="D628" s="2331"/>
      <c r="E628" s="1790"/>
      <c r="F628" s="2342"/>
      <c r="G628" s="2342" t="s">
        <v>628</v>
      </c>
      <c r="H628" s="2377">
        <f t="shared" si="597"/>
        <v>4.958333333333333</v>
      </c>
      <c r="I628" s="2343">
        <f t="shared" si="598"/>
        <v>4.583333333333333</v>
      </c>
      <c r="J628" s="2343">
        <f t="shared" si="599"/>
        <v>5.916666666666667</v>
      </c>
      <c r="K628" s="2216">
        <f t="shared" si="572"/>
        <v>15.458333333333332</v>
      </c>
      <c r="L628" s="1754"/>
      <c r="M628" s="65"/>
      <c r="N628" s="65"/>
      <c r="O628" s="65"/>
      <c r="P628" s="218"/>
      <c r="Q628" s="2529">
        <v>6</v>
      </c>
      <c r="R628" s="1160">
        <v>3</v>
      </c>
      <c r="S628" s="1161">
        <v>4</v>
      </c>
      <c r="T628" s="2520">
        <f t="shared" si="600"/>
        <v>13</v>
      </c>
      <c r="U628" s="41"/>
      <c r="V628" s="41"/>
      <c r="W628" s="41"/>
      <c r="X628" s="100"/>
      <c r="Y628" s="101"/>
      <c r="Z628" s="101"/>
      <c r="AA628" s="101"/>
      <c r="AB628" s="102"/>
      <c r="AC628" s="484"/>
      <c r="AD628" s="484"/>
      <c r="AE628" s="484"/>
      <c r="AF628" s="356"/>
      <c r="AG628" s="358"/>
      <c r="AH628" s="358"/>
      <c r="AI628" s="358"/>
      <c r="AJ628" s="543"/>
      <c r="AK628" s="485"/>
      <c r="AL628" s="486"/>
      <c r="AM628" s="486"/>
      <c r="AN628" s="2361"/>
      <c r="AO628" s="2227"/>
      <c r="AP628" s="2227"/>
      <c r="AQ628" s="2227"/>
      <c r="AR628" s="108"/>
      <c r="AS628" s="358"/>
      <c r="AT628" s="358"/>
      <c r="AU628" s="358"/>
      <c r="AV628" s="543"/>
      <c r="AW628" s="1971"/>
      <c r="AX628" s="665"/>
      <c r="AY628" s="666"/>
      <c r="AZ628" s="1963"/>
      <c r="BA628" s="4"/>
      <c r="BB628" s="4"/>
      <c r="BC628" s="4"/>
      <c r="BD628" s="2395"/>
      <c r="BE628" s="2418">
        <f t="shared" si="601"/>
        <v>4.5</v>
      </c>
      <c r="BF628" s="378">
        <f t="shared" si="602"/>
        <v>4.5</v>
      </c>
      <c r="BG628" s="2448">
        <f t="shared" si="603"/>
        <v>6</v>
      </c>
      <c r="BH628" s="369">
        <v>15</v>
      </c>
      <c r="BI628" s="221"/>
      <c r="BJ628" s="221"/>
      <c r="BK628" s="221"/>
      <c r="BL628" s="220"/>
      <c r="BM628" s="1982"/>
      <c r="BN628" s="358"/>
      <c r="BO628" s="358"/>
      <c r="BP628" s="1983"/>
      <c r="BQ628" s="109"/>
      <c r="BR628" s="109"/>
      <c r="BS628" s="109"/>
      <c r="BT628" s="608"/>
      <c r="BU628" s="1939"/>
      <c r="BV628" s="109"/>
      <c r="BW628" s="109"/>
      <c r="BX628" s="1940"/>
      <c r="BY628" s="90"/>
      <c r="BZ628" s="90"/>
      <c r="CA628" s="90"/>
      <c r="CB628" s="120"/>
      <c r="CC628" s="41">
        <f t="shared" si="612"/>
        <v>5.7</v>
      </c>
      <c r="CD628" s="41">
        <f t="shared" si="613"/>
        <v>5.7</v>
      </c>
      <c r="CE628" s="41">
        <f t="shared" si="614"/>
        <v>7.6</v>
      </c>
      <c r="CF628" s="148">
        <v>19</v>
      </c>
      <c r="CG628" s="38"/>
      <c r="CH628" s="38"/>
      <c r="CI628" s="38"/>
      <c r="CJ628" s="117"/>
      <c r="CK628" s="221"/>
      <c r="CL628" s="221"/>
      <c r="CM628" s="221"/>
      <c r="CN628" s="220"/>
      <c r="CO628" s="1858"/>
      <c r="CQ628" s="3"/>
      <c r="CR628" s="2020"/>
      <c r="CV628" s="121"/>
      <c r="CW628" s="2"/>
      <c r="CY628" s="3"/>
      <c r="CZ628" s="3"/>
      <c r="DA628" s="2418">
        <f t="shared" si="582"/>
        <v>4.5</v>
      </c>
      <c r="DB628" s="378">
        <f t="shared" si="583"/>
        <v>4.5</v>
      </c>
      <c r="DC628" s="2448">
        <f t="shared" si="584"/>
        <v>6</v>
      </c>
      <c r="DD628" s="369">
        <v>15</v>
      </c>
      <c r="DE628" s="2"/>
      <c r="DG628" s="3"/>
      <c r="DH628" s="3"/>
      <c r="DI628" s="2"/>
      <c r="DK628" s="3"/>
      <c r="DL628" s="3"/>
      <c r="DM628" s="90"/>
      <c r="DN628" s="90"/>
      <c r="DO628" s="90"/>
      <c r="DP628" s="103"/>
      <c r="DQ628" s="2"/>
      <c r="DS628" s="3"/>
      <c r="DT628" s="121"/>
      <c r="DU628" s="2"/>
      <c r="DW628" s="3"/>
      <c r="DX628" s="121"/>
      <c r="DY628" s="2"/>
      <c r="EA628" s="3"/>
      <c r="EB628" s="121"/>
      <c r="EC628" s="2"/>
      <c r="EE628" s="3"/>
      <c r="EF628" s="121"/>
      <c r="EG628" s="2"/>
      <c r="EI628" s="3"/>
      <c r="EJ628" s="121"/>
      <c r="EK628" s="2"/>
      <c r="EM628" s="3"/>
      <c r="EN628" s="121"/>
      <c r="EO628" s="1870"/>
      <c r="EP628" s="462"/>
      <c r="EQ628" s="462"/>
      <c r="ER628" s="1871"/>
      <c r="ES628" s="2"/>
      <c r="EU628" s="3"/>
      <c r="EV628" s="121"/>
      <c r="EW628" s="2"/>
      <c r="EY628" s="3"/>
      <c r="EZ628" s="121"/>
      <c r="FA628" s="2"/>
      <c r="FC628" s="3"/>
      <c r="FD628" s="121"/>
      <c r="FE628" s="1682"/>
      <c r="FF628" s="1683"/>
      <c r="FG628" s="1684"/>
      <c r="FH628" s="1685"/>
      <c r="FL628" s="2252"/>
      <c r="FP628" s="2252"/>
      <c r="FQ628" s="1858"/>
      <c r="FT628" s="2252"/>
      <c r="FU628" s="462">
        <v>6</v>
      </c>
      <c r="FV628" s="462">
        <v>4.5</v>
      </c>
      <c r="FW628" s="462">
        <v>4</v>
      </c>
      <c r="FX628" s="2267">
        <f t="shared" si="604"/>
        <v>14.5</v>
      </c>
      <c r="FY628" s="374"/>
      <c r="FZ628" s="374"/>
      <c r="GA628" s="374"/>
      <c r="GB628" s="2424"/>
      <c r="GC628" s="374">
        <f t="shared" si="605"/>
        <v>4.8</v>
      </c>
      <c r="GD628" s="374">
        <f t="shared" si="606"/>
        <v>4.8</v>
      </c>
      <c r="GE628" s="374">
        <f t="shared" si="607"/>
        <v>6.4</v>
      </c>
      <c r="GF628" s="2263">
        <v>16</v>
      </c>
      <c r="GG628" s="1858"/>
      <c r="GJ628" s="2252"/>
      <c r="GK628" s="1858"/>
      <c r="GN628" s="2252"/>
      <c r="GR628" s="2252"/>
      <c r="GV628" s="1858"/>
      <c r="GW628" s="1870">
        <v>5</v>
      </c>
      <c r="GX628" s="462">
        <v>5</v>
      </c>
      <c r="GY628" s="462">
        <v>5</v>
      </c>
      <c r="GZ628" s="1871">
        <f t="shared" si="586"/>
        <v>15</v>
      </c>
      <c r="HA628" s="1870"/>
      <c r="HB628" s="462"/>
      <c r="HC628" s="462"/>
      <c r="HD628" s="1871"/>
      <c r="HE628" s="1870"/>
      <c r="HF628" s="462"/>
      <c r="HG628" s="462"/>
      <c r="HH628" s="1871"/>
      <c r="HI628" s="374">
        <f t="shared" si="608"/>
        <v>4.8</v>
      </c>
      <c r="HJ628" s="374">
        <f t="shared" si="609"/>
        <v>4.8</v>
      </c>
      <c r="HK628" s="374">
        <f t="shared" si="610"/>
        <v>6.4</v>
      </c>
      <c r="HL628" s="2263">
        <v>16</v>
      </c>
      <c r="HM628" s="1870">
        <v>5</v>
      </c>
      <c r="HN628" s="462">
        <v>5</v>
      </c>
      <c r="HO628" s="462">
        <v>8</v>
      </c>
      <c r="HP628" s="1871">
        <f t="shared" si="611"/>
        <v>18</v>
      </c>
      <c r="HQ628" s="374"/>
      <c r="HR628" s="374"/>
      <c r="HS628" s="374"/>
      <c r="HT628" s="2263"/>
      <c r="HU628" s="374"/>
      <c r="HV628" s="374"/>
      <c r="HW628" s="374"/>
      <c r="HX628" s="2263"/>
      <c r="HY628" s="374"/>
      <c r="HZ628" s="374"/>
      <c r="IA628" s="374"/>
      <c r="IB628" s="2263"/>
      <c r="IC628" s="374"/>
      <c r="ID628" s="374"/>
      <c r="IE628" s="374"/>
      <c r="IF628" s="2263"/>
      <c r="IG628" s="374"/>
      <c r="IH628" s="374"/>
      <c r="II628" s="374"/>
      <c r="IJ628" s="2263"/>
      <c r="IK628" s="374"/>
      <c r="IL628" s="374"/>
      <c r="IM628" s="374"/>
      <c r="IN628" s="2263"/>
      <c r="IO628" s="374"/>
      <c r="IP628" s="374"/>
      <c r="IQ628" s="374"/>
      <c r="IR628" s="2263"/>
      <c r="IS628" s="374"/>
      <c r="IT628" s="374"/>
      <c r="IU628" s="374"/>
      <c r="IV628" s="1870"/>
      <c r="IW628" s="1869"/>
      <c r="IX628" s="374"/>
      <c r="IY628" s="374"/>
      <c r="IZ628" s="2263"/>
      <c r="JA628" s="1869">
        <f t="shared" si="588"/>
        <v>3.9</v>
      </c>
      <c r="JB628" s="374">
        <f t="shared" si="589"/>
        <v>3.9</v>
      </c>
      <c r="JC628" s="374">
        <f t="shared" si="590"/>
        <v>5.2</v>
      </c>
      <c r="JD628" s="2263">
        <v>13</v>
      </c>
      <c r="JE628" s="1869">
        <f t="shared" si="591"/>
        <v>4.8</v>
      </c>
      <c r="JF628" s="374">
        <f t="shared" si="592"/>
        <v>4.8</v>
      </c>
      <c r="JG628" s="374">
        <f t="shared" si="593"/>
        <v>6.4</v>
      </c>
      <c r="JH628" s="2263">
        <v>16</v>
      </c>
      <c r="JI628" s="1869">
        <f t="shared" si="594"/>
        <v>4.5</v>
      </c>
      <c r="JJ628" s="374">
        <f t="shared" si="595"/>
        <v>4.5</v>
      </c>
      <c r="JK628" s="374">
        <f t="shared" si="596"/>
        <v>6</v>
      </c>
      <c r="JL628" s="2263">
        <v>15</v>
      </c>
      <c r="JM628" s="1869"/>
      <c r="JN628" s="374"/>
      <c r="JO628" s="374"/>
      <c r="JP628" s="2263"/>
      <c r="JQ628" s="1869"/>
      <c r="JR628" s="374"/>
      <c r="JS628" s="374"/>
      <c r="JT628" s="2263"/>
      <c r="JU628" s="1869"/>
      <c r="JV628" s="374"/>
      <c r="JW628" s="374"/>
      <c r="JX628" s="2263"/>
      <c r="JY628" s="1869"/>
      <c r="JZ628" s="374"/>
      <c r="KA628" s="374"/>
      <c r="KB628" s="2263"/>
      <c r="KC628" s="1869"/>
      <c r="KD628" s="374"/>
      <c r="KE628" s="374"/>
      <c r="KF628" s="2263"/>
      <c r="KG628" s="1869"/>
      <c r="KH628" s="374"/>
      <c r="KI628" s="374"/>
      <c r="KJ628" s="2263"/>
      <c r="KK628" s="1869"/>
      <c r="KL628" s="374"/>
      <c r="KM628" s="374"/>
      <c r="KN628" s="2263"/>
      <c r="KO628" s="1869"/>
      <c r="KP628" s="374"/>
      <c r="KQ628" s="374"/>
      <c r="KR628" s="2263"/>
      <c r="KS628" s="1869"/>
      <c r="KT628" s="374"/>
      <c r="KU628" s="374"/>
      <c r="KV628" s="2263"/>
      <c r="KW628" s="1869"/>
      <c r="KX628" s="374"/>
      <c r="KY628" s="374"/>
      <c r="KZ628" s="2263"/>
      <c r="LA628" s="1869"/>
      <c r="LB628" s="374"/>
      <c r="LC628" s="374"/>
      <c r="LD628" s="2263"/>
      <c r="LE628" s="1869"/>
      <c r="LF628" s="374"/>
      <c r="LG628" s="374"/>
      <c r="LH628" s="2263"/>
      <c r="LI628" s="1869"/>
      <c r="LJ628" s="374"/>
      <c r="LK628" s="374"/>
      <c r="LL628" s="2263"/>
      <c r="LM628" s="1869"/>
      <c r="LN628" s="374"/>
      <c r="LO628" s="374"/>
      <c r="LP628" s="2263"/>
      <c r="LQ628" s="1869"/>
      <c r="LR628" s="374"/>
      <c r="LS628" s="374"/>
      <c r="LT628" s="2263"/>
      <c r="LU628" s="1869"/>
      <c r="LV628" s="374"/>
      <c r="LW628" s="374"/>
      <c r="LX628" s="2263"/>
      <c r="LY628" s="1869"/>
      <c r="LZ628" s="374"/>
      <c r="MA628" s="374"/>
      <c r="MB628" s="2263"/>
      <c r="MC628" s="1869"/>
      <c r="MD628" s="374"/>
      <c r="ME628" s="374"/>
      <c r="MF628" s="2263"/>
      <c r="MG628" s="1869"/>
      <c r="MH628" s="374"/>
      <c r="MI628" s="374"/>
      <c r="MJ628" s="2263"/>
      <c r="MK628" s="1869"/>
      <c r="ML628" s="374"/>
      <c r="MM628" s="374"/>
      <c r="MN628" s="2263"/>
      <c r="MO628" s="1869"/>
      <c r="MP628" s="374"/>
      <c r="MQ628" s="374"/>
      <c r="MR628" s="2263"/>
      <c r="MS628" s="1869"/>
      <c r="MT628" s="374"/>
      <c r="MU628" s="374"/>
      <c r="MV628" s="2263"/>
      <c r="MW628" s="1869"/>
      <c r="MX628" s="374"/>
      <c r="MY628" s="374"/>
      <c r="MZ628" s="2263"/>
      <c r="NA628" s="1869"/>
      <c r="NB628" s="374"/>
      <c r="NC628" s="374"/>
      <c r="ND628" s="2263"/>
    </row>
    <row r="629" spans="1:368" s="78" customFormat="1" thickBot="1">
      <c r="A629" s="899"/>
      <c r="B629" s="1754"/>
      <c r="C629" s="1790"/>
      <c r="D629" s="2331"/>
      <c r="E629" s="1790"/>
      <c r="F629" s="2342"/>
      <c r="G629" s="2342" t="s">
        <v>685</v>
      </c>
      <c r="H629" s="2343">
        <f t="shared" si="597"/>
        <v>4.3666666666666663</v>
      </c>
      <c r="I629" s="2343">
        <f t="shared" si="598"/>
        <v>4.3666666666666663</v>
      </c>
      <c r="J629" s="2343">
        <f t="shared" si="599"/>
        <v>5.6000000000000005</v>
      </c>
      <c r="K629" s="2214">
        <f t="shared" si="572"/>
        <v>14.333333333333332</v>
      </c>
      <c r="L629" s="1754"/>
      <c r="M629" s="65"/>
      <c r="N629" s="65"/>
      <c r="O629" s="65"/>
      <c r="P629" s="218"/>
      <c r="Q629" s="2529">
        <v>4</v>
      </c>
      <c r="R629" s="1160">
        <v>4</v>
      </c>
      <c r="S629" s="1161">
        <v>4</v>
      </c>
      <c r="T629" s="2520">
        <f t="shared" si="600"/>
        <v>12</v>
      </c>
      <c r="U629" s="41"/>
      <c r="V629" s="41"/>
      <c r="W629" s="41"/>
      <c r="X629" s="100"/>
      <c r="Y629" s="101"/>
      <c r="Z629" s="101"/>
      <c r="AA629" s="101"/>
      <c r="AB629" s="102"/>
      <c r="AC629" s="484"/>
      <c r="AD629" s="484"/>
      <c r="AE629" s="484"/>
      <c r="AF629" s="356"/>
      <c r="AG629" s="358"/>
      <c r="AH629" s="358"/>
      <c r="AI629" s="358"/>
      <c r="AJ629" s="543"/>
      <c r="AK629" s="485"/>
      <c r="AL629" s="486"/>
      <c r="AM629" s="486"/>
      <c r="AN629" s="2361"/>
      <c r="AO629" s="2227"/>
      <c r="AP629" s="2227"/>
      <c r="AQ629" s="2227"/>
      <c r="AR629" s="108"/>
      <c r="AS629" s="358"/>
      <c r="AT629" s="358"/>
      <c r="AU629" s="358"/>
      <c r="AV629" s="543"/>
      <c r="AW629" s="1971"/>
      <c r="AX629" s="665"/>
      <c r="AY629" s="666"/>
      <c r="AZ629" s="1963"/>
      <c r="BA629" s="4"/>
      <c r="BB629" s="4"/>
      <c r="BC629" s="4"/>
      <c r="BD629" s="2395"/>
      <c r="BE629" s="2418">
        <f t="shared" si="601"/>
        <v>3.3</v>
      </c>
      <c r="BF629" s="378">
        <f t="shared" si="602"/>
        <v>3.3</v>
      </c>
      <c r="BG629" s="2448">
        <f t="shared" si="603"/>
        <v>4.4000000000000004</v>
      </c>
      <c r="BH629" s="369">
        <v>11</v>
      </c>
      <c r="BI629" s="221"/>
      <c r="BJ629" s="221"/>
      <c r="BK629" s="221"/>
      <c r="BL629" s="220"/>
      <c r="BM629" s="1982"/>
      <c r="BN629" s="358"/>
      <c r="BO629" s="358"/>
      <c r="BP629" s="1983"/>
      <c r="BQ629" s="109"/>
      <c r="BR629" s="109"/>
      <c r="BS629" s="109"/>
      <c r="BT629" s="608"/>
      <c r="BU629" s="1939"/>
      <c r="BV629" s="109"/>
      <c r="BW629" s="109"/>
      <c r="BX629" s="1940"/>
      <c r="BY629" s="90"/>
      <c r="BZ629" s="90"/>
      <c r="CA629" s="90"/>
      <c r="CB629" s="120"/>
      <c r="CC629" s="41">
        <f t="shared" si="612"/>
        <v>5.25</v>
      </c>
      <c r="CD629" s="41">
        <f t="shared" si="613"/>
        <v>5.25</v>
      </c>
      <c r="CE629" s="41">
        <f t="shared" si="614"/>
        <v>7</v>
      </c>
      <c r="CF629" s="148">
        <v>17.5</v>
      </c>
      <c r="CG629" s="38"/>
      <c r="CH629" s="38"/>
      <c r="CI629" s="38"/>
      <c r="CJ629" s="117"/>
      <c r="CK629" s="221"/>
      <c r="CL629" s="221"/>
      <c r="CM629" s="221"/>
      <c r="CN629" s="220"/>
      <c r="CO629" s="1858"/>
      <c r="CQ629" s="3"/>
      <c r="CR629" s="2020"/>
      <c r="CV629" s="121"/>
      <c r="CW629" s="2"/>
      <c r="CY629" s="3"/>
      <c r="CZ629" s="3"/>
      <c r="DA629" s="2418">
        <f t="shared" si="582"/>
        <v>4.2</v>
      </c>
      <c r="DB629" s="378">
        <f t="shared" si="583"/>
        <v>4.2</v>
      </c>
      <c r="DC629" s="2448">
        <f t="shared" si="584"/>
        <v>5.6</v>
      </c>
      <c r="DD629" s="369">
        <v>14</v>
      </c>
      <c r="DE629" s="2"/>
      <c r="DG629" s="3"/>
      <c r="DH629" s="3"/>
      <c r="DI629" s="2"/>
      <c r="DK629" s="3"/>
      <c r="DL629" s="3"/>
      <c r="DM629" s="90"/>
      <c r="DN629" s="90"/>
      <c r="DO629" s="90"/>
      <c r="DP629" s="103"/>
      <c r="DQ629" s="2"/>
      <c r="DS629" s="3"/>
      <c r="DT629" s="121"/>
      <c r="DU629" s="2"/>
      <c r="DW629" s="3"/>
      <c r="DX629" s="121"/>
      <c r="DY629" s="2"/>
      <c r="EA629" s="3"/>
      <c r="EB629" s="121"/>
      <c r="EC629" s="2"/>
      <c r="EE629" s="3"/>
      <c r="EF629" s="121"/>
      <c r="EG629" s="2"/>
      <c r="EI629" s="3"/>
      <c r="EJ629" s="121"/>
      <c r="EK629" s="2"/>
      <c r="EM629" s="3"/>
      <c r="EN629" s="121"/>
      <c r="EO629" s="1870"/>
      <c r="EP629" s="462"/>
      <c r="EQ629" s="462"/>
      <c r="ER629" s="1871"/>
      <c r="ES629" s="2"/>
      <c r="EU629" s="3"/>
      <c r="EV629" s="121"/>
      <c r="EW629" s="2"/>
      <c r="EY629" s="3"/>
      <c r="EZ629" s="121"/>
      <c r="FA629" s="2"/>
      <c r="FC629" s="3"/>
      <c r="FD629" s="121"/>
      <c r="FE629" s="1682"/>
      <c r="FF629" s="1683"/>
      <c r="FG629" s="1684"/>
      <c r="FH629" s="1685"/>
      <c r="FL629" s="2252"/>
      <c r="FP629" s="2252"/>
      <c r="FQ629" s="1858"/>
      <c r="FT629" s="2252"/>
      <c r="FU629" s="462">
        <v>5</v>
      </c>
      <c r="FV629" s="462">
        <v>5</v>
      </c>
      <c r="FW629" s="462">
        <v>5</v>
      </c>
      <c r="FX629" s="2267">
        <f t="shared" si="604"/>
        <v>15</v>
      </c>
      <c r="FY629" s="374"/>
      <c r="FZ629" s="374"/>
      <c r="GA629" s="374"/>
      <c r="GB629" s="2424"/>
      <c r="GC629" s="374">
        <f t="shared" si="605"/>
        <v>3.9</v>
      </c>
      <c r="GD629" s="374">
        <f t="shared" si="606"/>
        <v>3.9</v>
      </c>
      <c r="GE629" s="374">
        <f t="shared" si="607"/>
        <v>5.2</v>
      </c>
      <c r="GF629" s="2263">
        <v>13</v>
      </c>
      <c r="GG629" s="1858"/>
      <c r="GJ629" s="2252"/>
      <c r="GK629" s="1858"/>
      <c r="GN629" s="2252"/>
      <c r="GR629" s="2252"/>
      <c r="GV629" s="1858"/>
      <c r="GW629" s="1906">
        <f>GZ629*6/20</f>
        <v>3.75</v>
      </c>
      <c r="GX629" s="683">
        <f>GZ629*6/20</f>
        <v>3.75</v>
      </c>
      <c r="GY629" s="683">
        <f>GZ629*8/20</f>
        <v>5</v>
      </c>
      <c r="GZ629" s="1907">
        <v>12.5</v>
      </c>
      <c r="HA629" s="1870"/>
      <c r="HB629" s="462"/>
      <c r="HC629" s="462"/>
      <c r="HD629" s="1871"/>
      <c r="HE629" s="1870"/>
      <c r="HF629" s="462"/>
      <c r="HG629" s="462"/>
      <c r="HH629" s="1871"/>
      <c r="HI629" s="374">
        <f t="shared" si="608"/>
        <v>4.2</v>
      </c>
      <c r="HJ629" s="374">
        <f t="shared" si="609"/>
        <v>4.2</v>
      </c>
      <c r="HK629" s="374">
        <f t="shared" si="610"/>
        <v>5.6</v>
      </c>
      <c r="HL629" s="2263">
        <v>14</v>
      </c>
      <c r="HM629" s="1870">
        <v>5</v>
      </c>
      <c r="HN629" s="462">
        <v>5</v>
      </c>
      <c r="HO629" s="462">
        <v>7</v>
      </c>
      <c r="HP629" s="1871">
        <f t="shared" si="611"/>
        <v>17</v>
      </c>
      <c r="HQ629" s="374"/>
      <c r="HR629" s="374"/>
      <c r="HS629" s="374"/>
      <c r="HT629" s="2263"/>
      <c r="HU629" s="374"/>
      <c r="HV629" s="374"/>
      <c r="HW629" s="374"/>
      <c r="HX629" s="2263"/>
      <c r="HY629" s="374"/>
      <c r="HZ629" s="374"/>
      <c r="IA629" s="374"/>
      <c r="IB629" s="2263"/>
      <c r="IC629" s="374"/>
      <c r="ID629" s="374"/>
      <c r="IE629" s="374"/>
      <c r="IF629" s="2263"/>
      <c r="IG629" s="374"/>
      <c r="IH629" s="374"/>
      <c r="II629" s="374"/>
      <c r="IJ629" s="2263"/>
      <c r="IK629" s="374"/>
      <c r="IL629" s="374"/>
      <c r="IM629" s="374"/>
      <c r="IN629" s="2263"/>
      <c r="IO629" s="374"/>
      <c r="IP629" s="374"/>
      <c r="IQ629" s="374"/>
      <c r="IR629" s="2263"/>
      <c r="IS629" s="374"/>
      <c r="IT629" s="374"/>
      <c r="IU629" s="374"/>
      <c r="IV629" s="1870"/>
      <c r="IW629" s="1869"/>
      <c r="IX629" s="374"/>
      <c r="IY629" s="374"/>
      <c r="IZ629" s="2263"/>
      <c r="JA629" s="1869">
        <f t="shared" si="588"/>
        <v>4.2</v>
      </c>
      <c r="JB629" s="374">
        <f t="shared" si="589"/>
        <v>4.2</v>
      </c>
      <c r="JC629" s="374">
        <f t="shared" si="590"/>
        <v>5.6</v>
      </c>
      <c r="JD629" s="2263">
        <v>14</v>
      </c>
      <c r="JE629" s="1869">
        <f t="shared" si="591"/>
        <v>3.9</v>
      </c>
      <c r="JF629" s="374">
        <f t="shared" si="592"/>
        <v>3.9</v>
      </c>
      <c r="JG629" s="374">
        <f t="shared" si="593"/>
        <v>5.2</v>
      </c>
      <c r="JH629" s="2263">
        <v>13</v>
      </c>
      <c r="JI629" s="1869">
        <f t="shared" si="594"/>
        <v>5.7</v>
      </c>
      <c r="JJ629" s="374">
        <f t="shared" si="595"/>
        <v>5.7</v>
      </c>
      <c r="JK629" s="374">
        <f t="shared" si="596"/>
        <v>7.6</v>
      </c>
      <c r="JL629" s="2263">
        <v>19</v>
      </c>
      <c r="JM629" s="1869"/>
      <c r="JN629" s="374"/>
      <c r="JO629" s="374"/>
      <c r="JP629" s="2263"/>
      <c r="JQ629" s="1869"/>
      <c r="JR629" s="374"/>
      <c r="JS629" s="374"/>
      <c r="JT629" s="2263"/>
      <c r="JU629" s="1869"/>
      <c r="JV629" s="374"/>
      <c r="JW629" s="374"/>
      <c r="JX629" s="2263"/>
      <c r="JY629" s="1869"/>
      <c r="JZ629" s="374"/>
      <c r="KA629" s="374"/>
      <c r="KB629" s="2263"/>
      <c r="KC629" s="1869"/>
      <c r="KD629" s="374"/>
      <c r="KE629" s="374"/>
      <c r="KF629" s="2263"/>
      <c r="KG629" s="1869"/>
      <c r="KH629" s="374"/>
      <c r="KI629" s="374"/>
      <c r="KJ629" s="2263"/>
      <c r="KK629" s="1869"/>
      <c r="KL629" s="374"/>
      <c r="KM629" s="374"/>
      <c r="KN629" s="2263"/>
      <c r="KO629" s="1869"/>
      <c r="KP629" s="374"/>
      <c r="KQ629" s="374"/>
      <c r="KR629" s="2263"/>
      <c r="KS629" s="1869"/>
      <c r="KT629" s="374"/>
      <c r="KU629" s="374"/>
      <c r="KV629" s="2263"/>
      <c r="KW629" s="1869"/>
      <c r="KX629" s="374"/>
      <c r="KY629" s="374"/>
      <c r="KZ629" s="2263"/>
      <c r="LA629" s="1869"/>
      <c r="LB629" s="374"/>
      <c r="LC629" s="374"/>
      <c r="LD629" s="2263"/>
      <c r="LE629" s="1869"/>
      <c r="LF629" s="374"/>
      <c r="LG629" s="374"/>
      <c r="LH629" s="2263"/>
      <c r="LI629" s="1869"/>
      <c r="LJ629" s="374"/>
      <c r="LK629" s="374"/>
      <c r="LL629" s="2263"/>
      <c r="LM629" s="1869"/>
      <c r="LN629" s="374"/>
      <c r="LO629" s="374"/>
      <c r="LP629" s="2263"/>
      <c r="LQ629" s="1869"/>
      <c r="LR629" s="374"/>
      <c r="LS629" s="374"/>
      <c r="LT629" s="2263"/>
      <c r="LU629" s="1869"/>
      <c r="LV629" s="374"/>
      <c r="LW629" s="374"/>
      <c r="LX629" s="2263"/>
      <c r="LY629" s="1869"/>
      <c r="LZ629" s="374"/>
      <c r="MA629" s="374"/>
      <c r="MB629" s="2263"/>
      <c r="MC629" s="1869"/>
      <c r="MD629" s="374"/>
      <c r="ME629" s="374"/>
      <c r="MF629" s="2263"/>
      <c r="MG629" s="1869"/>
      <c r="MH629" s="374"/>
      <c r="MI629" s="374"/>
      <c r="MJ629" s="2263"/>
      <c r="MK629" s="1869"/>
      <c r="ML629" s="374"/>
      <c r="MM629" s="374"/>
      <c r="MN629" s="2263"/>
      <c r="MO629" s="1869"/>
      <c r="MP629" s="374"/>
      <c r="MQ629" s="374"/>
      <c r="MR629" s="2263"/>
      <c r="MS629" s="1869"/>
      <c r="MT629" s="374"/>
      <c r="MU629" s="374"/>
      <c r="MV629" s="2263"/>
      <c r="MW629" s="1869"/>
      <c r="MX629" s="374"/>
      <c r="MY629" s="374"/>
      <c r="MZ629" s="2263"/>
      <c r="NA629" s="1869"/>
      <c r="NB629" s="374"/>
      <c r="NC629" s="374"/>
      <c r="ND629" s="2263"/>
    </row>
    <row r="630" spans="1:368" s="78" customFormat="1" thickBot="1">
      <c r="A630" s="899"/>
      <c r="B630" s="1754"/>
      <c r="C630" s="1790"/>
      <c r="D630" s="2331"/>
      <c r="E630" s="1790"/>
      <c r="F630" s="2342"/>
      <c r="G630" s="2342" t="s">
        <v>686</v>
      </c>
      <c r="H630" s="2343">
        <f t="shared" si="597"/>
        <v>4.5330833333333329</v>
      </c>
      <c r="I630" s="2343">
        <f t="shared" si="598"/>
        <v>4.4497499999999999</v>
      </c>
      <c r="J630" s="2343">
        <f t="shared" si="599"/>
        <v>5.9329999999999998</v>
      </c>
      <c r="K630" s="2214">
        <f t="shared" si="572"/>
        <v>14.915833333333332</v>
      </c>
      <c r="L630" s="1754"/>
      <c r="M630" s="65"/>
      <c r="N630" s="65"/>
      <c r="O630" s="65"/>
      <c r="P630" s="218"/>
      <c r="Q630" s="2529">
        <v>5</v>
      </c>
      <c r="R630" s="1160">
        <v>4</v>
      </c>
      <c r="S630" s="1161">
        <v>7</v>
      </c>
      <c r="T630" s="2520">
        <f t="shared" si="600"/>
        <v>16</v>
      </c>
      <c r="U630" s="41"/>
      <c r="V630" s="41"/>
      <c r="W630" s="41"/>
      <c r="X630" s="100"/>
      <c r="Y630" s="101"/>
      <c r="Z630" s="101"/>
      <c r="AA630" s="101"/>
      <c r="AB630" s="102"/>
      <c r="AC630" s="484"/>
      <c r="AD630" s="484"/>
      <c r="AE630" s="484"/>
      <c r="AF630" s="356"/>
      <c r="AG630" s="358"/>
      <c r="AH630" s="358"/>
      <c r="AI630" s="358"/>
      <c r="AJ630" s="543"/>
      <c r="AK630" s="485"/>
      <c r="AL630" s="486"/>
      <c r="AM630" s="486"/>
      <c r="AN630" s="2361"/>
      <c r="AO630" s="2227"/>
      <c r="AP630" s="2227"/>
      <c r="AQ630" s="2227"/>
      <c r="AR630" s="108"/>
      <c r="AS630" s="358"/>
      <c r="AT630" s="358"/>
      <c r="AU630" s="358"/>
      <c r="AV630" s="543"/>
      <c r="AW630" s="1971"/>
      <c r="AX630" s="665"/>
      <c r="AY630" s="666"/>
      <c r="AZ630" s="1963"/>
      <c r="BA630" s="4"/>
      <c r="BB630" s="4"/>
      <c r="BC630" s="4"/>
      <c r="BD630" s="2395"/>
      <c r="BE630" s="2212">
        <f t="shared" ref="BE630" si="621">BH630*6/20</f>
        <v>3.9869999999999997</v>
      </c>
      <c r="BF630" s="2213">
        <f t="shared" ref="BF630" si="622">BH630*6/20</f>
        <v>3.9869999999999997</v>
      </c>
      <c r="BG630" s="2470">
        <f t="shared" ref="BG630" si="623">BH630*8/20</f>
        <v>5.3159999999999998</v>
      </c>
      <c r="BH630" s="2443">
        <v>13.29</v>
      </c>
      <c r="BI630" s="221"/>
      <c r="BJ630" s="221"/>
      <c r="BK630" s="221"/>
      <c r="BL630" s="220"/>
      <c r="BM630" s="1982"/>
      <c r="BN630" s="358"/>
      <c r="BO630" s="358"/>
      <c r="BP630" s="1983"/>
      <c r="BQ630" s="109"/>
      <c r="BR630" s="109"/>
      <c r="BS630" s="109"/>
      <c r="BT630" s="608"/>
      <c r="BU630" s="1939"/>
      <c r="BV630" s="109"/>
      <c r="BW630" s="109"/>
      <c r="BX630" s="1940"/>
      <c r="BY630" s="90"/>
      <c r="BZ630" s="90"/>
      <c r="CA630" s="90"/>
      <c r="CB630" s="120"/>
      <c r="CC630" s="41">
        <f t="shared" si="612"/>
        <v>5.0999999999999996</v>
      </c>
      <c r="CD630" s="41">
        <f t="shared" si="613"/>
        <v>5.0999999999999996</v>
      </c>
      <c r="CE630" s="41">
        <f t="shared" si="614"/>
        <v>6.8</v>
      </c>
      <c r="CF630" s="148">
        <v>17</v>
      </c>
      <c r="CG630" s="38"/>
      <c r="CH630" s="38"/>
      <c r="CI630" s="38"/>
      <c r="CJ630" s="117"/>
      <c r="CK630" s="221"/>
      <c r="CL630" s="221"/>
      <c r="CM630" s="221"/>
      <c r="CN630" s="220"/>
      <c r="CO630" s="1858"/>
      <c r="CQ630" s="3"/>
      <c r="CR630" s="2020"/>
      <c r="CV630" s="121"/>
      <c r="CW630" s="2"/>
      <c r="CY630" s="3"/>
      <c r="CZ630" s="3"/>
      <c r="DA630" s="2418">
        <f t="shared" si="582"/>
        <v>5.0999999999999996</v>
      </c>
      <c r="DB630" s="378">
        <f t="shared" si="583"/>
        <v>5.0999999999999996</v>
      </c>
      <c r="DC630" s="2448">
        <f t="shared" si="584"/>
        <v>6.8</v>
      </c>
      <c r="DD630" s="369">
        <v>17</v>
      </c>
      <c r="DE630" s="2"/>
      <c r="DG630" s="3"/>
      <c r="DH630" s="3"/>
      <c r="DI630" s="2"/>
      <c r="DK630" s="3"/>
      <c r="DL630" s="3"/>
      <c r="DM630" s="90"/>
      <c r="DN630" s="90"/>
      <c r="DO630" s="90"/>
      <c r="DP630" s="103"/>
      <c r="DQ630" s="2"/>
      <c r="DS630" s="3"/>
      <c r="DT630" s="121"/>
      <c r="DU630" s="2"/>
      <c r="DW630" s="3"/>
      <c r="DX630" s="121"/>
      <c r="DY630" s="2"/>
      <c r="EA630" s="3"/>
      <c r="EB630" s="121"/>
      <c r="EC630" s="2"/>
      <c r="EE630" s="3"/>
      <c r="EF630" s="121"/>
      <c r="EG630" s="2"/>
      <c r="EI630" s="3"/>
      <c r="EJ630" s="121"/>
      <c r="EK630" s="2"/>
      <c r="EM630" s="3"/>
      <c r="EN630" s="121"/>
      <c r="EO630" s="1870"/>
      <c r="EP630" s="462"/>
      <c r="EQ630" s="462"/>
      <c r="ER630" s="1871"/>
      <c r="ES630" s="2"/>
      <c r="EU630" s="3"/>
      <c r="EV630" s="121"/>
      <c r="EW630" s="2"/>
      <c r="EY630" s="3"/>
      <c r="EZ630" s="121"/>
      <c r="FA630" s="2"/>
      <c r="FC630" s="3"/>
      <c r="FD630" s="121"/>
      <c r="FE630" s="1682"/>
      <c r="FF630" s="1683"/>
      <c r="FG630" s="1684"/>
      <c r="FH630" s="1685"/>
      <c r="FL630" s="2252"/>
      <c r="FP630" s="2252"/>
      <c r="FQ630" s="1858"/>
      <c r="FT630" s="2252"/>
      <c r="FU630" s="462">
        <v>5</v>
      </c>
      <c r="FV630" s="462">
        <v>5</v>
      </c>
      <c r="FW630" s="462">
        <v>6</v>
      </c>
      <c r="FX630" s="2267">
        <f t="shared" si="604"/>
        <v>16</v>
      </c>
      <c r="FY630" s="374"/>
      <c r="FZ630" s="374"/>
      <c r="GA630" s="374"/>
      <c r="GB630" s="2424"/>
      <c r="GC630" s="374">
        <f t="shared" si="605"/>
        <v>4.7099999999999991</v>
      </c>
      <c r="GD630" s="374">
        <f t="shared" si="606"/>
        <v>4.7099999999999991</v>
      </c>
      <c r="GE630" s="374">
        <f t="shared" si="607"/>
        <v>6.2799999999999994</v>
      </c>
      <c r="GF630" s="2263">
        <v>15.7</v>
      </c>
      <c r="GG630" s="1858"/>
      <c r="GJ630" s="2252"/>
      <c r="GK630" s="1858"/>
      <c r="GN630" s="2252"/>
      <c r="GR630" s="2252"/>
      <c r="GV630" s="1858"/>
      <c r="GW630" s="1870">
        <v>5</v>
      </c>
      <c r="GX630" s="462">
        <v>4</v>
      </c>
      <c r="GY630" s="462">
        <v>4</v>
      </c>
      <c r="GZ630" s="1871">
        <f t="shared" si="586"/>
        <v>13</v>
      </c>
      <c r="HA630" s="1870"/>
      <c r="HB630" s="462"/>
      <c r="HC630" s="462"/>
      <c r="HD630" s="1871"/>
      <c r="HE630" s="1870"/>
      <c r="HF630" s="462"/>
      <c r="HG630" s="462"/>
      <c r="HH630" s="1871"/>
      <c r="HI630" s="374">
        <f t="shared" si="608"/>
        <v>3.9</v>
      </c>
      <c r="HJ630" s="374">
        <f t="shared" si="609"/>
        <v>3.9</v>
      </c>
      <c r="HK630" s="374">
        <f t="shared" si="610"/>
        <v>5.2</v>
      </c>
      <c r="HL630" s="2263">
        <v>13</v>
      </c>
      <c r="HM630" s="1870">
        <v>4</v>
      </c>
      <c r="HN630" s="462">
        <v>5</v>
      </c>
      <c r="HO630" s="462">
        <v>7</v>
      </c>
      <c r="HP630" s="1871">
        <f t="shared" si="611"/>
        <v>16</v>
      </c>
      <c r="HQ630" s="374"/>
      <c r="HR630" s="374"/>
      <c r="HS630" s="374"/>
      <c r="HT630" s="2263"/>
      <c r="HU630" s="374"/>
      <c r="HV630" s="374"/>
      <c r="HW630" s="374"/>
      <c r="HX630" s="2263"/>
      <c r="HY630" s="374"/>
      <c r="HZ630" s="374"/>
      <c r="IA630" s="374"/>
      <c r="IB630" s="2263"/>
      <c r="IC630" s="374"/>
      <c r="ID630" s="374"/>
      <c r="IE630" s="374"/>
      <c r="IF630" s="2263"/>
      <c r="IG630" s="374"/>
      <c r="IH630" s="374"/>
      <c r="II630" s="374"/>
      <c r="IJ630" s="2263"/>
      <c r="IK630" s="374"/>
      <c r="IL630" s="374"/>
      <c r="IM630" s="374"/>
      <c r="IN630" s="2263"/>
      <c r="IO630" s="374"/>
      <c r="IP630" s="374"/>
      <c r="IQ630" s="374"/>
      <c r="IR630" s="2263"/>
      <c r="IS630" s="374"/>
      <c r="IT630" s="374"/>
      <c r="IU630" s="374"/>
      <c r="IV630" s="1870"/>
      <c r="IW630" s="1869"/>
      <c r="IX630" s="374"/>
      <c r="IY630" s="374"/>
      <c r="IZ630" s="2263"/>
      <c r="JA630" s="1869">
        <f t="shared" si="588"/>
        <v>3.9</v>
      </c>
      <c r="JB630" s="374">
        <f t="shared" si="589"/>
        <v>3.9</v>
      </c>
      <c r="JC630" s="374">
        <f t="shared" si="590"/>
        <v>5.2</v>
      </c>
      <c r="JD630" s="2263">
        <v>13</v>
      </c>
      <c r="JE630" s="1869">
        <f t="shared" si="591"/>
        <v>3.6</v>
      </c>
      <c r="JF630" s="374">
        <f t="shared" si="592"/>
        <v>3.6</v>
      </c>
      <c r="JG630" s="374">
        <f t="shared" si="593"/>
        <v>4.8</v>
      </c>
      <c r="JH630" s="2263">
        <v>12</v>
      </c>
      <c r="JI630" s="1869">
        <f t="shared" si="594"/>
        <v>5.0999999999999996</v>
      </c>
      <c r="JJ630" s="374">
        <f t="shared" si="595"/>
        <v>5.0999999999999996</v>
      </c>
      <c r="JK630" s="374">
        <f t="shared" si="596"/>
        <v>6.8</v>
      </c>
      <c r="JL630" s="2263">
        <v>17</v>
      </c>
      <c r="JM630" s="1869"/>
      <c r="JN630" s="374"/>
      <c r="JO630" s="374"/>
      <c r="JP630" s="2263"/>
      <c r="JQ630" s="1869"/>
      <c r="JR630" s="374"/>
      <c r="JS630" s="374"/>
      <c r="JT630" s="2263"/>
      <c r="JU630" s="1869"/>
      <c r="JV630" s="374"/>
      <c r="JW630" s="374"/>
      <c r="JX630" s="2263"/>
      <c r="JY630" s="1869"/>
      <c r="JZ630" s="374"/>
      <c r="KA630" s="374"/>
      <c r="KB630" s="2263"/>
      <c r="KC630" s="1869"/>
      <c r="KD630" s="374"/>
      <c r="KE630" s="374"/>
      <c r="KF630" s="2263"/>
      <c r="KG630" s="1869"/>
      <c r="KH630" s="374"/>
      <c r="KI630" s="374"/>
      <c r="KJ630" s="2263"/>
      <c r="KK630" s="1869"/>
      <c r="KL630" s="374"/>
      <c r="KM630" s="374"/>
      <c r="KN630" s="2263"/>
      <c r="KO630" s="1869"/>
      <c r="KP630" s="374"/>
      <c r="KQ630" s="374"/>
      <c r="KR630" s="2263"/>
      <c r="KS630" s="1869"/>
      <c r="KT630" s="374"/>
      <c r="KU630" s="374"/>
      <c r="KV630" s="2263"/>
      <c r="KW630" s="1869"/>
      <c r="KX630" s="374"/>
      <c r="KY630" s="374"/>
      <c r="KZ630" s="2263"/>
      <c r="LA630" s="1869"/>
      <c r="LB630" s="374"/>
      <c r="LC630" s="374"/>
      <c r="LD630" s="2263"/>
      <c r="LE630" s="1869"/>
      <c r="LF630" s="374"/>
      <c r="LG630" s="374"/>
      <c r="LH630" s="2263"/>
      <c r="LI630" s="1869"/>
      <c r="LJ630" s="374"/>
      <c r="LK630" s="374"/>
      <c r="LL630" s="2263"/>
      <c r="LM630" s="1869"/>
      <c r="LN630" s="374"/>
      <c r="LO630" s="374"/>
      <c r="LP630" s="2263"/>
      <c r="LQ630" s="1869"/>
      <c r="LR630" s="374"/>
      <c r="LS630" s="374"/>
      <c r="LT630" s="2263"/>
      <c r="LU630" s="1869"/>
      <c r="LV630" s="374"/>
      <c r="LW630" s="374"/>
      <c r="LX630" s="2263"/>
      <c r="LY630" s="1869"/>
      <c r="LZ630" s="374"/>
      <c r="MA630" s="374"/>
      <c r="MB630" s="2263"/>
      <c r="MC630" s="1869"/>
      <c r="MD630" s="374"/>
      <c r="ME630" s="374"/>
      <c r="MF630" s="2263"/>
      <c r="MG630" s="1869"/>
      <c r="MH630" s="374"/>
      <c r="MI630" s="374"/>
      <c r="MJ630" s="2263"/>
      <c r="MK630" s="1869"/>
      <c r="ML630" s="374"/>
      <c r="MM630" s="374"/>
      <c r="MN630" s="2263"/>
      <c r="MO630" s="1869"/>
      <c r="MP630" s="374"/>
      <c r="MQ630" s="374"/>
      <c r="MR630" s="2263"/>
      <c r="MS630" s="1869"/>
      <c r="MT630" s="374"/>
      <c r="MU630" s="374"/>
      <c r="MV630" s="2263"/>
      <c r="MW630" s="1869"/>
      <c r="MX630" s="374"/>
      <c r="MY630" s="374"/>
      <c r="MZ630" s="2263"/>
      <c r="NA630" s="1869"/>
      <c r="NB630" s="374"/>
      <c r="NC630" s="374"/>
      <c r="ND630" s="2263"/>
    </row>
    <row r="631" spans="1:368" s="78" customFormat="1" thickBot="1">
      <c r="A631" s="899"/>
      <c r="B631" s="1754"/>
      <c r="C631" s="1790"/>
      <c r="D631" s="2331"/>
      <c r="E631" s="1790"/>
      <c r="F631" s="2342"/>
      <c r="G631" s="2342" t="s">
        <v>198</v>
      </c>
      <c r="H631" s="2343">
        <f t="shared" si="597"/>
        <v>4.1375000000000002</v>
      </c>
      <c r="I631" s="2343">
        <f t="shared" si="598"/>
        <v>4.0958333333333332</v>
      </c>
      <c r="J631" s="2343">
        <f t="shared" si="599"/>
        <v>5.0583333333333327</v>
      </c>
      <c r="K631" s="2214">
        <f t="shared" si="572"/>
        <v>13.291666666666668</v>
      </c>
      <c r="L631" s="1754"/>
      <c r="M631" s="65"/>
      <c r="N631" s="65"/>
      <c r="O631" s="65"/>
      <c r="P631" s="218"/>
      <c r="Q631" s="2529">
        <v>4</v>
      </c>
      <c r="R631" s="1160">
        <v>4</v>
      </c>
      <c r="S631" s="1161">
        <v>4</v>
      </c>
      <c r="T631" s="2520">
        <f t="shared" si="600"/>
        <v>12</v>
      </c>
      <c r="U631" s="41"/>
      <c r="V631" s="41"/>
      <c r="W631" s="41"/>
      <c r="X631" s="100"/>
      <c r="Y631" s="101"/>
      <c r="Z631" s="101"/>
      <c r="AA631" s="101"/>
      <c r="AB631" s="102"/>
      <c r="AC631" s="484"/>
      <c r="AD631" s="484"/>
      <c r="AE631" s="484"/>
      <c r="AF631" s="356"/>
      <c r="AG631" s="358"/>
      <c r="AH631" s="358"/>
      <c r="AI631" s="358"/>
      <c r="AJ631" s="543"/>
      <c r="AK631" s="485"/>
      <c r="AL631" s="486"/>
      <c r="AM631" s="486"/>
      <c r="AN631" s="2361"/>
      <c r="AO631" s="2227"/>
      <c r="AP631" s="2227"/>
      <c r="AQ631" s="2227"/>
      <c r="AR631" s="108"/>
      <c r="AS631" s="358"/>
      <c r="AT631" s="358"/>
      <c r="AU631" s="358"/>
      <c r="AV631" s="543"/>
      <c r="AW631" s="1971"/>
      <c r="AX631" s="665"/>
      <c r="AY631" s="666"/>
      <c r="AZ631" s="1963"/>
      <c r="BA631" s="4"/>
      <c r="BB631" s="4"/>
      <c r="BC631" s="4"/>
      <c r="BD631" s="2395"/>
      <c r="BE631" s="2418">
        <f t="shared" si="601"/>
        <v>3</v>
      </c>
      <c r="BF631" s="378">
        <f t="shared" si="602"/>
        <v>3</v>
      </c>
      <c r="BG631" s="2448">
        <f t="shared" si="603"/>
        <v>4</v>
      </c>
      <c r="BH631" s="369">
        <v>10</v>
      </c>
      <c r="BI631" s="221"/>
      <c r="BJ631" s="221"/>
      <c r="BK631" s="221"/>
      <c r="BL631" s="220"/>
      <c r="BM631" s="1982"/>
      <c r="BN631" s="358"/>
      <c r="BO631" s="358"/>
      <c r="BP631" s="1983"/>
      <c r="BQ631" s="109"/>
      <c r="BR631" s="109"/>
      <c r="BS631" s="109"/>
      <c r="BT631" s="608"/>
      <c r="BU631" s="1939"/>
      <c r="BV631" s="109"/>
      <c r="BW631" s="109"/>
      <c r="BX631" s="1940"/>
      <c r="BY631" s="90"/>
      <c r="BZ631" s="90"/>
      <c r="CA631" s="90"/>
      <c r="CB631" s="120"/>
      <c r="CC631" s="41">
        <f t="shared" si="612"/>
        <v>5.55</v>
      </c>
      <c r="CD631" s="41">
        <f t="shared" si="613"/>
        <v>5.55</v>
      </c>
      <c r="CE631" s="41">
        <f t="shared" si="614"/>
        <v>7.4</v>
      </c>
      <c r="CF631" s="148">
        <v>18.5</v>
      </c>
      <c r="CG631" s="38"/>
      <c r="CH631" s="38"/>
      <c r="CI631" s="38"/>
      <c r="CJ631" s="117"/>
      <c r="CK631" s="221"/>
      <c r="CL631" s="221"/>
      <c r="CM631" s="221"/>
      <c r="CN631" s="220"/>
      <c r="CO631" s="1858"/>
      <c r="CQ631" s="3"/>
      <c r="CR631" s="2020"/>
      <c r="CV631" s="121"/>
      <c r="CW631" s="2"/>
      <c r="CY631" s="3"/>
      <c r="CZ631" s="3"/>
      <c r="DA631" s="2418">
        <f t="shared" si="582"/>
        <v>4.5</v>
      </c>
      <c r="DB631" s="378">
        <f t="shared" si="583"/>
        <v>4.5</v>
      </c>
      <c r="DC631" s="2448">
        <f t="shared" si="584"/>
        <v>6</v>
      </c>
      <c r="DD631" s="369">
        <v>15</v>
      </c>
      <c r="DE631" s="2"/>
      <c r="DG631" s="3"/>
      <c r="DH631" s="3"/>
      <c r="DI631" s="2"/>
      <c r="DK631" s="3"/>
      <c r="DL631" s="3"/>
      <c r="DM631" s="90"/>
      <c r="DN631" s="90"/>
      <c r="DO631" s="90"/>
      <c r="DP631" s="103"/>
      <c r="DQ631" s="2"/>
      <c r="DS631" s="3"/>
      <c r="DT631" s="121"/>
      <c r="DU631" s="2"/>
      <c r="DW631" s="3"/>
      <c r="DX631" s="121"/>
      <c r="DY631" s="2"/>
      <c r="EA631" s="3"/>
      <c r="EB631" s="121"/>
      <c r="EC631" s="2"/>
      <c r="EE631" s="3"/>
      <c r="EF631" s="121"/>
      <c r="EG631" s="2"/>
      <c r="EI631" s="3"/>
      <c r="EJ631" s="121"/>
      <c r="EK631" s="2"/>
      <c r="EM631" s="3"/>
      <c r="EN631" s="121"/>
      <c r="EO631" s="1870"/>
      <c r="EP631" s="462"/>
      <c r="EQ631" s="462"/>
      <c r="ER631" s="1871"/>
      <c r="ES631" s="2"/>
      <c r="EU631" s="3"/>
      <c r="EV631" s="121"/>
      <c r="EW631" s="2"/>
      <c r="EY631" s="3"/>
      <c r="EZ631" s="121"/>
      <c r="FA631" s="2"/>
      <c r="FC631" s="3"/>
      <c r="FD631" s="121"/>
      <c r="FE631" s="1682"/>
      <c r="FF631" s="1683"/>
      <c r="FG631" s="1684"/>
      <c r="FH631" s="1685"/>
      <c r="FL631" s="2252"/>
      <c r="FP631" s="2252"/>
      <c r="FQ631" s="1858"/>
      <c r="FT631" s="2252"/>
      <c r="FU631" s="462">
        <v>4.5</v>
      </c>
      <c r="FV631" s="462">
        <v>4</v>
      </c>
      <c r="FW631" s="462">
        <v>2.5</v>
      </c>
      <c r="FX631" s="2267">
        <f t="shared" si="604"/>
        <v>11</v>
      </c>
      <c r="FY631" s="374"/>
      <c r="FZ631" s="374"/>
      <c r="GA631" s="374"/>
      <c r="GB631" s="2424"/>
      <c r="GC631" s="374">
        <f t="shared" si="605"/>
        <v>3.6</v>
      </c>
      <c r="GD631" s="374">
        <f t="shared" si="606"/>
        <v>3.6</v>
      </c>
      <c r="GE631" s="374">
        <f t="shared" si="607"/>
        <v>4.8</v>
      </c>
      <c r="GF631" s="2263">
        <v>12</v>
      </c>
      <c r="GG631" s="1858"/>
      <c r="GJ631" s="2252"/>
      <c r="GK631" s="1858"/>
      <c r="GN631" s="2252"/>
      <c r="GR631" s="2252"/>
      <c r="GV631" s="1858"/>
      <c r="GW631" s="1870">
        <v>4</v>
      </c>
      <c r="GX631" s="462">
        <v>5</v>
      </c>
      <c r="GY631" s="462">
        <v>4</v>
      </c>
      <c r="GZ631" s="1871">
        <f t="shared" si="586"/>
        <v>13</v>
      </c>
      <c r="HA631" s="1870"/>
      <c r="HB631" s="462"/>
      <c r="HC631" s="462"/>
      <c r="HD631" s="1871"/>
      <c r="HE631" s="1870"/>
      <c r="HF631" s="462"/>
      <c r="HG631" s="462"/>
      <c r="HH631" s="1871"/>
      <c r="HI631" s="374">
        <f t="shared" si="608"/>
        <v>3.9</v>
      </c>
      <c r="HJ631" s="374">
        <f t="shared" si="609"/>
        <v>3.9</v>
      </c>
      <c r="HK631" s="374">
        <f t="shared" si="610"/>
        <v>5.2</v>
      </c>
      <c r="HL631" s="2263">
        <v>13</v>
      </c>
      <c r="HM631" s="1870">
        <v>4</v>
      </c>
      <c r="HN631" s="462">
        <v>3</v>
      </c>
      <c r="HO631" s="462">
        <v>6</v>
      </c>
      <c r="HP631" s="1871">
        <f t="shared" si="611"/>
        <v>13</v>
      </c>
      <c r="HQ631" s="374"/>
      <c r="HR631" s="374"/>
      <c r="HS631" s="374"/>
      <c r="HT631" s="2263"/>
      <c r="HU631" s="374"/>
      <c r="HV631" s="374"/>
      <c r="HW631" s="374"/>
      <c r="HX631" s="2263"/>
      <c r="HY631" s="374"/>
      <c r="HZ631" s="374"/>
      <c r="IA631" s="374"/>
      <c r="IB631" s="2263"/>
      <c r="IC631" s="374"/>
      <c r="ID631" s="374"/>
      <c r="IE631" s="374"/>
      <c r="IF631" s="2263"/>
      <c r="IG631" s="374"/>
      <c r="IH631" s="374"/>
      <c r="II631" s="374"/>
      <c r="IJ631" s="2263"/>
      <c r="IK631" s="374"/>
      <c r="IL631" s="374"/>
      <c r="IM631" s="374"/>
      <c r="IN631" s="2263"/>
      <c r="IO631" s="374"/>
      <c r="IP631" s="374"/>
      <c r="IQ631" s="374"/>
      <c r="IR631" s="2263"/>
      <c r="IS631" s="374"/>
      <c r="IT631" s="374"/>
      <c r="IU631" s="374"/>
      <c r="IV631" s="1870"/>
      <c r="IW631" s="1869"/>
      <c r="IX631" s="374"/>
      <c r="IY631" s="374"/>
      <c r="IZ631" s="2263"/>
      <c r="JA631" s="1869">
        <f t="shared" si="588"/>
        <v>4.2</v>
      </c>
      <c r="JB631" s="374">
        <f t="shared" si="589"/>
        <v>4.2</v>
      </c>
      <c r="JC631" s="374">
        <f t="shared" si="590"/>
        <v>5.6</v>
      </c>
      <c r="JD631" s="2263">
        <v>14</v>
      </c>
      <c r="JE631" s="1869">
        <f t="shared" si="591"/>
        <v>3.6</v>
      </c>
      <c r="JF631" s="374">
        <f t="shared" si="592"/>
        <v>3.6</v>
      </c>
      <c r="JG631" s="374">
        <f t="shared" si="593"/>
        <v>4.8</v>
      </c>
      <c r="JH631" s="2263">
        <v>12</v>
      </c>
      <c r="JI631" s="1869">
        <f t="shared" si="594"/>
        <v>4.8</v>
      </c>
      <c r="JJ631" s="374">
        <f t="shared" si="595"/>
        <v>4.8</v>
      </c>
      <c r="JK631" s="374">
        <f t="shared" si="596"/>
        <v>6.4</v>
      </c>
      <c r="JL631" s="2263">
        <v>16</v>
      </c>
      <c r="JM631" s="1869"/>
      <c r="JN631" s="374"/>
      <c r="JO631" s="374"/>
      <c r="JP631" s="2263"/>
      <c r="JQ631" s="1869"/>
      <c r="JR631" s="374"/>
      <c r="JS631" s="374"/>
      <c r="JT631" s="2263"/>
      <c r="JU631" s="1869"/>
      <c r="JV631" s="374"/>
      <c r="JW631" s="374"/>
      <c r="JX631" s="2263"/>
      <c r="JY631" s="1869"/>
      <c r="JZ631" s="374"/>
      <c r="KA631" s="374"/>
      <c r="KB631" s="2263"/>
      <c r="KC631" s="1869"/>
      <c r="KD631" s="374"/>
      <c r="KE631" s="374"/>
      <c r="KF631" s="2263"/>
      <c r="KG631" s="1869"/>
      <c r="KH631" s="374"/>
      <c r="KI631" s="374"/>
      <c r="KJ631" s="2263"/>
      <c r="KK631" s="1869"/>
      <c r="KL631" s="374"/>
      <c r="KM631" s="374"/>
      <c r="KN631" s="2263"/>
      <c r="KO631" s="1869"/>
      <c r="KP631" s="374"/>
      <c r="KQ631" s="374"/>
      <c r="KR631" s="2263"/>
      <c r="KS631" s="1869"/>
      <c r="KT631" s="374"/>
      <c r="KU631" s="374"/>
      <c r="KV631" s="2263"/>
      <c r="KW631" s="1869"/>
      <c r="KX631" s="374"/>
      <c r="KY631" s="374"/>
      <c r="KZ631" s="2263"/>
      <c r="LA631" s="1869"/>
      <c r="LB631" s="374"/>
      <c r="LC631" s="374"/>
      <c r="LD631" s="2263"/>
      <c r="LE631" s="1869"/>
      <c r="LF631" s="374"/>
      <c r="LG631" s="374"/>
      <c r="LH631" s="2263"/>
      <c r="LI631" s="1869"/>
      <c r="LJ631" s="374"/>
      <c r="LK631" s="374"/>
      <c r="LL631" s="2263"/>
      <c r="LM631" s="1869"/>
      <c r="LN631" s="374"/>
      <c r="LO631" s="374"/>
      <c r="LP631" s="2263"/>
      <c r="LQ631" s="1869"/>
      <c r="LR631" s="374"/>
      <c r="LS631" s="374"/>
      <c r="LT631" s="2263"/>
      <c r="LU631" s="1869"/>
      <c r="LV631" s="374"/>
      <c r="LW631" s="374"/>
      <c r="LX631" s="2263"/>
      <c r="LY631" s="1869"/>
      <c r="LZ631" s="374"/>
      <c r="MA631" s="374"/>
      <c r="MB631" s="2263"/>
      <c r="MC631" s="1869"/>
      <c r="MD631" s="374"/>
      <c r="ME631" s="374"/>
      <c r="MF631" s="2263"/>
      <c r="MG631" s="1869"/>
      <c r="MH631" s="374"/>
      <c r="MI631" s="374"/>
      <c r="MJ631" s="2263"/>
      <c r="MK631" s="1869"/>
      <c r="ML631" s="374"/>
      <c r="MM631" s="374"/>
      <c r="MN631" s="2263"/>
      <c r="MO631" s="1869"/>
      <c r="MP631" s="374"/>
      <c r="MQ631" s="374"/>
      <c r="MR631" s="2263"/>
      <c r="MS631" s="1869"/>
      <c r="MT631" s="374"/>
      <c r="MU631" s="374"/>
      <c r="MV631" s="2263"/>
      <c r="MW631" s="1869"/>
      <c r="MX631" s="374"/>
      <c r="MY631" s="374"/>
      <c r="MZ631" s="2263"/>
      <c r="NA631" s="1869"/>
      <c r="NB631" s="374"/>
      <c r="NC631" s="374"/>
      <c r="ND631" s="2263"/>
    </row>
    <row r="632" spans="1:368" s="78" customFormat="1" thickBot="1">
      <c r="A632" s="899"/>
      <c r="B632" s="1754"/>
      <c r="C632" s="1790"/>
      <c r="D632" s="2331"/>
      <c r="E632" s="1790"/>
      <c r="F632" s="2342"/>
      <c r="G632" s="2342" t="s">
        <v>687</v>
      </c>
      <c r="H632" s="2343">
        <f t="shared" si="597"/>
        <v>3.9162499999999998</v>
      </c>
      <c r="I632" s="2343">
        <f t="shared" si="598"/>
        <v>3.9162499999999998</v>
      </c>
      <c r="J632" s="2343">
        <f t="shared" si="599"/>
        <v>5.2216666666666676</v>
      </c>
      <c r="K632" s="2214">
        <f t="shared" si="572"/>
        <v>13.054166666666667</v>
      </c>
      <c r="L632" s="1754"/>
      <c r="M632" s="65"/>
      <c r="N632" s="65"/>
      <c r="O632" s="65"/>
      <c r="P632" s="218"/>
      <c r="Q632" s="2529">
        <v>4</v>
      </c>
      <c r="R632" s="1160">
        <v>4</v>
      </c>
      <c r="S632" s="1161">
        <v>4.5</v>
      </c>
      <c r="T632" s="2520">
        <f t="shared" si="600"/>
        <v>12.5</v>
      </c>
      <c r="U632" s="41"/>
      <c r="V632" s="41"/>
      <c r="W632" s="41"/>
      <c r="X632" s="100"/>
      <c r="Y632" s="101"/>
      <c r="Z632" s="101"/>
      <c r="AA632" s="101"/>
      <c r="AB632" s="102"/>
      <c r="AC632" s="484"/>
      <c r="AD632" s="484"/>
      <c r="AE632" s="484"/>
      <c r="AF632" s="356"/>
      <c r="AG632" s="358"/>
      <c r="AH632" s="358"/>
      <c r="AI632" s="358"/>
      <c r="AJ632" s="543"/>
      <c r="AK632" s="485"/>
      <c r="AL632" s="486"/>
      <c r="AM632" s="486"/>
      <c r="AN632" s="2361"/>
      <c r="AO632" s="2227"/>
      <c r="AP632" s="2227"/>
      <c r="AQ632" s="2227"/>
      <c r="AR632" s="108"/>
      <c r="AS632" s="358"/>
      <c r="AT632" s="358"/>
      <c r="AU632" s="358"/>
      <c r="AV632" s="543"/>
      <c r="AW632" s="1971"/>
      <c r="AX632" s="665"/>
      <c r="AY632" s="666"/>
      <c r="AZ632" s="1963"/>
      <c r="BA632" s="4"/>
      <c r="BB632" s="4"/>
      <c r="BC632" s="4"/>
      <c r="BD632" s="2395"/>
      <c r="BE632" s="2418">
        <f t="shared" si="601"/>
        <v>3.9</v>
      </c>
      <c r="BF632" s="378">
        <f t="shared" si="602"/>
        <v>3.9</v>
      </c>
      <c r="BG632" s="2448">
        <f t="shared" si="603"/>
        <v>5.2</v>
      </c>
      <c r="BH632" s="369">
        <v>13</v>
      </c>
      <c r="BI632" s="221"/>
      <c r="BJ632" s="221"/>
      <c r="BK632" s="221"/>
      <c r="BL632" s="220"/>
      <c r="BM632" s="1982"/>
      <c r="BN632" s="358"/>
      <c r="BO632" s="358"/>
      <c r="BP632" s="1983"/>
      <c r="BQ632" s="109"/>
      <c r="BR632" s="109"/>
      <c r="BS632" s="109"/>
      <c r="BT632" s="608"/>
      <c r="BU632" s="1939"/>
      <c r="BV632" s="109"/>
      <c r="BW632" s="109"/>
      <c r="BX632" s="1940"/>
      <c r="BY632" s="90"/>
      <c r="BZ632" s="90"/>
      <c r="CA632" s="90"/>
      <c r="CB632" s="120"/>
      <c r="CC632" s="2212">
        <f t="shared" si="612"/>
        <v>5.2949999999999999</v>
      </c>
      <c r="CD632" s="2213">
        <f t="shared" si="613"/>
        <v>5.2949999999999999</v>
      </c>
      <c r="CE632" s="2470">
        <f t="shared" si="614"/>
        <v>7.06</v>
      </c>
      <c r="CF632" s="2443">
        <f>CF621</f>
        <v>17.649999999999999</v>
      </c>
      <c r="CG632" s="38"/>
      <c r="CH632" s="38"/>
      <c r="CI632" s="38"/>
      <c r="CJ632" s="117"/>
      <c r="CK632" s="221"/>
      <c r="CL632" s="221"/>
      <c r="CM632" s="221"/>
      <c r="CN632" s="220"/>
      <c r="CO632" s="1858"/>
      <c r="CQ632" s="3"/>
      <c r="CR632" s="2020"/>
      <c r="CV632" s="121"/>
      <c r="CW632" s="2"/>
      <c r="CY632" s="3"/>
      <c r="CZ632" s="3"/>
      <c r="DA632" s="2418">
        <f t="shared" si="582"/>
        <v>3.6</v>
      </c>
      <c r="DB632" s="378">
        <f t="shared" si="583"/>
        <v>3.6</v>
      </c>
      <c r="DC632" s="2448">
        <f t="shared" si="584"/>
        <v>4.8</v>
      </c>
      <c r="DD632" s="369">
        <v>12</v>
      </c>
      <c r="DE632" s="2"/>
      <c r="DG632" s="3"/>
      <c r="DH632" s="3"/>
      <c r="DI632" s="2"/>
      <c r="DK632" s="3"/>
      <c r="DL632" s="3"/>
      <c r="DM632" s="90"/>
      <c r="DN632" s="90"/>
      <c r="DO632" s="90"/>
      <c r="DP632" s="103"/>
      <c r="DQ632" s="2"/>
      <c r="DS632" s="3"/>
      <c r="DT632" s="121"/>
      <c r="DU632" s="2"/>
      <c r="DW632" s="3"/>
      <c r="DX632" s="121"/>
      <c r="DY632" s="2"/>
      <c r="EA632" s="3"/>
      <c r="EB632" s="121"/>
      <c r="EC632" s="2"/>
      <c r="EE632" s="3"/>
      <c r="EF632" s="121"/>
      <c r="EG632" s="2"/>
      <c r="EI632" s="3"/>
      <c r="EJ632" s="121"/>
      <c r="EK632" s="2"/>
      <c r="EM632" s="3"/>
      <c r="EN632" s="121"/>
      <c r="EO632" s="1870"/>
      <c r="EP632" s="462"/>
      <c r="EQ632" s="462"/>
      <c r="ER632" s="1871"/>
      <c r="ES632" s="2"/>
      <c r="EU632" s="3"/>
      <c r="EV632" s="121"/>
      <c r="EW632" s="2"/>
      <c r="EY632" s="3"/>
      <c r="EZ632" s="121"/>
      <c r="FA632" s="2"/>
      <c r="FC632" s="3"/>
      <c r="FD632" s="121"/>
      <c r="FE632" s="1682"/>
      <c r="FF632" s="1683"/>
      <c r="FG632" s="1684"/>
      <c r="FH632" s="1685"/>
      <c r="FL632" s="2252"/>
      <c r="FP632" s="2252"/>
      <c r="FQ632" s="1858"/>
      <c r="FT632" s="2252"/>
      <c r="FU632" s="462">
        <v>4</v>
      </c>
      <c r="FV632" s="462">
        <v>4</v>
      </c>
      <c r="FW632" s="462">
        <v>4.5</v>
      </c>
      <c r="FX632" s="2267">
        <f t="shared" si="604"/>
        <v>12.5</v>
      </c>
      <c r="FY632" s="374"/>
      <c r="FZ632" s="374"/>
      <c r="GA632" s="374"/>
      <c r="GB632" s="2424"/>
      <c r="GC632" s="374">
        <f t="shared" si="605"/>
        <v>4.2</v>
      </c>
      <c r="GD632" s="374">
        <f t="shared" si="606"/>
        <v>4.2</v>
      </c>
      <c r="GE632" s="374">
        <f t="shared" si="607"/>
        <v>5.6</v>
      </c>
      <c r="GF632" s="2263">
        <v>14</v>
      </c>
      <c r="GG632" s="1858"/>
      <c r="GJ632" s="2252"/>
      <c r="GK632" s="1858"/>
      <c r="GN632" s="2252"/>
      <c r="GR632" s="2252"/>
      <c r="GV632" s="1858"/>
      <c r="GW632" s="1870">
        <v>3</v>
      </c>
      <c r="GX632" s="462">
        <v>4</v>
      </c>
      <c r="GY632" s="462">
        <v>4</v>
      </c>
      <c r="GZ632" s="1871">
        <f t="shared" si="586"/>
        <v>11</v>
      </c>
      <c r="HA632" s="1870"/>
      <c r="HB632" s="462"/>
      <c r="HC632" s="462"/>
      <c r="HD632" s="1871"/>
      <c r="HE632" s="1870"/>
      <c r="HF632" s="462"/>
      <c r="HG632" s="462"/>
      <c r="HH632" s="1871"/>
      <c r="HI632" s="374">
        <f t="shared" si="608"/>
        <v>3.9</v>
      </c>
      <c r="HJ632" s="374">
        <f t="shared" si="609"/>
        <v>3.9</v>
      </c>
      <c r="HK632" s="374">
        <f t="shared" si="610"/>
        <v>5.2</v>
      </c>
      <c r="HL632" s="2263">
        <v>13</v>
      </c>
      <c r="HM632" s="1870">
        <v>4</v>
      </c>
      <c r="HN632" s="462">
        <v>3</v>
      </c>
      <c r="HO632" s="462">
        <v>7</v>
      </c>
      <c r="HP632" s="1871">
        <f t="shared" si="611"/>
        <v>14</v>
      </c>
      <c r="HQ632" s="374"/>
      <c r="HR632" s="374"/>
      <c r="HS632" s="374"/>
      <c r="HT632" s="2263"/>
      <c r="HU632" s="374"/>
      <c r="HV632" s="374"/>
      <c r="HW632" s="374"/>
      <c r="HX632" s="2263"/>
      <c r="HY632" s="374"/>
      <c r="HZ632" s="374"/>
      <c r="IA632" s="374"/>
      <c r="IB632" s="2263"/>
      <c r="IC632" s="374"/>
      <c r="ID632" s="374"/>
      <c r="IE632" s="374"/>
      <c r="IF632" s="2263"/>
      <c r="IG632" s="374"/>
      <c r="IH632" s="374"/>
      <c r="II632" s="374"/>
      <c r="IJ632" s="2263"/>
      <c r="IK632" s="374"/>
      <c r="IL632" s="374"/>
      <c r="IM632" s="374"/>
      <c r="IN632" s="2263"/>
      <c r="IO632" s="374"/>
      <c r="IP632" s="374"/>
      <c r="IQ632" s="374"/>
      <c r="IR632" s="2263"/>
      <c r="IS632" s="374"/>
      <c r="IT632" s="374"/>
      <c r="IU632" s="374"/>
      <c r="IV632" s="1870"/>
      <c r="IW632" s="1869"/>
      <c r="IX632" s="374"/>
      <c r="IY632" s="374"/>
      <c r="IZ632" s="2263"/>
      <c r="JA632" s="1869">
        <f t="shared" si="588"/>
        <v>2.7</v>
      </c>
      <c r="JB632" s="374">
        <f t="shared" si="589"/>
        <v>2.7</v>
      </c>
      <c r="JC632" s="374">
        <f t="shared" si="590"/>
        <v>3.6</v>
      </c>
      <c r="JD632" s="2263">
        <v>9</v>
      </c>
      <c r="JE632" s="1869">
        <f t="shared" si="591"/>
        <v>3.9</v>
      </c>
      <c r="JF632" s="374">
        <f t="shared" si="592"/>
        <v>3.9</v>
      </c>
      <c r="JG632" s="374">
        <f t="shared" si="593"/>
        <v>5.2</v>
      </c>
      <c r="JH632" s="2263">
        <v>13</v>
      </c>
      <c r="JI632" s="1869">
        <f t="shared" si="594"/>
        <v>4.5</v>
      </c>
      <c r="JJ632" s="374">
        <f t="shared" si="595"/>
        <v>4.5</v>
      </c>
      <c r="JK632" s="374">
        <f t="shared" si="596"/>
        <v>6</v>
      </c>
      <c r="JL632" s="2263">
        <v>15</v>
      </c>
      <c r="JM632" s="1869"/>
      <c r="JN632" s="374"/>
      <c r="JO632" s="374"/>
      <c r="JP632" s="2263"/>
      <c r="JQ632" s="1869"/>
      <c r="JR632" s="374"/>
      <c r="JS632" s="374"/>
      <c r="JT632" s="2263"/>
      <c r="JU632" s="1869"/>
      <c r="JV632" s="374"/>
      <c r="JW632" s="374"/>
      <c r="JX632" s="2263"/>
      <c r="JY632" s="1869"/>
      <c r="JZ632" s="374"/>
      <c r="KA632" s="374"/>
      <c r="KB632" s="2263"/>
      <c r="KC632" s="1869"/>
      <c r="KD632" s="374"/>
      <c r="KE632" s="374"/>
      <c r="KF632" s="2263"/>
      <c r="KG632" s="1869"/>
      <c r="KH632" s="374"/>
      <c r="KI632" s="374"/>
      <c r="KJ632" s="2263"/>
      <c r="KK632" s="1869"/>
      <c r="KL632" s="374"/>
      <c r="KM632" s="374"/>
      <c r="KN632" s="2263"/>
      <c r="KO632" s="1869"/>
      <c r="KP632" s="374"/>
      <c r="KQ632" s="374"/>
      <c r="KR632" s="2263"/>
      <c r="KS632" s="1869"/>
      <c r="KT632" s="374"/>
      <c r="KU632" s="374"/>
      <c r="KV632" s="2263"/>
      <c r="KW632" s="1869"/>
      <c r="KX632" s="374"/>
      <c r="KY632" s="374"/>
      <c r="KZ632" s="2263"/>
      <c r="LA632" s="1869"/>
      <c r="LB632" s="374"/>
      <c r="LC632" s="374"/>
      <c r="LD632" s="2263"/>
      <c r="LE632" s="1869"/>
      <c r="LF632" s="374"/>
      <c r="LG632" s="374"/>
      <c r="LH632" s="2263"/>
      <c r="LI632" s="1869"/>
      <c r="LJ632" s="374"/>
      <c r="LK632" s="374"/>
      <c r="LL632" s="2263"/>
      <c r="LM632" s="1869"/>
      <c r="LN632" s="374"/>
      <c r="LO632" s="374"/>
      <c r="LP632" s="2263"/>
      <c r="LQ632" s="1869"/>
      <c r="LR632" s="374"/>
      <c r="LS632" s="374"/>
      <c r="LT632" s="2263"/>
      <c r="LU632" s="1869"/>
      <c r="LV632" s="374"/>
      <c r="LW632" s="374"/>
      <c r="LX632" s="2263"/>
      <c r="LY632" s="1869"/>
      <c r="LZ632" s="374"/>
      <c r="MA632" s="374"/>
      <c r="MB632" s="2263"/>
      <c r="MC632" s="1869"/>
      <c r="MD632" s="374"/>
      <c r="ME632" s="374"/>
      <c r="MF632" s="2263"/>
      <c r="MG632" s="1869"/>
      <c r="MH632" s="374"/>
      <c r="MI632" s="374"/>
      <c r="MJ632" s="2263"/>
      <c r="MK632" s="1869"/>
      <c r="ML632" s="374"/>
      <c r="MM632" s="374"/>
      <c r="MN632" s="2263"/>
      <c r="MO632" s="1869"/>
      <c r="MP632" s="374"/>
      <c r="MQ632" s="374"/>
      <c r="MR632" s="2263"/>
      <c r="MS632" s="1869"/>
      <c r="MT632" s="374"/>
      <c r="MU632" s="374"/>
      <c r="MV632" s="2263"/>
      <c r="MW632" s="1869"/>
      <c r="MX632" s="374"/>
      <c r="MY632" s="374"/>
      <c r="MZ632" s="2263"/>
      <c r="NA632" s="1869"/>
      <c r="NB632" s="374"/>
      <c r="NC632" s="374"/>
      <c r="ND632" s="2263"/>
    </row>
    <row r="633" spans="1:368" s="78" customFormat="1" thickBot="1">
      <c r="A633" s="899"/>
      <c r="B633" s="1754"/>
      <c r="C633" s="1790"/>
      <c r="D633" s="2331"/>
      <c r="E633" s="1790"/>
      <c r="F633" s="2342"/>
      <c r="G633" s="2342" t="s">
        <v>688</v>
      </c>
      <c r="H633" s="2343">
        <f t="shared" si="597"/>
        <v>4.0910000000000002</v>
      </c>
      <c r="I633" s="2343">
        <f t="shared" si="598"/>
        <v>3.9243333333333332</v>
      </c>
      <c r="J633" s="2343">
        <f t="shared" si="599"/>
        <v>5.1213333333333333</v>
      </c>
      <c r="K633" s="2214">
        <f t="shared" si="572"/>
        <v>13.136666666666667</v>
      </c>
      <c r="L633" s="1754"/>
      <c r="M633" s="65"/>
      <c r="N633" s="65"/>
      <c r="O633" s="65"/>
      <c r="P633" s="218"/>
      <c r="Q633" s="2529">
        <v>4</v>
      </c>
      <c r="R633" s="1160">
        <v>3</v>
      </c>
      <c r="S633" s="1161">
        <v>4</v>
      </c>
      <c r="T633" s="2520">
        <f t="shared" si="600"/>
        <v>11</v>
      </c>
      <c r="U633" s="41"/>
      <c r="V633" s="41"/>
      <c r="W633" s="41"/>
      <c r="X633" s="100"/>
      <c r="Y633" s="101"/>
      <c r="Z633" s="101"/>
      <c r="AA633" s="101"/>
      <c r="AB633" s="102"/>
      <c r="AC633" s="484"/>
      <c r="AD633" s="484"/>
      <c r="AE633" s="484"/>
      <c r="AF633" s="356"/>
      <c r="AG633" s="358"/>
      <c r="AH633" s="358"/>
      <c r="AI633" s="358"/>
      <c r="AJ633" s="543"/>
      <c r="AK633" s="485"/>
      <c r="AL633" s="486"/>
      <c r="AM633" s="486"/>
      <c r="AN633" s="2361"/>
      <c r="AO633" s="2227"/>
      <c r="AP633" s="2227"/>
      <c r="AQ633" s="2227"/>
      <c r="AR633" s="108"/>
      <c r="AS633" s="358"/>
      <c r="AT633" s="358"/>
      <c r="AU633" s="358"/>
      <c r="AV633" s="543"/>
      <c r="AW633" s="1971"/>
      <c r="AX633" s="665"/>
      <c r="AY633" s="666"/>
      <c r="AZ633" s="1963"/>
      <c r="BA633" s="4"/>
      <c r="BB633" s="4"/>
      <c r="BC633" s="4"/>
      <c r="BD633" s="2395"/>
      <c r="BE633" s="2418">
        <f t="shared" si="601"/>
        <v>3.6</v>
      </c>
      <c r="BF633" s="378">
        <f t="shared" si="602"/>
        <v>3.6</v>
      </c>
      <c r="BG633" s="2448">
        <f t="shared" si="603"/>
        <v>4.8</v>
      </c>
      <c r="BH633" s="369">
        <v>12</v>
      </c>
      <c r="BI633" s="221"/>
      <c r="BJ633" s="221"/>
      <c r="BK633" s="221"/>
      <c r="BL633" s="220"/>
      <c r="BM633" s="1982"/>
      <c r="BN633" s="358"/>
      <c r="BO633" s="358"/>
      <c r="BP633" s="1983"/>
      <c r="BQ633" s="109"/>
      <c r="BR633" s="109"/>
      <c r="BS633" s="109"/>
      <c r="BT633" s="608"/>
      <c r="BU633" s="1939"/>
      <c r="BV633" s="109"/>
      <c r="BW633" s="109"/>
      <c r="BX633" s="1940"/>
      <c r="BY633" s="90"/>
      <c r="BZ633" s="90"/>
      <c r="CA633" s="90"/>
      <c r="CB633" s="120"/>
      <c r="CC633" s="41">
        <f t="shared" si="612"/>
        <v>5.25</v>
      </c>
      <c r="CD633" s="41">
        <f t="shared" si="613"/>
        <v>5.25</v>
      </c>
      <c r="CE633" s="41">
        <f t="shared" si="614"/>
        <v>7</v>
      </c>
      <c r="CF633" s="148">
        <v>17.5</v>
      </c>
      <c r="CG633" s="38"/>
      <c r="CH633" s="38"/>
      <c r="CI633" s="38"/>
      <c r="CJ633" s="117"/>
      <c r="CK633" s="221"/>
      <c r="CL633" s="221"/>
      <c r="CM633" s="221"/>
      <c r="CN633" s="220"/>
      <c r="CO633" s="1858"/>
      <c r="CQ633" s="3"/>
      <c r="CR633" s="2020"/>
      <c r="CV633" s="121"/>
      <c r="CW633" s="2"/>
      <c r="CY633" s="3"/>
      <c r="CZ633" s="3"/>
      <c r="DA633" s="2418">
        <f t="shared" si="582"/>
        <v>4.2</v>
      </c>
      <c r="DB633" s="378">
        <f t="shared" si="583"/>
        <v>4.2</v>
      </c>
      <c r="DC633" s="2448">
        <f t="shared" si="584"/>
        <v>5.6</v>
      </c>
      <c r="DD633" s="369">
        <v>14</v>
      </c>
      <c r="DE633" s="2"/>
      <c r="DG633" s="3"/>
      <c r="DH633" s="3"/>
      <c r="DI633" s="2"/>
      <c r="DK633" s="3"/>
      <c r="DL633" s="3"/>
      <c r="DM633" s="90"/>
      <c r="DN633" s="90"/>
      <c r="DO633" s="90"/>
      <c r="DP633" s="103"/>
      <c r="DQ633" s="2"/>
      <c r="DS633" s="3"/>
      <c r="DT633" s="121"/>
      <c r="DU633" s="2"/>
      <c r="DW633" s="3"/>
      <c r="DX633" s="121"/>
      <c r="DY633" s="2"/>
      <c r="EA633" s="3"/>
      <c r="EB633" s="121"/>
      <c r="EC633" s="2"/>
      <c r="EE633" s="3"/>
      <c r="EF633" s="121"/>
      <c r="EG633" s="2"/>
      <c r="EI633" s="3"/>
      <c r="EJ633" s="121"/>
      <c r="EK633" s="2"/>
      <c r="EM633" s="3"/>
      <c r="EN633" s="121"/>
      <c r="EO633" s="1870"/>
      <c r="EP633" s="462"/>
      <c r="EQ633" s="462"/>
      <c r="ER633" s="1871"/>
      <c r="ES633" s="2"/>
      <c r="EU633" s="3"/>
      <c r="EV633" s="121"/>
      <c r="EW633" s="2"/>
      <c r="EY633" s="3"/>
      <c r="EZ633" s="121"/>
      <c r="FA633" s="2"/>
      <c r="FC633" s="3"/>
      <c r="FD633" s="121"/>
      <c r="FE633" s="1682"/>
      <c r="FF633" s="1683"/>
      <c r="FG633" s="1684"/>
      <c r="FH633" s="1685"/>
      <c r="FL633" s="2252"/>
      <c r="FP633" s="2252"/>
      <c r="FQ633" s="1858"/>
      <c r="FT633" s="2252"/>
      <c r="FU633" s="462">
        <v>5</v>
      </c>
      <c r="FV633" s="462">
        <v>3</v>
      </c>
      <c r="FW633" s="462">
        <v>4</v>
      </c>
      <c r="FX633" s="2267">
        <f t="shared" si="604"/>
        <v>12</v>
      </c>
      <c r="FY633" s="374"/>
      <c r="FZ633" s="374"/>
      <c r="GA633" s="374"/>
      <c r="GB633" s="2424"/>
      <c r="GC633" s="374">
        <f t="shared" si="605"/>
        <v>3.6</v>
      </c>
      <c r="GD633" s="374">
        <f t="shared" si="606"/>
        <v>3.6</v>
      </c>
      <c r="GE633" s="374">
        <f t="shared" si="607"/>
        <v>4.8</v>
      </c>
      <c r="GF633" s="2263">
        <v>12</v>
      </c>
      <c r="GG633" s="1858"/>
      <c r="GJ633" s="2252"/>
      <c r="GK633" s="1858"/>
      <c r="GN633" s="2252"/>
      <c r="GR633" s="2252"/>
      <c r="GV633" s="1858"/>
      <c r="GW633" s="1870">
        <v>3</v>
      </c>
      <c r="GX633" s="462">
        <v>4</v>
      </c>
      <c r="GY633" s="462">
        <v>4</v>
      </c>
      <c r="GZ633" s="1871">
        <f t="shared" si="586"/>
        <v>11</v>
      </c>
      <c r="HA633" s="1870"/>
      <c r="HB633" s="462"/>
      <c r="HC633" s="462"/>
      <c r="HD633" s="1871"/>
      <c r="HE633" s="1870"/>
      <c r="HF633" s="462"/>
      <c r="HG633" s="462"/>
      <c r="HH633" s="1871"/>
      <c r="HI633" s="374">
        <f t="shared" si="608"/>
        <v>3.6</v>
      </c>
      <c r="HJ633" s="374">
        <f t="shared" si="609"/>
        <v>3.6</v>
      </c>
      <c r="HK633" s="374">
        <f t="shared" si="610"/>
        <v>4.8</v>
      </c>
      <c r="HL633" s="2263">
        <v>12</v>
      </c>
      <c r="HM633" s="1906">
        <f>HP633*6/20</f>
        <v>4.5419999999999998</v>
      </c>
      <c r="HN633" s="683">
        <f>HP633*6/20</f>
        <v>4.5419999999999998</v>
      </c>
      <c r="HO633" s="683">
        <f>HP633*8/20</f>
        <v>6.056</v>
      </c>
      <c r="HP633" s="1907">
        <v>15.14</v>
      </c>
      <c r="HQ633" s="374"/>
      <c r="HR633" s="374"/>
      <c r="HS633" s="374"/>
      <c r="HT633" s="2263"/>
      <c r="HU633" s="374"/>
      <c r="HV633" s="374"/>
      <c r="HW633" s="374"/>
      <c r="HX633" s="2263"/>
      <c r="HY633" s="374"/>
      <c r="HZ633" s="374"/>
      <c r="IA633" s="374"/>
      <c r="IB633" s="2263"/>
      <c r="IC633" s="374"/>
      <c r="ID633" s="374"/>
      <c r="IE633" s="374"/>
      <c r="IF633" s="2263"/>
      <c r="IG633" s="374"/>
      <c r="IH633" s="374"/>
      <c r="II633" s="374"/>
      <c r="IJ633" s="2263"/>
      <c r="IK633" s="374"/>
      <c r="IL633" s="374"/>
      <c r="IM633" s="374"/>
      <c r="IN633" s="2263"/>
      <c r="IO633" s="374"/>
      <c r="IP633" s="374"/>
      <c r="IQ633" s="374"/>
      <c r="IR633" s="2263"/>
      <c r="IS633" s="374"/>
      <c r="IT633" s="374"/>
      <c r="IU633" s="374"/>
      <c r="IV633" s="1870"/>
      <c r="IW633" s="1869"/>
      <c r="IX633" s="374"/>
      <c r="IY633" s="374"/>
      <c r="IZ633" s="2263"/>
      <c r="JA633" s="1869">
        <f t="shared" si="588"/>
        <v>5.4</v>
      </c>
      <c r="JB633" s="374">
        <f t="shared" si="589"/>
        <v>5.4</v>
      </c>
      <c r="JC633" s="374">
        <f t="shared" si="590"/>
        <v>7.2</v>
      </c>
      <c r="JD633" s="2263">
        <v>18</v>
      </c>
      <c r="JE633" s="1869">
        <f t="shared" si="591"/>
        <v>3.3</v>
      </c>
      <c r="JF633" s="374">
        <f t="shared" si="592"/>
        <v>3.3</v>
      </c>
      <c r="JG633" s="374">
        <f t="shared" si="593"/>
        <v>4.4000000000000004</v>
      </c>
      <c r="JH633" s="2263">
        <v>11</v>
      </c>
      <c r="JI633" s="1869">
        <f t="shared" si="594"/>
        <v>3.6</v>
      </c>
      <c r="JJ633" s="374">
        <f t="shared" si="595"/>
        <v>3.6</v>
      </c>
      <c r="JK633" s="374">
        <f t="shared" si="596"/>
        <v>4.8</v>
      </c>
      <c r="JL633" s="2263">
        <v>12</v>
      </c>
      <c r="JM633" s="1869"/>
      <c r="JN633" s="374"/>
      <c r="JO633" s="374"/>
      <c r="JP633" s="2263"/>
      <c r="JQ633" s="1869"/>
      <c r="JR633" s="374"/>
      <c r="JS633" s="374"/>
      <c r="JT633" s="2263"/>
      <c r="JU633" s="1869"/>
      <c r="JV633" s="374"/>
      <c r="JW633" s="374"/>
      <c r="JX633" s="2263"/>
      <c r="JY633" s="1869"/>
      <c r="JZ633" s="374"/>
      <c r="KA633" s="374"/>
      <c r="KB633" s="2263"/>
      <c r="KC633" s="1869"/>
      <c r="KD633" s="374"/>
      <c r="KE633" s="374"/>
      <c r="KF633" s="2263"/>
      <c r="KG633" s="1869"/>
      <c r="KH633" s="374"/>
      <c r="KI633" s="374"/>
      <c r="KJ633" s="2263"/>
      <c r="KK633" s="1869"/>
      <c r="KL633" s="374"/>
      <c r="KM633" s="374"/>
      <c r="KN633" s="2263"/>
      <c r="KO633" s="1869"/>
      <c r="KP633" s="374"/>
      <c r="KQ633" s="374"/>
      <c r="KR633" s="2263"/>
      <c r="KS633" s="1869"/>
      <c r="KT633" s="374"/>
      <c r="KU633" s="374"/>
      <c r="KV633" s="2263"/>
      <c r="KW633" s="1869"/>
      <c r="KX633" s="374"/>
      <c r="KY633" s="374"/>
      <c r="KZ633" s="2263"/>
      <c r="LA633" s="1869"/>
      <c r="LB633" s="374"/>
      <c r="LC633" s="374"/>
      <c r="LD633" s="2263"/>
      <c r="LE633" s="1869"/>
      <c r="LF633" s="374"/>
      <c r="LG633" s="374"/>
      <c r="LH633" s="2263"/>
      <c r="LI633" s="1869"/>
      <c r="LJ633" s="374"/>
      <c r="LK633" s="374"/>
      <c r="LL633" s="2263"/>
      <c r="LM633" s="1869"/>
      <c r="LN633" s="374"/>
      <c r="LO633" s="374"/>
      <c r="LP633" s="2263"/>
      <c r="LQ633" s="1869"/>
      <c r="LR633" s="374"/>
      <c r="LS633" s="374"/>
      <c r="LT633" s="2263"/>
      <c r="LU633" s="1869"/>
      <c r="LV633" s="374"/>
      <c r="LW633" s="374"/>
      <c r="LX633" s="2263"/>
      <c r="LY633" s="1869"/>
      <c r="LZ633" s="374"/>
      <c r="MA633" s="374"/>
      <c r="MB633" s="2263"/>
      <c r="MC633" s="1869"/>
      <c r="MD633" s="374"/>
      <c r="ME633" s="374"/>
      <c r="MF633" s="2263"/>
      <c r="MG633" s="1869"/>
      <c r="MH633" s="374"/>
      <c r="MI633" s="374"/>
      <c r="MJ633" s="2263"/>
      <c r="MK633" s="1869"/>
      <c r="ML633" s="374"/>
      <c r="MM633" s="374"/>
      <c r="MN633" s="2263"/>
      <c r="MO633" s="1869"/>
      <c r="MP633" s="374"/>
      <c r="MQ633" s="374"/>
      <c r="MR633" s="2263"/>
      <c r="MS633" s="1869"/>
      <c r="MT633" s="374"/>
      <c r="MU633" s="374"/>
      <c r="MV633" s="2263"/>
      <c r="MW633" s="1869"/>
      <c r="MX633" s="374"/>
      <c r="MY633" s="374"/>
      <c r="MZ633" s="2263"/>
      <c r="NA633" s="1869"/>
      <c r="NB633" s="374"/>
      <c r="NC633" s="374"/>
      <c r="ND633" s="2263"/>
    </row>
    <row r="634" spans="1:368" s="933" customFormat="1" thickBot="1">
      <c r="A634" s="900"/>
      <c r="B634" s="1761"/>
      <c r="C634" s="2340"/>
      <c r="D634" s="2347"/>
      <c r="E634" s="2340"/>
      <c r="F634" s="2270"/>
      <c r="G634" s="2270" t="s">
        <v>689</v>
      </c>
      <c r="H634" s="2343">
        <f t="shared" si="597"/>
        <v>4.4333333333333327</v>
      </c>
      <c r="I634" s="2343">
        <f t="shared" si="598"/>
        <v>4.4749999999999996</v>
      </c>
      <c r="J634" s="2343">
        <f t="shared" si="599"/>
        <v>5.5500000000000007</v>
      </c>
      <c r="K634" s="2214">
        <f>SUM(H634:J634)</f>
        <v>14.458333333333332</v>
      </c>
      <c r="L634" s="1761"/>
      <c r="M634" s="2136"/>
      <c r="N634" s="2136"/>
      <c r="O634" s="2136"/>
      <c r="P634" s="2492"/>
      <c r="Q634" s="2540">
        <v>4</v>
      </c>
      <c r="R634" s="2365">
        <v>4</v>
      </c>
      <c r="S634" s="2366">
        <v>6</v>
      </c>
      <c r="T634" s="2535">
        <f t="shared" si="600"/>
        <v>14</v>
      </c>
      <c r="U634" s="2139"/>
      <c r="V634" s="2139"/>
      <c r="W634" s="2139"/>
      <c r="X634" s="2140"/>
      <c r="Y634" s="2204"/>
      <c r="Z634" s="2204"/>
      <c r="AA634" s="2204"/>
      <c r="AB634" s="2205"/>
      <c r="AC634" s="2245"/>
      <c r="AD634" s="2245"/>
      <c r="AE634" s="2245"/>
      <c r="AF634" s="904"/>
      <c r="AG634" s="918"/>
      <c r="AH634" s="918"/>
      <c r="AI634" s="918"/>
      <c r="AJ634" s="2240"/>
      <c r="AK634" s="2391"/>
      <c r="AL634" s="2238"/>
      <c r="AM634" s="2238"/>
      <c r="AN634" s="2392"/>
      <c r="AO634" s="2229"/>
      <c r="AP634" s="2229"/>
      <c r="AQ634" s="2229"/>
      <c r="AR634" s="2230"/>
      <c r="AS634" s="918"/>
      <c r="AT634" s="918"/>
      <c r="AU634" s="918"/>
      <c r="AV634" s="2240"/>
      <c r="AW634" s="2414"/>
      <c r="AX634" s="2415"/>
      <c r="AY634" s="2416"/>
      <c r="AZ634" s="1979"/>
      <c r="BA634" s="2156"/>
      <c r="BB634" s="2156"/>
      <c r="BC634" s="2156"/>
      <c r="BD634" s="2396"/>
      <c r="BE634" s="2419">
        <f t="shared" si="601"/>
        <v>4.2</v>
      </c>
      <c r="BF634" s="915">
        <f t="shared" si="602"/>
        <v>4.2</v>
      </c>
      <c r="BG634" s="2449">
        <f t="shared" si="603"/>
        <v>5.6</v>
      </c>
      <c r="BH634" s="2471">
        <v>14</v>
      </c>
      <c r="BI634" s="2158"/>
      <c r="BJ634" s="2158"/>
      <c r="BK634" s="2158"/>
      <c r="BL634" s="2166"/>
      <c r="BM634" s="2389"/>
      <c r="BN634" s="918"/>
      <c r="BO634" s="918"/>
      <c r="BP634" s="2390"/>
      <c r="BQ634" s="2149"/>
      <c r="BR634" s="2149"/>
      <c r="BS634" s="2149"/>
      <c r="BT634" s="2151"/>
      <c r="BU634" s="2162"/>
      <c r="BV634" s="2149"/>
      <c r="BW634" s="2149"/>
      <c r="BX634" s="2163"/>
      <c r="BY634" s="2170"/>
      <c r="BZ634" s="2170"/>
      <c r="CA634" s="2170"/>
      <c r="CB634" s="2231"/>
      <c r="CC634" s="2139">
        <f t="shared" si="612"/>
        <v>5.4</v>
      </c>
      <c r="CD634" s="2139">
        <f t="shared" si="613"/>
        <v>5.4</v>
      </c>
      <c r="CE634" s="2139">
        <f t="shared" si="614"/>
        <v>7.2</v>
      </c>
      <c r="CF634" s="2472">
        <v>18</v>
      </c>
      <c r="CG634" s="2160"/>
      <c r="CH634" s="2160"/>
      <c r="CI634" s="2160"/>
      <c r="CJ634" s="2161"/>
      <c r="CK634" s="2158"/>
      <c r="CL634" s="2158"/>
      <c r="CM634" s="2158"/>
      <c r="CN634" s="2166"/>
      <c r="CO634" s="1868"/>
      <c r="CQ634" s="2167"/>
      <c r="CR634" s="2206"/>
      <c r="CV634" s="2168"/>
      <c r="CW634" s="2169"/>
      <c r="CY634" s="2167"/>
      <c r="CZ634" s="2167"/>
      <c r="DA634" s="2419">
        <f t="shared" si="582"/>
        <v>4.2</v>
      </c>
      <c r="DB634" s="915">
        <f t="shared" si="583"/>
        <v>4.2</v>
      </c>
      <c r="DC634" s="2449">
        <f t="shared" si="584"/>
        <v>5.6</v>
      </c>
      <c r="DD634" s="2471">
        <v>14</v>
      </c>
      <c r="DE634" s="2169"/>
      <c r="DG634" s="2167"/>
      <c r="DH634" s="2167"/>
      <c r="DI634" s="2169"/>
      <c r="DK634" s="2167"/>
      <c r="DL634" s="2167"/>
      <c r="DM634" s="2170"/>
      <c r="DN634" s="2170"/>
      <c r="DO634" s="2170"/>
      <c r="DP634" s="2171"/>
      <c r="DQ634" s="2169"/>
      <c r="DS634" s="2167"/>
      <c r="DT634" s="2168"/>
      <c r="DU634" s="2169"/>
      <c r="DW634" s="2167"/>
      <c r="DX634" s="2168"/>
      <c r="DY634" s="2169"/>
      <c r="EA634" s="2167"/>
      <c r="EB634" s="2168"/>
      <c r="EC634" s="2169"/>
      <c r="EE634" s="2167"/>
      <c r="EF634" s="2168"/>
      <c r="EG634" s="2169"/>
      <c r="EI634" s="2167"/>
      <c r="EJ634" s="2168"/>
      <c r="EK634" s="2169"/>
      <c r="EM634" s="2167"/>
      <c r="EN634" s="2168"/>
      <c r="EO634" s="2348"/>
      <c r="EP634" s="2233"/>
      <c r="EQ634" s="2233"/>
      <c r="ER634" s="2349"/>
      <c r="ES634" s="2169"/>
      <c r="EU634" s="2167"/>
      <c r="EV634" s="2168"/>
      <c r="EW634" s="2169"/>
      <c r="EY634" s="2167"/>
      <c r="EZ634" s="2168"/>
      <c r="FA634" s="2169"/>
      <c r="FC634" s="2167"/>
      <c r="FD634" s="2168"/>
      <c r="FE634" s="2192"/>
      <c r="FF634" s="2193"/>
      <c r="FG634" s="2194"/>
      <c r="FH634" s="2195"/>
      <c r="FL634" s="2261"/>
      <c r="FP634" s="2261"/>
      <c r="FQ634" s="1868"/>
      <c r="FT634" s="2261"/>
      <c r="FU634" s="2233">
        <v>4.5</v>
      </c>
      <c r="FV634" s="2233">
        <v>4</v>
      </c>
      <c r="FW634" s="2233">
        <v>4</v>
      </c>
      <c r="FX634" s="2269">
        <f t="shared" ref="FX634" si="624">FW634+FV634+FU634</f>
        <v>12.5</v>
      </c>
      <c r="FY634" s="2212"/>
      <c r="FZ634" s="2213"/>
      <c r="GA634" s="2213"/>
      <c r="GB634" s="2357"/>
      <c r="GC634" s="906">
        <f t="shared" si="605"/>
        <v>3.9</v>
      </c>
      <c r="GD634" s="906">
        <f t="shared" si="606"/>
        <v>3.9</v>
      </c>
      <c r="GE634" s="906">
        <f t="shared" si="607"/>
        <v>5.2</v>
      </c>
      <c r="GF634" s="2393">
        <v>13</v>
      </c>
      <c r="GG634" s="1868"/>
      <c r="GJ634" s="2261"/>
      <c r="GK634" s="1868"/>
      <c r="GN634" s="2261"/>
      <c r="GR634" s="2261"/>
      <c r="GV634" s="1868"/>
      <c r="GW634" s="2348">
        <v>4</v>
      </c>
      <c r="GX634" s="2233">
        <v>5</v>
      </c>
      <c r="GY634" s="2233">
        <v>4</v>
      </c>
      <c r="GZ634" s="2349">
        <f t="shared" si="586"/>
        <v>13</v>
      </c>
      <c r="HA634" s="2348"/>
      <c r="HB634" s="2233"/>
      <c r="HC634" s="2233"/>
      <c r="HD634" s="2349"/>
      <c r="HE634" s="2348"/>
      <c r="HF634" s="2233"/>
      <c r="HG634" s="2233"/>
      <c r="HH634" s="2349"/>
      <c r="HI634" s="906">
        <f t="shared" si="608"/>
        <v>3.6</v>
      </c>
      <c r="HJ634" s="906">
        <f t="shared" si="609"/>
        <v>3.6</v>
      </c>
      <c r="HK634" s="906">
        <f t="shared" si="610"/>
        <v>4.8</v>
      </c>
      <c r="HL634" s="2393">
        <v>12</v>
      </c>
      <c r="HM634" s="2348">
        <v>5</v>
      </c>
      <c r="HN634" s="2233">
        <v>5</v>
      </c>
      <c r="HO634" s="2233">
        <v>5</v>
      </c>
      <c r="HP634" s="2349">
        <f t="shared" si="611"/>
        <v>15</v>
      </c>
      <c r="HQ634" s="906"/>
      <c r="HR634" s="906"/>
      <c r="HS634" s="906"/>
      <c r="HT634" s="2393"/>
      <c r="HU634" s="906"/>
      <c r="HV634" s="906"/>
      <c r="HW634" s="906"/>
      <c r="HX634" s="2393"/>
      <c r="HY634" s="906"/>
      <c r="HZ634" s="906"/>
      <c r="IA634" s="906"/>
      <c r="IB634" s="2393"/>
      <c r="IC634" s="906"/>
      <c r="ID634" s="906"/>
      <c r="IE634" s="906"/>
      <c r="IF634" s="2393"/>
      <c r="IG634" s="906"/>
      <c r="IH634" s="906"/>
      <c r="II634" s="906"/>
      <c r="IJ634" s="2393"/>
      <c r="IK634" s="906"/>
      <c r="IL634" s="906"/>
      <c r="IM634" s="906"/>
      <c r="IN634" s="2393"/>
      <c r="IO634" s="906"/>
      <c r="IP634" s="906"/>
      <c r="IQ634" s="906"/>
      <c r="IR634" s="2393"/>
      <c r="IS634" s="906"/>
      <c r="IT634" s="906"/>
      <c r="IU634" s="906"/>
      <c r="IV634" s="2348"/>
      <c r="IW634" s="2243"/>
      <c r="IX634" s="906"/>
      <c r="IY634" s="906"/>
      <c r="IZ634" s="2393"/>
      <c r="JA634" s="2243">
        <f t="shared" si="588"/>
        <v>5.4</v>
      </c>
      <c r="JB634" s="906">
        <f t="shared" si="589"/>
        <v>5.4</v>
      </c>
      <c r="JC634" s="906">
        <f t="shared" si="590"/>
        <v>7.2</v>
      </c>
      <c r="JD634" s="2393">
        <v>18</v>
      </c>
      <c r="JE634" s="2212">
        <f>JH634*6/20</f>
        <v>3.9</v>
      </c>
      <c r="JF634" s="2213">
        <f>JH634*6/20</f>
        <v>3.9</v>
      </c>
      <c r="JG634" s="2213">
        <f>JH634*8/20</f>
        <v>5.2</v>
      </c>
      <c r="JH634" s="2357">
        <v>13</v>
      </c>
      <c r="JI634" s="2243">
        <f t="shared" si="594"/>
        <v>5.0999999999999996</v>
      </c>
      <c r="JJ634" s="906">
        <f t="shared" si="595"/>
        <v>5.0999999999999996</v>
      </c>
      <c r="JK634" s="906">
        <f t="shared" si="596"/>
        <v>6.8</v>
      </c>
      <c r="JL634" s="2393">
        <v>17</v>
      </c>
      <c r="JM634" s="2243"/>
      <c r="JN634" s="906"/>
      <c r="JO634" s="906"/>
      <c r="JP634" s="2393"/>
      <c r="JQ634" s="2243"/>
      <c r="JR634" s="906"/>
      <c r="JS634" s="906"/>
      <c r="JT634" s="2393"/>
      <c r="JU634" s="2243"/>
      <c r="JV634" s="906"/>
      <c r="JW634" s="906"/>
      <c r="JX634" s="2393"/>
      <c r="JY634" s="2243"/>
      <c r="JZ634" s="906"/>
      <c r="KA634" s="906"/>
      <c r="KB634" s="2393"/>
      <c r="KC634" s="2243"/>
      <c r="KD634" s="906"/>
      <c r="KE634" s="906"/>
      <c r="KF634" s="2393"/>
      <c r="KG634" s="2243"/>
      <c r="KH634" s="906"/>
      <c r="KI634" s="906"/>
      <c r="KJ634" s="2393"/>
      <c r="KK634" s="2243"/>
      <c r="KL634" s="906"/>
      <c r="KM634" s="906"/>
      <c r="KN634" s="2393"/>
      <c r="KO634" s="2243"/>
      <c r="KP634" s="906"/>
      <c r="KQ634" s="906"/>
      <c r="KR634" s="2393"/>
      <c r="KS634" s="2243"/>
      <c r="KT634" s="906"/>
      <c r="KU634" s="906"/>
      <c r="KV634" s="2393"/>
      <c r="KW634" s="2243"/>
      <c r="KX634" s="906"/>
      <c r="KY634" s="906"/>
      <c r="KZ634" s="2393"/>
      <c r="LA634" s="2243"/>
      <c r="LB634" s="906"/>
      <c r="LC634" s="906"/>
      <c r="LD634" s="2393"/>
      <c r="LE634" s="2243"/>
      <c r="LF634" s="906"/>
      <c r="LG634" s="906"/>
      <c r="LH634" s="2393"/>
      <c r="LI634" s="2243"/>
      <c r="LJ634" s="906"/>
      <c r="LK634" s="906"/>
      <c r="LL634" s="2393"/>
      <c r="LM634" s="2243"/>
      <c r="LN634" s="906"/>
      <c r="LO634" s="906"/>
      <c r="LP634" s="2393"/>
      <c r="LQ634" s="2243"/>
      <c r="LR634" s="906"/>
      <c r="LS634" s="906"/>
      <c r="LT634" s="2393"/>
      <c r="LU634" s="2243"/>
      <c r="LV634" s="906"/>
      <c r="LW634" s="906"/>
      <c r="LX634" s="2393"/>
      <c r="LY634" s="2243"/>
      <c r="LZ634" s="906"/>
      <c r="MA634" s="906"/>
      <c r="MB634" s="2393"/>
      <c r="MC634" s="2243"/>
      <c r="MD634" s="906"/>
      <c r="ME634" s="906"/>
      <c r="MF634" s="2393"/>
      <c r="MG634" s="2243"/>
      <c r="MH634" s="906"/>
      <c r="MI634" s="906"/>
      <c r="MJ634" s="2393"/>
      <c r="MK634" s="2243"/>
      <c r="ML634" s="906"/>
      <c r="MM634" s="906"/>
      <c r="MN634" s="2393"/>
      <c r="MO634" s="2243"/>
      <c r="MP634" s="906"/>
      <c r="MQ634" s="906"/>
      <c r="MR634" s="2393"/>
      <c r="MS634" s="2243"/>
      <c r="MT634" s="906"/>
      <c r="MU634" s="906"/>
      <c r="MV634" s="2393"/>
      <c r="MW634" s="2243"/>
      <c r="MX634" s="906"/>
      <c r="MY634" s="906"/>
      <c r="MZ634" s="2393"/>
      <c r="NA634" s="2243"/>
      <c r="NB634" s="906"/>
      <c r="NC634" s="906"/>
      <c r="ND634" s="2393"/>
    </row>
    <row r="635" spans="1:368" s="898" customFormat="1" thickBot="1">
      <c r="A635" s="861"/>
      <c r="B635" s="1760"/>
      <c r="C635" s="1790"/>
      <c r="D635" s="2331"/>
      <c r="E635" s="1790"/>
      <c r="F635" s="2345" t="s">
        <v>701</v>
      </c>
      <c r="G635" s="2346"/>
      <c r="H635" s="2274"/>
      <c r="I635" s="2274"/>
      <c r="J635" s="2274"/>
      <c r="K635" s="2275"/>
      <c r="L635" s="1760"/>
      <c r="M635" s="2075"/>
      <c r="N635" s="2075"/>
      <c r="O635" s="2075"/>
      <c r="P635" s="2491"/>
      <c r="Q635" s="2536"/>
      <c r="R635" s="2076"/>
      <c r="S635" s="2077"/>
      <c r="T635" s="2537"/>
      <c r="U635" s="2078"/>
      <c r="V635" s="2078"/>
      <c r="W635" s="2078"/>
      <c r="X635" s="2079"/>
      <c r="Y635" s="2199"/>
      <c r="Z635" s="2199"/>
      <c r="AA635" s="2199"/>
      <c r="AB635" s="2200"/>
      <c r="AC635" s="2570"/>
      <c r="AD635" s="2570"/>
      <c r="AE635" s="2571"/>
      <c r="AF635" s="2571"/>
      <c r="AG635" s="2574">
        <f>STDEV(AJ636:AJ641)</f>
        <v>1.7204650534085228</v>
      </c>
      <c r="AH635" s="2574"/>
      <c r="AI635" s="2575">
        <f>AVERAGE(AJ636:AJ641)</f>
        <v>15.200000000000001</v>
      </c>
      <c r="AJ635" s="2575"/>
      <c r="AK635" s="2574"/>
      <c r="AL635" s="2574"/>
      <c r="AM635" s="2575"/>
      <c r="AN635" s="2575"/>
      <c r="AO635" s="2225"/>
      <c r="AP635" s="2225"/>
      <c r="AQ635" s="2225"/>
      <c r="AR635" s="2226"/>
      <c r="AS635" s="2574" t="e">
        <f>STDEV(AV636:AV641)</f>
        <v>#DIV/0!</v>
      </c>
      <c r="AT635" s="2574"/>
      <c r="AU635" s="2575" t="e">
        <f>AVERAGE(AV636:AV641)</f>
        <v>#DIV/0!</v>
      </c>
      <c r="AV635" s="2575"/>
      <c r="AW635" s="2570" t="e">
        <f>STDEV(AZ636:AZ641)</f>
        <v>#DIV/0!</v>
      </c>
      <c r="AX635" s="2570"/>
      <c r="AY635" s="2571" t="e">
        <f>AVERAGE(AZ636:AZ641)</f>
        <v>#DIV/0!</v>
      </c>
      <c r="AZ635" s="2571"/>
      <c r="BA635" s="2095"/>
      <c r="BB635" s="2095"/>
      <c r="BC635" s="2095"/>
      <c r="BD635" s="2394"/>
      <c r="BE635" s="2572" t="e">
        <f>STDEV(BH636:BH641)</f>
        <v>#DIV/0!</v>
      </c>
      <c r="BF635" s="2570"/>
      <c r="BG635" s="2571" t="e">
        <f>AVERAGE(BH636:BH641)</f>
        <v>#DIV/0!</v>
      </c>
      <c r="BH635" s="2571"/>
      <c r="BI635" s="2097"/>
      <c r="BJ635" s="2097"/>
      <c r="BK635" s="2097"/>
      <c r="BL635" s="2098"/>
      <c r="BM635" s="2570"/>
      <c r="BN635" s="2570"/>
      <c r="BO635" s="2571"/>
      <c r="BP635" s="2571"/>
      <c r="BQ635" s="2088"/>
      <c r="BR635" s="2088"/>
      <c r="BS635" s="2088"/>
      <c r="BT635" s="2090"/>
      <c r="BU635" s="2101"/>
      <c r="BV635" s="2088"/>
      <c r="BW635" s="2088"/>
      <c r="BX635" s="2102"/>
      <c r="BY635" s="2570" t="e">
        <f>STDEV(CB636:CB641)</f>
        <v>#DIV/0!</v>
      </c>
      <c r="BZ635" s="2570"/>
      <c r="CA635" s="2571" t="e">
        <f>AVERAGE(CB636:CB641)</f>
        <v>#DIV/0!</v>
      </c>
      <c r="CB635" s="2571"/>
      <c r="CC635" s="2570">
        <f>STDEV(CF636:CF641)</f>
        <v>0.63245553203367588</v>
      </c>
      <c r="CD635" s="2570"/>
      <c r="CE635" s="2571">
        <f>AVERAGE(CF636:CF641)</f>
        <v>16</v>
      </c>
      <c r="CF635" s="2571"/>
      <c r="CG635" s="2099"/>
      <c r="CH635" s="2099"/>
      <c r="CI635" s="2099"/>
      <c r="CJ635" s="2100"/>
      <c r="CK635" s="2097"/>
      <c r="CL635" s="2097"/>
      <c r="CM635" s="2097"/>
      <c r="CN635" s="2105"/>
      <c r="CO635" s="1867"/>
      <c r="CQ635" s="2106"/>
      <c r="CR635" s="2201"/>
      <c r="CV635" s="2107"/>
      <c r="CW635" s="2108"/>
      <c r="CY635" s="2106"/>
      <c r="CZ635" s="2106"/>
      <c r="DA635" s="2570">
        <f>STDEV(DD636:DD641)</f>
        <v>1.7888543819998317</v>
      </c>
      <c r="DB635" s="2570"/>
      <c r="DC635" s="2571">
        <f>AVERAGE(DD636:DD641)</f>
        <v>16</v>
      </c>
      <c r="DD635" s="2571"/>
      <c r="DE635" s="2108"/>
      <c r="DG635" s="2106"/>
      <c r="DH635" s="2106"/>
      <c r="DI635" s="2108"/>
      <c r="DK635" s="2106"/>
      <c r="DL635" s="2106"/>
      <c r="DM635" s="2109"/>
      <c r="DN635" s="2109"/>
      <c r="DO635" s="2109"/>
      <c r="DP635" s="2110"/>
      <c r="DQ635" s="2108"/>
      <c r="DS635" s="2106"/>
      <c r="DT635" s="2107"/>
      <c r="DU635" s="2108"/>
      <c r="DW635" s="2106"/>
      <c r="DX635" s="2107"/>
      <c r="DY635" s="2108"/>
      <c r="EA635" s="2106"/>
      <c r="EB635" s="2107"/>
      <c r="EC635" s="2108"/>
      <c r="EE635" s="2106"/>
      <c r="EF635" s="2107"/>
      <c r="EG635" s="2108"/>
      <c r="EI635" s="2106"/>
      <c r="EJ635" s="2107"/>
      <c r="EK635" s="2108"/>
      <c r="EM635" s="2106"/>
      <c r="EN635" s="2107"/>
      <c r="EO635" s="2570"/>
      <c r="EP635" s="2570"/>
      <c r="EQ635" s="2571"/>
      <c r="ER635" s="2571"/>
      <c r="ES635" s="2108"/>
      <c r="EU635" s="2106"/>
      <c r="EV635" s="2107"/>
      <c r="EW635" s="2108"/>
      <c r="EY635" s="2106"/>
      <c r="EZ635" s="2107"/>
      <c r="FA635" s="2108"/>
      <c r="FC635" s="2106"/>
      <c r="FD635" s="2107"/>
      <c r="FE635" s="2131"/>
      <c r="FF635" s="2132"/>
      <c r="FG635" s="2133"/>
      <c r="FH635" s="2134"/>
      <c r="FL635" s="2260"/>
      <c r="FP635" s="2260"/>
      <c r="FQ635" s="1867"/>
      <c r="FT635" s="2260"/>
      <c r="FX635" s="2260"/>
      <c r="FY635" s="2570"/>
      <c r="FZ635" s="2570"/>
      <c r="GA635" s="2571"/>
      <c r="GB635" s="2571"/>
      <c r="GC635" s="2570">
        <f>STDEV(GF636:GF641)</f>
        <v>1.7224014243685042</v>
      </c>
      <c r="GD635" s="2570"/>
      <c r="GE635" s="2571">
        <f>AVERAGE(GF636:GF641)</f>
        <v>14.833333333333334</v>
      </c>
      <c r="GF635" s="2571"/>
      <c r="GG635" s="1867"/>
      <c r="GJ635" s="2260"/>
      <c r="GK635" s="1867"/>
      <c r="GN635" s="2260"/>
      <c r="GR635" s="2260"/>
      <c r="GS635" s="2570" t="e">
        <f>STDEV(GV636:GV641)</f>
        <v>#DIV/0!</v>
      </c>
      <c r="GT635" s="2570"/>
      <c r="GU635" s="2571" t="e">
        <f>AVERAGE(GV636:GV641)</f>
        <v>#DIV/0!</v>
      </c>
      <c r="GV635" s="2571"/>
      <c r="GW635" s="2570">
        <f>STDEV(GZ636:GZ641)</f>
        <v>0.81240384046361835</v>
      </c>
      <c r="GX635" s="2570"/>
      <c r="GY635" s="2571">
        <f>AVERAGE(GZ636:GZ641)</f>
        <v>13.799999999999999</v>
      </c>
      <c r="GZ635" s="2571"/>
      <c r="HA635" s="2570"/>
      <c r="HB635" s="2570"/>
      <c r="HC635" s="2571"/>
      <c r="HD635" s="2571"/>
      <c r="HE635" s="2570" t="e">
        <f>STDEV(HH636:HH641)</f>
        <v>#DIV/0!</v>
      </c>
      <c r="HF635" s="2570"/>
      <c r="HG635" s="2571" t="e">
        <f>AVERAGE(HH636:HH641)</f>
        <v>#DIV/0!</v>
      </c>
      <c r="HH635" s="2571"/>
      <c r="HI635" s="2570">
        <f>STDEV(HL636:HL641)</f>
        <v>2.0976176963403033</v>
      </c>
      <c r="HJ635" s="2570"/>
      <c r="HK635" s="2571">
        <f>AVERAGE(HL636:HL641)</f>
        <v>15</v>
      </c>
      <c r="HL635" s="2571"/>
      <c r="HM635" s="2570" t="e">
        <f>STDEV(HP636:HP641)</f>
        <v>#DIV/0!</v>
      </c>
      <c r="HN635" s="2570"/>
      <c r="HO635" s="2571" t="e">
        <f>AVERAGE(HP636:HP641)</f>
        <v>#DIV/0!</v>
      </c>
      <c r="HP635" s="2571"/>
      <c r="HQ635" s="2570" t="e">
        <f>STDEV(HT636:HT641)</f>
        <v>#DIV/0!</v>
      </c>
      <c r="HR635" s="2570"/>
      <c r="HS635" s="2571" t="e">
        <f>AVERAGE(HT636:HT641)</f>
        <v>#DIV/0!</v>
      </c>
      <c r="HT635" s="2571"/>
      <c r="HU635" s="2570"/>
      <c r="HV635" s="2570"/>
      <c r="HW635" s="2571"/>
      <c r="HX635" s="2571"/>
      <c r="HY635" s="2570"/>
      <c r="HZ635" s="2570"/>
      <c r="IA635" s="2571"/>
      <c r="IB635" s="2571"/>
      <c r="IC635" s="2570" t="e">
        <f>STDEV(IF636:IF641)</f>
        <v>#DIV/0!</v>
      </c>
      <c r="ID635" s="2570"/>
      <c r="IE635" s="2571" t="e">
        <f>AVERAGE(IF636:IF641)</f>
        <v>#DIV/0!</v>
      </c>
      <c r="IF635" s="2571"/>
      <c r="IG635" s="2570"/>
      <c r="IH635" s="2570"/>
      <c r="II635" s="2571"/>
      <c r="IJ635" s="2571"/>
      <c r="IK635" s="2570"/>
      <c r="IL635" s="2570"/>
      <c r="IM635" s="2571"/>
      <c r="IN635" s="2571"/>
      <c r="IO635" s="2570" t="e">
        <f>STDEV(IR636:IV641)</f>
        <v>#DIV/0!</v>
      </c>
      <c r="IP635" s="2570"/>
      <c r="IQ635" s="2571" t="e">
        <f>AVERAGE(IR636:IV641)</f>
        <v>#DIV/0!</v>
      </c>
      <c r="IR635" s="2571"/>
      <c r="IS635" s="2570"/>
      <c r="IT635" s="2570"/>
      <c r="IU635" s="2571"/>
      <c r="IV635" s="2571"/>
      <c r="IW635" s="2572"/>
      <c r="IX635" s="2570"/>
      <c r="IY635" s="2571"/>
      <c r="IZ635" s="2573"/>
      <c r="JA635" s="2570">
        <f>STDEV(JD636:JH641)</f>
        <v>0.91742392963485064</v>
      </c>
      <c r="JB635" s="2570"/>
      <c r="JC635" s="2571">
        <f>AVERAGE(JD636:JH641)</f>
        <v>15.916666666666666</v>
      </c>
      <c r="JD635" s="2571"/>
      <c r="JE635" s="2572"/>
      <c r="JF635" s="2570"/>
      <c r="JG635" s="2571"/>
      <c r="JH635" s="2573"/>
      <c r="JI635" s="2570">
        <f>STDEV(JL636:JP641)</f>
        <v>1.4142135623730951</v>
      </c>
      <c r="JJ635" s="2570"/>
      <c r="JK635" s="2571">
        <f>AVERAGE(JL636:JP641)</f>
        <v>17</v>
      </c>
      <c r="JL635" s="2571"/>
      <c r="JM635" s="2570" t="e">
        <f>STDEV(JP636:JT641)</f>
        <v>#DIV/0!</v>
      </c>
      <c r="JN635" s="2570"/>
      <c r="JO635" s="2571" t="e">
        <f>AVERAGE(JP636:JT641)</f>
        <v>#DIV/0!</v>
      </c>
      <c r="JP635" s="2571"/>
      <c r="JQ635" s="2570" t="e">
        <f>STDEV(JT636:JX641)</f>
        <v>#DIV/0!</v>
      </c>
      <c r="JR635" s="2570"/>
      <c r="JS635" s="2571" t="e">
        <f>AVERAGE(JT636:JX641)</f>
        <v>#DIV/0!</v>
      </c>
      <c r="JT635" s="2571"/>
      <c r="JU635" s="2570" t="e">
        <f>STDEV(JX636:KB641)</f>
        <v>#DIV/0!</v>
      </c>
      <c r="JV635" s="2570"/>
      <c r="JW635" s="2571" t="e">
        <f>AVERAGE(JX636:KB641)</f>
        <v>#DIV/0!</v>
      </c>
      <c r="JX635" s="2571"/>
      <c r="JY635" s="2570" t="e">
        <f>STDEV(KB636:KF641)</f>
        <v>#DIV/0!</v>
      </c>
      <c r="JZ635" s="2570"/>
      <c r="KA635" s="2571" t="e">
        <f>AVERAGE(KB636:KF641)</f>
        <v>#DIV/0!</v>
      </c>
      <c r="KB635" s="2571"/>
      <c r="KC635" s="2570" t="e">
        <f>STDEV(KF636:KJ641)</f>
        <v>#DIV/0!</v>
      </c>
      <c r="KD635" s="2570"/>
      <c r="KE635" s="2571" t="e">
        <f>AVERAGE(KF636:KJ641)</f>
        <v>#DIV/0!</v>
      </c>
      <c r="KF635" s="2571"/>
      <c r="KG635" s="2570" t="e">
        <f>STDEV(KJ636:KN641)</f>
        <v>#DIV/0!</v>
      </c>
      <c r="KH635" s="2570"/>
      <c r="KI635" s="2571" t="e">
        <f>AVERAGE(KJ636:KN641)</f>
        <v>#DIV/0!</v>
      </c>
      <c r="KJ635" s="2571"/>
      <c r="KK635" s="2570" t="e">
        <f>STDEV(KN636:KR641)</f>
        <v>#DIV/0!</v>
      </c>
      <c r="KL635" s="2570"/>
      <c r="KM635" s="2571" t="e">
        <f>AVERAGE(KN636:KR641)</f>
        <v>#DIV/0!</v>
      </c>
      <c r="KN635" s="2571"/>
      <c r="KO635" s="2570" t="e">
        <f>STDEV(KR636:KV641)</f>
        <v>#DIV/0!</v>
      </c>
      <c r="KP635" s="2570"/>
      <c r="KQ635" s="2571" t="e">
        <f>AVERAGE(KR636:KV641)</f>
        <v>#DIV/0!</v>
      </c>
      <c r="KR635" s="2571"/>
      <c r="KS635" s="2570" t="e">
        <f>STDEV(KV636:KZ641)</f>
        <v>#DIV/0!</v>
      </c>
      <c r="KT635" s="2570"/>
      <c r="KU635" s="2571" t="e">
        <f>AVERAGE(KV636:KZ641)</f>
        <v>#DIV/0!</v>
      </c>
      <c r="KV635" s="2571"/>
      <c r="KW635" s="2570" t="e">
        <f>STDEV(KZ636:LD641)</f>
        <v>#DIV/0!</v>
      </c>
      <c r="KX635" s="2570"/>
      <c r="KY635" s="2571" t="e">
        <f>AVERAGE(KZ636:LD641)</f>
        <v>#DIV/0!</v>
      </c>
      <c r="KZ635" s="2571"/>
      <c r="LA635" s="2570" t="e">
        <f>STDEV(LD636:LH641)</f>
        <v>#DIV/0!</v>
      </c>
      <c r="LB635" s="2570"/>
      <c r="LC635" s="2571" t="e">
        <f>AVERAGE(LD636:LH641)</f>
        <v>#DIV/0!</v>
      </c>
      <c r="LD635" s="2571"/>
      <c r="LE635" s="2570" t="e">
        <f>STDEV(LH636:LL641)</f>
        <v>#DIV/0!</v>
      </c>
      <c r="LF635" s="2570"/>
      <c r="LG635" s="2571" t="e">
        <f>AVERAGE(LH636:LL641)</f>
        <v>#DIV/0!</v>
      </c>
      <c r="LH635" s="2571"/>
      <c r="LI635" s="2570" t="e">
        <f>STDEV(LL636:LP641)</f>
        <v>#DIV/0!</v>
      </c>
      <c r="LJ635" s="2570"/>
      <c r="LK635" s="2571" t="e">
        <f>AVERAGE(LL636:LP641)</f>
        <v>#DIV/0!</v>
      </c>
      <c r="LL635" s="2571"/>
      <c r="LM635" s="2570" t="e">
        <f>STDEV(LP636:LT641)</f>
        <v>#DIV/0!</v>
      </c>
      <c r="LN635" s="2570"/>
      <c r="LO635" s="2571" t="e">
        <f>AVERAGE(LP636:LT641)</f>
        <v>#DIV/0!</v>
      </c>
      <c r="LP635" s="2571"/>
      <c r="LQ635" s="2570" t="e">
        <f>STDEV(LT636:LX641)</f>
        <v>#DIV/0!</v>
      </c>
      <c r="LR635" s="2570"/>
      <c r="LS635" s="2571" t="e">
        <f>AVERAGE(LT636:LX641)</f>
        <v>#DIV/0!</v>
      </c>
      <c r="LT635" s="2571"/>
      <c r="LU635" s="2570" t="e">
        <f>STDEV(LX636:MB641)</f>
        <v>#DIV/0!</v>
      </c>
      <c r="LV635" s="2570"/>
      <c r="LW635" s="2571" t="e">
        <f>AVERAGE(LX636:MB641)</f>
        <v>#DIV/0!</v>
      </c>
      <c r="LX635" s="2571"/>
      <c r="LY635" s="2570" t="e">
        <f>STDEV(MB636:MF641)</f>
        <v>#DIV/0!</v>
      </c>
      <c r="LZ635" s="2570"/>
      <c r="MA635" s="2571" t="e">
        <f>AVERAGE(MB636:MF641)</f>
        <v>#DIV/0!</v>
      </c>
      <c r="MB635" s="2571"/>
      <c r="MC635" s="2570" t="e">
        <f>STDEV(MF636:MJ641)</f>
        <v>#DIV/0!</v>
      </c>
      <c r="MD635" s="2570"/>
      <c r="ME635" s="2571" t="e">
        <f>AVERAGE(MF636:MJ641)</f>
        <v>#DIV/0!</v>
      </c>
      <c r="MF635" s="2571"/>
      <c r="MG635" s="2570" t="e">
        <f>STDEV(MJ636:MN641)</f>
        <v>#DIV/0!</v>
      </c>
      <c r="MH635" s="2570"/>
      <c r="MI635" s="2571" t="e">
        <f>AVERAGE(MJ636:MN641)</f>
        <v>#DIV/0!</v>
      </c>
      <c r="MJ635" s="2571"/>
      <c r="MK635" s="2570" t="e">
        <f>STDEV(MN636:MR641)</f>
        <v>#DIV/0!</v>
      </c>
      <c r="ML635" s="2570"/>
      <c r="MM635" s="2571" t="e">
        <f>AVERAGE(MN636:MR641)</f>
        <v>#DIV/0!</v>
      </c>
      <c r="MN635" s="2571"/>
      <c r="MO635" s="2570" t="e">
        <f>STDEV(MR636:MV641)</f>
        <v>#DIV/0!</v>
      </c>
      <c r="MP635" s="2570"/>
      <c r="MQ635" s="2571" t="e">
        <f>AVERAGE(MR636:MV641)</f>
        <v>#DIV/0!</v>
      </c>
      <c r="MR635" s="2571"/>
      <c r="MS635" s="2570" t="e">
        <f>STDEV(MV636:MZ641)</f>
        <v>#DIV/0!</v>
      </c>
      <c r="MT635" s="2570"/>
      <c r="MU635" s="2571" t="e">
        <f>AVERAGE(MV636:MZ641)</f>
        <v>#DIV/0!</v>
      </c>
      <c r="MV635" s="2571"/>
      <c r="MW635" s="2570" t="e">
        <f>STDEV(MZ636:ND641)</f>
        <v>#DIV/0!</v>
      </c>
      <c r="MX635" s="2570"/>
      <c r="MY635" s="2571" t="e">
        <f>AVERAGE(MZ636:ND641)</f>
        <v>#DIV/0!</v>
      </c>
      <c r="MZ635" s="2571"/>
      <c r="NA635" s="2570" t="e">
        <f>STDEV(ND636:NH641)</f>
        <v>#DIV/0!</v>
      </c>
      <c r="NB635" s="2570"/>
      <c r="NC635" s="2571" t="e">
        <f>AVERAGE(ND636:NH641)</f>
        <v>#DIV/0!</v>
      </c>
      <c r="ND635" s="2571"/>
    </row>
    <row r="636" spans="1:368" s="78" customFormat="1" thickBot="1">
      <c r="A636" s="899"/>
      <c r="B636" s="1754"/>
      <c r="C636" s="1790"/>
      <c r="D636" s="2331"/>
      <c r="E636" s="1790"/>
      <c r="F636" s="2342" t="s">
        <v>702</v>
      </c>
      <c r="G636" s="2342" t="s">
        <v>703</v>
      </c>
      <c r="H636" s="2343">
        <f>AVERAGE(AG636,DA636,BE636,JA636,GW636,GC636,AK636,HQ636,JI636,CC636,HI636)</f>
        <v>4.4550000000000001</v>
      </c>
      <c r="I636" s="2343">
        <f t="shared" ref="I636:J636" si="625">AVERAGE(AH636,DB636,BF636,JB636,GX636,GD636,AL636,HR636,JJ636,CD636,HJ636)</f>
        <v>4.4550000000000001</v>
      </c>
      <c r="J636" s="2343">
        <f t="shared" si="625"/>
        <v>5.9399999999999995</v>
      </c>
      <c r="K636" s="2214">
        <f t="shared" ref="K636:K641" si="626">SUM(H636:J636)</f>
        <v>14.85</v>
      </c>
      <c r="L636" s="1754"/>
      <c r="M636" s="65"/>
      <c r="N636" s="65"/>
      <c r="O636" s="65"/>
      <c r="P636" s="218"/>
      <c r="Q636" s="2511"/>
      <c r="R636" s="97"/>
      <c r="S636" s="98"/>
      <c r="T636" s="2512"/>
      <c r="U636" s="41"/>
      <c r="V636" s="41"/>
      <c r="W636" s="41"/>
      <c r="X636" s="100"/>
      <c r="Y636" s="101"/>
      <c r="Z636" s="101"/>
      <c r="AA636" s="101"/>
      <c r="AB636" s="102"/>
      <c r="AC636" s="484"/>
      <c r="AD636" s="484"/>
      <c r="AE636" s="484"/>
      <c r="AF636" s="2403"/>
      <c r="AG636" s="358">
        <f t="shared" ref="AG636" si="627">AJ636*6/20</f>
        <v>4.5</v>
      </c>
      <c r="AH636" s="358">
        <f t="shared" ref="AH636" si="628">AJ636*6/20</f>
        <v>4.5</v>
      </c>
      <c r="AI636" s="358">
        <f t="shared" ref="AI636" si="629">AJ636*8/20</f>
        <v>6</v>
      </c>
      <c r="AJ636" s="543">
        <v>15</v>
      </c>
      <c r="AK636" s="2405"/>
      <c r="AL636" s="1556"/>
      <c r="AM636" s="1556"/>
      <c r="AN636" s="2406"/>
      <c r="AO636" s="2225"/>
      <c r="AP636" s="2225"/>
      <c r="AQ636" s="2225"/>
      <c r="AR636" s="2226"/>
      <c r="AS636" s="879"/>
      <c r="AT636" s="879"/>
      <c r="AU636" s="879"/>
      <c r="AV636" s="2236"/>
      <c r="AW636" s="1906"/>
      <c r="AX636" s="683"/>
      <c r="AY636" s="683"/>
      <c r="AZ636" s="1907"/>
      <c r="BA636" s="4"/>
      <c r="BB636" s="4"/>
      <c r="BC636" s="4"/>
      <c r="BD636" s="2395"/>
      <c r="BE636" s="2400"/>
      <c r="BF636" s="1526"/>
      <c r="BG636" s="2450"/>
      <c r="BH636" s="2447"/>
      <c r="BI636" s="221"/>
      <c r="BJ636" s="221"/>
      <c r="BK636" s="221"/>
      <c r="BL636" s="220"/>
      <c r="BM636" s="2235"/>
      <c r="BN636" s="879"/>
      <c r="BO636" s="879"/>
      <c r="BP636" s="2236"/>
      <c r="BQ636" s="109"/>
      <c r="BR636" s="109"/>
      <c r="BS636" s="109"/>
      <c r="BT636" s="608"/>
      <c r="BU636" s="1939"/>
      <c r="BV636" s="109"/>
      <c r="BW636" s="109"/>
      <c r="BX636" s="1940"/>
      <c r="BY636" s="374"/>
      <c r="BZ636" s="374"/>
      <c r="CA636" s="374"/>
      <c r="CB636" s="2263"/>
      <c r="CC636" s="41">
        <f t="shared" ref="CC636" si="630">CF636*6/20</f>
        <v>4.8</v>
      </c>
      <c r="CD636" s="41">
        <f t="shared" ref="CD636" si="631">CF636*6/20</f>
        <v>4.8</v>
      </c>
      <c r="CE636" s="41">
        <f t="shared" ref="CE636" si="632">CF636*8/20</f>
        <v>6.4</v>
      </c>
      <c r="CF636" s="148">
        <v>16</v>
      </c>
      <c r="CG636" s="38"/>
      <c r="CH636" s="38"/>
      <c r="CI636" s="38"/>
      <c r="CJ636" s="117"/>
      <c r="CK636" s="221"/>
      <c r="CL636" s="221"/>
      <c r="CM636" s="221"/>
      <c r="CN636" s="220"/>
      <c r="CO636" s="1858"/>
      <c r="CQ636" s="3"/>
      <c r="CR636" s="2020"/>
      <c r="CV636" s="121"/>
      <c r="CW636" s="2"/>
      <c r="CY636" s="3"/>
      <c r="CZ636" s="3"/>
      <c r="DA636" s="2418">
        <f t="shared" ref="DA636" si="633">DD636*6/20</f>
        <v>4.5</v>
      </c>
      <c r="DB636" s="378">
        <f t="shared" ref="DB636" si="634">DD636*6/20</f>
        <v>4.5</v>
      </c>
      <c r="DC636" s="2448">
        <f t="shared" ref="DC636" si="635">DD636*8/20</f>
        <v>6</v>
      </c>
      <c r="DD636" s="369">
        <v>15</v>
      </c>
      <c r="DE636" s="2"/>
      <c r="DG636" s="3"/>
      <c r="DH636" s="3"/>
      <c r="DI636" s="2"/>
      <c r="DK636" s="3"/>
      <c r="DL636" s="3"/>
      <c r="DM636" s="90"/>
      <c r="DN636" s="90"/>
      <c r="DO636" s="90"/>
      <c r="DP636" s="103"/>
      <c r="DQ636" s="2"/>
      <c r="DS636" s="3"/>
      <c r="DT636" s="121"/>
      <c r="DU636" s="2"/>
      <c r="DW636" s="3"/>
      <c r="DX636" s="121"/>
      <c r="DY636" s="2"/>
      <c r="EA636" s="3"/>
      <c r="EB636" s="121"/>
      <c r="EC636" s="2"/>
      <c r="EE636" s="3"/>
      <c r="EF636" s="121"/>
      <c r="EG636" s="2"/>
      <c r="EI636" s="3"/>
      <c r="EJ636" s="121"/>
      <c r="EK636" s="2"/>
      <c r="EM636" s="3"/>
      <c r="EN636" s="121"/>
      <c r="EO636" s="1870"/>
      <c r="EP636" s="462"/>
      <c r="EQ636" s="462"/>
      <c r="ER636" s="1871"/>
      <c r="ES636" s="2"/>
      <c r="EU636" s="3"/>
      <c r="EV636" s="121"/>
      <c r="EW636" s="2"/>
      <c r="EY636" s="3"/>
      <c r="EZ636" s="121"/>
      <c r="FA636" s="2"/>
      <c r="FC636" s="3"/>
      <c r="FD636" s="121"/>
      <c r="FE636" s="1682"/>
      <c r="FF636" s="1683"/>
      <c r="FG636" s="1684"/>
      <c r="FH636" s="1685"/>
      <c r="FL636" s="2252"/>
      <c r="FP636" s="2252"/>
      <c r="FQ636" s="1858"/>
      <c r="FT636" s="2252"/>
      <c r="FX636" s="2252"/>
      <c r="FY636" s="374"/>
      <c r="FZ636" s="374"/>
      <c r="GA636" s="374"/>
      <c r="GB636" s="2263"/>
      <c r="GC636" s="374">
        <f t="shared" ref="GC636:GC641" si="636">GF636*6/20</f>
        <v>4.2</v>
      </c>
      <c r="GD636" s="374">
        <f t="shared" ref="GD636:GD641" si="637">GF636*6/20</f>
        <v>4.2</v>
      </c>
      <c r="GE636" s="374">
        <f t="shared" ref="GE636:GE641" si="638">GF636*8/20</f>
        <v>5.6</v>
      </c>
      <c r="GF636" s="2263">
        <v>14</v>
      </c>
      <c r="GG636" s="1858"/>
      <c r="GJ636" s="2252"/>
      <c r="GK636" s="1858"/>
      <c r="GN636" s="2252"/>
      <c r="GR636" s="2252"/>
      <c r="GS636" s="374"/>
      <c r="GT636" s="374"/>
      <c r="GU636" s="374"/>
      <c r="GV636" s="2263"/>
      <c r="GW636" s="1906">
        <f>GZ636*6/20</f>
        <v>4.1400000000000006</v>
      </c>
      <c r="GX636" s="683">
        <f>GZ636*6/20</f>
        <v>4.1400000000000006</v>
      </c>
      <c r="GY636" s="683">
        <f>GZ636*8/20</f>
        <v>5.5200000000000005</v>
      </c>
      <c r="GZ636" s="1907">
        <v>13.8</v>
      </c>
      <c r="HA636" s="1870"/>
      <c r="HB636" s="462"/>
      <c r="HC636" s="462"/>
      <c r="HD636" s="1871"/>
      <c r="HE636" s="1870"/>
      <c r="HF636" s="462"/>
      <c r="HG636" s="462"/>
      <c r="HH636" s="1871"/>
      <c r="HI636" s="374">
        <f t="shared" ref="HI636" si="639">HL636*6/20</f>
        <v>4.2</v>
      </c>
      <c r="HJ636" s="374">
        <f t="shared" ref="HJ636" si="640">HL636*6/20</f>
        <v>4.2</v>
      </c>
      <c r="HK636" s="374">
        <f t="shared" ref="HK636" si="641">HL636*8/20</f>
        <v>5.6</v>
      </c>
      <c r="HL636" s="2263">
        <v>14</v>
      </c>
      <c r="HM636" s="1870"/>
      <c r="HN636" s="462"/>
      <c r="HO636" s="462"/>
      <c r="HP636" s="1871"/>
      <c r="HQ636" s="1870"/>
      <c r="HR636" s="462"/>
      <c r="HS636" s="462"/>
      <c r="HT636" s="1871"/>
      <c r="HU636" s="1870"/>
      <c r="HV636" s="462"/>
      <c r="HW636" s="462"/>
      <c r="HX636" s="1871"/>
      <c r="HY636" s="1870"/>
      <c r="HZ636" s="462"/>
      <c r="IA636" s="462"/>
      <c r="IB636" s="1871"/>
      <c r="IC636" s="374"/>
      <c r="ID636" s="374"/>
      <c r="IE636" s="374"/>
      <c r="IF636" s="2263"/>
      <c r="IG636" s="1870"/>
      <c r="IH636" s="462"/>
      <c r="II636" s="462"/>
      <c r="IJ636" s="1871"/>
      <c r="IK636" s="1870"/>
      <c r="IL636" s="462"/>
      <c r="IM636" s="462"/>
      <c r="IN636" s="1871"/>
      <c r="IO636" s="1906"/>
      <c r="IP636" s="683"/>
      <c r="IQ636" s="683"/>
      <c r="IR636" s="1907"/>
      <c r="IS636" s="1906"/>
      <c r="IT636" s="683"/>
      <c r="IU636" s="683"/>
      <c r="IV636" s="699"/>
      <c r="IW636" s="1906"/>
      <c r="IX636" s="683"/>
      <c r="IY636" s="683"/>
      <c r="IZ636" s="1907"/>
      <c r="JA636" s="1869">
        <f t="shared" ref="JA636" si="642">JD636*6/20</f>
        <v>4.5</v>
      </c>
      <c r="JB636" s="374">
        <f t="shared" ref="JB636" si="643">JD636*6/20</f>
        <v>4.5</v>
      </c>
      <c r="JC636" s="374">
        <f t="shared" ref="JC636" si="644">JD636*8/20</f>
        <v>6</v>
      </c>
      <c r="JD636" s="2263">
        <v>15</v>
      </c>
      <c r="JE636" s="1906"/>
      <c r="JF636" s="683"/>
      <c r="JG636" s="683"/>
      <c r="JH636" s="1907"/>
      <c r="JI636" s="1869">
        <f t="shared" ref="JI636" si="645">JL636*6/20</f>
        <v>4.8</v>
      </c>
      <c r="JJ636" s="374">
        <f t="shared" ref="JJ636" si="646">JL636*6/20</f>
        <v>4.8</v>
      </c>
      <c r="JK636" s="374">
        <f t="shared" ref="JK636" si="647">JL636*8/20</f>
        <v>6.4</v>
      </c>
      <c r="JL636" s="2263">
        <v>16</v>
      </c>
      <c r="JM636" s="1869"/>
      <c r="JN636" s="374"/>
      <c r="JO636" s="374"/>
      <c r="JP636" s="2263"/>
      <c r="JQ636" s="1869"/>
      <c r="JR636" s="374"/>
      <c r="JS636" s="374"/>
      <c r="JT636" s="2263"/>
      <c r="JU636" s="1869"/>
      <c r="JV636" s="374"/>
      <c r="JW636" s="374"/>
      <c r="JX636" s="2263"/>
      <c r="JY636" s="1869"/>
      <c r="JZ636" s="374"/>
      <c r="KA636" s="374"/>
      <c r="KB636" s="2263"/>
      <c r="KC636" s="1869"/>
      <c r="KD636" s="374"/>
      <c r="KE636" s="374"/>
      <c r="KF636" s="2263"/>
      <c r="KG636" s="1869"/>
      <c r="KH636" s="374"/>
      <c r="KI636" s="374"/>
      <c r="KJ636" s="2263"/>
      <c r="KK636" s="1869"/>
      <c r="KL636" s="374"/>
      <c r="KM636" s="374"/>
      <c r="KN636" s="2263"/>
      <c r="KO636" s="1869"/>
      <c r="KP636" s="374"/>
      <c r="KQ636" s="374"/>
      <c r="KR636" s="2263"/>
      <c r="KS636" s="1869"/>
      <c r="KT636" s="374"/>
      <c r="KU636" s="374"/>
      <c r="KV636" s="2263"/>
      <c r="KW636" s="1869"/>
      <c r="KX636" s="374"/>
      <c r="KY636" s="374"/>
      <c r="KZ636" s="2263"/>
      <c r="LA636" s="1869"/>
      <c r="LB636" s="374"/>
      <c r="LC636" s="374"/>
      <c r="LD636" s="2263"/>
      <c r="LE636" s="1869"/>
      <c r="LF636" s="374"/>
      <c r="LG636" s="374"/>
      <c r="LH636" s="2263"/>
      <c r="LI636" s="1869"/>
      <c r="LJ636" s="374"/>
      <c r="LK636" s="374"/>
      <c r="LL636" s="2263"/>
      <c r="LM636" s="1869"/>
      <c r="LN636" s="374"/>
      <c r="LO636" s="374"/>
      <c r="LP636" s="2263"/>
      <c r="LQ636" s="1869"/>
      <c r="LR636" s="374"/>
      <c r="LS636" s="374"/>
      <c r="LT636" s="2263"/>
      <c r="LU636" s="1869"/>
      <c r="LV636" s="374"/>
      <c r="LW636" s="374"/>
      <c r="LX636" s="2263"/>
      <c r="LY636" s="1869"/>
      <c r="LZ636" s="374"/>
      <c r="MA636" s="374"/>
      <c r="MB636" s="2263"/>
      <c r="MC636" s="1869"/>
      <c r="MD636" s="374"/>
      <c r="ME636" s="374"/>
      <c r="MF636" s="2263"/>
      <c r="MG636" s="1869"/>
      <c r="MH636" s="374"/>
      <c r="MI636" s="374"/>
      <c r="MJ636" s="2263"/>
      <c r="MK636" s="1869"/>
      <c r="ML636" s="374"/>
      <c r="MM636" s="374"/>
      <c r="MN636" s="2263"/>
      <c r="MO636" s="1869"/>
      <c r="MP636" s="374"/>
      <c r="MQ636" s="374"/>
      <c r="MR636" s="2263"/>
      <c r="MS636" s="1869"/>
      <c r="MT636" s="374"/>
      <c r="MU636" s="374"/>
      <c r="MV636" s="2263"/>
      <c r="MW636" s="1869"/>
      <c r="MX636" s="374"/>
      <c r="MY636" s="374"/>
      <c r="MZ636" s="2263"/>
      <c r="NA636" s="1869"/>
      <c r="NB636" s="374"/>
      <c r="NC636" s="374"/>
      <c r="ND636" s="2263"/>
    </row>
    <row r="637" spans="1:368" s="78" customFormat="1" thickBot="1">
      <c r="A637" s="899"/>
      <c r="B637" s="1754"/>
      <c r="C637" s="1790"/>
      <c r="D637" s="2331"/>
      <c r="E637" s="1790"/>
      <c r="F637" s="2342"/>
      <c r="G637" s="2342" t="s">
        <v>189</v>
      </c>
      <c r="H637" s="2354">
        <f t="shared" ref="H637:H641" si="648">AVERAGE(AG637,DA637,BE637,JA637,GW637,GC637,AK637,HQ637,JI637,CC637,HI637)</f>
        <v>4.7125000000000004</v>
      </c>
      <c r="I637" s="2343">
        <f t="shared" ref="I637:I641" si="649">AVERAGE(AH637,DB637,BF637,JB637,GX637,GD637,AL637,HR637,JJ637,CD637,HJ637)</f>
        <v>4.5875000000000004</v>
      </c>
      <c r="J637" s="2343">
        <f t="shared" ref="J637:J641" si="650">AVERAGE(AI637,DC637,BG637,JC637,GY637,GE637,AM637,HS637,JK637,CE637,HK637)</f>
        <v>5.95</v>
      </c>
      <c r="K637" s="2214">
        <f t="shared" si="626"/>
        <v>15.25</v>
      </c>
      <c r="L637" s="1754"/>
      <c r="M637" s="65"/>
      <c r="N637" s="65"/>
      <c r="O637" s="65"/>
      <c r="P637" s="218"/>
      <c r="Q637" s="2511"/>
      <c r="R637" s="97"/>
      <c r="S637" s="98"/>
      <c r="T637" s="2512"/>
      <c r="U637" s="41"/>
      <c r="V637" s="41"/>
      <c r="W637" s="41"/>
      <c r="X637" s="100"/>
      <c r="Y637" s="101"/>
      <c r="Z637" s="101"/>
      <c r="AA637" s="101"/>
      <c r="AB637" s="102"/>
      <c r="AC637" s="484"/>
      <c r="AD637" s="484"/>
      <c r="AE637" s="484"/>
      <c r="AF637" s="2403"/>
      <c r="AG637" s="358">
        <f t="shared" ref="AG637:AG641" si="651">AJ637*6/20</f>
        <v>4.2</v>
      </c>
      <c r="AH637" s="358">
        <f t="shared" ref="AH637:AH641" si="652">AJ637*6/20</f>
        <v>4.2</v>
      </c>
      <c r="AI637" s="358">
        <f t="shared" ref="AI637:AI641" si="653">AJ637*8/20</f>
        <v>5.6</v>
      </c>
      <c r="AJ637" s="543">
        <v>14</v>
      </c>
      <c r="AK637" s="485"/>
      <c r="AL637" s="486"/>
      <c r="AM637" s="486"/>
      <c r="AN637" s="2361"/>
      <c r="AO637" s="2227"/>
      <c r="AP637" s="2227"/>
      <c r="AQ637" s="2227"/>
      <c r="AR637" s="108"/>
      <c r="AS637" s="358"/>
      <c r="AT637" s="358"/>
      <c r="AU637" s="358"/>
      <c r="AV637" s="1983"/>
      <c r="AW637" s="1971"/>
      <c r="AX637" s="665"/>
      <c r="AY637" s="666"/>
      <c r="AZ637" s="1963"/>
      <c r="BA637" s="4"/>
      <c r="BB637" s="4"/>
      <c r="BC637" s="4"/>
      <c r="BD637" s="2395"/>
      <c r="BE637" s="2401"/>
      <c r="BF637" s="368"/>
      <c r="BG637" s="2451"/>
      <c r="BH637" s="2448"/>
      <c r="BI637" s="221"/>
      <c r="BJ637" s="221"/>
      <c r="BK637" s="221"/>
      <c r="BL637" s="220"/>
      <c r="BM637" s="1982"/>
      <c r="BN637" s="358"/>
      <c r="BO637" s="358"/>
      <c r="BP637" s="1983"/>
      <c r="BQ637" s="109"/>
      <c r="BR637" s="109"/>
      <c r="BS637" s="109"/>
      <c r="BT637" s="608"/>
      <c r="BU637" s="1939"/>
      <c r="BV637" s="109"/>
      <c r="BW637" s="109"/>
      <c r="BX637" s="1940"/>
      <c r="BY637" s="374"/>
      <c r="BZ637" s="374"/>
      <c r="CA637" s="374"/>
      <c r="CB637" s="2263"/>
      <c r="CC637" s="41">
        <f t="shared" ref="CC637:CC641" si="654">CF637*6/20</f>
        <v>4.5</v>
      </c>
      <c r="CD637" s="41">
        <f t="shared" ref="CD637:CD641" si="655">CF637*6/20</f>
        <v>4.5</v>
      </c>
      <c r="CE637" s="41">
        <f t="shared" ref="CE637:CE641" si="656">CF637*8/20</f>
        <v>6</v>
      </c>
      <c r="CF637" s="148">
        <v>15</v>
      </c>
      <c r="CG637" s="38"/>
      <c r="CH637" s="38"/>
      <c r="CI637" s="38"/>
      <c r="CJ637" s="117"/>
      <c r="CK637" s="221"/>
      <c r="CL637" s="221"/>
      <c r="CM637" s="221"/>
      <c r="CN637" s="220"/>
      <c r="CO637" s="1858"/>
      <c r="CQ637" s="3"/>
      <c r="CR637" s="2020"/>
      <c r="CV637" s="121"/>
      <c r="CW637" s="2"/>
      <c r="CY637" s="3"/>
      <c r="CZ637" s="3"/>
      <c r="DA637" s="2418">
        <f t="shared" ref="DA637:DA641" si="657">DD637*6/20</f>
        <v>3.9</v>
      </c>
      <c r="DB637" s="378">
        <f t="shared" ref="DB637:DB641" si="658">DD637*6/20</f>
        <v>3.9</v>
      </c>
      <c r="DC637" s="2448">
        <f t="shared" ref="DC637:DC641" si="659">DD637*8/20</f>
        <v>5.2</v>
      </c>
      <c r="DD637" s="369">
        <v>13</v>
      </c>
      <c r="DE637" s="2"/>
      <c r="DG637" s="3"/>
      <c r="DH637" s="3"/>
      <c r="DI637" s="2"/>
      <c r="DK637" s="3"/>
      <c r="DL637" s="3"/>
      <c r="DM637" s="90"/>
      <c r="DN637" s="90"/>
      <c r="DO637" s="90"/>
      <c r="DP637" s="103"/>
      <c r="DQ637" s="2"/>
      <c r="DS637" s="3"/>
      <c r="DT637" s="121"/>
      <c r="DU637" s="2"/>
      <c r="DW637" s="3"/>
      <c r="DX637" s="121"/>
      <c r="DY637" s="2"/>
      <c r="EA637" s="3"/>
      <c r="EB637" s="121"/>
      <c r="EC637" s="2"/>
      <c r="EE637" s="3"/>
      <c r="EF637" s="121"/>
      <c r="EG637" s="2"/>
      <c r="EI637" s="3"/>
      <c r="EJ637" s="121"/>
      <c r="EK637" s="2"/>
      <c r="EM637" s="3"/>
      <c r="EN637" s="121"/>
      <c r="EO637" s="1870"/>
      <c r="EP637" s="462"/>
      <c r="EQ637" s="462"/>
      <c r="ER637" s="1871"/>
      <c r="ES637" s="2"/>
      <c r="EU637" s="3"/>
      <c r="EV637" s="121"/>
      <c r="EW637" s="2"/>
      <c r="EY637" s="3"/>
      <c r="EZ637" s="121"/>
      <c r="FA637" s="2"/>
      <c r="FC637" s="3"/>
      <c r="FD637" s="121"/>
      <c r="FE637" s="1682"/>
      <c r="FF637" s="1683"/>
      <c r="FG637" s="1684"/>
      <c r="FH637" s="1685"/>
      <c r="FL637" s="2252"/>
      <c r="FP637" s="2252"/>
      <c r="FQ637" s="1858"/>
      <c r="FT637" s="2252"/>
      <c r="FX637" s="2252"/>
      <c r="FY637" s="374"/>
      <c r="FZ637" s="374"/>
      <c r="GA637" s="374"/>
      <c r="GB637" s="2263"/>
      <c r="GC637" s="374">
        <f t="shared" si="636"/>
        <v>5.4</v>
      </c>
      <c r="GD637" s="374">
        <f t="shared" si="637"/>
        <v>5.4</v>
      </c>
      <c r="GE637" s="374">
        <f t="shared" si="638"/>
        <v>7.2</v>
      </c>
      <c r="GF637" s="2263">
        <v>18</v>
      </c>
      <c r="GG637" s="1858"/>
      <c r="GJ637" s="2252"/>
      <c r="GK637" s="1858"/>
      <c r="GN637" s="2252"/>
      <c r="GR637" s="2252"/>
      <c r="GS637" s="1870"/>
      <c r="GT637" s="462"/>
      <c r="GU637" s="462"/>
      <c r="GV637" s="1871"/>
      <c r="GW637" s="1870">
        <v>5</v>
      </c>
      <c r="GX637" s="462">
        <v>4</v>
      </c>
      <c r="GY637" s="462">
        <v>4</v>
      </c>
      <c r="GZ637" s="1871">
        <f t="shared" ref="GZ637:GZ641" si="660">GY637+GX637+GW637</f>
        <v>13</v>
      </c>
      <c r="HA637" s="1870"/>
      <c r="HB637" s="462"/>
      <c r="HC637" s="462"/>
      <c r="HD637" s="1871"/>
      <c r="HE637" s="1870"/>
      <c r="HF637" s="462"/>
      <c r="HG637" s="462"/>
      <c r="HH637" s="1871"/>
      <c r="HI637" s="374">
        <f t="shared" ref="HI637:HI640" si="661">HL637*6/20</f>
        <v>5.7</v>
      </c>
      <c r="HJ637" s="374">
        <f t="shared" ref="HJ637:HJ640" si="662">HL637*6/20</f>
        <v>5.7</v>
      </c>
      <c r="HK637" s="374">
        <f t="shared" ref="HK637:HK640" si="663">HL637*8/20</f>
        <v>7.6</v>
      </c>
      <c r="HL637" s="2263">
        <v>19</v>
      </c>
      <c r="HM637" s="1870"/>
      <c r="HN637" s="462"/>
      <c r="HO637" s="462"/>
      <c r="HP637" s="1871"/>
      <c r="HQ637" s="1870"/>
      <c r="HR637" s="462"/>
      <c r="HS637" s="462"/>
      <c r="HT637" s="1871"/>
      <c r="HU637" s="1870"/>
      <c r="HV637" s="462"/>
      <c r="HW637" s="462"/>
      <c r="HX637" s="1871"/>
      <c r="HY637" s="1870"/>
      <c r="HZ637" s="462"/>
      <c r="IA637" s="462"/>
      <c r="IB637" s="1871"/>
      <c r="IC637" s="374"/>
      <c r="ID637" s="374"/>
      <c r="IE637" s="374"/>
      <c r="IF637" s="2263"/>
      <c r="IG637" s="1870"/>
      <c r="IH637" s="462"/>
      <c r="II637" s="462"/>
      <c r="IJ637" s="1871"/>
      <c r="IK637" s="1870"/>
      <c r="IL637" s="462"/>
      <c r="IM637" s="462"/>
      <c r="IN637" s="1871"/>
      <c r="IO637" s="374"/>
      <c r="IP637" s="374"/>
      <c r="IQ637" s="374"/>
      <c r="IR637" s="2263"/>
      <c r="IS637" s="374"/>
      <c r="IT637" s="374"/>
      <c r="IU637" s="374"/>
      <c r="IV637" s="1870"/>
      <c r="IW637" s="1869"/>
      <c r="IX637" s="374"/>
      <c r="IY637" s="374"/>
      <c r="IZ637" s="2263"/>
      <c r="JA637" s="1869">
        <f t="shared" ref="JA637" si="664">JD637*6/20</f>
        <v>4.5</v>
      </c>
      <c r="JB637" s="374">
        <f t="shared" ref="JB637" si="665">JD637*6/20</f>
        <v>4.5</v>
      </c>
      <c r="JC637" s="374">
        <f t="shared" ref="JC637" si="666">JD637*8/20</f>
        <v>6</v>
      </c>
      <c r="JD637" s="2263">
        <v>15</v>
      </c>
      <c r="JE637" s="1869"/>
      <c r="JF637" s="374"/>
      <c r="JG637" s="374"/>
      <c r="JH637" s="2263"/>
      <c r="JI637" s="1869">
        <f t="shared" ref="JI637" si="667">JL637*6/20</f>
        <v>4.5</v>
      </c>
      <c r="JJ637" s="374">
        <f t="shared" ref="JJ637" si="668">JL637*6/20</f>
        <v>4.5</v>
      </c>
      <c r="JK637" s="374">
        <f t="shared" ref="JK637" si="669">JL637*8/20</f>
        <v>6</v>
      </c>
      <c r="JL637" s="2263">
        <v>15</v>
      </c>
      <c r="JM637" s="1869"/>
      <c r="JN637" s="374"/>
      <c r="JO637" s="374"/>
      <c r="JP637" s="2263"/>
      <c r="JQ637" s="1869"/>
      <c r="JR637" s="374"/>
      <c r="JS637" s="374"/>
      <c r="JT637" s="2263"/>
      <c r="JU637" s="1869"/>
      <c r="JV637" s="374"/>
      <c r="JW637" s="374"/>
      <c r="JX637" s="2263"/>
      <c r="JY637" s="1869"/>
      <c r="JZ637" s="374"/>
      <c r="KA637" s="374"/>
      <c r="KB637" s="2263"/>
      <c r="KC637" s="1869"/>
      <c r="KD637" s="374"/>
      <c r="KE637" s="374"/>
      <c r="KF637" s="2263"/>
      <c r="KG637" s="1869"/>
      <c r="KH637" s="374"/>
      <c r="KI637" s="374"/>
      <c r="KJ637" s="2263"/>
      <c r="KK637" s="1869"/>
      <c r="KL637" s="374"/>
      <c r="KM637" s="374"/>
      <c r="KN637" s="2263"/>
      <c r="KO637" s="1869"/>
      <c r="KP637" s="374"/>
      <c r="KQ637" s="374"/>
      <c r="KR637" s="2263"/>
      <c r="KS637" s="1869"/>
      <c r="KT637" s="374"/>
      <c r="KU637" s="374"/>
      <c r="KV637" s="2263"/>
      <c r="KW637" s="1869"/>
      <c r="KX637" s="374"/>
      <c r="KY637" s="374"/>
      <c r="KZ637" s="2263"/>
      <c r="LA637" s="1869"/>
      <c r="LB637" s="374"/>
      <c r="LC637" s="374"/>
      <c r="LD637" s="2263"/>
      <c r="LE637" s="1869"/>
      <c r="LF637" s="374"/>
      <c r="LG637" s="374"/>
      <c r="LH637" s="2263"/>
      <c r="LI637" s="1869"/>
      <c r="LJ637" s="374"/>
      <c r="LK637" s="374"/>
      <c r="LL637" s="2263"/>
      <c r="LM637" s="1869"/>
      <c r="LN637" s="374"/>
      <c r="LO637" s="374"/>
      <c r="LP637" s="2263"/>
      <c r="LQ637" s="1869"/>
      <c r="LR637" s="374"/>
      <c r="LS637" s="374"/>
      <c r="LT637" s="2263"/>
      <c r="LU637" s="1869"/>
      <c r="LV637" s="374"/>
      <c r="LW637" s="374"/>
      <c r="LX637" s="2263"/>
      <c r="LY637" s="1869"/>
      <c r="LZ637" s="374"/>
      <c r="MA637" s="374"/>
      <c r="MB637" s="2263"/>
      <c r="MC637" s="1869"/>
      <c r="MD637" s="374"/>
      <c r="ME637" s="374"/>
      <c r="MF637" s="2263"/>
      <c r="MG637" s="1869"/>
      <c r="MH637" s="374"/>
      <c r="MI637" s="374"/>
      <c r="MJ637" s="2263"/>
      <c r="MK637" s="1869"/>
      <c r="ML637" s="374"/>
      <c r="MM637" s="374"/>
      <c r="MN637" s="2263"/>
      <c r="MO637" s="1869"/>
      <c r="MP637" s="374"/>
      <c r="MQ637" s="374"/>
      <c r="MR637" s="2263"/>
      <c r="MS637" s="1869"/>
      <c r="MT637" s="374"/>
      <c r="MU637" s="374"/>
      <c r="MV637" s="2263"/>
      <c r="MW637" s="1869"/>
      <c r="MX637" s="374"/>
      <c r="MY637" s="374"/>
      <c r="MZ637" s="2263"/>
      <c r="NA637" s="1869"/>
      <c r="NB637" s="374"/>
      <c r="NC637" s="374"/>
      <c r="ND637" s="2263"/>
    </row>
    <row r="638" spans="1:368" s="78" customFormat="1" thickBot="1">
      <c r="A638" s="899"/>
      <c r="B638" s="1754"/>
      <c r="C638" s="1790"/>
      <c r="D638" s="2331"/>
      <c r="E638" s="1790"/>
      <c r="F638" s="2342"/>
      <c r="G638" s="2342" t="s">
        <v>704</v>
      </c>
      <c r="H638" s="2377">
        <f t="shared" si="648"/>
        <v>4.75</v>
      </c>
      <c r="I638" s="2352">
        <f t="shared" si="649"/>
        <v>4.9375</v>
      </c>
      <c r="J638" s="2352">
        <f t="shared" si="650"/>
        <v>6.375</v>
      </c>
      <c r="K638" s="2362">
        <f t="shared" si="626"/>
        <v>16.0625</v>
      </c>
      <c r="L638" s="1754"/>
      <c r="M638" s="65"/>
      <c r="N638" s="65"/>
      <c r="O638" s="65"/>
      <c r="P638" s="218"/>
      <c r="Q638" s="2511"/>
      <c r="R638" s="97"/>
      <c r="S638" s="98"/>
      <c r="T638" s="2512"/>
      <c r="U638" s="41"/>
      <c r="V638" s="41"/>
      <c r="W638" s="41"/>
      <c r="X638" s="100"/>
      <c r="Y638" s="101"/>
      <c r="Z638" s="101"/>
      <c r="AA638" s="101"/>
      <c r="AB638" s="102"/>
      <c r="AC638" s="484"/>
      <c r="AD638" s="484"/>
      <c r="AE638" s="484"/>
      <c r="AF638" s="2403"/>
      <c r="AG638" s="358">
        <f t="shared" si="651"/>
        <v>4.8</v>
      </c>
      <c r="AH638" s="358">
        <f t="shared" si="652"/>
        <v>4.8</v>
      </c>
      <c r="AI638" s="358">
        <f t="shared" si="653"/>
        <v>6.4</v>
      </c>
      <c r="AJ638" s="543">
        <v>16</v>
      </c>
      <c r="AK638" s="485"/>
      <c r="AL638" s="486"/>
      <c r="AM638" s="486"/>
      <c r="AN638" s="2361"/>
      <c r="AO638" s="2227"/>
      <c r="AP638" s="2227"/>
      <c r="AQ638" s="2227"/>
      <c r="AR638" s="108"/>
      <c r="AS638" s="358"/>
      <c r="AT638" s="358"/>
      <c r="AU638" s="358"/>
      <c r="AV638" s="1983"/>
      <c r="AW638" s="1971"/>
      <c r="AX638" s="665"/>
      <c r="AY638" s="666"/>
      <c r="AZ638" s="1963"/>
      <c r="BA638" s="4"/>
      <c r="BB638" s="4"/>
      <c r="BC638" s="4"/>
      <c r="BD638" s="2395"/>
      <c r="BE638" s="2401"/>
      <c r="BF638" s="368"/>
      <c r="BG638" s="2451"/>
      <c r="BH638" s="2448"/>
      <c r="BI638" s="221"/>
      <c r="BJ638" s="221"/>
      <c r="BK638" s="221"/>
      <c r="BL638" s="220"/>
      <c r="BM638" s="1982"/>
      <c r="BN638" s="358"/>
      <c r="BO638" s="358"/>
      <c r="BP638" s="1983"/>
      <c r="BQ638" s="109"/>
      <c r="BR638" s="109"/>
      <c r="BS638" s="109"/>
      <c r="BT638" s="608"/>
      <c r="BU638" s="1939"/>
      <c r="BV638" s="109"/>
      <c r="BW638" s="109"/>
      <c r="BX638" s="1940"/>
      <c r="BY638" s="374"/>
      <c r="BZ638" s="374"/>
      <c r="CA638" s="374"/>
      <c r="CB638" s="2263"/>
      <c r="CC638" s="1906">
        <f>CF638*6/20</f>
        <v>4.8</v>
      </c>
      <c r="CD638" s="683">
        <f>CF638*6/20</f>
        <v>4.8</v>
      </c>
      <c r="CE638" s="683">
        <f>CF638*8/20</f>
        <v>6.4</v>
      </c>
      <c r="CF638" s="1907">
        <v>16</v>
      </c>
      <c r="CG638" s="38"/>
      <c r="CH638" s="38"/>
      <c r="CI638" s="38"/>
      <c r="CJ638" s="117"/>
      <c r="CK638" s="221"/>
      <c r="CL638" s="221"/>
      <c r="CM638" s="221"/>
      <c r="CN638" s="220"/>
      <c r="CO638" s="1858"/>
      <c r="CQ638" s="3"/>
      <c r="CR638" s="2020"/>
      <c r="CV638" s="121"/>
      <c r="CW638" s="2"/>
      <c r="CY638" s="3"/>
      <c r="CZ638" s="3"/>
      <c r="DA638" s="2418">
        <f t="shared" si="657"/>
        <v>5.4</v>
      </c>
      <c r="DB638" s="378">
        <f t="shared" si="658"/>
        <v>5.4</v>
      </c>
      <c r="DC638" s="2448">
        <f t="shared" si="659"/>
        <v>7.2</v>
      </c>
      <c r="DD638" s="369">
        <v>18</v>
      </c>
      <c r="DE638" s="2"/>
      <c r="DG638" s="3"/>
      <c r="DH638" s="3"/>
      <c r="DI638" s="2"/>
      <c r="DK638" s="3"/>
      <c r="DL638" s="3"/>
      <c r="DM638" s="90"/>
      <c r="DN638" s="90"/>
      <c r="DO638" s="90"/>
      <c r="DP638" s="103"/>
      <c r="DQ638" s="2"/>
      <c r="DS638" s="3"/>
      <c r="DT638" s="121"/>
      <c r="DU638" s="2"/>
      <c r="DW638" s="3"/>
      <c r="DX638" s="121"/>
      <c r="DY638" s="2"/>
      <c r="EA638" s="3"/>
      <c r="EB638" s="121"/>
      <c r="EC638" s="2"/>
      <c r="EE638" s="3"/>
      <c r="EF638" s="121"/>
      <c r="EG638" s="2"/>
      <c r="EI638" s="3"/>
      <c r="EJ638" s="121"/>
      <c r="EK638" s="2"/>
      <c r="EM638" s="3"/>
      <c r="EN638" s="121"/>
      <c r="EO638" s="1870"/>
      <c r="EP638" s="462"/>
      <c r="EQ638" s="462"/>
      <c r="ER638" s="1871"/>
      <c r="ES638" s="2"/>
      <c r="EU638" s="3"/>
      <c r="EV638" s="121"/>
      <c r="EW638" s="2"/>
      <c r="EY638" s="3"/>
      <c r="EZ638" s="121"/>
      <c r="FA638" s="2"/>
      <c r="FC638" s="3"/>
      <c r="FD638" s="121"/>
      <c r="FE638" s="1682"/>
      <c r="FF638" s="1683"/>
      <c r="FG638" s="1684"/>
      <c r="FH638" s="1685"/>
      <c r="FL638" s="2252"/>
      <c r="FP638" s="2252"/>
      <c r="FQ638" s="1858"/>
      <c r="FT638" s="2252"/>
      <c r="FX638" s="2252"/>
      <c r="FY638" s="374"/>
      <c r="FZ638" s="374"/>
      <c r="GA638" s="374"/>
      <c r="GB638" s="2263"/>
      <c r="GC638" s="374">
        <f t="shared" si="636"/>
        <v>4.5</v>
      </c>
      <c r="GD638" s="374">
        <f t="shared" si="637"/>
        <v>4.5</v>
      </c>
      <c r="GE638" s="374">
        <f t="shared" si="638"/>
        <v>6</v>
      </c>
      <c r="GF638" s="2263">
        <v>15</v>
      </c>
      <c r="GG638" s="1858"/>
      <c r="GJ638" s="2252"/>
      <c r="GK638" s="1858"/>
      <c r="GN638" s="2252"/>
      <c r="GR638" s="2252"/>
      <c r="GS638" s="374"/>
      <c r="GT638" s="374"/>
      <c r="GU638" s="374"/>
      <c r="GV638" s="2263"/>
      <c r="GW638" s="1870">
        <v>3.5</v>
      </c>
      <c r="GX638" s="462">
        <v>5</v>
      </c>
      <c r="GY638" s="462">
        <v>5</v>
      </c>
      <c r="GZ638" s="1871">
        <f t="shared" si="660"/>
        <v>13.5</v>
      </c>
      <c r="HA638" s="1870"/>
      <c r="HB638" s="462"/>
      <c r="HC638" s="462"/>
      <c r="HD638" s="1871"/>
      <c r="HE638" s="1870"/>
      <c r="HF638" s="462"/>
      <c r="HG638" s="462"/>
      <c r="HH638" s="1871"/>
      <c r="HI638" s="374">
        <f t="shared" si="661"/>
        <v>4.2</v>
      </c>
      <c r="HJ638" s="374">
        <f t="shared" si="662"/>
        <v>4.2</v>
      </c>
      <c r="HK638" s="374">
        <f t="shared" si="663"/>
        <v>5.6</v>
      </c>
      <c r="HL638" s="2263">
        <v>14</v>
      </c>
      <c r="HM638" s="1870"/>
      <c r="HN638" s="462"/>
      <c r="HO638" s="462"/>
      <c r="HP638" s="1871"/>
      <c r="HQ638" s="1870"/>
      <c r="HR638" s="462"/>
      <c r="HS638" s="462"/>
      <c r="HT638" s="1871"/>
      <c r="HU638" s="1906"/>
      <c r="HV638" s="683"/>
      <c r="HW638" s="683"/>
      <c r="HX638" s="1907"/>
      <c r="HY638" s="1906"/>
      <c r="HZ638" s="683"/>
      <c r="IA638" s="683"/>
      <c r="IB638" s="1907"/>
      <c r="IC638" s="374"/>
      <c r="ID638" s="374"/>
      <c r="IE638" s="374"/>
      <c r="IF638" s="2263"/>
      <c r="IG638" s="1906"/>
      <c r="IH638" s="683"/>
      <c r="II638" s="683"/>
      <c r="IJ638" s="1907"/>
      <c r="IK638" s="1906"/>
      <c r="IL638" s="683"/>
      <c r="IM638" s="683"/>
      <c r="IN638" s="1907"/>
      <c r="IO638" s="374"/>
      <c r="IP638" s="374"/>
      <c r="IQ638" s="374"/>
      <c r="IR638" s="2263"/>
      <c r="IS638" s="374"/>
      <c r="IT638" s="374"/>
      <c r="IU638" s="374"/>
      <c r="IV638" s="1870"/>
      <c r="IW638" s="1869"/>
      <c r="IX638" s="374"/>
      <c r="IY638" s="374"/>
      <c r="IZ638" s="2263"/>
      <c r="JA638" s="1869">
        <f t="shared" ref="JA638:JA641" si="670">JD638*6/20</f>
        <v>5.0999999999999996</v>
      </c>
      <c r="JB638" s="374">
        <f t="shared" ref="JB638:JB641" si="671">JD638*6/20</f>
        <v>5.0999999999999996</v>
      </c>
      <c r="JC638" s="374">
        <f t="shared" ref="JC638:JC641" si="672">JD638*8/20</f>
        <v>6.8</v>
      </c>
      <c r="JD638" s="2263">
        <v>17</v>
      </c>
      <c r="JE638" s="1869"/>
      <c r="JF638" s="374"/>
      <c r="JG638" s="374"/>
      <c r="JH638" s="2263"/>
      <c r="JI638" s="1869">
        <f t="shared" ref="JI638:JI641" si="673">JL638*6/20</f>
        <v>5.7</v>
      </c>
      <c r="JJ638" s="374">
        <f t="shared" ref="JJ638:JJ641" si="674">JL638*6/20</f>
        <v>5.7</v>
      </c>
      <c r="JK638" s="374">
        <f t="shared" ref="JK638:JK641" si="675">JL638*8/20</f>
        <v>7.6</v>
      </c>
      <c r="JL638" s="2263">
        <v>19</v>
      </c>
      <c r="JM638" s="1869"/>
      <c r="JN638" s="374"/>
      <c r="JO638" s="374"/>
      <c r="JP638" s="2263"/>
      <c r="JQ638" s="1869"/>
      <c r="JR638" s="374"/>
      <c r="JS638" s="374"/>
      <c r="JT638" s="2263"/>
      <c r="JU638" s="1869"/>
      <c r="JV638" s="374"/>
      <c r="JW638" s="374"/>
      <c r="JX638" s="2263"/>
      <c r="JY638" s="1869"/>
      <c r="JZ638" s="374"/>
      <c r="KA638" s="374"/>
      <c r="KB638" s="2263"/>
      <c r="KC638" s="1869"/>
      <c r="KD638" s="374"/>
      <c r="KE638" s="374"/>
      <c r="KF638" s="2263"/>
      <c r="KG638" s="1869"/>
      <c r="KH638" s="374"/>
      <c r="KI638" s="374"/>
      <c r="KJ638" s="2263"/>
      <c r="KK638" s="1869"/>
      <c r="KL638" s="374"/>
      <c r="KM638" s="374"/>
      <c r="KN638" s="2263"/>
      <c r="KO638" s="1869"/>
      <c r="KP638" s="374"/>
      <c r="KQ638" s="374"/>
      <c r="KR638" s="2263"/>
      <c r="KS638" s="1869"/>
      <c r="KT638" s="374"/>
      <c r="KU638" s="374"/>
      <c r="KV638" s="2263"/>
      <c r="KW638" s="1869"/>
      <c r="KX638" s="374"/>
      <c r="KY638" s="374"/>
      <c r="KZ638" s="2263"/>
      <c r="LA638" s="1869"/>
      <c r="LB638" s="374"/>
      <c r="LC638" s="374"/>
      <c r="LD638" s="2263"/>
      <c r="LE638" s="1869"/>
      <c r="LF638" s="374"/>
      <c r="LG638" s="374"/>
      <c r="LH638" s="2263"/>
      <c r="LI638" s="1869"/>
      <c r="LJ638" s="374"/>
      <c r="LK638" s="374"/>
      <c r="LL638" s="2263"/>
      <c r="LM638" s="1869"/>
      <c r="LN638" s="374"/>
      <c r="LO638" s="374"/>
      <c r="LP638" s="2263"/>
      <c r="LQ638" s="1869"/>
      <c r="LR638" s="374"/>
      <c r="LS638" s="374"/>
      <c r="LT638" s="2263"/>
      <c r="LU638" s="1869"/>
      <c r="LV638" s="374"/>
      <c r="LW638" s="374"/>
      <c r="LX638" s="2263"/>
      <c r="LY638" s="1869"/>
      <c r="LZ638" s="374"/>
      <c r="MA638" s="374"/>
      <c r="MB638" s="2263"/>
      <c r="MC638" s="1869"/>
      <c r="MD638" s="374"/>
      <c r="ME638" s="374"/>
      <c r="MF638" s="2263"/>
      <c r="MG638" s="1869"/>
      <c r="MH638" s="374"/>
      <c r="MI638" s="374"/>
      <c r="MJ638" s="2263"/>
      <c r="MK638" s="1869"/>
      <c r="ML638" s="374"/>
      <c r="MM638" s="374"/>
      <c r="MN638" s="2263"/>
      <c r="MO638" s="1869"/>
      <c r="MP638" s="374"/>
      <c r="MQ638" s="374"/>
      <c r="MR638" s="2263"/>
      <c r="MS638" s="1869"/>
      <c r="MT638" s="374"/>
      <c r="MU638" s="374"/>
      <c r="MV638" s="2263"/>
      <c r="MW638" s="1869"/>
      <c r="MX638" s="374"/>
      <c r="MY638" s="374"/>
      <c r="MZ638" s="2263"/>
      <c r="NA638" s="1869"/>
      <c r="NB638" s="374"/>
      <c r="NC638" s="374"/>
      <c r="ND638" s="2263"/>
    </row>
    <row r="639" spans="1:368" s="78" customFormat="1" thickBot="1">
      <c r="A639" s="899"/>
      <c r="B639" s="1754"/>
      <c r="C639" s="1790"/>
      <c r="D639" s="2331"/>
      <c r="E639" s="1790"/>
      <c r="F639" s="2342"/>
      <c r="G639" s="2342" t="s">
        <v>582</v>
      </c>
      <c r="H639" s="2343">
        <f t="shared" si="648"/>
        <v>4.6824999999999992</v>
      </c>
      <c r="I639" s="2354">
        <f t="shared" si="649"/>
        <v>4.6824999999999992</v>
      </c>
      <c r="J639" s="2354">
        <f t="shared" si="650"/>
        <v>6.0350000000000001</v>
      </c>
      <c r="K639" s="2216">
        <f t="shared" si="626"/>
        <v>15.399999999999999</v>
      </c>
      <c r="L639" s="1754"/>
      <c r="M639" s="65"/>
      <c r="N639" s="65"/>
      <c r="O639" s="65"/>
      <c r="P639" s="218"/>
      <c r="Q639" s="2511"/>
      <c r="R639" s="97"/>
      <c r="S639" s="98"/>
      <c r="T639" s="2512"/>
      <c r="U639" s="41"/>
      <c r="V639" s="41"/>
      <c r="W639" s="41"/>
      <c r="X639" s="100"/>
      <c r="Y639" s="101"/>
      <c r="Z639" s="101"/>
      <c r="AA639" s="101"/>
      <c r="AB639" s="102"/>
      <c r="AC639" s="484"/>
      <c r="AD639" s="484"/>
      <c r="AE639" s="484"/>
      <c r="AF639" s="2403"/>
      <c r="AG639" s="2473">
        <f t="shared" si="651"/>
        <v>4.5599999999999996</v>
      </c>
      <c r="AH639" s="2473">
        <f t="shared" si="652"/>
        <v>4.5599999999999996</v>
      </c>
      <c r="AI639" s="2473">
        <f t="shared" si="653"/>
        <v>6.08</v>
      </c>
      <c r="AJ639" s="2474">
        <v>15.2</v>
      </c>
      <c r="AK639" s="485"/>
      <c r="AL639" s="486"/>
      <c r="AM639" s="486"/>
      <c r="AN639" s="2361"/>
      <c r="AO639" s="2227"/>
      <c r="AP639" s="2227"/>
      <c r="AQ639" s="2227"/>
      <c r="AR639" s="108"/>
      <c r="AS639" s="358"/>
      <c r="AT639" s="358"/>
      <c r="AU639" s="358"/>
      <c r="AV639" s="1983"/>
      <c r="AW639" s="1971"/>
      <c r="AX639" s="665"/>
      <c r="AY639" s="666"/>
      <c r="AZ639" s="1963"/>
      <c r="BA639" s="4"/>
      <c r="BB639" s="4"/>
      <c r="BC639" s="4"/>
      <c r="BD639" s="2395"/>
      <c r="BE639" s="1906"/>
      <c r="BF639" s="683"/>
      <c r="BG639" s="2466"/>
      <c r="BH639" s="2409"/>
      <c r="BI639" s="221"/>
      <c r="BJ639" s="221"/>
      <c r="BK639" s="221"/>
      <c r="BL639" s="220"/>
      <c r="BM639" s="1982"/>
      <c r="BN639" s="358"/>
      <c r="BO639" s="358"/>
      <c r="BP639" s="1983"/>
      <c r="BQ639" s="109"/>
      <c r="BR639" s="109"/>
      <c r="BS639" s="109"/>
      <c r="BT639" s="608"/>
      <c r="BU639" s="1939"/>
      <c r="BV639" s="109"/>
      <c r="BW639" s="109"/>
      <c r="BX639" s="1940"/>
      <c r="BY639" s="374"/>
      <c r="BZ639" s="374"/>
      <c r="CA639" s="374"/>
      <c r="CB639" s="2263"/>
      <c r="CC639" s="41">
        <f t="shared" si="654"/>
        <v>4.8</v>
      </c>
      <c r="CD639" s="41">
        <f t="shared" si="655"/>
        <v>4.8</v>
      </c>
      <c r="CE639" s="41">
        <f t="shared" si="656"/>
        <v>6.4</v>
      </c>
      <c r="CF639" s="148">
        <v>16</v>
      </c>
      <c r="CG639" s="38"/>
      <c r="CH639" s="38"/>
      <c r="CI639" s="38"/>
      <c r="CJ639" s="117"/>
      <c r="CK639" s="221"/>
      <c r="CL639" s="221"/>
      <c r="CM639" s="221"/>
      <c r="CN639" s="220"/>
      <c r="CO639" s="1858"/>
      <c r="CQ639" s="3"/>
      <c r="CR639" s="2020"/>
      <c r="CV639" s="121"/>
      <c r="CW639" s="2"/>
      <c r="CY639" s="3"/>
      <c r="CZ639" s="3"/>
      <c r="DA639" s="2418">
        <f t="shared" si="657"/>
        <v>5.0999999999999996</v>
      </c>
      <c r="DB639" s="378">
        <f t="shared" si="658"/>
        <v>5.0999999999999996</v>
      </c>
      <c r="DC639" s="2448">
        <f t="shared" si="659"/>
        <v>6.8</v>
      </c>
      <c r="DD639" s="369">
        <v>17</v>
      </c>
      <c r="DE639" s="2"/>
      <c r="DG639" s="3"/>
      <c r="DH639" s="3"/>
      <c r="DI639" s="2"/>
      <c r="DK639" s="3"/>
      <c r="DL639" s="3"/>
      <c r="DM639" s="90"/>
      <c r="DN639" s="90"/>
      <c r="DO639" s="90"/>
      <c r="DP639" s="103"/>
      <c r="DQ639" s="2"/>
      <c r="DS639" s="3"/>
      <c r="DT639" s="121"/>
      <c r="DU639" s="2"/>
      <c r="DW639" s="3"/>
      <c r="DX639" s="121"/>
      <c r="DY639" s="2"/>
      <c r="EA639" s="3"/>
      <c r="EB639" s="121"/>
      <c r="EC639" s="2"/>
      <c r="EE639" s="3"/>
      <c r="EF639" s="121"/>
      <c r="EG639" s="2"/>
      <c r="EI639" s="3"/>
      <c r="EJ639" s="121"/>
      <c r="EK639" s="2"/>
      <c r="EM639" s="3"/>
      <c r="EN639" s="121"/>
      <c r="EO639" s="1870"/>
      <c r="EP639" s="462"/>
      <c r="EQ639" s="462"/>
      <c r="ER639" s="1871"/>
      <c r="ES639" s="2"/>
      <c r="EU639" s="3"/>
      <c r="EV639" s="121"/>
      <c r="EW639" s="2"/>
      <c r="EY639" s="3"/>
      <c r="EZ639" s="121"/>
      <c r="FA639" s="2"/>
      <c r="FC639" s="3"/>
      <c r="FD639" s="121"/>
      <c r="FE639" s="1682"/>
      <c r="FF639" s="1683"/>
      <c r="FG639" s="1684"/>
      <c r="FH639" s="1685"/>
      <c r="FL639" s="2252"/>
      <c r="FP639" s="2252"/>
      <c r="FQ639" s="1858"/>
      <c r="FT639" s="2252"/>
      <c r="FX639" s="2252"/>
      <c r="FY639" s="374"/>
      <c r="FZ639" s="374"/>
      <c r="GA639" s="374"/>
      <c r="GB639" s="2263"/>
      <c r="GC639" s="374">
        <f t="shared" si="636"/>
        <v>3.9</v>
      </c>
      <c r="GD639" s="374">
        <f t="shared" si="637"/>
        <v>3.9</v>
      </c>
      <c r="GE639" s="374">
        <f t="shared" si="638"/>
        <v>5.2</v>
      </c>
      <c r="GF639" s="2263">
        <v>13</v>
      </c>
      <c r="GG639" s="1858"/>
      <c r="GJ639" s="2252"/>
      <c r="GK639" s="1858"/>
      <c r="GN639" s="2252"/>
      <c r="GR639" s="2252"/>
      <c r="GS639" s="374"/>
      <c r="GT639" s="374"/>
      <c r="GU639" s="374"/>
      <c r="GV639" s="2263"/>
      <c r="GW639" s="1870">
        <v>5</v>
      </c>
      <c r="GX639" s="462">
        <v>5</v>
      </c>
      <c r="GY639" s="462">
        <v>5</v>
      </c>
      <c r="GZ639" s="1871">
        <f t="shared" si="660"/>
        <v>15</v>
      </c>
      <c r="HA639" s="1870"/>
      <c r="HB639" s="462"/>
      <c r="HC639" s="462"/>
      <c r="HD639" s="1871"/>
      <c r="HE639" s="1870"/>
      <c r="HF639" s="462"/>
      <c r="HG639" s="462"/>
      <c r="HH639" s="1871"/>
      <c r="HI639" s="374">
        <f t="shared" si="661"/>
        <v>3.9</v>
      </c>
      <c r="HJ639" s="374">
        <f t="shared" si="662"/>
        <v>3.9</v>
      </c>
      <c r="HK639" s="374">
        <f t="shared" si="663"/>
        <v>5.2</v>
      </c>
      <c r="HL639" s="2263">
        <v>13</v>
      </c>
      <c r="HM639" s="1870"/>
      <c r="HN639" s="462"/>
      <c r="HO639" s="462"/>
      <c r="HP639" s="1871"/>
      <c r="HQ639" s="1870"/>
      <c r="HR639" s="462"/>
      <c r="HS639" s="462"/>
      <c r="HT639" s="1871"/>
      <c r="HU639" s="1870"/>
      <c r="HV639" s="462"/>
      <c r="HW639" s="462"/>
      <c r="HX639" s="1871"/>
      <c r="HY639" s="1870"/>
      <c r="HZ639" s="462"/>
      <c r="IA639" s="462"/>
      <c r="IB639" s="1871"/>
      <c r="IC639" s="374"/>
      <c r="ID639" s="374"/>
      <c r="IE639" s="374"/>
      <c r="IF639" s="2263"/>
      <c r="IG639" s="1870"/>
      <c r="IH639" s="462"/>
      <c r="II639" s="462"/>
      <c r="IJ639" s="1871"/>
      <c r="IK639" s="1870"/>
      <c r="IL639" s="462"/>
      <c r="IM639" s="462"/>
      <c r="IN639" s="1871"/>
      <c r="IO639" s="374"/>
      <c r="IP639" s="374"/>
      <c r="IQ639" s="374"/>
      <c r="IR639" s="2263"/>
      <c r="IS639" s="374"/>
      <c r="IT639" s="374"/>
      <c r="IU639" s="374"/>
      <c r="IV639" s="1870"/>
      <c r="IW639" s="1869"/>
      <c r="IX639" s="374"/>
      <c r="IY639" s="374"/>
      <c r="IZ639" s="2263"/>
      <c r="JA639" s="1869">
        <f t="shared" si="670"/>
        <v>5.0999999999999996</v>
      </c>
      <c r="JB639" s="374">
        <f t="shared" si="671"/>
        <v>5.0999999999999996</v>
      </c>
      <c r="JC639" s="374">
        <f t="shared" si="672"/>
        <v>6.8</v>
      </c>
      <c r="JD639" s="2263">
        <v>17</v>
      </c>
      <c r="JE639" s="1869"/>
      <c r="JF639" s="374"/>
      <c r="JG639" s="374"/>
      <c r="JH639" s="2263"/>
      <c r="JI639" s="1869">
        <f t="shared" si="673"/>
        <v>5.0999999999999996</v>
      </c>
      <c r="JJ639" s="374">
        <f t="shared" si="674"/>
        <v>5.0999999999999996</v>
      </c>
      <c r="JK639" s="374">
        <f t="shared" si="675"/>
        <v>6.8</v>
      </c>
      <c r="JL639" s="2263">
        <v>17</v>
      </c>
      <c r="JM639" s="1869"/>
      <c r="JN639" s="374"/>
      <c r="JO639" s="374"/>
      <c r="JP639" s="2263"/>
      <c r="JQ639" s="1869"/>
      <c r="JR639" s="374"/>
      <c r="JS639" s="374"/>
      <c r="JT639" s="2263"/>
      <c r="JU639" s="1869"/>
      <c r="JV639" s="374"/>
      <c r="JW639" s="374"/>
      <c r="JX639" s="2263"/>
      <c r="JY639" s="1869"/>
      <c r="JZ639" s="374"/>
      <c r="KA639" s="374"/>
      <c r="KB639" s="2263"/>
      <c r="KC639" s="1869"/>
      <c r="KD639" s="374"/>
      <c r="KE639" s="374"/>
      <c r="KF639" s="2263"/>
      <c r="KG639" s="1869"/>
      <c r="KH639" s="374"/>
      <c r="KI639" s="374"/>
      <c r="KJ639" s="2263"/>
      <c r="KK639" s="1869"/>
      <c r="KL639" s="374"/>
      <c r="KM639" s="374"/>
      <c r="KN639" s="2263"/>
      <c r="KO639" s="1869"/>
      <c r="KP639" s="374"/>
      <c r="KQ639" s="374"/>
      <c r="KR639" s="2263"/>
      <c r="KS639" s="1869"/>
      <c r="KT639" s="374"/>
      <c r="KU639" s="374"/>
      <c r="KV639" s="2263"/>
      <c r="KW639" s="1869"/>
      <c r="KX639" s="374"/>
      <c r="KY639" s="374"/>
      <c r="KZ639" s="2263"/>
      <c r="LA639" s="1869"/>
      <c r="LB639" s="374"/>
      <c r="LC639" s="374"/>
      <c r="LD639" s="2263"/>
      <c r="LE639" s="1869"/>
      <c r="LF639" s="374"/>
      <c r="LG639" s="374"/>
      <c r="LH639" s="2263"/>
      <c r="LI639" s="1869"/>
      <c r="LJ639" s="374"/>
      <c r="LK639" s="374"/>
      <c r="LL639" s="2263"/>
      <c r="LM639" s="1869"/>
      <c r="LN639" s="374"/>
      <c r="LO639" s="374"/>
      <c r="LP639" s="2263"/>
      <c r="LQ639" s="1869"/>
      <c r="LR639" s="374"/>
      <c r="LS639" s="374"/>
      <c r="LT639" s="2263"/>
      <c r="LU639" s="1869"/>
      <c r="LV639" s="374"/>
      <c r="LW639" s="374"/>
      <c r="LX639" s="2263"/>
      <c r="LY639" s="1869"/>
      <c r="LZ639" s="374"/>
      <c r="MA639" s="374"/>
      <c r="MB639" s="2263"/>
      <c r="MC639" s="1869"/>
      <c r="MD639" s="374"/>
      <c r="ME639" s="374"/>
      <c r="MF639" s="2263"/>
      <c r="MG639" s="1869"/>
      <c r="MH639" s="374"/>
      <c r="MI639" s="374"/>
      <c r="MJ639" s="2263"/>
      <c r="MK639" s="1869"/>
      <c r="ML639" s="374"/>
      <c r="MM639" s="374"/>
      <c r="MN639" s="2263"/>
      <c r="MO639" s="1869"/>
      <c r="MP639" s="374"/>
      <c r="MQ639" s="374"/>
      <c r="MR639" s="2263"/>
      <c r="MS639" s="1869"/>
      <c r="MT639" s="374"/>
      <c r="MU639" s="374"/>
      <c r="MV639" s="2263"/>
      <c r="MW639" s="1869"/>
      <c r="MX639" s="374"/>
      <c r="MY639" s="374"/>
      <c r="MZ639" s="2263"/>
      <c r="NA639" s="1869"/>
      <c r="NB639" s="374"/>
      <c r="NC639" s="374"/>
      <c r="ND639" s="2263"/>
    </row>
    <row r="640" spans="1:368" s="78" customFormat="1" thickBot="1">
      <c r="A640" s="899"/>
      <c r="B640" s="1754"/>
      <c r="C640" s="1790"/>
      <c r="D640" s="2331"/>
      <c r="E640" s="1790"/>
      <c r="F640" s="2342"/>
      <c r="G640" s="2342" t="s">
        <v>705</v>
      </c>
      <c r="H640" s="2343">
        <f t="shared" si="648"/>
        <v>4.625</v>
      </c>
      <c r="I640" s="2343">
        <f t="shared" si="649"/>
        <v>4.5</v>
      </c>
      <c r="J640" s="2377">
        <f t="shared" si="650"/>
        <v>6.25</v>
      </c>
      <c r="K640" s="2214">
        <f t="shared" si="626"/>
        <v>15.375</v>
      </c>
      <c r="L640" s="1754"/>
      <c r="M640" s="65"/>
      <c r="N640" s="65"/>
      <c r="O640" s="65"/>
      <c r="P640" s="218"/>
      <c r="Q640" s="2511"/>
      <c r="R640" s="97"/>
      <c r="S640" s="98"/>
      <c r="T640" s="2512"/>
      <c r="U640" s="41"/>
      <c r="V640" s="41"/>
      <c r="W640" s="41"/>
      <c r="X640" s="100"/>
      <c r="Y640" s="101"/>
      <c r="Z640" s="101"/>
      <c r="AA640" s="101"/>
      <c r="AB640" s="102"/>
      <c r="AC640" s="484"/>
      <c r="AD640" s="484"/>
      <c r="AE640" s="484"/>
      <c r="AF640" s="2403"/>
      <c r="AG640" s="358">
        <f t="shared" si="651"/>
        <v>3.9</v>
      </c>
      <c r="AH640" s="358">
        <f t="shared" si="652"/>
        <v>3.9</v>
      </c>
      <c r="AI640" s="358">
        <f t="shared" si="653"/>
        <v>5.2</v>
      </c>
      <c r="AJ640" s="543">
        <v>13</v>
      </c>
      <c r="AK640" s="485"/>
      <c r="AL640" s="486"/>
      <c r="AM640" s="486"/>
      <c r="AN640" s="2361"/>
      <c r="AO640" s="2227"/>
      <c r="AP640" s="2227"/>
      <c r="AQ640" s="2227"/>
      <c r="AR640" s="108"/>
      <c r="AS640" s="358"/>
      <c r="AT640" s="358"/>
      <c r="AU640" s="358"/>
      <c r="AV640" s="1983"/>
      <c r="AW640" s="1971"/>
      <c r="AX640" s="665"/>
      <c r="AY640" s="666"/>
      <c r="AZ640" s="1963"/>
      <c r="BA640" s="4"/>
      <c r="BB640" s="4"/>
      <c r="BC640" s="4"/>
      <c r="BD640" s="2395"/>
      <c r="BE640" s="2401"/>
      <c r="BF640" s="368"/>
      <c r="BG640" s="2451"/>
      <c r="BH640" s="2448"/>
      <c r="BI640" s="221"/>
      <c r="BJ640" s="221"/>
      <c r="BK640" s="221"/>
      <c r="BL640" s="220"/>
      <c r="BM640" s="1982"/>
      <c r="BN640" s="358"/>
      <c r="BO640" s="358"/>
      <c r="BP640" s="1983"/>
      <c r="BQ640" s="109"/>
      <c r="BR640" s="109"/>
      <c r="BS640" s="109"/>
      <c r="BT640" s="608"/>
      <c r="BU640" s="1939"/>
      <c r="BV640" s="109"/>
      <c r="BW640" s="109"/>
      <c r="BX640" s="1940"/>
      <c r="BY640" s="374"/>
      <c r="BZ640" s="374"/>
      <c r="CA640" s="374"/>
      <c r="CB640" s="2263"/>
      <c r="CC640" s="1906">
        <f>CF640*6/20</f>
        <v>4.8</v>
      </c>
      <c r="CD640" s="683">
        <f>CF640*6/20</f>
        <v>4.8</v>
      </c>
      <c r="CE640" s="683">
        <f>CF640*8/20</f>
        <v>6.4</v>
      </c>
      <c r="CF640" s="1907">
        <v>16</v>
      </c>
      <c r="CG640" s="38"/>
      <c r="CH640" s="38"/>
      <c r="CI640" s="38"/>
      <c r="CJ640" s="117"/>
      <c r="CK640" s="221"/>
      <c r="CL640" s="221"/>
      <c r="CM640" s="221"/>
      <c r="CN640" s="220"/>
      <c r="CO640" s="1858"/>
      <c r="CQ640" s="3"/>
      <c r="CR640" s="2020"/>
      <c r="CV640" s="121"/>
      <c r="CW640" s="2"/>
      <c r="CY640" s="3"/>
      <c r="CZ640" s="3"/>
      <c r="DA640" s="2418">
        <f t="shared" si="657"/>
        <v>5.0999999999999996</v>
      </c>
      <c r="DB640" s="378">
        <f t="shared" si="658"/>
        <v>5.0999999999999996</v>
      </c>
      <c r="DC640" s="2448">
        <f t="shared" si="659"/>
        <v>6.8</v>
      </c>
      <c r="DD640" s="369">
        <v>17</v>
      </c>
      <c r="DE640" s="2"/>
      <c r="DG640" s="3"/>
      <c r="DH640" s="3"/>
      <c r="DI640" s="2"/>
      <c r="DK640" s="3"/>
      <c r="DL640" s="3"/>
      <c r="DM640" s="90"/>
      <c r="DN640" s="90"/>
      <c r="DO640" s="90"/>
      <c r="DP640" s="103"/>
      <c r="DQ640" s="2"/>
      <c r="DS640" s="3"/>
      <c r="DT640" s="121"/>
      <c r="DU640" s="2"/>
      <c r="DW640" s="3"/>
      <c r="DX640" s="121"/>
      <c r="DY640" s="2"/>
      <c r="EA640" s="3"/>
      <c r="EB640" s="121"/>
      <c r="EC640" s="2"/>
      <c r="EE640" s="3"/>
      <c r="EF640" s="121"/>
      <c r="EG640" s="2"/>
      <c r="EI640" s="3"/>
      <c r="EJ640" s="121"/>
      <c r="EK640" s="2"/>
      <c r="EM640" s="3"/>
      <c r="EN640" s="121"/>
      <c r="EO640" s="1870"/>
      <c r="EP640" s="462"/>
      <c r="EQ640" s="462"/>
      <c r="ER640" s="1871"/>
      <c r="ES640" s="2"/>
      <c r="EU640" s="3"/>
      <c r="EV640" s="121"/>
      <c r="EW640" s="2"/>
      <c r="EY640" s="3"/>
      <c r="EZ640" s="121"/>
      <c r="FA640" s="2"/>
      <c r="FC640" s="3"/>
      <c r="FD640" s="121"/>
      <c r="FE640" s="1682"/>
      <c r="FF640" s="1683"/>
      <c r="FG640" s="1684"/>
      <c r="FH640" s="1685"/>
      <c r="FL640" s="2252"/>
      <c r="FP640" s="2252"/>
      <c r="FQ640" s="1858"/>
      <c r="FT640" s="2252"/>
      <c r="FX640" s="2252"/>
      <c r="FY640" s="374"/>
      <c r="FZ640" s="374"/>
      <c r="GA640" s="374"/>
      <c r="GB640" s="2263"/>
      <c r="GC640" s="374">
        <f t="shared" si="636"/>
        <v>4.5</v>
      </c>
      <c r="GD640" s="374">
        <f t="shared" si="637"/>
        <v>4.5</v>
      </c>
      <c r="GE640" s="374">
        <f t="shared" si="638"/>
        <v>6</v>
      </c>
      <c r="GF640" s="2263">
        <v>15</v>
      </c>
      <c r="GG640" s="1858"/>
      <c r="GJ640" s="2252"/>
      <c r="GK640" s="1858"/>
      <c r="GN640" s="2252"/>
      <c r="GR640" s="2252"/>
      <c r="GS640" s="374"/>
      <c r="GT640" s="374"/>
      <c r="GU640" s="374"/>
      <c r="GV640" s="2263"/>
      <c r="GW640" s="1870">
        <v>4</v>
      </c>
      <c r="GX640" s="462">
        <v>3</v>
      </c>
      <c r="GY640" s="462">
        <v>6</v>
      </c>
      <c r="GZ640" s="1871">
        <f t="shared" si="660"/>
        <v>13</v>
      </c>
      <c r="HA640" s="1870"/>
      <c r="HB640" s="462"/>
      <c r="HC640" s="462"/>
      <c r="HD640" s="1871"/>
      <c r="HE640" s="1870"/>
      <c r="HF640" s="462"/>
      <c r="HG640" s="462"/>
      <c r="HH640" s="1871"/>
      <c r="HI640" s="374">
        <f t="shared" si="661"/>
        <v>4.5</v>
      </c>
      <c r="HJ640" s="374">
        <f t="shared" si="662"/>
        <v>4.5</v>
      </c>
      <c r="HK640" s="374">
        <f t="shared" si="663"/>
        <v>6</v>
      </c>
      <c r="HL640" s="2263">
        <v>15</v>
      </c>
      <c r="HM640" s="1870"/>
      <c r="HN640" s="462"/>
      <c r="HO640" s="462"/>
      <c r="HP640" s="1871"/>
      <c r="HQ640" s="1870"/>
      <c r="HR640" s="462"/>
      <c r="HS640" s="462"/>
      <c r="HT640" s="1871"/>
      <c r="HU640" s="1870"/>
      <c r="HV640" s="462"/>
      <c r="HW640" s="462"/>
      <c r="HX640" s="1871"/>
      <c r="HY640" s="1870"/>
      <c r="HZ640" s="462"/>
      <c r="IA640" s="462"/>
      <c r="IB640" s="1871"/>
      <c r="IC640" s="374"/>
      <c r="ID640" s="374"/>
      <c r="IE640" s="374"/>
      <c r="IF640" s="2263"/>
      <c r="IG640" s="1870"/>
      <c r="IH640" s="462"/>
      <c r="II640" s="462"/>
      <c r="IJ640" s="1871"/>
      <c r="IK640" s="1870"/>
      <c r="IL640" s="462"/>
      <c r="IM640" s="462"/>
      <c r="IN640" s="1871"/>
      <c r="IO640" s="374"/>
      <c r="IP640" s="374"/>
      <c r="IQ640" s="374"/>
      <c r="IR640" s="2263"/>
      <c r="IS640" s="374"/>
      <c r="IT640" s="374"/>
      <c r="IU640" s="374"/>
      <c r="IV640" s="1870"/>
      <c r="IW640" s="1869"/>
      <c r="IX640" s="374"/>
      <c r="IY640" s="374"/>
      <c r="IZ640" s="2263"/>
      <c r="JA640" s="1869">
        <f t="shared" si="670"/>
        <v>4.8</v>
      </c>
      <c r="JB640" s="374">
        <f t="shared" si="671"/>
        <v>4.8</v>
      </c>
      <c r="JC640" s="374">
        <f t="shared" si="672"/>
        <v>6.4</v>
      </c>
      <c r="JD640" s="2263">
        <v>16</v>
      </c>
      <c r="JE640" s="1869"/>
      <c r="JF640" s="374"/>
      <c r="JG640" s="374"/>
      <c r="JH640" s="2263"/>
      <c r="JI640" s="1869">
        <f t="shared" si="673"/>
        <v>5.4</v>
      </c>
      <c r="JJ640" s="374">
        <f t="shared" si="674"/>
        <v>5.4</v>
      </c>
      <c r="JK640" s="374">
        <f t="shared" si="675"/>
        <v>7.2</v>
      </c>
      <c r="JL640" s="2263">
        <v>18</v>
      </c>
      <c r="JM640" s="1869"/>
      <c r="JN640" s="374"/>
      <c r="JO640" s="374"/>
      <c r="JP640" s="2263"/>
      <c r="JQ640" s="1869"/>
      <c r="JR640" s="374"/>
      <c r="JS640" s="374"/>
      <c r="JT640" s="2263"/>
      <c r="JU640" s="1869"/>
      <c r="JV640" s="374"/>
      <c r="JW640" s="374"/>
      <c r="JX640" s="2263"/>
      <c r="JY640" s="1869"/>
      <c r="JZ640" s="374"/>
      <c r="KA640" s="374"/>
      <c r="KB640" s="2263"/>
      <c r="KC640" s="1869"/>
      <c r="KD640" s="374"/>
      <c r="KE640" s="374"/>
      <c r="KF640" s="2263"/>
      <c r="KG640" s="1869"/>
      <c r="KH640" s="374"/>
      <c r="KI640" s="374"/>
      <c r="KJ640" s="2263"/>
      <c r="KK640" s="1869"/>
      <c r="KL640" s="374"/>
      <c r="KM640" s="374"/>
      <c r="KN640" s="2263"/>
      <c r="KO640" s="1869"/>
      <c r="KP640" s="374"/>
      <c r="KQ640" s="374"/>
      <c r="KR640" s="2263"/>
      <c r="KS640" s="1869"/>
      <c r="KT640" s="374"/>
      <c r="KU640" s="374"/>
      <c r="KV640" s="2263"/>
      <c r="KW640" s="1869"/>
      <c r="KX640" s="374"/>
      <c r="KY640" s="374"/>
      <c r="KZ640" s="2263"/>
      <c r="LA640" s="1869"/>
      <c r="LB640" s="374"/>
      <c r="LC640" s="374"/>
      <c r="LD640" s="2263"/>
      <c r="LE640" s="1869"/>
      <c r="LF640" s="374"/>
      <c r="LG640" s="374"/>
      <c r="LH640" s="2263"/>
      <c r="LI640" s="1869"/>
      <c r="LJ640" s="374"/>
      <c r="LK640" s="374"/>
      <c r="LL640" s="2263"/>
      <c r="LM640" s="1869"/>
      <c r="LN640" s="374"/>
      <c r="LO640" s="374"/>
      <c r="LP640" s="2263"/>
      <c r="LQ640" s="1869"/>
      <c r="LR640" s="374"/>
      <c r="LS640" s="374"/>
      <c r="LT640" s="2263"/>
      <c r="LU640" s="1869"/>
      <c r="LV640" s="374"/>
      <c r="LW640" s="374"/>
      <c r="LX640" s="2263"/>
      <c r="LY640" s="1869"/>
      <c r="LZ640" s="374"/>
      <c r="MA640" s="374"/>
      <c r="MB640" s="2263"/>
      <c r="MC640" s="1869"/>
      <c r="MD640" s="374"/>
      <c r="ME640" s="374"/>
      <c r="MF640" s="2263"/>
      <c r="MG640" s="1869"/>
      <c r="MH640" s="374"/>
      <c r="MI640" s="374"/>
      <c r="MJ640" s="2263"/>
      <c r="MK640" s="1869"/>
      <c r="ML640" s="374"/>
      <c r="MM640" s="374"/>
      <c r="MN640" s="2263"/>
      <c r="MO640" s="1869"/>
      <c r="MP640" s="374"/>
      <c r="MQ640" s="374"/>
      <c r="MR640" s="2263"/>
      <c r="MS640" s="1869"/>
      <c r="MT640" s="374"/>
      <c r="MU640" s="374"/>
      <c r="MV640" s="2263"/>
      <c r="MW640" s="1869"/>
      <c r="MX640" s="374"/>
      <c r="MY640" s="374"/>
      <c r="MZ640" s="2263"/>
      <c r="NA640" s="1869"/>
      <c r="NB640" s="374"/>
      <c r="NC640" s="374"/>
      <c r="ND640" s="2263"/>
    </row>
    <row r="641" spans="1:368" s="933" customFormat="1" thickBot="1">
      <c r="A641" s="900"/>
      <c r="B641" s="1761"/>
      <c r="C641" s="2340"/>
      <c r="D641" s="2347"/>
      <c r="E641" s="2340"/>
      <c r="F641" s="2270"/>
      <c r="G641" s="2270" t="s">
        <v>706</v>
      </c>
      <c r="H641" s="2352">
        <f t="shared" si="648"/>
        <v>4.78125</v>
      </c>
      <c r="I641" s="2377">
        <f t="shared" si="649"/>
        <v>4.84375</v>
      </c>
      <c r="J641" s="2377">
        <f t="shared" si="650"/>
        <v>6.2499999999999991</v>
      </c>
      <c r="K641" s="2215">
        <f t="shared" si="626"/>
        <v>15.875</v>
      </c>
      <c r="L641" s="1761"/>
      <c r="M641" s="2136"/>
      <c r="N641" s="2136"/>
      <c r="O641" s="2136"/>
      <c r="P641" s="2492"/>
      <c r="Q641" s="2538"/>
      <c r="R641" s="2137"/>
      <c r="S641" s="2138"/>
      <c r="T641" s="2539"/>
      <c r="U641" s="2139"/>
      <c r="V641" s="2139"/>
      <c r="W641" s="2139"/>
      <c r="X641" s="2140"/>
      <c r="Y641" s="2204"/>
      <c r="Z641" s="2204"/>
      <c r="AA641" s="2204"/>
      <c r="AB641" s="2205"/>
      <c r="AC641" s="2245"/>
      <c r="AD641" s="2245"/>
      <c r="AE641" s="2245"/>
      <c r="AF641" s="1310"/>
      <c r="AG641" s="918">
        <f t="shared" si="651"/>
        <v>5.4</v>
      </c>
      <c r="AH641" s="918">
        <f t="shared" si="652"/>
        <v>5.4</v>
      </c>
      <c r="AI641" s="918">
        <f t="shared" si="653"/>
        <v>7.2</v>
      </c>
      <c r="AJ641" s="2240">
        <v>18</v>
      </c>
      <c r="AK641" s="2391"/>
      <c r="AL641" s="2238"/>
      <c r="AM641" s="2238"/>
      <c r="AN641" s="2392"/>
      <c r="AO641" s="2229"/>
      <c r="AP641" s="2229"/>
      <c r="AQ641" s="2229"/>
      <c r="AR641" s="2230"/>
      <c r="AS641" s="918"/>
      <c r="AT641" s="918"/>
      <c r="AU641" s="918"/>
      <c r="AV641" s="2390"/>
      <c r="AW641" s="2414"/>
      <c r="AX641" s="2415"/>
      <c r="AY641" s="2416"/>
      <c r="AZ641" s="1979"/>
      <c r="BA641" s="2156"/>
      <c r="BB641" s="2156"/>
      <c r="BC641" s="2156"/>
      <c r="BD641" s="2396"/>
      <c r="BE641" s="2402"/>
      <c r="BF641" s="2273"/>
      <c r="BG641" s="2452"/>
      <c r="BH641" s="2449"/>
      <c r="BI641" s="2158"/>
      <c r="BJ641" s="2158"/>
      <c r="BK641" s="2158"/>
      <c r="BL641" s="2166"/>
      <c r="BM641" s="2389"/>
      <c r="BN641" s="918"/>
      <c r="BO641" s="918"/>
      <c r="BP641" s="2390"/>
      <c r="BQ641" s="2149"/>
      <c r="BR641" s="2149"/>
      <c r="BS641" s="2149"/>
      <c r="BT641" s="2151"/>
      <c r="BU641" s="2162"/>
      <c r="BV641" s="2149"/>
      <c r="BW641" s="2149"/>
      <c r="BX641" s="2163"/>
      <c r="BY641" s="906"/>
      <c r="BZ641" s="906"/>
      <c r="CA641" s="906"/>
      <c r="CB641" s="2393"/>
      <c r="CC641" s="2139">
        <f t="shared" si="654"/>
        <v>5.0999999999999996</v>
      </c>
      <c r="CD641" s="2139">
        <f t="shared" si="655"/>
        <v>5.0999999999999996</v>
      </c>
      <c r="CE641" s="2139">
        <f t="shared" si="656"/>
        <v>6.8</v>
      </c>
      <c r="CF641" s="2472">
        <v>17</v>
      </c>
      <c r="CG641" s="2160"/>
      <c r="CH641" s="2160"/>
      <c r="CI641" s="2160"/>
      <c r="CJ641" s="2161"/>
      <c r="CK641" s="2158"/>
      <c r="CL641" s="2158"/>
      <c r="CM641" s="2158"/>
      <c r="CN641" s="2166"/>
      <c r="CO641" s="1868"/>
      <c r="CQ641" s="2167"/>
      <c r="CR641" s="2206"/>
      <c r="CV641" s="2168"/>
      <c r="CW641" s="2169"/>
      <c r="CY641" s="2167"/>
      <c r="CZ641" s="2167"/>
      <c r="DA641" s="2419">
        <f t="shared" si="657"/>
        <v>4.8</v>
      </c>
      <c r="DB641" s="915">
        <f t="shared" si="658"/>
        <v>4.8</v>
      </c>
      <c r="DC641" s="2449">
        <f t="shared" si="659"/>
        <v>6.4</v>
      </c>
      <c r="DD641" s="2471">
        <v>16</v>
      </c>
      <c r="DE641" s="2169"/>
      <c r="DG641" s="2167"/>
      <c r="DH641" s="2167"/>
      <c r="DI641" s="2169"/>
      <c r="DK641" s="2167"/>
      <c r="DL641" s="2167"/>
      <c r="DM641" s="2170"/>
      <c r="DN641" s="2170"/>
      <c r="DO641" s="2170"/>
      <c r="DP641" s="2171"/>
      <c r="DQ641" s="2169"/>
      <c r="DS641" s="2167"/>
      <c r="DT641" s="2168"/>
      <c r="DU641" s="2169"/>
      <c r="DW641" s="2167"/>
      <c r="DX641" s="2168"/>
      <c r="DY641" s="2169"/>
      <c r="EA641" s="2167"/>
      <c r="EB641" s="2168"/>
      <c r="EC641" s="2169"/>
      <c r="EE641" s="2167"/>
      <c r="EF641" s="2168"/>
      <c r="EG641" s="2169"/>
      <c r="EI641" s="2167"/>
      <c r="EJ641" s="2168"/>
      <c r="EK641" s="2169"/>
      <c r="EM641" s="2167"/>
      <c r="EN641" s="2168"/>
      <c r="EO641" s="2348"/>
      <c r="EP641" s="2233"/>
      <c r="EQ641" s="2233"/>
      <c r="ER641" s="2349"/>
      <c r="ES641" s="2169"/>
      <c r="EU641" s="2167"/>
      <c r="EV641" s="2168"/>
      <c r="EW641" s="2169"/>
      <c r="EY641" s="2167"/>
      <c r="EZ641" s="2168"/>
      <c r="FA641" s="2169"/>
      <c r="FC641" s="2167"/>
      <c r="FD641" s="2168"/>
      <c r="FE641" s="2192"/>
      <c r="FF641" s="2193"/>
      <c r="FG641" s="2194"/>
      <c r="FH641" s="2195"/>
      <c r="FL641" s="2261"/>
      <c r="FP641" s="2261"/>
      <c r="FQ641" s="1868"/>
      <c r="FT641" s="2261"/>
      <c r="FX641" s="2261"/>
      <c r="FY641" s="906"/>
      <c r="FZ641" s="906"/>
      <c r="GA641" s="906"/>
      <c r="GB641" s="2393"/>
      <c r="GC641" s="906">
        <f t="shared" si="636"/>
        <v>4.2</v>
      </c>
      <c r="GD641" s="906">
        <f t="shared" si="637"/>
        <v>4.2</v>
      </c>
      <c r="GE641" s="906">
        <f t="shared" si="638"/>
        <v>5.6</v>
      </c>
      <c r="GF641" s="2393">
        <v>14</v>
      </c>
      <c r="GG641" s="1868"/>
      <c r="GJ641" s="2261"/>
      <c r="GK641" s="1868"/>
      <c r="GN641" s="2261"/>
      <c r="GR641" s="2261"/>
      <c r="GS641" s="906"/>
      <c r="GT641" s="906"/>
      <c r="GU641" s="906"/>
      <c r="GV641" s="2393"/>
      <c r="GW641" s="2348">
        <v>4.5</v>
      </c>
      <c r="GX641" s="2233">
        <v>5</v>
      </c>
      <c r="GY641" s="2233">
        <v>5</v>
      </c>
      <c r="GZ641" s="2349">
        <f t="shared" si="660"/>
        <v>14.5</v>
      </c>
      <c r="HA641" s="2348"/>
      <c r="HB641" s="2233"/>
      <c r="HC641" s="2233"/>
      <c r="HD641" s="2349"/>
      <c r="HE641" s="2348"/>
      <c r="HF641" s="2233"/>
      <c r="HG641" s="2233"/>
      <c r="HH641" s="2349"/>
      <c r="HI641" s="2212">
        <f>HL641*6/20</f>
        <v>4.5</v>
      </c>
      <c r="HJ641" s="2213">
        <f>HL641*6/20</f>
        <v>4.5</v>
      </c>
      <c r="HK641" s="2213">
        <f>HL641*8/20</f>
        <v>6</v>
      </c>
      <c r="HL641" s="2357">
        <v>15</v>
      </c>
      <c r="HM641" s="2348"/>
      <c r="HN641" s="2233"/>
      <c r="HO641" s="2233"/>
      <c r="HP641" s="2349"/>
      <c r="HQ641" s="2348"/>
      <c r="HR641" s="2233"/>
      <c r="HS641" s="2233"/>
      <c r="HT641" s="2349"/>
      <c r="HU641" s="2348"/>
      <c r="HV641" s="2233"/>
      <c r="HW641" s="2233"/>
      <c r="HX641" s="2349"/>
      <c r="HY641" s="2348"/>
      <c r="HZ641" s="2233"/>
      <c r="IA641" s="2233"/>
      <c r="IB641" s="2349"/>
      <c r="IC641" s="2212"/>
      <c r="ID641" s="2213"/>
      <c r="IE641" s="2213"/>
      <c r="IF641" s="2357"/>
      <c r="IG641" s="2348"/>
      <c r="IH641" s="2233"/>
      <c r="II641" s="2233"/>
      <c r="IJ641" s="2349"/>
      <c r="IK641" s="2348"/>
      <c r="IL641" s="2233"/>
      <c r="IM641" s="2233"/>
      <c r="IN641" s="2349"/>
      <c r="IO641" s="906"/>
      <c r="IP641" s="906"/>
      <c r="IQ641" s="906"/>
      <c r="IR641" s="2393"/>
      <c r="IS641" s="906"/>
      <c r="IT641" s="906"/>
      <c r="IU641" s="906"/>
      <c r="IV641" s="2348"/>
      <c r="IW641" s="2243"/>
      <c r="IX641" s="906"/>
      <c r="IY641" s="906"/>
      <c r="IZ641" s="2393"/>
      <c r="JA641" s="2243">
        <f t="shared" si="670"/>
        <v>4.6500000000000004</v>
      </c>
      <c r="JB641" s="906">
        <f t="shared" si="671"/>
        <v>4.6500000000000004</v>
      </c>
      <c r="JC641" s="906">
        <f t="shared" si="672"/>
        <v>6.2</v>
      </c>
      <c r="JD641" s="2393">
        <v>15.5</v>
      </c>
      <c r="JE641" s="2243"/>
      <c r="JF641" s="906"/>
      <c r="JG641" s="906"/>
      <c r="JH641" s="2393"/>
      <c r="JI641" s="2243">
        <f t="shared" si="673"/>
        <v>5.0999999999999996</v>
      </c>
      <c r="JJ641" s="906">
        <f t="shared" si="674"/>
        <v>5.0999999999999996</v>
      </c>
      <c r="JK641" s="906">
        <f t="shared" si="675"/>
        <v>6.8</v>
      </c>
      <c r="JL641" s="2393">
        <v>17</v>
      </c>
      <c r="JM641" s="2243"/>
      <c r="JN641" s="906"/>
      <c r="JO641" s="906"/>
      <c r="JP641" s="2393"/>
      <c r="JQ641" s="2243"/>
      <c r="JR641" s="906"/>
      <c r="JS641" s="906"/>
      <c r="JT641" s="2393"/>
      <c r="JU641" s="2243"/>
      <c r="JV641" s="906"/>
      <c r="JW641" s="906"/>
      <c r="JX641" s="2393"/>
      <c r="JY641" s="2243"/>
      <c r="JZ641" s="906"/>
      <c r="KA641" s="906"/>
      <c r="KB641" s="2393"/>
      <c r="KC641" s="2243"/>
      <c r="KD641" s="906"/>
      <c r="KE641" s="906"/>
      <c r="KF641" s="2393"/>
      <c r="KG641" s="2243"/>
      <c r="KH641" s="906"/>
      <c r="KI641" s="906"/>
      <c r="KJ641" s="2393"/>
      <c r="KK641" s="2243"/>
      <c r="KL641" s="906"/>
      <c r="KM641" s="906"/>
      <c r="KN641" s="2393"/>
      <c r="KO641" s="2243"/>
      <c r="KP641" s="906"/>
      <c r="KQ641" s="906"/>
      <c r="KR641" s="2393"/>
      <c r="KS641" s="2243"/>
      <c r="KT641" s="906"/>
      <c r="KU641" s="906"/>
      <c r="KV641" s="2393"/>
      <c r="KW641" s="2243"/>
      <c r="KX641" s="906"/>
      <c r="KY641" s="906"/>
      <c r="KZ641" s="2393"/>
      <c r="LA641" s="2243"/>
      <c r="LB641" s="906"/>
      <c r="LC641" s="906"/>
      <c r="LD641" s="2393"/>
      <c r="LE641" s="2243"/>
      <c r="LF641" s="906"/>
      <c r="LG641" s="906"/>
      <c r="LH641" s="2393"/>
      <c r="LI641" s="2243"/>
      <c r="LJ641" s="906"/>
      <c r="LK641" s="906"/>
      <c r="LL641" s="2393"/>
      <c r="LM641" s="2243"/>
      <c r="LN641" s="906"/>
      <c r="LO641" s="906"/>
      <c r="LP641" s="2393"/>
      <c r="LQ641" s="2243"/>
      <c r="LR641" s="906"/>
      <c r="LS641" s="906"/>
      <c r="LT641" s="2393"/>
      <c r="LU641" s="2243"/>
      <c r="LV641" s="906"/>
      <c r="LW641" s="906"/>
      <c r="LX641" s="2393"/>
      <c r="LY641" s="2243"/>
      <c r="LZ641" s="906"/>
      <c r="MA641" s="906"/>
      <c r="MB641" s="2393"/>
      <c r="MC641" s="2243"/>
      <c r="MD641" s="906"/>
      <c r="ME641" s="906"/>
      <c r="MF641" s="2393"/>
      <c r="MG641" s="2243"/>
      <c r="MH641" s="906"/>
      <c r="MI641" s="906"/>
      <c r="MJ641" s="2393"/>
      <c r="MK641" s="2243"/>
      <c r="ML641" s="906"/>
      <c r="MM641" s="906"/>
      <c r="MN641" s="2393"/>
      <c r="MO641" s="2243"/>
      <c r="MP641" s="906"/>
      <c r="MQ641" s="906"/>
      <c r="MR641" s="2393"/>
      <c r="MS641" s="2243"/>
      <c r="MT641" s="906"/>
      <c r="MU641" s="906"/>
      <c r="MV641" s="2393"/>
      <c r="MW641" s="2243"/>
      <c r="MX641" s="906"/>
      <c r="MY641" s="906"/>
      <c r="MZ641" s="2393"/>
      <c r="NA641" s="2243"/>
      <c r="NB641" s="906"/>
      <c r="NC641" s="906"/>
      <c r="ND641" s="2393"/>
    </row>
    <row r="642" spans="1:368" s="898" customFormat="1" thickBot="1">
      <c r="A642" s="861"/>
      <c r="B642" s="1760"/>
      <c r="C642" s="1790"/>
      <c r="D642" s="2331"/>
      <c r="E642" s="1790"/>
      <c r="F642" s="2345" t="s">
        <v>707</v>
      </c>
      <c r="G642" s="2346"/>
      <c r="H642" s="2274"/>
      <c r="I642" s="2274"/>
      <c r="J642" s="2274"/>
      <c r="K642" s="2275"/>
      <c r="L642" s="1760"/>
      <c r="M642" s="2075"/>
      <c r="N642" s="2075"/>
      <c r="O642" s="2075"/>
      <c r="P642" s="2491"/>
      <c r="Q642" s="2536"/>
      <c r="R642" s="2076"/>
      <c r="S642" s="2077"/>
      <c r="T642" s="2537"/>
      <c r="U642" s="2078"/>
      <c r="V642" s="2078"/>
      <c r="W642" s="2078"/>
      <c r="X642" s="2079"/>
      <c r="Y642" s="2199"/>
      <c r="Z642" s="2199"/>
      <c r="AA642" s="2199"/>
      <c r="AB642" s="2200"/>
      <c r="AC642" s="2570"/>
      <c r="AD642" s="2570"/>
      <c r="AE642" s="2571"/>
      <c r="AF642" s="2571"/>
      <c r="AG642" s="2574">
        <f>STDEV(AJ643:AJ647)</f>
        <v>1.920286436967152</v>
      </c>
      <c r="AH642" s="2574"/>
      <c r="AI642" s="2575">
        <f>AVERAGE(AJ643:AJ647)</f>
        <v>13.25</v>
      </c>
      <c r="AJ642" s="2575"/>
      <c r="AK642" s="2574"/>
      <c r="AL642" s="2574"/>
      <c r="AM642" s="2575"/>
      <c r="AN642" s="2575"/>
      <c r="AO642" s="2225"/>
      <c r="AP642" s="2225"/>
      <c r="AQ642" s="2225"/>
      <c r="AR642" s="2226"/>
      <c r="AS642" s="2574" t="e">
        <f>STDEV(AV643:AV647)</f>
        <v>#DIV/0!</v>
      </c>
      <c r="AT642" s="2574"/>
      <c r="AU642" s="2575" t="e">
        <f>AVERAGE(AV643:AV647)</f>
        <v>#DIV/0!</v>
      </c>
      <c r="AV642" s="2575"/>
      <c r="AW642" s="2570" t="e">
        <f>STDEV(AZ643:AZ647)</f>
        <v>#DIV/0!</v>
      </c>
      <c r="AX642" s="2570"/>
      <c r="AY642" s="2571" t="e">
        <f>AVERAGE(AZ643:AZ647)</f>
        <v>#DIV/0!</v>
      </c>
      <c r="AZ642" s="2571"/>
      <c r="BA642" s="2095"/>
      <c r="BB642" s="2095"/>
      <c r="BC642" s="2095"/>
      <c r="BD642" s="2394"/>
      <c r="BE642" s="2572" t="e">
        <f>STDEV(BH643:BH647)</f>
        <v>#DIV/0!</v>
      </c>
      <c r="BF642" s="2570"/>
      <c r="BG642" s="2571" t="e">
        <f>AVERAGE(BH643:BH647)</f>
        <v>#DIV/0!</v>
      </c>
      <c r="BH642" s="2571"/>
      <c r="BI642" s="2097"/>
      <c r="BJ642" s="2097"/>
      <c r="BK642" s="2097"/>
      <c r="BL642" s="2098"/>
      <c r="BM642" s="2570"/>
      <c r="BN642" s="2570"/>
      <c r="BO642" s="2571"/>
      <c r="BP642" s="2571"/>
      <c r="BQ642" s="2088"/>
      <c r="BR642" s="2088"/>
      <c r="BS642" s="2088"/>
      <c r="BT642" s="2090"/>
      <c r="BU642" s="2101"/>
      <c r="BV642" s="2088"/>
      <c r="BW642" s="2088"/>
      <c r="BX642" s="2102"/>
      <c r="BY642" s="2570" t="e">
        <f>STDEV(CB643:CB647)</f>
        <v>#DIV/0!</v>
      </c>
      <c r="BZ642" s="2570"/>
      <c r="CA642" s="2571" t="e">
        <f>AVERAGE(CB643:CB647)</f>
        <v>#DIV/0!</v>
      </c>
      <c r="CB642" s="2571"/>
      <c r="CC642" s="2570">
        <f>STDEV(CF643:CF647)</f>
        <v>1.1180339887498949</v>
      </c>
      <c r="CD642" s="2570"/>
      <c r="CE642" s="2571">
        <f>AVERAGE(CF643:CF647)</f>
        <v>14.5</v>
      </c>
      <c r="CF642" s="2571"/>
      <c r="CG642" s="2099"/>
      <c r="CH642" s="2099"/>
      <c r="CI642" s="2099"/>
      <c r="CJ642" s="2100"/>
      <c r="CK642" s="2097"/>
      <c r="CL642" s="2097"/>
      <c r="CM642" s="2097"/>
      <c r="CN642" s="2105"/>
      <c r="CO642" s="1867"/>
      <c r="CQ642" s="2106"/>
      <c r="CR642" s="2201"/>
      <c r="CV642" s="2107"/>
      <c r="CW642" s="2108"/>
      <c r="CY642" s="2106"/>
      <c r="CZ642" s="2106"/>
      <c r="DA642" s="2570">
        <f>STDEV(DD643:DD647)</f>
        <v>1.8165902124584981</v>
      </c>
      <c r="DB642" s="2570"/>
      <c r="DC642" s="2571">
        <f>AVERAGE(DD643:DD647)</f>
        <v>14.6</v>
      </c>
      <c r="DD642" s="2571"/>
      <c r="DE642" s="2108"/>
      <c r="DG642" s="2106"/>
      <c r="DH642" s="2106"/>
      <c r="DI642" s="2108"/>
      <c r="DK642" s="2106"/>
      <c r="DL642" s="2106"/>
      <c r="DM642" s="2109"/>
      <c r="DN642" s="2109"/>
      <c r="DO642" s="2109"/>
      <c r="DP642" s="2110"/>
      <c r="DQ642" s="2108"/>
      <c r="DS642" s="2106"/>
      <c r="DT642" s="2107"/>
      <c r="DU642" s="2570">
        <f>STDEV(DX643:DX647)</f>
        <v>1.4142135623730951</v>
      </c>
      <c r="DV642" s="2570"/>
      <c r="DW642" s="2571">
        <f>AVERAGE(DX643:DX647)</f>
        <v>14</v>
      </c>
      <c r="DX642" s="2571"/>
      <c r="DY642" s="2108"/>
      <c r="EA642" s="2106"/>
      <c r="EB642" s="2107"/>
      <c r="EC642" s="2108"/>
      <c r="EE642" s="2106"/>
      <c r="EF642" s="2107"/>
      <c r="EG642" s="2108"/>
      <c r="EI642" s="2106"/>
      <c r="EJ642" s="2107"/>
      <c r="EK642" s="2108"/>
      <c r="EM642" s="2106"/>
      <c r="EN642" s="2107"/>
      <c r="EO642" s="2570"/>
      <c r="EP642" s="2570"/>
      <c r="EQ642" s="2571"/>
      <c r="ER642" s="2571"/>
      <c r="ES642" s="2108"/>
      <c r="EU642" s="2106"/>
      <c r="EV642" s="2107"/>
      <c r="EW642" s="2108"/>
      <c r="EY642" s="2106"/>
      <c r="EZ642" s="2107"/>
      <c r="FA642" s="2108"/>
      <c r="FC642" s="2106"/>
      <c r="FD642" s="2107"/>
      <c r="FE642" s="2131"/>
      <c r="FF642" s="2132"/>
      <c r="FG642" s="2133"/>
      <c r="FH642" s="2134"/>
      <c r="FL642" s="2260"/>
      <c r="FP642" s="2260"/>
      <c r="FQ642" s="1867"/>
      <c r="FT642" s="2260"/>
      <c r="FX642" s="2260"/>
      <c r="FY642" s="2570"/>
      <c r="FZ642" s="2570"/>
      <c r="GA642" s="2571"/>
      <c r="GB642" s="2571"/>
      <c r="GC642" s="2570" t="e">
        <f>STDEV(GF643:GF647)</f>
        <v>#DIV/0!</v>
      </c>
      <c r="GD642" s="2570"/>
      <c r="GE642" s="2571" t="e">
        <f>AVERAGE(GF643:GF647)</f>
        <v>#DIV/0!</v>
      </c>
      <c r="GF642" s="2571"/>
      <c r="GG642" s="1867"/>
      <c r="GJ642" s="2260"/>
      <c r="GK642" s="1867"/>
      <c r="GN642" s="2260"/>
      <c r="GR642" s="2260"/>
      <c r="GS642" s="2570" t="e">
        <f>STDEV(GV643:GV647)</f>
        <v>#DIV/0!</v>
      </c>
      <c r="GT642" s="2570"/>
      <c r="GU642" s="2571" t="e">
        <f>AVERAGE(GV643:GV647)</f>
        <v>#DIV/0!</v>
      </c>
      <c r="GV642" s="2571"/>
      <c r="GW642" s="2570" t="e">
        <f>STDEV(GZ643:GZ647)</f>
        <v>#DIV/0!</v>
      </c>
      <c r="GX642" s="2570"/>
      <c r="GY642" s="2571" t="e">
        <f>AVERAGE(GZ643:GZ647)</f>
        <v>#DIV/0!</v>
      </c>
      <c r="GZ642" s="2571"/>
      <c r="HA642" s="2570"/>
      <c r="HB642" s="2570"/>
      <c r="HC642" s="2571"/>
      <c r="HD642" s="2571"/>
      <c r="HE642" s="2570" t="e">
        <f>STDEV(HH643:HH647)</f>
        <v>#DIV/0!</v>
      </c>
      <c r="HF642" s="2570"/>
      <c r="HG642" s="2571" t="e">
        <f>AVERAGE(HH643:HH647)</f>
        <v>#DIV/0!</v>
      </c>
      <c r="HH642" s="2571"/>
      <c r="HI642" s="2570">
        <f>STDEV(HL643:HL647)</f>
        <v>1.7888543819998286</v>
      </c>
      <c r="HJ642" s="2570"/>
      <c r="HK642" s="2571">
        <f>AVERAGE(HL643:HL647)</f>
        <v>13.8</v>
      </c>
      <c r="HL642" s="2571"/>
      <c r="HM642" s="2570">
        <f>STDEV(HP643:HP647)</f>
        <v>2.6925824035672519</v>
      </c>
      <c r="HN642" s="2570"/>
      <c r="HO642" s="2571">
        <f>AVERAGE(HP643:HP647)</f>
        <v>12.5</v>
      </c>
      <c r="HP642" s="2571"/>
      <c r="HQ642" s="2570" t="e">
        <f>STDEV(HT643:HT647)</f>
        <v>#DIV/0!</v>
      </c>
      <c r="HR642" s="2570"/>
      <c r="HS642" s="2571" t="e">
        <f>AVERAGE(HT643:HT647)</f>
        <v>#DIV/0!</v>
      </c>
      <c r="HT642" s="2571"/>
      <c r="HU642" s="2570"/>
      <c r="HV642" s="2570"/>
      <c r="HW642" s="2571"/>
      <c r="HX642" s="2571"/>
      <c r="HY642" s="2570"/>
      <c r="HZ642" s="2570"/>
      <c r="IA642" s="2571"/>
      <c r="IB642" s="2571"/>
      <c r="IC642" s="2570" t="e">
        <f>STDEV(IF643:IF647)</f>
        <v>#DIV/0!</v>
      </c>
      <c r="ID642" s="2570"/>
      <c r="IE642" s="2571" t="e">
        <f>AVERAGE(IF643:IF647)</f>
        <v>#DIV/0!</v>
      </c>
      <c r="IF642" s="2571"/>
      <c r="IG642" s="2570"/>
      <c r="IH642" s="2570"/>
      <c r="II642" s="2571"/>
      <c r="IJ642" s="2571"/>
      <c r="IK642" s="2570"/>
      <c r="IL642" s="2570"/>
      <c r="IM642" s="2571"/>
      <c r="IN642" s="2571"/>
      <c r="IO642" s="2570" t="e">
        <f>STDEV(IR643:IV647)</f>
        <v>#DIV/0!</v>
      </c>
      <c r="IP642" s="2570"/>
      <c r="IQ642" s="2571" t="e">
        <f>AVERAGE(IR643:IV647)</f>
        <v>#DIV/0!</v>
      </c>
      <c r="IR642" s="2571"/>
      <c r="IS642" s="2570"/>
      <c r="IT642" s="2570"/>
      <c r="IU642" s="2571"/>
      <c r="IV642" s="2571"/>
      <c r="IW642" s="2570">
        <f>STDEV(IZ643:JD647)</f>
        <v>1.299038105676658</v>
      </c>
      <c r="IX642" s="2570"/>
      <c r="IY642" s="2571">
        <f>AVERAGE(IZ643:JD647)</f>
        <v>14.75</v>
      </c>
      <c r="IZ642" s="2571"/>
      <c r="JA642" s="2570" t="e">
        <f>STDEV(JD643:JH647)</f>
        <v>#DIV/0!</v>
      </c>
      <c r="JB642" s="2570"/>
      <c r="JC642" s="2571" t="e">
        <f>AVERAGE(JD643:JH647)</f>
        <v>#DIV/0!</v>
      </c>
      <c r="JD642" s="2571"/>
      <c r="JE642" s="2572"/>
      <c r="JF642" s="2570"/>
      <c r="JG642" s="2571"/>
      <c r="JH642" s="2573"/>
      <c r="JI642" s="2570">
        <f>STDEV(JL643:JP647)</f>
        <v>1.3038404810405253</v>
      </c>
      <c r="JJ642" s="2570"/>
      <c r="JK642" s="2571">
        <f>AVERAGE(JL643:JP647)</f>
        <v>15.7</v>
      </c>
      <c r="JL642" s="2571"/>
      <c r="JM642" s="2570" t="e">
        <f>STDEV(JP643:JT647)</f>
        <v>#DIV/0!</v>
      </c>
      <c r="JN642" s="2570"/>
      <c r="JO642" s="2571" t="e">
        <f>AVERAGE(JP643:JT647)</f>
        <v>#DIV/0!</v>
      </c>
      <c r="JP642" s="2571"/>
      <c r="JQ642" s="2570" t="e">
        <f>STDEV(JT643:JX647)</f>
        <v>#DIV/0!</v>
      </c>
      <c r="JR642" s="2570"/>
      <c r="JS642" s="2571" t="e">
        <f>AVERAGE(JT643:JX647)</f>
        <v>#DIV/0!</v>
      </c>
      <c r="JT642" s="2571"/>
      <c r="JU642" s="2570" t="e">
        <f>STDEV(JX643:KB647)</f>
        <v>#DIV/0!</v>
      </c>
      <c r="JV642" s="2570"/>
      <c r="JW642" s="2571" t="e">
        <f>AVERAGE(JX643:KB647)</f>
        <v>#DIV/0!</v>
      </c>
      <c r="JX642" s="2571"/>
      <c r="JY642" s="2570" t="e">
        <f>STDEV(KB643:KF647)</f>
        <v>#DIV/0!</v>
      </c>
      <c r="JZ642" s="2570"/>
      <c r="KA642" s="2571" t="e">
        <f>AVERAGE(KB643:KF647)</f>
        <v>#DIV/0!</v>
      </c>
      <c r="KB642" s="2571"/>
      <c r="KC642" s="2570" t="e">
        <f>STDEV(KF643:KJ647)</f>
        <v>#DIV/0!</v>
      </c>
      <c r="KD642" s="2570"/>
      <c r="KE642" s="2571" t="e">
        <f>AVERAGE(KF643:KJ647)</f>
        <v>#DIV/0!</v>
      </c>
      <c r="KF642" s="2571"/>
      <c r="KG642" s="2570" t="e">
        <f>STDEV(KJ643:KN647)</f>
        <v>#DIV/0!</v>
      </c>
      <c r="KH642" s="2570"/>
      <c r="KI642" s="2571" t="e">
        <f>AVERAGE(KJ643:KN647)</f>
        <v>#DIV/0!</v>
      </c>
      <c r="KJ642" s="2571"/>
      <c r="KK642" s="2570" t="e">
        <f>STDEV(KN643:KR647)</f>
        <v>#DIV/0!</v>
      </c>
      <c r="KL642" s="2570"/>
      <c r="KM642" s="2571" t="e">
        <f>AVERAGE(KN643:KR647)</f>
        <v>#DIV/0!</v>
      </c>
      <c r="KN642" s="2571"/>
      <c r="KO642" s="2570" t="e">
        <f>STDEV(KR643:KV647)</f>
        <v>#DIV/0!</v>
      </c>
      <c r="KP642" s="2570"/>
      <c r="KQ642" s="2571" t="e">
        <f>AVERAGE(KR643:KV647)</f>
        <v>#DIV/0!</v>
      </c>
      <c r="KR642" s="2571"/>
      <c r="KS642" s="2570" t="e">
        <f>STDEV(KV643:KZ647)</f>
        <v>#DIV/0!</v>
      </c>
      <c r="KT642" s="2570"/>
      <c r="KU642" s="2571" t="e">
        <f>AVERAGE(KV643:KZ647)</f>
        <v>#DIV/0!</v>
      </c>
      <c r="KV642" s="2571"/>
      <c r="KW642" s="2570" t="e">
        <f>STDEV(KZ643:LD647)</f>
        <v>#DIV/0!</v>
      </c>
      <c r="KX642" s="2570"/>
      <c r="KY642" s="2571" t="e">
        <f>AVERAGE(KZ643:LD647)</f>
        <v>#DIV/0!</v>
      </c>
      <c r="KZ642" s="2571"/>
      <c r="LA642" s="2570" t="e">
        <f>STDEV(LD643:LH647)</f>
        <v>#DIV/0!</v>
      </c>
      <c r="LB642" s="2570"/>
      <c r="LC642" s="2571" t="e">
        <f>AVERAGE(LD643:LH647)</f>
        <v>#DIV/0!</v>
      </c>
      <c r="LD642" s="2571"/>
      <c r="LE642" s="2570" t="e">
        <f>STDEV(LH643:LL647)</f>
        <v>#DIV/0!</v>
      </c>
      <c r="LF642" s="2570"/>
      <c r="LG642" s="2571" t="e">
        <f>AVERAGE(LH643:LL647)</f>
        <v>#DIV/0!</v>
      </c>
      <c r="LH642" s="2571"/>
      <c r="LI642" s="2570" t="e">
        <f>STDEV(LL643:LP647)</f>
        <v>#DIV/0!</v>
      </c>
      <c r="LJ642" s="2570"/>
      <c r="LK642" s="2571" t="e">
        <f>AVERAGE(LL643:LP647)</f>
        <v>#DIV/0!</v>
      </c>
      <c r="LL642" s="2571"/>
      <c r="LM642" s="2570" t="e">
        <f>STDEV(LP643:LT647)</f>
        <v>#DIV/0!</v>
      </c>
      <c r="LN642" s="2570"/>
      <c r="LO642" s="2571" t="e">
        <f>AVERAGE(LP643:LT647)</f>
        <v>#DIV/0!</v>
      </c>
      <c r="LP642" s="2571"/>
      <c r="LQ642" s="2570" t="e">
        <f>STDEV(LT643:LX647)</f>
        <v>#DIV/0!</v>
      </c>
      <c r="LR642" s="2570"/>
      <c r="LS642" s="2571" t="e">
        <f>AVERAGE(LT643:LX647)</f>
        <v>#DIV/0!</v>
      </c>
      <c r="LT642" s="2571"/>
      <c r="LU642" s="2570" t="e">
        <f>STDEV(LX643:MB647)</f>
        <v>#DIV/0!</v>
      </c>
      <c r="LV642" s="2570"/>
      <c r="LW642" s="2571" t="e">
        <f>AVERAGE(LX643:MB647)</f>
        <v>#DIV/0!</v>
      </c>
      <c r="LX642" s="2571"/>
      <c r="LY642" s="2570" t="e">
        <f>STDEV(MB643:MF647)</f>
        <v>#DIV/0!</v>
      </c>
      <c r="LZ642" s="2570"/>
      <c r="MA642" s="2571" t="e">
        <f>AVERAGE(MB643:MF647)</f>
        <v>#DIV/0!</v>
      </c>
      <c r="MB642" s="2571"/>
      <c r="MC642" s="2570" t="e">
        <f>STDEV(MF643:MJ647)</f>
        <v>#DIV/0!</v>
      </c>
      <c r="MD642" s="2570"/>
      <c r="ME642" s="2571" t="e">
        <f>AVERAGE(MF643:MJ647)</f>
        <v>#DIV/0!</v>
      </c>
      <c r="MF642" s="2571"/>
      <c r="MG642" s="2570" t="e">
        <f>STDEV(MJ643:MN647)</f>
        <v>#DIV/0!</v>
      </c>
      <c r="MH642" s="2570"/>
      <c r="MI642" s="2571" t="e">
        <f>AVERAGE(MJ643:MN647)</f>
        <v>#DIV/0!</v>
      </c>
      <c r="MJ642" s="2571"/>
      <c r="MK642" s="2570" t="e">
        <f>STDEV(MN643:MR647)</f>
        <v>#DIV/0!</v>
      </c>
      <c r="ML642" s="2570"/>
      <c r="MM642" s="2571" t="e">
        <f>AVERAGE(MN643:MR647)</f>
        <v>#DIV/0!</v>
      </c>
      <c r="MN642" s="2571"/>
      <c r="MO642" s="2570" t="e">
        <f>STDEV(MR643:MV647)</f>
        <v>#DIV/0!</v>
      </c>
      <c r="MP642" s="2570"/>
      <c r="MQ642" s="2571" t="e">
        <f>AVERAGE(MR643:MV647)</f>
        <v>#DIV/0!</v>
      </c>
      <c r="MR642" s="2571"/>
      <c r="MS642" s="2570" t="e">
        <f>STDEV(MV643:MZ647)</f>
        <v>#DIV/0!</v>
      </c>
      <c r="MT642" s="2570"/>
      <c r="MU642" s="2571" t="e">
        <f>AVERAGE(MV643:MZ647)</f>
        <v>#DIV/0!</v>
      </c>
      <c r="MV642" s="2571"/>
      <c r="MW642" s="2570" t="e">
        <f>STDEV(MZ643:ND647)</f>
        <v>#DIV/0!</v>
      </c>
      <c r="MX642" s="2570"/>
      <c r="MY642" s="2571" t="e">
        <f>AVERAGE(MZ643:ND647)</f>
        <v>#DIV/0!</v>
      </c>
      <c r="MZ642" s="2571"/>
      <c r="NA642" s="2570" t="e">
        <f>STDEV(ND643:NH647)</f>
        <v>#DIV/0!</v>
      </c>
      <c r="NB642" s="2570"/>
      <c r="NC642" s="2571" t="e">
        <f>AVERAGE(ND643:NH647)</f>
        <v>#DIV/0!</v>
      </c>
      <c r="ND642" s="2571"/>
    </row>
    <row r="643" spans="1:368" s="78" customFormat="1" thickBot="1">
      <c r="A643" s="899"/>
      <c r="B643" s="1754"/>
      <c r="C643" s="1790"/>
      <c r="D643" s="2331"/>
      <c r="E643" s="1790"/>
      <c r="F643" s="2342" t="s">
        <v>710</v>
      </c>
      <c r="G643" s="2342" t="s">
        <v>579</v>
      </c>
      <c r="H643" s="2343">
        <f>AVERAGE(AG643,DA643,BE643,IW643,GW643,DU643,AK643,HM643,JI643,CC643,HI643)</f>
        <v>4.2062499999999998</v>
      </c>
      <c r="I643" s="2354">
        <f t="shared" ref="I643:J643" si="676">AVERAGE(AH643,DB643,BF643,IX643,GX643,DV643,AL643,HN643,JJ643,CD643,HJ643)</f>
        <v>4.2062499999999998</v>
      </c>
      <c r="J643" s="2352">
        <f t="shared" si="676"/>
        <v>6.0250000000000004</v>
      </c>
      <c r="K643" s="2362">
        <f t="shared" ref="K643" si="677">SUM(H643:J643)</f>
        <v>14.4375</v>
      </c>
      <c r="L643" s="1754"/>
      <c r="M643" s="65"/>
      <c r="N643" s="65"/>
      <c r="O643" s="65"/>
      <c r="P643" s="218"/>
      <c r="Q643" s="2511"/>
      <c r="R643" s="97"/>
      <c r="S643" s="98"/>
      <c r="T643" s="2512"/>
      <c r="U643" s="41"/>
      <c r="V643" s="41"/>
      <c r="W643" s="41"/>
      <c r="X643" s="100"/>
      <c r="Y643" s="101"/>
      <c r="Z643" s="101"/>
      <c r="AA643" s="101"/>
      <c r="AB643" s="102"/>
      <c r="AC643" s="484"/>
      <c r="AD643" s="484"/>
      <c r="AE643" s="484"/>
      <c r="AF643" s="2403"/>
      <c r="AG643" s="2407">
        <v>4</v>
      </c>
      <c r="AH643" s="546">
        <v>4</v>
      </c>
      <c r="AI643" s="546">
        <v>8</v>
      </c>
      <c r="AJ643" s="724">
        <f>AI643+AH643+AG643</f>
        <v>16</v>
      </c>
      <c r="AK643" s="2405"/>
      <c r="AL643" s="1556"/>
      <c r="AM643" s="1556"/>
      <c r="AN643" s="2406"/>
      <c r="AO643" s="2225"/>
      <c r="AP643" s="2225"/>
      <c r="AQ643" s="2225"/>
      <c r="AR643" s="2226"/>
      <c r="AS643" s="879"/>
      <c r="AT643" s="879"/>
      <c r="AU643" s="879"/>
      <c r="AV643" s="2236"/>
      <c r="AW643" s="1906"/>
      <c r="AX643" s="683"/>
      <c r="AY643" s="683"/>
      <c r="AZ643" s="1907"/>
      <c r="BA643" s="4"/>
      <c r="BB643" s="4"/>
      <c r="BC643" s="4"/>
      <c r="BD643" s="2395"/>
      <c r="BE643" s="2400"/>
      <c r="BF643" s="1526"/>
      <c r="BG643" s="2450"/>
      <c r="BH643" s="2447"/>
      <c r="BI643" s="221"/>
      <c r="BJ643" s="221"/>
      <c r="BK643" s="221"/>
      <c r="BL643" s="220"/>
      <c r="BM643" s="2235"/>
      <c r="BN643" s="879"/>
      <c r="BO643" s="879"/>
      <c r="BP643" s="2236"/>
      <c r="BQ643" s="109"/>
      <c r="BR643" s="109"/>
      <c r="BS643" s="109"/>
      <c r="BT643" s="608"/>
      <c r="BU643" s="1939"/>
      <c r="BV643" s="109"/>
      <c r="BW643" s="109"/>
      <c r="BX643" s="1940"/>
      <c r="BY643" s="374"/>
      <c r="BZ643" s="374"/>
      <c r="CA643" s="374"/>
      <c r="CB643" s="2263"/>
      <c r="CC643" s="484">
        <v>4</v>
      </c>
      <c r="CD643" s="484">
        <v>5</v>
      </c>
      <c r="CE643" s="484">
        <v>7</v>
      </c>
      <c r="CF643" s="1246">
        <f>CE643+CD643+CC643</f>
        <v>16</v>
      </c>
      <c r="CG643" s="38"/>
      <c r="CH643" s="38"/>
      <c r="CI643" s="38"/>
      <c r="CJ643" s="117"/>
      <c r="CK643" s="221"/>
      <c r="CL643" s="221"/>
      <c r="CM643" s="221"/>
      <c r="CN643" s="220"/>
      <c r="CO643" s="1858"/>
      <c r="CQ643" s="3"/>
      <c r="CR643" s="2020"/>
      <c r="CV643" s="121"/>
      <c r="CW643" s="2"/>
      <c r="CY643" s="3"/>
      <c r="CZ643" s="3"/>
      <c r="DA643" s="2418">
        <f t="shared" ref="DA643" si="678">DD643*6/20</f>
        <v>3.9</v>
      </c>
      <c r="DB643" s="378">
        <f t="shared" ref="DB643" si="679">DD643*6/20</f>
        <v>3.9</v>
      </c>
      <c r="DC643" s="2448">
        <f t="shared" ref="DC643" si="680">DD643*8/20</f>
        <v>5.2</v>
      </c>
      <c r="DD643" s="369">
        <v>13</v>
      </c>
      <c r="DE643" s="2"/>
      <c r="DG643" s="3"/>
      <c r="DH643" s="3"/>
      <c r="DI643" s="2"/>
      <c r="DK643" s="3"/>
      <c r="DL643" s="3"/>
      <c r="DM643" s="90"/>
      <c r="DN643" s="90"/>
      <c r="DO643" s="90"/>
      <c r="DP643" s="103"/>
      <c r="DQ643" s="2"/>
      <c r="DS643" s="3"/>
      <c r="DT643" s="121"/>
      <c r="DU643" s="2479">
        <f>DX643*6/20</f>
        <v>4.2</v>
      </c>
      <c r="DV643" s="2480">
        <f>DX643*6/20</f>
        <v>4.2</v>
      </c>
      <c r="DW643" s="2480">
        <f>DX643*8/20</f>
        <v>5.6</v>
      </c>
      <c r="DX643" s="2481">
        <v>14</v>
      </c>
      <c r="DY643" s="2"/>
      <c r="EA643" s="3"/>
      <c r="EB643" s="121"/>
      <c r="EC643" s="2"/>
      <c r="EE643" s="3"/>
      <c r="EF643" s="121"/>
      <c r="EG643" s="2"/>
      <c r="EI643" s="3"/>
      <c r="EJ643" s="121"/>
      <c r="EK643" s="2"/>
      <c r="EM643" s="3"/>
      <c r="EN643" s="121"/>
      <c r="EO643" s="1870"/>
      <c r="EP643" s="462"/>
      <c r="EQ643" s="462"/>
      <c r="ER643" s="1871"/>
      <c r="ES643" s="2"/>
      <c r="EU643" s="3"/>
      <c r="EV643" s="121"/>
      <c r="EW643" s="2"/>
      <c r="EY643" s="3"/>
      <c r="EZ643" s="121"/>
      <c r="FA643" s="2"/>
      <c r="FC643" s="3"/>
      <c r="FD643" s="121"/>
      <c r="FE643" s="1682"/>
      <c r="FF643" s="1683"/>
      <c r="FG643" s="1684"/>
      <c r="FH643" s="1685"/>
      <c r="FL643" s="2252"/>
      <c r="FP643" s="2252"/>
      <c r="FQ643" s="1858"/>
      <c r="FT643" s="2252"/>
      <c r="FX643" s="2252"/>
      <c r="FY643" s="374"/>
      <c r="FZ643" s="374"/>
      <c r="GA643" s="374"/>
      <c r="GB643" s="2263"/>
      <c r="GC643" s="374"/>
      <c r="GD643" s="374"/>
      <c r="GE643" s="374"/>
      <c r="GF643" s="2263"/>
      <c r="GG643" s="1858"/>
      <c r="GJ643" s="2252"/>
      <c r="GK643" s="1858"/>
      <c r="GN643" s="2252"/>
      <c r="GR643" s="2252"/>
      <c r="GS643" s="374"/>
      <c r="GT643" s="374"/>
      <c r="GU643" s="374"/>
      <c r="GV643" s="2263"/>
      <c r="GW643" s="1906"/>
      <c r="GX643" s="683"/>
      <c r="GY643" s="683"/>
      <c r="GZ643" s="1907"/>
      <c r="HA643" s="1870"/>
      <c r="HB643" s="462"/>
      <c r="HC643" s="462"/>
      <c r="HD643" s="1871"/>
      <c r="HE643" s="1870"/>
      <c r="HF643" s="462"/>
      <c r="HG643" s="462"/>
      <c r="HH643" s="1871"/>
      <c r="HI643" s="374">
        <f t="shared" ref="HI643:HI647" si="681">HL643*6/20</f>
        <v>4.5</v>
      </c>
      <c r="HJ643" s="374">
        <f t="shared" ref="HJ643:HJ647" si="682">HL643*6/20</f>
        <v>4.5</v>
      </c>
      <c r="HK643" s="374">
        <f t="shared" ref="HK643:HK647" si="683">HL643*8/20</f>
        <v>6</v>
      </c>
      <c r="HL643" s="2263">
        <v>15</v>
      </c>
      <c r="HM643" s="1870">
        <v>3</v>
      </c>
      <c r="HN643" s="462">
        <v>2</v>
      </c>
      <c r="HO643" s="462">
        <v>3</v>
      </c>
      <c r="HP643" s="1871">
        <f t="shared" ref="HP643" si="684">HO643+HN643+HM643</f>
        <v>8</v>
      </c>
      <c r="HQ643" s="1870"/>
      <c r="HR643" s="462"/>
      <c r="HS643" s="462"/>
      <c r="HT643" s="1871"/>
      <c r="HU643" s="1870"/>
      <c r="HV643" s="462"/>
      <c r="HW643" s="462"/>
      <c r="HX643" s="1871"/>
      <c r="HY643" s="1870"/>
      <c r="HZ643" s="462"/>
      <c r="IA643" s="462"/>
      <c r="IB643" s="1871"/>
      <c r="IC643" s="374"/>
      <c r="ID643" s="374"/>
      <c r="IE643" s="374"/>
      <c r="IF643" s="2263"/>
      <c r="IG643" s="1870"/>
      <c r="IH643" s="462"/>
      <c r="II643" s="462"/>
      <c r="IJ643" s="1871"/>
      <c r="IK643" s="1870"/>
      <c r="IL643" s="462"/>
      <c r="IM643" s="462"/>
      <c r="IN643" s="1871"/>
      <c r="IO643" s="1906"/>
      <c r="IP643" s="683"/>
      <c r="IQ643" s="683"/>
      <c r="IR643" s="1907"/>
      <c r="IS643" s="1906"/>
      <c r="IT643" s="683"/>
      <c r="IU643" s="683"/>
      <c r="IV643" s="699"/>
      <c r="IW643" s="1869">
        <f t="shared" ref="IW643" si="685">IZ643*6/20</f>
        <v>4.8</v>
      </c>
      <c r="IX643" s="374">
        <f t="shared" ref="IX643" si="686">IZ643*6/20</f>
        <v>4.8</v>
      </c>
      <c r="IY643" s="374">
        <f t="shared" ref="IY643" si="687">IZ643*8/20</f>
        <v>6.4</v>
      </c>
      <c r="IZ643" s="2263">
        <v>16</v>
      </c>
      <c r="JA643" s="1869"/>
      <c r="JB643" s="374"/>
      <c r="JC643" s="374"/>
      <c r="JD643" s="2263"/>
      <c r="JE643" s="1906"/>
      <c r="JF643" s="683"/>
      <c r="JG643" s="683"/>
      <c r="JH643" s="1907"/>
      <c r="JI643" s="1869">
        <f t="shared" ref="JI643:JI647" si="688">JL643*6/20</f>
        <v>5.25</v>
      </c>
      <c r="JJ643" s="374">
        <f t="shared" ref="JJ643:JJ647" si="689">JL643*6/20</f>
        <v>5.25</v>
      </c>
      <c r="JK643" s="374">
        <f t="shared" ref="JK643:JK647" si="690">JL643*8/20</f>
        <v>7</v>
      </c>
      <c r="JL643" s="2263">
        <v>17.5</v>
      </c>
      <c r="JM643" s="1869"/>
      <c r="JN643" s="374"/>
      <c r="JO643" s="374"/>
      <c r="JP643" s="2263"/>
      <c r="JQ643" s="1869"/>
      <c r="JR643" s="374"/>
      <c r="JS643" s="374"/>
      <c r="JT643" s="2263"/>
      <c r="JU643" s="1869"/>
      <c r="JV643" s="374"/>
      <c r="JW643" s="374"/>
      <c r="JX643" s="2263"/>
      <c r="JY643" s="1869"/>
      <c r="JZ643" s="374"/>
      <c r="KA643" s="374"/>
      <c r="KB643" s="2263"/>
      <c r="KC643" s="1869"/>
      <c r="KD643" s="374"/>
      <c r="KE643" s="374"/>
      <c r="KF643" s="2263"/>
      <c r="KG643" s="1869"/>
      <c r="KH643" s="374"/>
      <c r="KI643" s="374"/>
      <c r="KJ643" s="2263"/>
      <c r="KK643" s="1869"/>
      <c r="KL643" s="374"/>
      <c r="KM643" s="374"/>
      <c r="KN643" s="2263"/>
      <c r="KO643" s="1869"/>
      <c r="KP643" s="374"/>
      <c r="KQ643" s="374"/>
      <c r="KR643" s="2263"/>
      <c r="KS643" s="1869"/>
      <c r="KT643" s="374"/>
      <c r="KU643" s="374"/>
      <c r="KV643" s="2263"/>
      <c r="KW643" s="1869"/>
      <c r="KX643" s="374"/>
      <c r="KY643" s="374"/>
      <c r="KZ643" s="2263"/>
      <c r="LA643" s="1869"/>
      <c r="LB643" s="374"/>
      <c r="LC643" s="374"/>
      <c r="LD643" s="2263"/>
      <c r="LE643" s="1869"/>
      <c r="LF643" s="374"/>
      <c r="LG643" s="374"/>
      <c r="LH643" s="2263"/>
      <c r="LI643" s="1869"/>
      <c r="LJ643" s="374"/>
      <c r="LK643" s="374"/>
      <c r="LL643" s="2263"/>
      <c r="LM643" s="1869"/>
      <c r="LN643" s="374"/>
      <c r="LO643" s="374"/>
      <c r="LP643" s="2263"/>
      <c r="LQ643" s="1869"/>
      <c r="LR643" s="374"/>
      <c r="LS643" s="374"/>
      <c r="LT643" s="2263"/>
      <c r="LU643" s="1869"/>
      <c r="LV643" s="374"/>
      <c r="LW643" s="374"/>
      <c r="LX643" s="2263"/>
      <c r="LY643" s="1869"/>
      <c r="LZ643" s="374"/>
      <c r="MA643" s="374"/>
      <c r="MB643" s="2263"/>
      <c r="MC643" s="1869"/>
      <c r="MD643" s="374"/>
      <c r="ME643" s="374"/>
      <c r="MF643" s="2263"/>
      <c r="MG643" s="1869"/>
      <c r="MH643" s="374"/>
      <c r="MI643" s="374"/>
      <c r="MJ643" s="2263"/>
      <c r="MK643" s="1869"/>
      <c r="ML643" s="374"/>
      <c r="MM643" s="374"/>
      <c r="MN643" s="2263"/>
      <c r="MO643" s="1869"/>
      <c r="MP643" s="374"/>
      <c r="MQ643" s="374"/>
      <c r="MR643" s="2263"/>
      <c r="MS643" s="1869"/>
      <c r="MT643" s="374"/>
      <c r="MU643" s="374"/>
      <c r="MV643" s="2263"/>
      <c r="MW643" s="1869"/>
      <c r="MX643" s="374"/>
      <c r="MY643" s="374"/>
      <c r="MZ643" s="2263"/>
      <c r="NA643" s="1869"/>
      <c r="NB643" s="374"/>
      <c r="NC643" s="374"/>
      <c r="ND643" s="2263"/>
    </row>
    <row r="644" spans="1:368" s="78" customFormat="1" thickBot="1">
      <c r="A644" s="899"/>
      <c r="B644" s="1754"/>
      <c r="C644" s="1790"/>
      <c r="D644" s="2331"/>
      <c r="E644" s="1790"/>
      <c r="F644" s="2342"/>
      <c r="G644" s="2342" t="s">
        <v>430</v>
      </c>
      <c r="H644" s="2352">
        <f t="shared" ref="H644:H647" si="691">AVERAGE(AG644,DA644,BE644,IW644,GW644,DU644,AK644,HM644,JI644,CC644,HI644)</f>
        <v>4.4937500000000004</v>
      </c>
      <c r="I644" s="2377">
        <f t="shared" ref="I644:I647" si="692">AVERAGE(AH644,DB644,BF644,IX644,GX644,DV644,AL644,HN644,JJ644,CD644,HJ644)</f>
        <v>4.2437500000000004</v>
      </c>
      <c r="J644" s="2343">
        <f t="shared" ref="J644:J646" si="693">AVERAGE(AI644,DC644,BG644,IY644,GY644,DW644,AM644,HO644,JK644,CE644,HK644)</f>
        <v>5.3249999999999993</v>
      </c>
      <c r="K644" s="2216">
        <f t="shared" ref="K644:K647" si="694">SUM(H644:J644)</f>
        <v>14.0625</v>
      </c>
      <c r="L644" s="1754"/>
      <c r="M644" s="65"/>
      <c r="N644" s="65"/>
      <c r="O644" s="65"/>
      <c r="P644" s="218"/>
      <c r="Q644" s="2511"/>
      <c r="R644" s="97"/>
      <c r="S644" s="98"/>
      <c r="T644" s="2512"/>
      <c r="U644" s="41"/>
      <c r="V644" s="41"/>
      <c r="W644" s="41"/>
      <c r="X644" s="100"/>
      <c r="Y644" s="101"/>
      <c r="Z644" s="101"/>
      <c r="AA644" s="101"/>
      <c r="AB644" s="102"/>
      <c r="AC644" s="484"/>
      <c r="AD644" s="484"/>
      <c r="AE644" s="484"/>
      <c r="AF644" s="2403"/>
      <c r="AG644" s="2407">
        <v>4</v>
      </c>
      <c r="AH644" s="546">
        <v>5</v>
      </c>
      <c r="AI644" s="546">
        <v>3</v>
      </c>
      <c r="AJ644" s="724">
        <f t="shared" ref="AJ644:AJ646" si="695">AI644+AH644+AG644</f>
        <v>12</v>
      </c>
      <c r="AK644" s="485"/>
      <c r="AL644" s="486"/>
      <c r="AM644" s="486"/>
      <c r="AN644" s="2361"/>
      <c r="AO644" s="2227"/>
      <c r="AP644" s="2227"/>
      <c r="AQ644" s="2227"/>
      <c r="AR644" s="108"/>
      <c r="AS644" s="358"/>
      <c r="AT644" s="358"/>
      <c r="AU644" s="358"/>
      <c r="AV644" s="1983"/>
      <c r="AW644" s="1971"/>
      <c r="AX644" s="665"/>
      <c r="AY644" s="666"/>
      <c r="AZ644" s="1963"/>
      <c r="BA644" s="4"/>
      <c r="BB644" s="4"/>
      <c r="BC644" s="4"/>
      <c r="BD644" s="2395"/>
      <c r="BE644" s="2401"/>
      <c r="BF644" s="368"/>
      <c r="BG644" s="2451"/>
      <c r="BH644" s="2448"/>
      <c r="BI644" s="221"/>
      <c r="BJ644" s="221"/>
      <c r="BK644" s="221"/>
      <c r="BL644" s="220"/>
      <c r="BM644" s="1982"/>
      <c r="BN644" s="358"/>
      <c r="BO644" s="358"/>
      <c r="BP644" s="1983"/>
      <c r="BQ644" s="109"/>
      <c r="BR644" s="109"/>
      <c r="BS644" s="109"/>
      <c r="BT644" s="608"/>
      <c r="BU644" s="1939"/>
      <c r="BV644" s="109"/>
      <c r="BW644" s="109"/>
      <c r="BX644" s="1940"/>
      <c r="BY644" s="374"/>
      <c r="BZ644" s="374"/>
      <c r="CA644" s="374"/>
      <c r="CB644" s="2263"/>
      <c r="CC644" s="1906">
        <f>CF644*6/20</f>
        <v>4.3499999999999996</v>
      </c>
      <c r="CD644" s="683">
        <f>CF644*6/20</f>
        <v>4.3499999999999996</v>
      </c>
      <c r="CE644" s="683">
        <f>CF644*8/20</f>
        <v>5.8</v>
      </c>
      <c r="CF644" s="1907">
        <v>14.5</v>
      </c>
      <c r="CG644" s="38"/>
      <c r="CH644" s="38"/>
      <c r="CI644" s="38"/>
      <c r="CJ644" s="117"/>
      <c r="CK644" s="221"/>
      <c r="CL644" s="221"/>
      <c r="CM644" s="221"/>
      <c r="CN644" s="220"/>
      <c r="CO644" s="1858"/>
      <c r="CQ644" s="3"/>
      <c r="CR644" s="2020"/>
      <c r="CV644" s="121"/>
      <c r="CW644" s="2"/>
      <c r="CY644" s="3"/>
      <c r="CZ644" s="3"/>
      <c r="DA644" s="2418">
        <f t="shared" ref="DA644:DA647" si="696">DD644*6/20</f>
        <v>5.0999999999999996</v>
      </c>
      <c r="DB644" s="378">
        <f t="shared" ref="DB644:DB647" si="697">DD644*6/20</f>
        <v>5.0999999999999996</v>
      </c>
      <c r="DC644" s="2448">
        <f t="shared" ref="DC644:DC647" si="698">DD644*8/20</f>
        <v>6.8</v>
      </c>
      <c r="DD644" s="369">
        <v>17</v>
      </c>
      <c r="DE644" s="2"/>
      <c r="DG644" s="3"/>
      <c r="DH644" s="3"/>
      <c r="DI644" s="2"/>
      <c r="DK644" s="3"/>
      <c r="DL644" s="3"/>
      <c r="DM644" s="90"/>
      <c r="DN644" s="90"/>
      <c r="DO644" s="90"/>
      <c r="DP644" s="103"/>
      <c r="DQ644" s="2"/>
      <c r="DS644" s="3"/>
      <c r="DT644" s="121"/>
      <c r="DU644" s="491">
        <f t="shared" ref="DU644:DU647" si="699">DX644*6/20</f>
        <v>4.2</v>
      </c>
      <c r="DV644" s="492">
        <f t="shared" ref="DV644:DV647" si="700">DX644*6/20</f>
        <v>4.2</v>
      </c>
      <c r="DW644" s="492">
        <f t="shared" ref="DW644:DW647" si="701">DX644*8/20</f>
        <v>5.6</v>
      </c>
      <c r="DX644" s="725">
        <v>14</v>
      </c>
      <c r="DY644" s="2"/>
      <c r="EA644" s="3"/>
      <c r="EB644" s="121"/>
      <c r="EC644" s="2"/>
      <c r="EE644" s="3"/>
      <c r="EF644" s="121"/>
      <c r="EG644" s="2"/>
      <c r="EI644" s="3"/>
      <c r="EJ644" s="121"/>
      <c r="EK644" s="2"/>
      <c r="EM644" s="3"/>
      <c r="EN644" s="121"/>
      <c r="EO644" s="1870"/>
      <c r="EP644" s="462"/>
      <c r="EQ644" s="462"/>
      <c r="ER644" s="1871"/>
      <c r="ES644" s="2"/>
      <c r="EU644" s="3"/>
      <c r="EV644" s="121"/>
      <c r="EW644" s="2"/>
      <c r="EY644" s="3"/>
      <c r="EZ644" s="121"/>
      <c r="FA644" s="2"/>
      <c r="FC644" s="3"/>
      <c r="FD644" s="121"/>
      <c r="FE644" s="1682"/>
      <c r="FF644" s="1683"/>
      <c r="FG644" s="1684"/>
      <c r="FH644" s="1685"/>
      <c r="FL644" s="2252"/>
      <c r="FP644" s="2252"/>
      <c r="FQ644" s="1858"/>
      <c r="FT644" s="2252"/>
      <c r="FX644" s="2252"/>
      <c r="FY644" s="374"/>
      <c r="FZ644" s="374"/>
      <c r="GA644" s="374"/>
      <c r="GB644" s="2263"/>
      <c r="GC644" s="374"/>
      <c r="GD644" s="374"/>
      <c r="GE644" s="374"/>
      <c r="GF644" s="2263"/>
      <c r="GG644" s="1858"/>
      <c r="GJ644" s="2252"/>
      <c r="GK644" s="1858"/>
      <c r="GN644" s="2252"/>
      <c r="GR644" s="2252"/>
      <c r="GS644" s="1870"/>
      <c r="GT644" s="462"/>
      <c r="GU644" s="462"/>
      <c r="GV644" s="1871"/>
      <c r="GW644" s="1870"/>
      <c r="GX644" s="462"/>
      <c r="GY644" s="462"/>
      <c r="GZ644" s="1871"/>
      <c r="HA644" s="1870"/>
      <c r="HB644" s="462"/>
      <c r="HC644" s="462"/>
      <c r="HD644" s="1871"/>
      <c r="HE644" s="1870"/>
      <c r="HF644" s="462"/>
      <c r="HG644" s="462"/>
      <c r="HH644" s="1871"/>
      <c r="HI644" s="374">
        <f t="shared" si="681"/>
        <v>3.6</v>
      </c>
      <c r="HJ644" s="374">
        <f t="shared" si="682"/>
        <v>3.6</v>
      </c>
      <c r="HK644" s="374">
        <f t="shared" si="683"/>
        <v>4.8</v>
      </c>
      <c r="HL644" s="2263">
        <v>12</v>
      </c>
      <c r="HM644" s="1870">
        <v>6</v>
      </c>
      <c r="HN644" s="462">
        <v>3</v>
      </c>
      <c r="HO644" s="462">
        <v>5</v>
      </c>
      <c r="HP644" s="1871">
        <f t="shared" ref="HP644:HP647" si="702">HO644+HN644+HM644</f>
        <v>14</v>
      </c>
      <c r="HQ644" s="1870"/>
      <c r="HR644" s="462"/>
      <c r="HS644" s="462"/>
      <c r="HT644" s="1871"/>
      <c r="HU644" s="1870"/>
      <c r="HV644" s="462"/>
      <c r="HW644" s="462"/>
      <c r="HX644" s="1871"/>
      <c r="HY644" s="1870"/>
      <c r="HZ644" s="462"/>
      <c r="IA644" s="462"/>
      <c r="IB644" s="1871"/>
      <c r="IC644" s="374"/>
      <c r="ID644" s="374"/>
      <c r="IE644" s="374"/>
      <c r="IF644" s="2263"/>
      <c r="IG644" s="1870"/>
      <c r="IH644" s="462"/>
      <c r="II644" s="462"/>
      <c r="IJ644" s="1871"/>
      <c r="IK644" s="1870"/>
      <c r="IL644" s="462"/>
      <c r="IM644" s="462"/>
      <c r="IN644" s="1871"/>
      <c r="IO644" s="374"/>
      <c r="IP644" s="374"/>
      <c r="IQ644" s="374"/>
      <c r="IR644" s="2263"/>
      <c r="IS644" s="374"/>
      <c r="IT644" s="374"/>
      <c r="IU644" s="374"/>
      <c r="IV644" s="1870"/>
      <c r="IW644" s="1869">
        <f t="shared" ref="IW644:IW647" si="703">IZ644*6/20</f>
        <v>3.9</v>
      </c>
      <c r="IX644" s="374">
        <f t="shared" ref="IX644:IX647" si="704">IZ644*6/20</f>
        <v>3.9</v>
      </c>
      <c r="IY644" s="374">
        <f t="shared" ref="IY644:IY647" si="705">IZ644*8/20</f>
        <v>5.2</v>
      </c>
      <c r="IZ644" s="2263">
        <v>13</v>
      </c>
      <c r="JA644" s="1869"/>
      <c r="JB644" s="374"/>
      <c r="JC644" s="374"/>
      <c r="JD644" s="2263"/>
      <c r="JE644" s="1869"/>
      <c r="JF644" s="374"/>
      <c r="JG644" s="374"/>
      <c r="JH644" s="2263"/>
      <c r="JI644" s="1869">
        <f t="shared" si="688"/>
        <v>4.8</v>
      </c>
      <c r="JJ644" s="374">
        <f t="shared" si="689"/>
        <v>4.8</v>
      </c>
      <c r="JK644" s="374">
        <f t="shared" si="690"/>
        <v>6.4</v>
      </c>
      <c r="JL644" s="2263">
        <v>16</v>
      </c>
      <c r="JM644" s="1869"/>
      <c r="JN644" s="374"/>
      <c r="JO644" s="374"/>
      <c r="JP644" s="2263"/>
      <c r="JQ644" s="1869"/>
      <c r="JR644" s="374"/>
      <c r="JS644" s="374"/>
      <c r="JT644" s="2263"/>
      <c r="JU644" s="1869"/>
      <c r="JV644" s="374"/>
      <c r="JW644" s="374"/>
      <c r="JX644" s="2263"/>
      <c r="JY644" s="1869"/>
      <c r="JZ644" s="374"/>
      <c r="KA644" s="374"/>
      <c r="KB644" s="2263"/>
      <c r="KC644" s="1869"/>
      <c r="KD644" s="374"/>
      <c r="KE644" s="374"/>
      <c r="KF644" s="2263"/>
      <c r="KG644" s="1869"/>
      <c r="KH644" s="374"/>
      <c r="KI644" s="374"/>
      <c r="KJ644" s="2263"/>
      <c r="KK644" s="1869"/>
      <c r="KL644" s="374"/>
      <c r="KM644" s="374"/>
      <c r="KN644" s="2263"/>
      <c r="KO644" s="1869"/>
      <c r="KP644" s="374"/>
      <c r="KQ644" s="374"/>
      <c r="KR644" s="2263"/>
      <c r="KS644" s="1869"/>
      <c r="KT644" s="374"/>
      <c r="KU644" s="374"/>
      <c r="KV644" s="2263"/>
      <c r="KW644" s="1869"/>
      <c r="KX644" s="374"/>
      <c r="KY644" s="374"/>
      <c r="KZ644" s="2263"/>
      <c r="LA644" s="1869"/>
      <c r="LB644" s="374"/>
      <c r="LC644" s="374"/>
      <c r="LD644" s="2263"/>
      <c r="LE644" s="1869"/>
      <c r="LF644" s="374"/>
      <c r="LG644" s="374"/>
      <c r="LH644" s="2263"/>
      <c r="LI644" s="1869"/>
      <c r="LJ644" s="374"/>
      <c r="LK644" s="374"/>
      <c r="LL644" s="2263"/>
      <c r="LM644" s="1869"/>
      <c r="LN644" s="374"/>
      <c r="LO644" s="374"/>
      <c r="LP644" s="2263"/>
      <c r="LQ644" s="1869"/>
      <c r="LR644" s="374"/>
      <c r="LS644" s="374"/>
      <c r="LT644" s="2263"/>
      <c r="LU644" s="1869"/>
      <c r="LV644" s="374"/>
      <c r="LW644" s="374"/>
      <c r="LX644" s="2263"/>
      <c r="LY644" s="1869"/>
      <c r="LZ644" s="374"/>
      <c r="MA644" s="374"/>
      <c r="MB644" s="2263"/>
      <c r="MC644" s="1869"/>
      <c r="MD644" s="374"/>
      <c r="ME644" s="374"/>
      <c r="MF644" s="2263"/>
      <c r="MG644" s="1869"/>
      <c r="MH644" s="374"/>
      <c r="MI644" s="374"/>
      <c r="MJ644" s="2263"/>
      <c r="MK644" s="1869"/>
      <c r="ML644" s="374"/>
      <c r="MM644" s="374"/>
      <c r="MN644" s="2263"/>
      <c r="MO644" s="1869"/>
      <c r="MP644" s="374"/>
      <c r="MQ644" s="374"/>
      <c r="MR644" s="2263"/>
      <c r="MS644" s="1869"/>
      <c r="MT644" s="374"/>
      <c r="MU644" s="374"/>
      <c r="MV644" s="2263"/>
      <c r="MW644" s="1869"/>
      <c r="MX644" s="374"/>
      <c r="MY644" s="374"/>
      <c r="MZ644" s="2263"/>
      <c r="NA644" s="1869"/>
      <c r="NB644" s="374"/>
      <c r="NC644" s="374"/>
      <c r="ND644" s="2263"/>
    </row>
    <row r="645" spans="1:368" s="78" customFormat="1" thickBot="1">
      <c r="A645" s="899"/>
      <c r="B645" s="1754"/>
      <c r="C645" s="1790"/>
      <c r="D645" s="2331"/>
      <c r="E645" s="1790"/>
      <c r="F645" s="2342"/>
      <c r="G645" s="2342" t="s">
        <v>708</v>
      </c>
      <c r="H645" s="2377">
        <f t="shared" si="691"/>
        <v>4.3781249999999998</v>
      </c>
      <c r="I645" s="2343">
        <f t="shared" si="692"/>
        <v>4.0031249999999998</v>
      </c>
      <c r="J645" s="2377">
        <f t="shared" si="693"/>
        <v>5.8375000000000004</v>
      </c>
      <c r="K645" s="2215">
        <f t="shared" si="694"/>
        <v>14.21875</v>
      </c>
      <c r="L645" s="1754"/>
      <c r="M645" s="65"/>
      <c r="N645" s="65"/>
      <c r="O645" s="65"/>
      <c r="P645" s="218"/>
      <c r="Q645" s="2511"/>
      <c r="R645" s="97"/>
      <c r="S645" s="98"/>
      <c r="T645" s="2512"/>
      <c r="U645" s="41"/>
      <c r="V645" s="41"/>
      <c r="W645" s="41"/>
      <c r="X645" s="100"/>
      <c r="Y645" s="101"/>
      <c r="Z645" s="101"/>
      <c r="AA645" s="101"/>
      <c r="AB645" s="102"/>
      <c r="AC645" s="484"/>
      <c r="AD645" s="484"/>
      <c r="AE645" s="484"/>
      <c r="AF645" s="2403"/>
      <c r="AG645" s="2407">
        <v>3</v>
      </c>
      <c r="AH645" s="546">
        <v>3</v>
      </c>
      <c r="AI645" s="546">
        <v>5</v>
      </c>
      <c r="AJ645" s="724">
        <f t="shared" si="695"/>
        <v>11</v>
      </c>
      <c r="AK645" s="485"/>
      <c r="AL645" s="486"/>
      <c r="AM645" s="486"/>
      <c r="AN645" s="2361"/>
      <c r="AO645" s="2227"/>
      <c r="AP645" s="2227"/>
      <c r="AQ645" s="2227"/>
      <c r="AR645" s="108"/>
      <c r="AS645" s="358"/>
      <c r="AT645" s="358"/>
      <c r="AU645" s="358"/>
      <c r="AV645" s="1983"/>
      <c r="AW645" s="1971"/>
      <c r="AX645" s="665"/>
      <c r="AY645" s="666"/>
      <c r="AZ645" s="1963"/>
      <c r="BA645" s="4"/>
      <c r="BB645" s="4"/>
      <c r="BC645" s="4"/>
      <c r="BD645" s="2395"/>
      <c r="BE645" s="2401"/>
      <c r="BF645" s="368"/>
      <c r="BG645" s="2451"/>
      <c r="BH645" s="2448"/>
      <c r="BI645" s="221"/>
      <c r="BJ645" s="221"/>
      <c r="BK645" s="221"/>
      <c r="BL645" s="220"/>
      <c r="BM645" s="1982"/>
      <c r="BN645" s="358"/>
      <c r="BO645" s="358"/>
      <c r="BP645" s="1983"/>
      <c r="BQ645" s="109"/>
      <c r="BR645" s="109"/>
      <c r="BS645" s="109"/>
      <c r="BT645" s="608"/>
      <c r="BU645" s="1939"/>
      <c r="BV645" s="109"/>
      <c r="BW645" s="109"/>
      <c r="BX645" s="1940"/>
      <c r="BY645" s="374"/>
      <c r="BZ645" s="374"/>
      <c r="CA645" s="374"/>
      <c r="CB645" s="2263"/>
      <c r="CC645" s="484">
        <v>4</v>
      </c>
      <c r="CD645" s="484">
        <v>4</v>
      </c>
      <c r="CE645" s="484">
        <v>5</v>
      </c>
      <c r="CF645" s="1246">
        <f t="shared" ref="CF645:CF647" si="706">CE645+CD645+CC645</f>
        <v>13</v>
      </c>
      <c r="CG645" s="38"/>
      <c r="CH645" s="38"/>
      <c r="CI645" s="38"/>
      <c r="CJ645" s="117"/>
      <c r="CK645" s="221"/>
      <c r="CL645" s="221"/>
      <c r="CM645" s="221"/>
      <c r="CN645" s="220"/>
      <c r="CO645" s="1858"/>
      <c r="CQ645" s="3"/>
      <c r="CR645" s="2020"/>
      <c r="CV645" s="121"/>
      <c r="CW645" s="2"/>
      <c r="CY645" s="3"/>
      <c r="CZ645" s="3"/>
      <c r="DA645" s="2418">
        <f t="shared" si="696"/>
        <v>4.8</v>
      </c>
      <c r="DB645" s="378">
        <f t="shared" si="697"/>
        <v>4.8</v>
      </c>
      <c r="DC645" s="2448">
        <f t="shared" si="698"/>
        <v>6.4</v>
      </c>
      <c r="DD645" s="369">
        <v>16</v>
      </c>
      <c r="DE645" s="2"/>
      <c r="DG645" s="3"/>
      <c r="DH645" s="3"/>
      <c r="DI645" s="2"/>
      <c r="DK645" s="3"/>
      <c r="DL645" s="3"/>
      <c r="DM645" s="90"/>
      <c r="DN645" s="90"/>
      <c r="DO645" s="90"/>
      <c r="DP645" s="103"/>
      <c r="DQ645" s="2"/>
      <c r="DS645" s="3"/>
      <c r="DT645" s="121"/>
      <c r="DU645" s="491">
        <f t="shared" si="699"/>
        <v>4.8</v>
      </c>
      <c r="DV645" s="492">
        <f t="shared" si="700"/>
        <v>4.8</v>
      </c>
      <c r="DW645" s="492">
        <f t="shared" si="701"/>
        <v>6.4</v>
      </c>
      <c r="DX645" s="725">
        <v>16</v>
      </c>
      <c r="DY645" s="2"/>
      <c r="EA645" s="3"/>
      <c r="EB645" s="121"/>
      <c r="EC645" s="2"/>
      <c r="EE645" s="3"/>
      <c r="EF645" s="121"/>
      <c r="EG645" s="2"/>
      <c r="EI645" s="3"/>
      <c r="EJ645" s="121"/>
      <c r="EK645" s="2"/>
      <c r="EM645" s="3"/>
      <c r="EN645" s="121"/>
      <c r="EO645" s="1870"/>
      <c r="EP645" s="462"/>
      <c r="EQ645" s="462"/>
      <c r="ER645" s="1871"/>
      <c r="ES645" s="2"/>
      <c r="EU645" s="3"/>
      <c r="EV645" s="121"/>
      <c r="EW645" s="2"/>
      <c r="EY645" s="3"/>
      <c r="EZ645" s="121"/>
      <c r="FA645" s="2"/>
      <c r="FC645" s="3"/>
      <c r="FD645" s="121"/>
      <c r="FE645" s="1682"/>
      <c r="FF645" s="1683"/>
      <c r="FG645" s="1684"/>
      <c r="FH645" s="1685"/>
      <c r="FL645" s="2252"/>
      <c r="FP645" s="2252"/>
      <c r="FQ645" s="1858"/>
      <c r="FT645" s="2252"/>
      <c r="FX645" s="2252"/>
      <c r="FY645" s="374"/>
      <c r="FZ645" s="374"/>
      <c r="GA645" s="374"/>
      <c r="GB645" s="2263"/>
      <c r="GC645" s="374"/>
      <c r="GD645" s="374"/>
      <c r="GE645" s="374"/>
      <c r="GF645" s="2263"/>
      <c r="GG645" s="1858"/>
      <c r="GJ645" s="2252"/>
      <c r="GK645" s="1858"/>
      <c r="GN645" s="2252"/>
      <c r="GR645" s="2252"/>
      <c r="GS645" s="374"/>
      <c r="GT645" s="374"/>
      <c r="GU645" s="374"/>
      <c r="GV645" s="2263"/>
      <c r="GW645" s="1870"/>
      <c r="GX645" s="462"/>
      <c r="GY645" s="462"/>
      <c r="GZ645" s="1871"/>
      <c r="HA645" s="1870"/>
      <c r="HB645" s="462"/>
      <c r="HC645" s="462"/>
      <c r="HD645" s="1871"/>
      <c r="HE645" s="1870"/>
      <c r="HF645" s="462"/>
      <c r="HG645" s="462"/>
      <c r="HH645" s="1871"/>
      <c r="HI645" s="374">
        <f t="shared" si="681"/>
        <v>4.8</v>
      </c>
      <c r="HJ645" s="374">
        <f t="shared" si="682"/>
        <v>4.8</v>
      </c>
      <c r="HK645" s="374">
        <f t="shared" si="683"/>
        <v>6.4</v>
      </c>
      <c r="HL645" s="2263">
        <v>16</v>
      </c>
      <c r="HM645" s="1870">
        <v>5</v>
      </c>
      <c r="HN645" s="462">
        <v>2</v>
      </c>
      <c r="HO645" s="462">
        <v>6</v>
      </c>
      <c r="HP645" s="1871">
        <f t="shared" si="702"/>
        <v>13</v>
      </c>
      <c r="HQ645" s="1870"/>
      <c r="HR645" s="462"/>
      <c r="HS645" s="462"/>
      <c r="HT645" s="1871"/>
      <c r="HU645" s="1906"/>
      <c r="HV645" s="683"/>
      <c r="HW645" s="683"/>
      <c r="HX645" s="1907"/>
      <c r="HY645" s="1906"/>
      <c r="HZ645" s="683"/>
      <c r="IA645" s="683"/>
      <c r="IB645" s="1907"/>
      <c r="IC645" s="374"/>
      <c r="ID645" s="374"/>
      <c r="IE645" s="374"/>
      <c r="IF645" s="2263"/>
      <c r="IG645" s="1906"/>
      <c r="IH645" s="683"/>
      <c r="II645" s="683"/>
      <c r="IJ645" s="1907"/>
      <c r="IK645" s="1906"/>
      <c r="IL645" s="683"/>
      <c r="IM645" s="683"/>
      <c r="IN645" s="1907"/>
      <c r="IO645" s="374"/>
      <c r="IP645" s="374"/>
      <c r="IQ645" s="374"/>
      <c r="IR645" s="2263"/>
      <c r="IS645" s="374"/>
      <c r="IT645" s="374"/>
      <c r="IU645" s="374"/>
      <c r="IV645" s="1870"/>
      <c r="IW645" s="2482">
        <f t="shared" si="703"/>
        <v>4.4249999999999998</v>
      </c>
      <c r="IX645" s="2477">
        <f t="shared" si="704"/>
        <v>4.4249999999999998</v>
      </c>
      <c r="IY645" s="2477">
        <f t="shared" si="705"/>
        <v>5.9</v>
      </c>
      <c r="IZ645" s="2478">
        <v>14.75</v>
      </c>
      <c r="JA645" s="1869"/>
      <c r="JB645" s="374"/>
      <c r="JC645" s="374"/>
      <c r="JD645" s="2263"/>
      <c r="JE645" s="1869"/>
      <c r="JF645" s="374"/>
      <c r="JG645" s="374"/>
      <c r="JH645" s="2263"/>
      <c r="JI645" s="1869">
        <f t="shared" si="688"/>
        <v>4.2</v>
      </c>
      <c r="JJ645" s="374">
        <f t="shared" si="689"/>
        <v>4.2</v>
      </c>
      <c r="JK645" s="374">
        <f t="shared" si="690"/>
        <v>5.6</v>
      </c>
      <c r="JL645" s="2263">
        <v>14</v>
      </c>
      <c r="JM645" s="1869"/>
      <c r="JN645" s="374"/>
      <c r="JO645" s="374"/>
      <c r="JP645" s="2263"/>
      <c r="JQ645" s="1869"/>
      <c r="JR645" s="374"/>
      <c r="JS645" s="374"/>
      <c r="JT645" s="2263"/>
      <c r="JU645" s="1869"/>
      <c r="JV645" s="374"/>
      <c r="JW645" s="374"/>
      <c r="JX645" s="2263"/>
      <c r="JY645" s="1869"/>
      <c r="JZ645" s="374"/>
      <c r="KA645" s="374"/>
      <c r="KB645" s="2263"/>
      <c r="KC645" s="1869"/>
      <c r="KD645" s="374"/>
      <c r="KE645" s="374"/>
      <c r="KF645" s="2263"/>
      <c r="KG645" s="1869"/>
      <c r="KH645" s="374"/>
      <c r="KI645" s="374"/>
      <c r="KJ645" s="2263"/>
      <c r="KK645" s="1869"/>
      <c r="KL645" s="374"/>
      <c r="KM645" s="374"/>
      <c r="KN645" s="2263"/>
      <c r="KO645" s="1869"/>
      <c r="KP645" s="374"/>
      <c r="KQ645" s="374"/>
      <c r="KR645" s="2263"/>
      <c r="KS645" s="1869"/>
      <c r="KT645" s="374"/>
      <c r="KU645" s="374"/>
      <c r="KV645" s="2263"/>
      <c r="KW645" s="1869"/>
      <c r="KX645" s="374"/>
      <c r="KY645" s="374"/>
      <c r="KZ645" s="2263"/>
      <c r="LA645" s="1869"/>
      <c r="LB645" s="374"/>
      <c r="LC645" s="374"/>
      <c r="LD645" s="2263"/>
      <c r="LE645" s="1869"/>
      <c r="LF645" s="374"/>
      <c r="LG645" s="374"/>
      <c r="LH645" s="2263"/>
      <c r="LI645" s="1869"/>
      <c r="LJ645" s="374"/>
      <c r="LK645" s="374"/>
      <c r="LL645" s="2263"/>
      <c r="LM645" s="1869"/>
      <c r="LN645" s="374"/>
      <c r="LO645" s="374"/>
      <c r="LP645" s="2263"/>
      <c r="LQ645" s="1869"/>
      <c r="LR645" s="374"/>
      <c r="LS645" s="374"/>
      <c r="LT645" s="2263"/>
      <c r="LU645" s="1869"/>
      <c r="LV645" s="374"/>
      <c r="LW645" s="374"/>
      <c r="LX645" s="2263"/>
      <c r="LY645" s="1869"/>
      <c r="LZ645" s="374"/>
      <c r="MA645" s="374"/>
      <c r="MB645" s="2263"/>
      <c r="MC645" s="1869"/>
      <c r="MD645" s="374"/>
      <c r="ME645" s="374"/>
      <c r="MF645" s="2263"/>
      <c r="MG645" s="1869"/>
      <c r="MH645" s="374"/>
      <c r="MI645" s="374"/>
      <c r="MJ645" s="2263"/>
      <c r="MK645" s="1869"/>
      <c r="ML645" s="374"/>
      <c r="MM645" s="374"/>
      <c r="MN645" s="2263"/>
      <c r="MO645" s="1869"/>
      <c r="MP645" s="374"/>
      <c r="MQ645" s="374"/>
      <c r="MR645" s="2263"/>
      <c r="MS645" s="1869"/>
      <c r="MT645" s="374"/>
      <c r="MU645" s="374"/>
      <c r="MV645" s="2263"/>
      <c r="MW645" s="1869"/>
      <c r="MX645" s="374"/>
      <c r="MY645" s="374"/>
      <c r="MZ645" s="2263"/>
      <c r="NA645" s="1869"/>
      <c r="NB645" s="374"/>
      <c r="NC645" s="374"/>
      <c r="ND645" s="2263"/>
    </row>
    <row r="646" spans="1:368" s="78" customFormat="1" thickBot="1">
      <c r="A646" s="899"/>
      <c r="B646" s="1754"/>
      <c r="C646" s="1790"/>
      <c r="D646" s="2331"/>
      <c r="E646" s="1790"/>
      <c r="F646" s="2342"/>
      <c r="G646" s="2342" t="s">
        <v>709</v>
      </c>
      <c r="H646" s="2343">
        <f t="shared" si="691"/>
        <v>3.9437500000000001</v>
      </c>
      <c r="I646" s="2352">
        <f t="shared" si="692"/>
        <v>4.3187499999999996</v>
      </c>
      <c r="J646" s="2354">
        <f t="shared" si="693"/>
        <v>5.6749999999999998</v>
      </c>
      <c r="K646" s="2214">
        <f t="shared" si="694"/>
        <v>13.9375</v>
      </c>
      <c r="L646" s="1754"/>
      <c r="M646" s="65"/>
      <c r="N646" s="65"/>
      <c r="O646" s="65"/>
      <c r="P646" s="218"/>
      <c r="Q646" s="2511"/>
      <c r="R646" s="97"/>
      <c r="S646" s="98"/>
      <c r="T646" s="2512"/>
      <c r="U646" s="41"/>
      <c r="V646" s="41"/>
      <c r="W646" s="41"/>
      <c r="X646" s="100"/>
      <c r="Y646" s="101"/>
      <c r="Z646" s="101"/>
      <c r="AA646" s="101"/>
      <c r="AB646" s="102"/>
      <c r="AC646" s="484"/>
      <c r="AD646" s="484"/>
      <c r="AE646" s="484"/>
      <c r="AF646" s="2403"/>
      <c r="AG646" s="2407">
        <v>3</v>
      </c>
      <c r="AH646" s="546">
        <v>5</v>
      </c>
      <c r="AI646" s="546">
        <v>6</v>
      </c>
      <c r="AJ646" s="724">
        <f t="shared" si="695"/>
        <v>14</v>
      </c>
      <c r="AK646" s="485"/>
      <c r="AL646" s="486"/>
      <c r="AM646" s="486"/>
      <c r="AN646" s="2361"/>
      <c r="AO646" s="2227"/>
      <c r="AP646" s="2227"/>
      <c r="AQ646" s="2227"/>
      <c r="AR646" s="108"/>
      <c r="AS646" s="358"/>
      <c r="AT646" s="358"/>
      <c r="AU646" s="358"/>
      <c r="AV646" s="1983"/>
      <c r="AW646" s="1971"/>
      <c r="AX646" s="665"/>
      <c r="AY646" s="666"/>
      <c r="AZ646" s="1963"/>
      <c r="BA646" s="4"/>
      <c r="BB646" s="4"/>
      <c r="BC646" s="4"/>
      <c r="BD646" s="2395"/>
      <c r="BE646" s="1906"/>
      <c r="BF646" s="683"/>
      <c r="BG646" s="2466"/>
      <c r="BH646" s="2409"/>
      <c r="BI646" s="221"/>
      <c r="BJ646" s="221"/>
      <c r="BK646" s="221"/>
      <c r="BL646" s="220"/>
      <c r="BM646" s="1982"/>
      <c r="BN646" s="358"/>
      <c r="BO646" s="358"/>
      <c r="BP646" s="1983"/>
      <c r="BQ646" s="109"/>
      <c r="BR646" s="109"/>
      <c r="BS646" s="109"/>
      <c r="BT646" s="608"/>
      <c r="BU646" s="1939"/>
      <c r="BV646" s="109"/>
      <c r="BW646" s="109"/>
      <c r="BX646" s="1940"/>
      <c r="BY646" s="374"/>
      <c r="BZ646" s="374"/>
      <c r="CA646" s="374"/>
      <c r="CB646" s="2263"/>
      <c r="CC646" s="484">
        <v>3.5</v>
      </c>
      <c r="CD646" s="484">
        <v>4.5</v>
      </c>
      <c r="CE646" s="484">
        <v>6</v>
      </c>
      <c r="CF646" s="1246">
        <f t="shared" si="706"/>
        <v>14</v>
      </c>
      <c r="CG646" s="38"/>
      <c r="CH646" s="38"/>
      <c r="CI646" s="38"/>
      <c r="CJ646" s="117"/>
      <c r="CK646" s="221"/>
      <c r="CL646" s="221"/>
      <c r="CM646" s="221"/>
      <c r="CN646" s="220"/>
      <c r="CO646" s="1858"/>
      <c r="CQ646" s="3"/>
      <c r="CR646" s="2020"/>
      <c r="CV646" s="121"/>
      <c r="CW646" s="2"/>
      <c r="CY646" s="3"/>
      <c r="CZ646" s="3"/>
      <c r="DA646" s="2418">
        <f t="shared" si="696"/>
        <v>3.9</v>
      </c>
      <c r="DB646" s="378">
        <f t="shared" si="697"/>
        <v>3.9</v>
      </c>
      <c r="DC646" s="2448">
        <f t="shared" si="698"/>
        <v>5.2</v>
      </c>
      <c r="DD646" s="369">
        <v>13</v>
      </c>
      <c r="DE646" s="2"/>
      <c r="DG646" s="3"/>
      <c r="DH646" s="3"/>
      <c r="DI646" s="2"/>
      <c r="DK646" s="3"/>
      <c r="DL646" s="3"/>
      <c r="DM646" s="90"/>
      <c r="DN646" s="90"/>
      <c r="DO646" s="90"/>
      <c r="DP646" s="103"/>
      <c r="DQ646" s="2"/>
      <c r="DS646" s="3"/>
      <c r="DT646" s="121"/>
      <c r="DU646" s="491">
        <f t="shared" si="699"/>
        <v>4.2</v>
      </c>
      <c r="DV646" s="492">
        <f t="shared" si="700"/>
        <v>4.2</v>
      </c>
      <c r="DW646" s="492">
        <f t="shared" si="701"/>
        <v>5.6</v>
      </c>
      <c r="DX646" s="725">
        <v>14</v>
      </c>
      <c r="DY646" s="2"/>
      <c r="EA646" s="3"/>
      <c r="EB646" s="121"/>
      <c r="EC646" s="2"/>
      <c r="EE646" s="3"/>
      <c r="EF646" s="121"/>
      <c r="EG646" s="2"/>
      <c r="EI646" s="3"/>
      <c r="EJ646" s="121"/>
      <c r="EK646" s="2"/>
      <c r="EM646" s="3"/>
      <c r="EN646" s="121"/>
      <c r="EO646" s="1870"/>
      <c r="EP646" s="462"/>
      <c r="EQ646" s="462"/>
      <c r="ER646" s="1871"/>
      <c r="ES646" s="2"/>
      <c r="EU646" s="3"/>
      <c r="EV646" s="121"/>
      <c r="EW646" s="2"/>
      <c r="EY646" s="3"/>
      <c r="EZ646" s="121"/>
      <c r="FA646" s="2"/>
      <c r="FC646" s="3"/>
      <c r="FD646" s="121"/>
      <c r="FE646" s="1682"/>
      <c r="FF646" s="1683"/>
      <c r="FG646" s="1684"/>
      <c r="FH646" s="1685"/>
      <c r="FL646" s="2252"/>
      <c r="FP646" s="2252"/>
      <c r="FQ646" s="1858"/>
      <c r="FT646" s="2252"/>
      <c r="FX646" s="2252"/>
      <c r="FY646" s="374"/>
      <c r="FZ646" s="374"/>
      <c r="GA646" s="374"/>
      <c r="GB646" s="2263"/>
      <c r="GC646" s="374"/>
      <c r="GD646" s="374"/>
      <c r="GE646" s="374"/>
      <c r="GF646" s="2263"/>
      <c r="GG646" s="1858"/>
      <c r="GJ646" s="2252"/>
      <c r="GK646" s="1858"/>
      <c r="GN646" s="2252"/>
      <c r="GR646" s="2252"/>
      <c r="GS646" s="374"/>
      <c r="GT646" s="374"/>
      <c r="GU646" s="374"/>
      <c r="GV646" s="2263"/>
      <c r="GW646" s="1870"/>
      <c r="GX646" s="462"/>
      <c r="GY646" s="462"/>
      <c r="GZ646" s="1871"/>
      <c r="HA646" s="1870"/>
      <c r="HB646" s="462"/>
      <c r="HC646" s="462"/>
      <c r="HD646" s="1871"/>
      <c r="HE646" s="1870"/>
      <c r="HF646" s="462"/>
      <c r="HG646" s="462"/>
      <c r="HH646" s="1871"/>
      <c r="HI646" s="374">
        <f t="shared" si="681"/>
        <v>3.6</v>
      </c>
      <c r="HJ646" s="374">
        <f t="shared" si="682"/>
        <v>3.6</v>
      </c>
      <c r="HK646" s="374">
        <f t="shared" si="683"/>
        <v>4.8</v>
      </c>
      <c r="HL646" s="2263">
        <v>12</v>
      </c>
      <c r="HM646" s="2477">
        <f t="shared" ref="HM646" si="707">HP646*6/20</f>
        <v>3.75</v>
      </c>
      <c r="HN646" s="2477">
        <f t="shared" ref="HN646" si="708">HP646*6/20</f>
        <v>3.75</v>
      </c>
      <c r="HO646" s="2477">
        <f t="shared" ref="HO646" si="709">HP646*8/20</f>
        <v>5</v>
      </c>
      <c r="HP646" s="2478">
        <v>12.5</v>
      </c>
      <c r="HQ646" s="1870"/>
      <c r="HR646" s="462"/>
      <c r="HS646" s="462"/>
      <c r="HT646" s="1871"/>
      <c r="HU646" s="1870"/>
      <c r="HV646" s="462"/>
      <c r="HW646" s="462"/>
      <c r="HX646" s="1871"/>
      <c r="HY646" s="1870"/>
      <c r="HZ646" s="462"/>
      <c r="IA646" s="462"/>
      <c r="IB646" s="1871"/>
      <c r="IC646" s="374"/>
      <c r="ID646" s="374"/>
      <c r="IE646" s="374"/>
      <c r="IF646" s="2263"/>
      <c r="IG646" s="1870"/>
      <c r="IH646" s="462"/>
      <c r="II646" s="462"/>
      <c r="IJ646" s="1871"/>
      <c r="IK646" s="1870"/>
      <c r="IL646" s="462"/>
      <c r="IM646" s="462"/>
      <c r="IN646" s="1871"/>
      <c r="IO646" s="374"/>
      <c r="IP646" s="374"/>
      <c r="IQ646" s="374"/>
      <c r="IR646" s="2263"/>
      <c r="IS646" s="374"/>
      <c r="IT646" s="374"/>
      <c r="IU646" s="374"/>
      <c r="IV646" s="1870"/>
      <c r="IW646" s="1869">
        <f t="shared" si="703"/>
        <v>4.8</v>
      </c>
      <c r="IX646" s="374">
        <f t="shared" si="704"/>
        <v>4.8</v>
      </c>
      <c r="IY646" s="374">
        <f t="shared" si="705"/>
        <v>6.4</v>
      </c>
      <c r="IZ646" s="2263">
        <v>16</v>
      </c>
      <c r="JA646" s="1869"/>
      <c r="JB646" s="374"/>
      <c r="JC646" s="374"/>
      <c r="JD646" s="2263"/>
      <c r="JE646" s="1869"/>
      <c r="JF646" s="374"/>
      <c r="JG646" s="374"/>
      <c r="JH646" s="2263"/>
      <c r="JI646" s="1869">
        <f t="shared" si="688"/>
        <v>4.8</v>
      </c>
      <c r="JJ646" s="374">
        <f t="shared" si="689"/>
        <v>4.8</v>
      </c>
      <c r="JK646" s="374">
        <f t="shared" si="690"/>
        <v>6.4</v>
      </c>
      <c r="JL646" s="2263">
        <v>16</v>
      </c>
      <c r="JM646" s="1869"/>
      <c r="JN646" s="374"/>
      <c r="JO646" s="374"/>
      <c r="JP646" s="2263"/>
      <c r="JQ646" s="1869"/>
      <c r="JR646" s="374"/>
      <c r="JS646" s="374"/>
      <c r="JT646" s="2263"/>
      <c r="JU646" s="1869"/>
      <c r="JV646" s="374"/>
      <c r="JW646" s="374"/>
      <c r="JX646" s="2263"/>
      <c r="JY646" s="1869"/>
      <c r="JZ646" s="374"/>
      <c r="KA646" s="374"/>
      <c r="KB646" s="2263"/>
      <c r="KC646" s="1869"/>
      <c r="KD646" s="374"/>
      <c r="KE646" s="374"/>
      <c r="KF646" s="2263"/>
      <c r="KG646" s="1869"/>
      <c r="KH646" s="374"/>
      <c r="KI646" s="374"/>
      <c r="KJ646" s="2263"/>
      <c r="KK646" s="1869"/>
      <c r="KL646" s="374"/>
      <c r="KM646" s="374"/>
      <c r="KN646" s="2263"/>
      <c r="KO646" s="1869"/>
      <c r="KP646" s="374"/>
      <c r="KQ646" s="374"/>
      <c r="KR646" s="2263"/>
      <c r="KS646" s="1869"/>
      <c r="KT646" s="374"/>
      <c r="KU646" s="374"/>
      <c r="KV646" s="2263"/>
      <c r="KW646" s="1869"/>
      <c r="KX646" s="374"/>
      <c r="KY646" s="374"/>
      <c r="KZ646" s="2263"/>
      <c r="LA646" s="1869"/>
      <c r="LB646" s="374"/>
      <c r="LC646" s="374"/>
      <c r="LD646" s="2263"/>
      <c r="LE646" s="1869"/>
      <c r="LF646" s="374"/>
      <c r="LG646" s="374"/>
      <c r="LH646" s="2263"/>
      <c r="LI646" s="1869"/>
      <c r="LJ646" s="374"/>
      <c r="LK646" s="374"/>
      <c r="LL646" s="2263"/>
      <c r="LM646" s="1869"/>
      <c r="LN646" s="374"/>
      <c r="LO646" s="374"/>
      <c r="LP646" s="2263"/>
      <c r="LQ646" s="1869"/>
      <c r="LR646" s="374"/>
      <c r="LS646" s="374"/>
      <c r="LT646" s="2263"/>
      <c r="LU646" s="1869"/>
      <c r="LV646" s="374"/>
      <c r="LW646" s="374"/>
      <c r="LX646" s="2263"/>
      <c r="LY646" s="1869"/>
      <c r="LZ646" s="374"/>
      <c r="MA646" s="374"/>
      <c r="MB646" s="2263"/>
      <c r="MC646" s="1869"/>
      <c r="MD646" s="374"/>
      <c r="ME646" s="374"/>
      <c r="MF646" s="2263"/>
      <c r="MG646" s="1869"/>
      <c r="MH646" s="374"/>
      <c r="MI646" s="374"/>
      <c r="MJ646" s="2263"/>
      <c r="MK646" s="1869"/>
      <c r="ML646" s="374"/>
      <c r="MM646" s="374"/>
      <c r="MN646" s="2263"/>
      <c r="MO646" s="1869"/>
      <c r="MP646" s="374"/>
      <c r="MQ646" s="374"/>
      <c r="MR646" s="2263"/>
      <c r="MS646" s="1869"/>
      <c r="MT646" s="374"/>
      <c r="MU646" s="374"/>
      <c r="MV646" s="2263"/>
      <c r="MW646" s="1869"/>
      <c r="MX646" s="374"/>
      <c r="MY646" s="374"/>
      <c r="MZ646" s="2263"/>
      <c r="NA646" s="1869"/>
      <c r="NB646" s="374"/>
      <c r="NC646" s="374"/>
      <c r="ND646" s="2263"/>
    </row>
    <row r="647" spans="1:368" s="933" customFormat="1" thickBot="1">
      <c r="A647" s="900"/>
      <c r="B647" s="1761"/>
      <c r="C647" s="2340"/>
      <c r="D647" s="2347"/>
      <c r="E647" s="2340"/>
      <c r="F647" s="2270"/>
      <c r="G647" s="2270" t="s">
        <v>570</v>
      </c>
      <c r="H647" s="2354">
        <f t="shared" si="691"/>
        <v>4.3343750000000005</v>
      </c>
      <c r="I647" s="2343">
        <f t="shared" si="692"/>
        <v>4.0843750000000005</v>
      </c>
      <c r="J647" s="2343">
        <f>AVERAGE(AI647,DC647,BG647,IY647,GY647,DW647,AM647,HO647,JK647,CE647,HK647)</f>
        <v>5.6124999999999998</v>
      </c>
      <c r="K647" s="2214">
        <f t="shared" si="694"/>
        <v>14.03125</v>
      </c>
      <c r="L647" s="1761"/>
      <c r="M647" s="2136"/>
      <c r="N647" s="2136"/>
      <c r="O647" s="2136"/>
      <c r="P647" s="2492"/>
      <c r="Q647" s="2538"/>
      <c r="R647" s="2137"/>
      <c r="S647" s="2138"/>
      <c r="T647" s="2539"/>
      <c r="U647" s="2139"/>
      <c r="V647" s="2139"/>
      <c r="W647" s="2139"/>
      <c r="X647" s="2140"/>
      <c r="Y647" s="2204"/>
      <c r="Z647" s="2204"/>
      <c r="AA647" s="2204"/>
      <c r="AB647" s="2205"/>
      <c r="AC647" s="2245"/>
      <c r="AD647" s="2245"/>
      <c r="AE647" s="2245"/>
      <c r="AF647" s="1310"/>
      <c r="AG647" s="2473">
        <f t="shared" ref="AG647" si="710">AJ647*6/20</f>
        <v>3.9750000000000001</v>
      </c>
      <c r="AH647" s="2473">
        <f t="shared" ref="AH647" si="711">AJ647*6/20</f>
        <v>3.9750000000000001</v>
      </c>
      <c r="AI647" s="2473">
        <f t="shared" ref="AI647" si="712">AJ647*8/20</f>
        <v>5.3</v>
      </c>
      <c r="AJ647" s="2474">
        <v>13.25</v>
      </c>
      <c r="AK647" s="2391"/>
      <c r="AL647" s="2238"/>
      <c r="AM647" s="2238"/>
      <c r="AN647" s="2392"/>
      <c r="AO647" s="2229"/>
      <c r="AP647" s="2229"/>
      <c r="AQ647" s="2229"/>
      <c r="AR647" s="2230"/>
      <c r="AS647" s="918"/>
      <c r="AT647" s="918"/>
      <c r="AU647" s="918"/>
      <c r="AV647" s="2390"/>
      <c r="AW647" s="2414"/>
      <c r="AX647" s="2415"/>
      <c r="AY647" s="2416"/>
      <c r="AZ647" s="1979"/>
      <c r="BA647" s="2156"/>
      <c r="BB647" s="2156"/>
      <c r="BC647" s="2156"/>
      <c r="BD647" s="2396"/>
      <c r="BE647" s="2402"/>
      <c r="BF647" s="2273"/>
      <c r="BG647" s="2452"/>
      <c r="BH647" s="2449"/>
      <c r="BI647" s="2158"/>
      <c r="BJ647" s="2158"/>
      <c r="BK647" s="2158"/>
      <c r="BL647" s="2166"/>
      <c r="BM647" s="2389"/>
      <c r="BN647" s="918"/>
      <c r="BO647" s="918"/>
      <c r="BP647" s="2390"/>
      <c r="BQ647" s="2149"/>
      <c r="BR647" s="2149"/>
      <c r="BS647" s="2149"/>
      <c r="BT647" s="2151"/>
      <c r="BU647" s="2162"/>
      <c r="BV647" s="2149"/>
      <c r="BW647" s="2149"/>
      <c r="BX647" s="2163"/>
      <c r="BY647" s="906"/>
      <c r="BZ647" s="906"/>
      <c r="CA647" s="906"/>
      <c r="CB647" s="2393"/>
      <c r="CC647" s="484">
        <v>4</v>
      </c>
      <c r="CD647" s="484">
        <v>5</v>
      </c>
      <c r="CE647" s="484">
        <v>6</v>
      </c>
      <c r="CF647" s="1246">
        <f t="shared" si="706"/>
        <v>15</v>
      </c>
      <c r="CG647" s="2160"/>
      <c r="CH647" s="2160"/>
      <c r="CI647" s="2160"/>
      <c r="CJ647" s="2161"/>
      <c r="CK647" s="2158"/>
      <c r="CL647" s="2158"/>
      <c r="CM647" s="2158"/>
      <c r="CN647" s="2166"/>
      <c r="CO647" s="1868"/>
      <c r="CQ647" s="2167"/>
      <c r="CR647" s="2206"/>
      <c r="CV647" s="2168"/>
      <c r="CW647" s="2169"/>
      <c r="CY647" s="2167"/>
      <c r="CZ647" s="2167"/>
      <c r="DA647" s="2418">
        <f t="shared" si="696"/>
        <v>4.2</v>
      </c>
      <c r="DB647" s="378">
        <f t="shared" si="697"/>
        <v>4.2</v>
      </c>
      <c r="DC647" s="2448">
        <f t="shared" si="698"/>
        <v>5.6</v>
      </c>
      <c r="DD647" s="369">
        <v>14</v>
      </c>
      <c r="DE647" s="2169"/>
      <c r="DG647" s="2167"/>
      <c r="DH647" s="2167"/>
      <c r="DI647" s="2169"/>
      <c r="DK647" s="2167"/>
      <c r="DL647" s="2167"/>
      <c r="DM647" s="2170"/>
      <c r="DN647" s="2170"/>
      <c r="DO647" s="2170"/>
      <c r="DP647" s="2171"/>
      <c r="DQ647" s="2169"/>
      <c r="DS647" s="2167"/>
      <c r="DT647" s="2168"/>
      <c r="DU647" s="491">
        <f t="shared" si="699"/>
        <v>3.6</v>
      </c>
      <c r="DV647" s="492">
        <f t="shared" si="700"/>
        <v>3.6</v>
      </c>
      <c r="DW647" s="492">
        <f t="shared" si="701"/>
        <v>4.8</v>
      </c>
      <c r="DX647" s="725">
        <v>12</v>
      </c>
      <c r="DY647" s="2169"/>
      <c r="EA647" s="2167"/>
      <c r="EB647" s="2168"/>
      <c r="EC647" s="2169"/>
      <c r="EE647" s="2167"/>
      <c r="EF647" s="2168"/>
      <c r="EG647" s="2169"/>
      <c r="EI647" s="2167"/>
      <c r="EJ647" s="2168"/>
      <c r="EK647" s="2169"/>
      <c r="EM647" s="2167"/>
      <c r="EN647" s="2168"/>
      <c r="EO647" s="2348"/>
      <c r="EP647" s="2233"/>
      <c r="EQ647" s="2233"/>
      <c r="ER647" s="2349"/>
      <c r="ES647" s="2169"/>
      <c r="EU647" s="2167"/>
      <c r="EV647" s="2168"/>
      <c r="EW647" s="2169"/>
      <c r="EY647" s="2167"/>
      <c r="EZ647" s="2168"/>
      <c r="FA647" s="2169"/>
      <c r="FC647" s="2167"/>
      <c r="FD647" s="2168"/>
      <c r="FE647" s="2192"/>
      <c r="FF647" s="2193"/>
      <c r="FG647" s="2194"/>
      <c r="FH647" s="2195"/>
      <c r="FL647" s="2261"/>
      <c r="FP647" s="2261"/>
      <c r="FQ647" s="1868"/>
      <c r="FT647" s="2261"/>
      <c r="FX647" s="2261"/>
      <c r="FY647" s="906"/>
      <c r="FZ647" s="906"/>
      <c r="GA647" s="906"/>
      <c r="GB647" s="2393"/>
      <c r="GC647" s="906"/>
      <c r="GD647" s="906"/>
      <c r="GE647" s="906"/>
      <c r="GF647" s="2393"/>
      <c r="GG647" s="1868"/>
      <c r="GJ647" s="2261"/>
      <c r="GK647" s="1868"/>
      <c r="GN647" s="2261"/>
      <c r="GR647" s="2261"/>
      <c r="GS647" s="906"/>
      <c r="GT647" s="906"/>
      <c r="GU647" s="906"/>
      <c r="GV647" s="2393"/>
      <c r="GW647" s="2348"/>
      <c r="GX647" s="2233"/>
      <c r="GY647" s="2233"/>
      <c r="GZ647" s="2349"/>
      <c r="HA647" s="2348"/>
      <c r="HB647" s="2233"/>
      <c r="HC647" s="2233"/>
      <c r="HD647" s="2349"/>
      <c r="HE647" s="2348"/>
      <c r="HF647" s="2233"/>
      <c r="HG647" s="2233"/>
      <c r="HH647" s="2349"/>
      <c r="HI647" s="374">
        <f t="shared" si="681"/>
        <v>4.2</v>
      </c>
      <c r="HJ647" s="374">
        <f t="shared" si="682"/>
        <v>4.2</v>
      </c>
      <c r="HK647" s="374">
        <f t="shared" si="683"/>
        <v>5.6</v>
      </c>
      <c r="HL647" s="2263">
        <v>14</v>
      </c>
      <c r="HM647" s="1870">
        <v>6</v>
      </c>
      <c r="HN647" s="462">
        <v>3</v>
      </c>
      <c r="HO647" s="462">
        <v>6</v>
      </c>
      <c r="HP647" s="1871">
        <f t="shared" si="702"/>
        <v>15</v>
      </c>
      <c r="HQ647" s="2348"/>
      <c r="HR647" s="2233"/>
      <c r="HS647" s="2233"/>
      <c r="HT647" s="2349"/>
      <c r="HU647" s="2348"/>
      <c r="HV647" s="2233"/>
      <c r="HW647" s="2233"/>
      <c r="HX647" s="2349"/>
      <c r="HY647" s="2348"/>
      <c r="HZ647" s="2233"/>
      <c r="IA647" s="2233"/>
      <c r="IB647" s="2349"/>
      <c r="IC647" s="2212"/>
      <c r="ID647" s="2213"/>
      <c r="IE647" s="2213"/>
      <c r="IF647" s="2357"/>
      <c r="IG647" s="2348"/>
      <c r="IH647" s="2233"/>
      <c r="II647" s="2233"/>
      <c r="IJ647" s="2349"/>
      <c r="IK647" s="2348"/>
      <c r="IL647" s="2233"/>
      <c r="IM647" s="2233"/>
      <c r="IN647" s="2349"/>
      <c r="IO647" s="906"/>
      <c r="IP647" s="906"/>
      <c r="IQ647" s="906"/>
      <c r="IR647" s="2393"/>
      <c r="IS647" s="906"/>
      <c r="IT647" s="906"/>
      <c r="IU647" s="906"/>
      <c r="IV647" s="2348"/>
      <c r="IW647" s="1869">
        <f t="shared" si="703"/>
        <v>4.2</v>
      </c>
      <c r="IX647" s="374">
        <f t="shared" si="704"/>
        <v>4.2</v>
      </c>
      <c r="IY647" s="374">
        <f t="shared" si="705"/>
        <v>5.6</v>
      </c>
      <c r="IZ647" s="2263">
        <v>14</v>
      </c>
      <c r="JA647" s="2243"/>
      <c r="JB647" s="906"/>
      <c r="JC647" s="906"/>
      <c r="JD647" s="2393"/>
      <c r="JE647" s="2243"/>
      <c r="JF647" s="906"/>
      <c r="JG647" s="906"/>
      <c r="JH647" s="2393"/>
      <c r="JI647" s="1869">
        <f t="shared" si="688"/>
        <v>4.5</v>
      </c>
      <c r="JJ647" s="374">
        <f t="shared" si="689"/>
        <v>4.5</v>
      </c>
      <c r="JK647" s="374">
        <f t="shared" si="690"/>
        <v>6</v>
      </c>
      <c r="JL647" s="2263">
        <v>15</v>
      </c>
      <c r="JM647" s="1869"/>
      <c r="JN647" s="374"/>
      <c r="JO647" s="374"/>
      <c r="JP647" s="2263"/>
      <c r="JQ647" s="1869"/>
      <c r="JR647" s="374"/>
      <c r="JS647" s="374"/>
      <c r="JT647" s="2263"/>
      <c r="JU647" s="1869"/>
      <c r="JV647" s="374"/>
      <c r="JW647" s="374"/>
      <c r="JX647" s="2263"/>
      <c r="JY647" s="1869"/>
      <c r="JZ647" s="374"/>
      <c r="KA647" s="374"/>
      <c r="KB647" s="2263"/>
      <c r="KC647" s="1869"/>
      <c r="KD647" s="374"/>
      <c r="KE647" s="374"/>
      <c r="KF647" s="2263"/>
      <c r="KG647" s="1869"/>
      <c r="KH647" s="374"/>
      <c r="KI647" s="374"/>
      <c r="KJ647" s="2263"/>
      <c r="KK647" s="1869"/>
      <c r="KL647" s="374"/>
      <c r="KM647" s="374"/>
      <c r="KN647" s="2263"/>
      <c r="KO647" s="1869"/>
      <c r="KP647" s="374"/>
      <c r="KQ647" s="374"/>
      <c r="KR647" s="2263"/>
      <c r="KS647" s="1869"/>
      <c r="KT647" s="374"/>
      <c r="KU647" s="374"/>
      <c r="KV647" s="2263"/>
      <c r="KW647" s="1869"/>
      <c r="KX647" s="374"/>
      <c r="KY647" s="374"/>
      <c r="KZ647" s="2263"/>
      <c r="LA647" s="1869"/>
      <c r="LB647" s="374"/>
      <c r="LC647" s="374"/>
      <c r="LD647" s="2263"/>
      <c r="LE647" s="1869"/>
      <c r="LF647" s="374"/>
      <c r="LG647" s="374"/>
      <c r="LH647" s="2263"/>
      <c r="LI647" s="1869"/>
      <c r="LJ647" s="374"/>
      <c r="LK647" s="374"/>
      <c r="LL647" s="2263"/>
      <c r="LM647" s="1869"/>
      <c r="LN647" s="374"/>
      <c r="LO647" s="374"/>
      <c r="LP647" s="2263"/>
      <c r="LQ647" s="1869"/>
      <c r="LR647" s="374"/>
      <c r="LS647" s="374"/>
      <c r="LT647" s="2263"/>
      <c r="LU647" s="1869"/>
      <c r="LV647" s="374"/>
      <c r="LW647" s="374"/>
      <c r="LX647" s="2263"/>
      <c r="LY647" s="1869"/>
      <c r="LZ647" s="374"/>
      <c r="MA647" s="374"/>
      <c r="MB647" s="2263"/>
      <c r="MC647" s="1869"/>
      <c r="MD647" s="374"/>
      <c r="ME647" s="374"/>
      <c r="MF647" s="2263"/>
      <c r="MG647" s="1869"/>
      <c r="MH647" s="374"/>
      <c r="MI647" s="374"/>
      <c r="MJ647" s="2263"/>
      <c r="MK647" s="1869"/>
      <c r="ML647" s="374"/>
      <c r="MM647" s="374"/>
      <c r="MN647" s="2263"/>
      <c r="MO647" s="1869"/>
      <c r="MP647" s="374"/>
      <c r="MQ647" s="374"/>
      <c r="MR647" s="2263"/>
      <c r="MS647" s="1869"/>
      <c r="MT647" s="374"/>
      <c r="MU647" s="374"/>
      <c r="MV647" s="2263"/>
      <c r="MW647" s="1869"/>
      <c r="MX647" s="374"/>
      <c r="MY647" s="374"/>
      <c r="MZ647" s="2263"/>
      <c r="NA647" s="1869"/>
      <c r="NB647" s="374"/>
      <c r="NC647" s="374"/>
      <c r="ND647" s="2263"/>
    </row>
    <row r="648" spans="1:368" s="898" customFormat="1" thickBot="1">
      <c r="A648" s="861"/>
      <c r="B648" s="1760"/>
      <c r="C648" s="1790"/>
      <c r="D648" s="2331"/>
      <c r="E648" s="1790"/>
      <c r="F648" s="2345" t="s">
        <v>711</v>
      </c>
      <c r="G648" s="2346"/>
      <c r="H648" s="2274"/>
      <c r="I648" s="2274"/>
      <c r="J648" s="2274"/>
      <c r="K648" s="2275"/>
      <c r="L648" s="1760"/>
      <c r="M648" s="2075"/>
      <c r="N648" s="2075"/>
      <c r="O648" s="2075"/>
      <c r="P648" s="2491"/>
      <c r="Q648" s="2536"/>
      <c r="R648" s="2076"/>
      <c r="S648" s="2077"/>
      <c r="T648" s="2537"/>
      <c r="U648" s="2078"/>
      <c r="V648" s="2078"/>
      <c r="W648" s="2078"/>
      <c r="X648" s="2079"/>
      <c r="Y648" s="2199"/>
      <c r="Z648" s="2199"/>
      <c r="AA648" s="2199"/>
      <c r="AB648" s="2200"/>
      <c r="AC648" s="2570"/>
      <c r="AD648" s="2570"/>
      <c r="AE648" s="2571"/>
      <c r="AF648" s="2571"/>
      <c r="AG648" s="2574" t="e">
        <f>STDEV(AJ649:AJ653)</f>
        <v>#DIV/0!</v>
      </c>
      <c r="AH648" s="2574"/>
      <c r="AI648" s="2575" t="e">
        <f>AVERAGE(AJ649:AJ653)</f>
        <v>#DIV/0!</v>
      </c>
      <c r="AJ648" s="2575"/>
      <c r="AK648" s="2574"/>
      <c r="AL648" s="2574"/>
      <c r="AM648" s="2575"/>
      <c r="AN648" s="2575"/>
      <c r="AO648" s="2225"/>
      <c r="AP648" s="2225"/>
      <c r="AQ648" s="2225"/>
      <c r="AR648" s="2226"/>
      <c r="AS648" s="2574" t="e">
        <f>STDEV(AV649:AV653)</f>
        <v>#DIV/0!</v>
      </c>
      <c r="AT648" s="2574"/>
      <c r="AU648" s="2575" t="e">
        <f>AVERAGE(AV649:AV653)</f>
        <v>#DIV/0!</v>
      </c>
      <c r="AV648" s="2575"/>
      <c r="AW648" s="2570" t="e">
        <f>STDEV(AZ649:AZ653)</f>
        <v>#DIV/0!</v>
      </c>
      <c r="AX648" s="2570"/>
      <c r="AY648" s="2571" t="e">
        <f>AVERAGE(AZ649:AZ653)</f>
        <v>#DIV/0!</v>
      </c>
      <c r="AZ648" s="2571"/>
      <c r="BA648" s="2095"/>
      <c r="BB648" s="2095"/>
      <c r="BC648" s="2095"/>
      <c r="BD648" s="2394"/>
      <c r="BE648" s="2572" t="e">
        <f>STDEV(BH649:BH653)</f>
        <v>#DIV/0!</v>
      </c>
      <c r="BF648" s="2570"/>
      <c r="BG648" s="2571" t="e">
        <f>AVERAGE(BH649:BH653)</f>
        <v>#DIV/0!</v>
      </c>
      <c r="BH648" s="2571"/>
      <c r="BI648" s="2097"/>
      <c r="BJ648" s="2097"/>
      <c r="BK648" s="2097"/>
      <c r="BL648" s="2098"/>
      <c r="BM648" s="2570"/>
      <c r="BN648" s="2570"/>
      <c r="BO648" s="2571"/>
      <c r="BP648" s="2571"/>
      <c r="BQ648" s="2088"/>
      <c r="BR648" s="2088"/>
      <c r="BS648" s="2088"/>
      <c r="BT648" s="2090"/>
      <c r="BU648" s="2101"/>
      <c r="BV648" s="2088"/>
      <c r="BW648" s="2088"/>
      <c r="BX648" s="2102"/>
      <c r="BY648" s="2570" t="e">
        <f>STDEV(CB649:CB653)</f>
        <v>#DIV/0!</v>
      </c>
      <c r="BZ648" s="2570"/>
      <c r="CA648" s="2571" t="e">
        <f>AVERAGE(CB649:CB653)</f>
        <v>#DIV/0!</v>
      </c>
      <c r="CB648" s="2571"/>
      <c r="CC648" s="2570" t="e">
        <f>STDEV(CF649:CF653)</f>
        <v>#DIV/0!</v>
      </c>
      <c r="CD648" s="2570"/>
      <c r="CE648" s="2571" t="e">
        <f>AVERAGE(CF649:CF653)</f>
        <v>#DIV/0!</v>
      </c>
      <c r="CF648" s="2571"/>
      <c r="CG648" s="2099"/>
      <c r="CH648" s="2099"/>
      <c r="CI648" s="2099"/>
      <c r="CJ648" s="2100"/>
      <c r="CK648" s="2097"/>
      <c r="CL648" s="2097"/>
      <c r="CM648" s="2097"/>
      <c r="CN648" s="2105"/>
      <c r="CO648" s="1867"/>
      <c r="CQ648" s="2106"/>
      <c r="CR648" s="2201"/>
      <c r="CV648" s="2107"/>
      <c r="CW648" s="2108"/>
      <c r="CY648" s="2106"/>
      <c r="CZ648" s="2106"/>
      <c r="DA648" s="2570" t="e">
        <f>STDEV(DD649:DD653)</f>
        <v>#DIV/0!</v>
      </c>
      <c r="DB648" s="2570"/>
      <c r="DC648" s="2571" t="e">
        <f>AVERAGE(DD649:DD653)</f>
        <v>#DIV/0!</v>
      </c>
      <c r="DD648" s="2571"/>
      <c r="DE648" s="2108"/>
      <c r="DG648" s="2106"/>
      <c r="DH648" s="2106"/>
      <c r="DI648" s="2108"/>
      <c r="DK648" s="2106"/>
      <c r="DL648" s="2106"/>
      <c r="DM648" s="2109"/>
      <c r="DN648" s="2109"/>
      <c r="DO648" s="2109"/>
      <c r="DP648" s="2110"/>
      <c r="DQ648" s="2108"/>
      <c r="DS648" s="2106"/>
      <c r="DT648" s="2107"/>
      <c r="DU648" s="2570">
        <f>STDEV(DX649:DX653)</f>
        <v>1.1401754250991429</v>
      </c>
      <c r="DV648" s="2570"/>
      <c r="DW648" s="2571">
        <f>AVERAGE(DX649:DX653)</f>
        <v>14.6</v>
      </c>
      <c r="DX648" s="2571"/>
      <c r="DY648" s="2108"/>
      <c r="EA648" s="2106"/>
      <c r="EB648" s="2107"/>
      <c r="EC648" s="2108"/>
      <c r="EE648" s="2106"/>
      <c r="EF648" s="2107"/>
      <c r="EG648" s="2108"/>
      <c r="EI648" s="2106"/>
      <c r="EJ648" s="2107"/>
      <c r="EK648" s="2108"/>
      <c r="EM648" s="2106"/>
      <c r="EN648" s="2107"/>
      <c r="EO648" s="2570"/>
      <c r="EP648" s="2570"/>
      <c r="EQ648" s="2571"/>
      <c r="ER648" s="2571"/>
      <c r="ES648" s="2108"/>
      <c r="EU648" s="2106"/>
      <c r="EV648" s="2107"/>
      <c r="EW648" s="2108"/>
      <c r="EY648" s="2106"/>
      <c r="EZ648" s="2107"/>
      <c r="FA648" s="2108"/>
      <c r="FC648" s="2106"/>
      <c r="FD648" s="2107"/>
      <c r="FE648" s="2131"/>
      <c r="FF648" s="2132"/>
      <c r="FG648" s="2133"/>
      <c r="FH648" s="2134"/>
      <c r="FL648" s="2260"/>
      <c r="FP648" s="2260"/>
      <c r="FQ648" s="1867"/>
      <c r="FT648" s="2260"/>
      <c r="FX648" s="2260"/>
      <c r="FY648" s="2570"/>
      <c r="FZ648" s="2570"/>
      <c r="GA648" s="2571"/>
      <c r="GB648" s="2571"/>
      <c r="GC648" s="2570" t="e">
        <f>STDEV(GF649:GF653)</f>
        <v>#DIV/0!</v>
      </c>
      <c r="GD648" s="2570"/>
      <c r="GE648" s="2571" t="e">
        <f>AVERAGE(GF649:GF653)</f>
        <v>#DIV/0!</v>
      </c>
      <c r="GF648" s="2571"/>
      <c r="GG648" s="1867"/>
      <c r="GJ648" s="2260"/>
      <c r="GK648" s="1867"/>
      <c r="GN648" s="2260"/>
      <c r="GR648" s="2260"/>
      <c r="GS648" s="2570" t="e">
        <f>STDEV(GV649:GV653)</f>
        <v>#DIV/0!</v>
      </c>
      <c r="GT648" s="2570"/>
      <c r="GU648" s="2571" t="e">
        <f>AVERAGE(GV649:GV653)</f>
        <v>#DIV/0!</v>
      </c>
      <c r="GV648" s="2571"/>
      <c r="GW648" s="2570">
        <f>STDEV(GZ649:GZ653)</f>
        <v>2.0116858601680443</v>
      </c>
      <c r="GX648" s="2570"/>
      <c r="GY648" s="2571">
        <f>AVERAGE(GZ649:GZ653)</f>
        <v>14.125999999999999</v>
      </c>
      <c r="GZ648" s="2571"/>
      <c r="HA648" s="2570"/>
      <c r="HB648" s="2570"/>
      <c r="HC648" s="2571"/>
      <c r="HD648" s="2571"/>
      <c r="HE648" s="2570" t="e">
        <f>STDEV(HH649:HH653)</f>
        <v>#DIV/0!</v>
      </c>
      <c r="HF648" s="2570"/>
      <c r="HG648" s="2571" t="e">
        <f>AVERAGE(HH649:HH653)</f>
        <v>#DIV/0!</v>
      </c>
      <c r="HH648" s="2571"/>
      <c r="HI648" s="2570">
        <f>STDEV(HL649:HL653)</f>
        <v>2.2776083947860748</v>
      </c>
      <c r="HJ648" s="2570"/>
      <c r="HK648" s="2571">
        <f>AVERAGE(HL649:HL653)</f>
        <v>13.75</v>
      </c>
      <c r="HL648" s="2571"/>
      <c r="HM648" s="2570" t="e">
        <f>STDEV(HP649:HP653)</f>
        <v>#DIV/0!</v>
      </c>
      <c r="HN648" s="2570"/>
      <c r="HO648" s="2571" t="e">
        <f>AVERAGE(HP649:HP653)</f>
        <v>#DIV/0!</v>
      </c>
      <c r="HP648" s="2571"/>
      <c r="HQ648" s="2570" t="e">
        <f>STDEV(HT649:HT653)</f>
        <v>#DIV/0!</v>
      </c>
      <c r="HR648" s="2570"/>
      <c r="HS648" s="2571" t="e">
        <f>AVERAGE(HT649:HT653)</f>
        <v>#DIV/0!</v>
      </c>
      <c r="HT648" s="2571"/>
      <c r="HU648" s="2570"/>
      <c r="HV648" s="2570"/>
      <c r="HW648" s="2571"/>
      <c r="HX648" s="2571"/>
      <c r="HY648" s="2570"/>
      <c r="HZ648" s="2570"/>
      <c r="IA648" s="2571"/>
      <c r="IB648" s="2571"/>
      <c r="IC648" s="2570" t="e">
        <f>STDEV(IF649:IF653)</f>
        <v>#DIV/0!</v>
      </c>
      <c r="ID648" s="2570"/>
      <c r="IE648" s="2571" t="e">
        <f>AVERAGE(IF649:IF653)</f>
        <v>#DIV/0!</v>
      </c>
      <c r="IF648" s="2571"/>
      <c r="IG648" s="2570"/>
      <c r="IH648" s="2570"/>
      <c r="II648" s="2571"/>
      <c r="IJ648" s="2571"/>
      <c r="IK648" s="2570"/>
      <c r="IL648" s="2570"/>
      <c r="IM648" s="2571"/>
      <c r="IN648" s="2571"/>
      <c r="IO648" s="2570">
        <f>STDEV(IR649:IV653)</f>
        <v>1.299038105676658</v>
      </c>
      <c r="IP648" s="2570"/>
      <c r="IQ648" s="2571">
        <f>AVERAGE(IR649:IV653)</f>
        <v>15.75</v>
      </c>
      <c r="IR648" s="2571"/>
      <c r="IS648" s="2570"/>
      <c r="IT648" s="2570"/>
      <c r="IU648" s="2571"/>
      <c r="IV648" s="2571"/>
      <c r="IW648" s="2570" t="e">
        <f>STDEV(IZ649:JD653)</f>
        <v>#DIV/0!</v>
      </c>
      <c r="IX648" s="2570"/>
      <c r="IY648" s="2571" t="e">
        <f>AVERAGE(IZ649:JD653)</f>
        <v>#DIV/0!</v>
      </c>
      <c r="IZ648" s="2571"/>
      <c r="JA648" s="2570" t="e">
        <f>STDEV(JD649:JH653)</f>
        <v>#DIV/0!</v>
      </c>
      <c r="JB648" s="2570"/>
      <c r="JC648" s="2571" t="e">
        <f>AVERAGE(JD649:JH653)</f>
        <v>#DIV/0!</v>
      </c>
      <c r="JD648" s="2571"/>
      <c r="JE648" s="2572"/>
      <c r="JF648" s="2570"/>
      <c r="JG648" s="2571"/>
      <c r="JH648" s="2573"/>
      <c r="JI648" s="2570" t="e">
        <f>STDEV(JL649:JP653)</f>
        <v>#DIV/0!</v>
      </c>
      <c r="JJ648" s="2570"/>
      <c r="JK648" s="2571" t="e">
        <f>AVERAGE(JL649:JP653)</f>
        <v>#DIV/0!</v>
      </c>
      <c r="JL648" s="2571"/>
      <c r="JM648" s="2570" t="e">
        <f>STDEV(JP649:JT653)</f>
        <v>#DIV/0!</v>
      </c>
      <c r="JN648" s="2570"/>
      <c r="JO648" s="2571" t="e">
        <f>AVERAGE(JP649:JT653)</f>
        <v>#DIV/0!</v>
      </c>
      <c r="JP648" s="2571"/>
      <c r="JQ648" s="2570" t="e">
        <f>STDEV(JT649:JX653)</f>
        <v>#DIV/0!</v>
      </c>
      <c r="JR648" s="2570"/>
      <c r="JS648" s="2571" t="e">
        <f>AVERAGE(JT649:JX653)</f>
        <v>#DIV/0!</v>
      </c>
      <c r="JT648" s="2571"/>
      <c r="JU648" s="2570" t="e">
        <f>STDEV(JX649:KB653)</f>
        <v>#DIV/0!</v>
      </c>
      <c r="JV648" s="2570"/>
      <c r="JW648" s="2571" t="e">
        <f>AVERAGE(JX649:KB653)</f>
        <v>#DIV/0!</v>
      </c>
      <c r="JX648" s="2571"/>
      <c r="JY648" s="2570" t="e">
        <f>STDEV(KB649:KF653)</f>
        <v>#DIV/0!</v>
      </c>
      <c r="JZ648" s="2570"/>
      <c r="KA648" s="2571" t="e">
        <f>AVERAGE(KB649:KF653)</f>
        <v>#DIV/0!</v>
      </c>
      <c r="KB648" s="2571"/>
      <c r="KC648" s="2570" t="e">
        <f>STDEV(KF649:KJ653)</f>
        <v>#DIV/0!</v>
      </c>
      <c r="KD648" s="2570"/>
      <c r="KE648" s="2571" t="e">
        <f>AVERAGE(KF649:KJ653)</f>
        <v>#DIV/0!</v>
      </c>
      <c r="KF648" s="2571"/>
      <c r="KG648" s="2570" t="e">
        <f>STDEV(KJ649:KN653)</f>
        <v>#DIV/0!</v>
      </c>
      <c r="KH648" s="2570"/>
      <c r="KI648" s="2571" t="e">
        <f>AVERAGE(KJ649:KN653)</f>
        <v>#DIV/0!</v>
      </c>
      <c r="KJ648" s="2571"/>
      <c r="KK648" s="2570" t="e">
        <f>STDEV(KN649:KR653)</f>
        <v>#DIV/0!</v>
      </c>
      <c r="KL648" s="2570"/>
      <c r="KM648" s="2571" t="e">
        <f>AVERAGE(KN649:KR653)</f>
        <v>#DIV/0!</v>
      </c>
      <c r="KN648" s="2571"/>
      <c r="KO648" s="2570" t="e">
        <f>STDEV(KR649:KV653)</f>
        <v>#DIV/0!</v>
      </c>
      <c r="KP648" s="2570"/>
      <c r="KQ648" s="2571" t="e">
        <f>AVERAGE(KR649:KV653)</f>
        <v>#DIV/0!</v>
      </c>
      <c r="KR648" s="2571"/>
      <c r="KS648" s="2570" t="e">
        <f>STDEV(KV649:KZ653)</f>
        <v>#DIV/0!</v>
      </c>
      <c r="KT648" s="2570"/>
      <c r="KU648" s="2571" t="e">
        <f>AVERAGE(KV649:KZ653)</f>
        <v>#DIV/0!</v>
      </c>
      <c r="KV648" s="2571"/>
      <c r="KW648" s="2570" t="e">
        <f>STDEV(KZ649:LD653)</f>
        <v>#DIV/0!</v>
      </c>
      <c r="KX648" s="2570"/>
      <c r="KY648" s="2571" t="e">
        <f>AVERAGE(KZ649:LD653)</f>
        <v>#DIV/0!</v>
      </c>
      <c r="KZ648" s="2571"/>
      <c r="LA648" s="2570" t="e">
        <f>STDEV(LD649:LH653)</f>
        <v>#DIV/0!</v>
      </c>
      <c r="LB648" s="2570"/>
      <c r="LC648" s="2571" t="e">
        <f>AVERAGE(LD649:LH653)</f>
        <v>#DIV/0!</v>
      </c>
      <c r="LD648" s="2571"/>
      <c r="LE648" s="2570" t="e">
        <f>STDEV(LH649:LL653)</f>
        <v>#DIV/0!</v>
      </c>
      <c r="LF648" s="2570"/>
      <c r="LG648" s="2571" t="e">
        <f>AVERAGE(LH649:LL653)</f>
        <v>#DIV/0!</v>
      </c>
      <c r="LH648" s="2571"/>
      <c r="LI648" s="2570" t="e">
        <f>STDEV(LL649:LP653)</f>
        <v>#DIV/0!</v>
      </c>
      <c r="LJ648" s="2570"/>
      <c r="LK648" s="2571" t="e">
        <f>AVERAGE(LL649:LP653)</f>
        <v>#DIV/0!</v>
      </c>
      <c r="LL648" s="2571"/>
      <c r="LM648" s="2570" t="e">
        <f>STDEV(LP649:LT653)</f>
        <v>#DIV/0!</v>
      </c>
      <c r="LN648" s="2570"/>
      <c r="LO648" s="2571" t="e">
        <f>AVERAGE(LP649:LT653)</f>
        <v>#DIV/0!</v>
      </c>
      <c r="LP648" s="2571"/>
      <c r="LQ648" s="2570" t="e">
        <f>STDEV(LT649:LX653)</f>
        <v>#DIV/0!</v>
      </c>
      <c r="LR648" s="2570"/>
      <c r="LS648" s="2571" t="e">
        <f>AVERAGE(LT649:LX653)</f>
        <v>#DIV/0!</v>
      </c>
      <c r="LT648" s="2571"/>
      <c r="LU648" s="2570" t="e">
        <f>STDEV(LX649:MB653)</f>
        <v>#DIV/0!</v>
      </c>
      <c r="LV648" s="2570"/>
      <c r="LW648" s="2571" t="e">
        <f>AVERAGE(LX649:MB653)</f>
        <v>#DIV/0!</v>
      </c>
      <c r="LX648" s="2571"/>
      <c r="LY648" s="2570" t="e">
        <f>STDEV(MB649:MF653)</f>
        <v>#DIV/0!</v>
      </c>
      <c r="LZ648" s="2570"/>
      <c r="MA648" s="2571" t="e">
        <f>AVERAGE(MB649:MF653)</f>
        <v>#DIV/0!</v>
      </c>
      <c r="MB648" s="2571"/>
      <c r="MC648" s="2570" t="e">
        <f>STDEV(MF649:MJ653)</f>
        <v>#DIV/0!</v>
      </c>
      <c r="MD648" s="2570"/>
      <c r="ME648" s="2571" t="e">
        <f>AVERAGE(MF649:MJ653)</f>
        <v>#DIV/0!</v>
      </c>
      <c r="MF648" s="2571"/>
      <c r="MG648" s="2570" t="e">
        <f>STDEV(MJ649:MN653)</f>
        <v>#DIV/0!</v>
      </c>
      <c r="MH648" s="2570"/>
      <c r="MI648" s="2571" t="e">
        <f>AVERAGE(MJ649:MN653)</f>
        <v>#DIV/0!</v>
      </c>
      <c r="MJ648" s="2571"/>
      <c r="MK648" s="2570" t="e">
        <f>STDEV(MN649:MR653)</f>
        <v>#DIV/0!</v>
      </c>
      <c r="ML648" s="2570"/>
      <c r="MM648" s="2571" t="e">
        <f>AVERAGE(MN649:MR653)</f>
        <v>#DIV/0!</v>
      </c>
      <c r="MN648" s="2571"/>
      <c r="MO648" s="2570" t="e">
        <f>STDEV(MR649:MV653)</f>
        <v>#DIV/0!</v>
      </c>
      <c r="MP648" s="2570"/>
      <c r="MQ648" s="2571" t="e">
        <f>AVERAGE(MR649:MV653)</f>
        <v>#DIV/0!</v>
      </c>
      <c r="MR648" s="2571"/>
      <c r="MS648" s="2570" t="e">
        <f>STDEV(MV649:MZ653)</f>
        <v>#DIV/0!</v>
      </c>
      <c r="MT648" s="2570"/>
      <c r="MU648" s="2571" t="e">
        <f>AVERAGE(MV649:MZ653)</f>
        <v>#DIV/0!</v>
      </c>
      <c r="MV648" s="2571"/>
      <c r="MW648" s="2570" t="e">
        <f>STDEV(MZ649:ND653)</f>
        <v>#DIV/0!</v>
      </c>
      <c r="MX648" s="2570"/>
      <c r="MY648" s="2571" t="e">
        <f>AVERAGE(MZ649:ND653)</f>
        <v>#DIV/0!</v>
      </c>
      <c r="MZ648" s="2571"/>
      <c r="NA648" s="2570" t="e">
        <f>STDEV(ND649:NH653)</f>
        <v>#DIV/0!</v>
      </c>
      <c r="NB648" s="2570"/>
      <c r="NC648" s="2571" t="e">
        <f>AVERAGE(ND649:NH653)</f>
        <v>#DIV/0!</v>
      </c>
      <c r="ND648" s="2571"/>
    </row>
    <row r="649" spans="1:368" s="78" customFormat="1" thickBot="1">
      <c r="A649" s="899"/>
      <c r="B649" s="1754"/>
      <c r="C649" s="1790"/>
      <c r="D649" s="2331"/>
      <c r="E649" s="1790"/>
      <c r="F649" s="2342" t="s">
        <v>712</v>
      </c>
      <c r="G649" s="2342" t="s">
        <v>713</v>
      </c>
      <c r="H649" s="2343">
        <f>AVERAGE(AG649,DA649,BE649,IW649,GW649,DU649,AK649,IO649,JI649,CC649,HI649)</f>
        <v>3.875</v>
      </c>
      <c r="I649" s="2343">
        <f t="shared" ref="I649:J649" si="713">AVERAGE(AH649,DB649,BF649,IX649,GX649,DV649,AL649,IP649,JJ649,CD649,HJ649)</f>
        <v>3.625</v>
      </c>
      <c r="J649" s="2343">
        <f t="shared" si="713"/>
        <v>4.75</v>
      </c>
      <c r="K649" s="2214">
        <f t="shared" ref="K649" si="714">SUM(H649:J649)</f>
        <v>12.25</v>
      </c>
      <c r="L649" s="1754"/>
      <c r="M649" s="65"/>
      <c r="N649" s="65"/>
      <c r="O649" s="65"/>
      <c r="P649" s="218"/>
      <c r="Q649" s="2511"/>
      <c r="R649" s="97"/>
      <c r="S649" s="98"/>
      <c r="T649" s="2512"/>
      <c r="U649" s="41"/>
      <c r="V649" s="41"/>
      <c r="W649" s="41"/>
      <c r="X649" s="100"/>
      <c r="Y649" s="101"/>
      <c r="Z649" s="101"/>
      <c r="AA649" s="101"/>
      <c r="AB649" s="102"/>
      <c r="AC649" s="484"/>
      <c r="AD649" s="484"/>
      <c r="AE649" s="484"/>
      <c r="AF649" s="2403"/>
      <c r="AG649" s="2407"/>
      <c r="AH649" s="546"/>
      <c r="AI649" s="546"/>
      <c r="AJ649" s="724"/>
      <c r="AK649" s="2405"/>
      <c r="AL649" s="1556"/>
      <c r="AM649" s="1556"/>
      <c r="AN649" s="2406"/>
      <c r="AO649" s="2225"/>
      <c r="AP649" s="2225"/>
      <c r="AQ649" s="2225"/>
      <c r="AR649" s="2226"/>
      <c r="AS649" s="879"/>
      <c r="AT649" s="879"/>
      <c r="AU649" s="879"/>
      <c r="AV649" s="2236"/>
      <c r="AW649" s="1906"/>
      <c r="AX649" s="683"/>
      <c r="AY649" s="683"/>
      <c r="AZ649" s="1907"/>
      <c r="BA649" s="4"/>
      <c r="BB649" s="4"/>
      <c r="BC649" s="4"/>
      <c r="BD649" s="2395"/>
      <c r="BE649" s="2400"/>
      <c r="BF649" s="1526"/>
      <c r="BG649" s="2450"/>
      <c r="BH649" s="2447"/>
      <c r="BI649" s="221"/>
      <c r="BJ649" s="221"/>
      <c r="BK649" s="221"/>
      <c r="BL649" s="220"/>
      <c r="BM649" s="2235"/>
      <c r="BN649" s="879"/>
      <c r="BO649" s="879"/>
      <c r="BP649" s="2236"/>
      <c r="BQ649" s="109"/>
      <c r="BR649" s="109"/>
      <c r="BS649" s="109"/>
      <c r="BT649" s="608"/>
      <c r="BU649" s="1939"/>
      <c r="BV649" s="109"/>
      <c r="BW649" s="109"/>
      <c r="BX649" s="1940"/>
      <c r="BY649" s="374"/>
      <c r="BZ649" s="374"/>
      <c r="CA649" s="374"/>
      <c r="CB649" s="2263"/>
      <c r="CC649" s="484"/>
      <c r="CD649" s="484"/>
      <c r="CE649" s="484"/>
      <c r="CF649" s="1246"/>
      <c r="CG649" s="38"/>
      <c r="CH649" s="38"/>
      <c r="CI649" s="38"/>
      <c r="CJ649" s="117"/>
      <c r="CK649" s="221"/>
      <c r="CL649" s="221"/>
      <c r="CM649" s="221"/>
      <c r="CN649" s="220"/>
      <c r="CO649" s="1858"/>
      <c r="CQ649" s="3"/>
      <c r="CR649" s="2020"/>
      <c r="CV649" s="121"/>
      <c r="CW649" s="2"/>
      <c r="CY649" s="3"/>
      <c r="CZ649" s="3"/>
      <c r="DA649" s="2418"/>
      <c r="DB649" s="378"/>
      <c r="DC649" s="2448"/>
      <c r="DD649" s="369"/>
      <c r="DE649" s="2"/>
      <c r="DG649" s="3"/>
      <c r="DH649" s="3"/>
      <c r="DI649" s="2"/>
      <c r="DK649" s="3"/>
      <c r="DL649" s="3"/>
      <c r="DM649" s="90"/>
      <c r="DN649" s="90"/>
      <c r="DO649" s="90"/>
      <c r="DP649" s="103"/>
      <c r="DQ649" s="2"/>
      <c r="DS649" s="3"/>
      <c r="DT649" s="121"/>
      <c r="DU649" s="1195">
        <v>4</v>
      </c>
      <c r="DV649" s="1195">
        <v>4</v>
      </c>
      <c r="DW649" s="1195">
        <v>5</v>
      </c>
      <c r="DX649" s="1196">
        <f t="shared" ref="DX649" si="715">DW649+DV649+DU649</f>
        <v>13</v>
      </c>
      <c r="DY649" s="2"/>
      <c r="EA649" s="3"/>
      <c r="EB649" s="121"/>
      <c r="EC649" s="2"/>
      <c r="EE649" s="3"/>
      <c r="EF649" s="121"/>
      <c r="EG649" s="2"/>
      <c r="EI649" s="3"/>
      <c r="EJ649" s="121"/>
      <c r="EK649" s="2"/>
      <c r="EM649" s="3"/>
      <c r="EN649" s="121"/>
      <c r="EO649" s="1870"/>
      <c r="EP649" s="462"/>
      <c r="EQ649" s="462"/>
      <c r="ER649" s="1871"/>
      <c r="ES649" s="2"/>
      <c r="EU649" s="3"/>
      <c r="EV649" s="121"/>
      <c r="EW649" s="2"/>
      <c r="EY649" s="3"/>
      <c r="EZ649" s="121"/>
      <c r="FA649" s="2"/>
      <c r="FC649" s="3"/>
      <c r="FD649" s="121"/>
      <c r="FE649" s="1682"/>
      <c r="FF649" s="1683"/>
      <c r="FG649" s="1684"/>
      <c r="FH649" s="1685"/>
      <c r="FL649" s="2252"/>
      <c r="FP649" s="2252"/>
      <c r="FQ649" s="1858"/>
      <c r="FT649" s="2252"/>
      <c r="FX649" s="2252"/>
      <c r="FY649" s="374"/>
      <c r="FZ649" s="374"/>
      <c r="GA649" s="374"/>
      <c r="GB649" s="2263"/>
      <c r="GC649" s="374"/>
      <c r="GD649" s="374"/>
      <c r="GE649" s="374"/>
      <c r="GF649" s="2263"/>
      <c r="GG649" s="1858"/>
      <c r="GJ649" s="2252"/>
      <c r="GK649" s="1858"/>
      <c r="GN649" s="2252"/>
      <c r="GR649" s="2252"/>
      <c r="GS649" s="374"/>
      <c r="GT649" s="374"/>
      <c r="GU649" s="374"/>
      <c r="GV649" s="2263"/>
      <c r="GW649" s="1870">
        <v>4</v>
      </c>
      <c r="GX649" s="462">
        <v>3</v>
      </c>
      <c r="GY649" s="462">
        <v>4</v>
      </c>
      <c r="GZ649" s="1871">
        <f t="shared" ref="GZ649" si="716">GY649+GX649+GW649</f>
        <v>11</v>
      </c>
      <c r="HA649" s="1870"/>
      <c r="HB649" s="462"/>
      <c r="HC649" s="462"/>
      <c r="HD649" s="1871"/>
      <c r="HE649" s="1870"/>
      <c r="HF649" s="462"/>
      <c r="HG649" s="462"/>
      <c r="HH649" s="1871"/>
      <c r="HI649" s="374">
        <f t="shared" ref="HI649:HI650" si="717">HL649*6/20</f>
        <v>3.3</v>
      </c>
      <c r="HJ649" s="374">
        <f t="shared" ref="HJ649:HJ650" si="718">HL649*6/20</f>
        <v>3.3</v>
      </c>
      <c r="HK649" s="374">
        <f t="shared" ref="HK649:HK650" si="719">HL649*8/20</f>
        <v>4.4000000000000004</v>
      </c>
      <c r="HL649" s="2263">
        <v>11</v>
      </c>
      <c r="HM649" s="1870"/>
      <c r="HN649" s="462"/>
      <c r="HO649" s="462"/>
      <c r="HP649" s="1871"/>
      <c r="HQ649" s="1870"/>
      <c r="HR649" s="462"/>
      <c r="HS649" s="462"/>
      <c r="HT649" s="1871"/>
      <c r="HU649" s="1870"/>
      <c r="HV649" s="462"/>
      <c r="HW649" s="462"/>
      <c r="HX649" s="1871"/>
      <c r="HY649" s="1870"/>
      <c r="HZ649" s="462"/>
      <c r="IA649" s="462"/>
      <c r="IB649" s="1871"/>
      <c r="IC649" s="374"/>
      <c r="ID649" s="374"/>
      <c r="IE649" s="374"/>
      <c r="IF649" s="2263"/>
      <c r="IG649" s="1870"/>
      <c r="IH649" s="462"/>
      <c r="II649" s="462"/>
      <c r="IJ649" s="1871"/>
      <c r="IK649" s="1870"/>
      <c r="IL649" s="462"/>
      <c r="IM649" s="462"/>
      <c r="IN649" s="1871"/>
      <c r="IO649" s="1869">
        <f t="shared" ref="IO649:IO651" si="720">IR649*6/20</f>
        <v>4.2</v>
      </c>
      <c r="IP649" s="374">
        <f t="shared" ref="IP649:IP651" si="721">IR649*6/20</f>
        <v>4.2</v>
      </c>
      <c r="IQ649" s="374">
        <f t="shared" ref="IQ649:IQ651" si="722">IR649*8/20</f>
        <v>5.6</v>
      </c>
      <c r="IR649" s="2263">
        <v>14</v>
      </c>
      <c r="IS649" s="1906"/>
      <c r="IT649" s="683"/>
      <c r="IU649" s="683"/>
      <c r="IV649" s="699"/>
      <c r="IW649" s="1869"/>
      <c r="IX649" s="374"/>
      <c r="IY649" s="374"/>
      <c r="IZ649" s="2263"/>
      <c r="JA649" s="1869"/>
      <c r="JB649" s="374"/>
      <c r="JC649" s="374"/>
      <c r="JD649" s="2263"/>
      <c r="JE649" s="1906"/>
      <c r="JF649" s="683"/>
      <c r="JG649" s="683"/>
      <c r="JH649" s="1907"/>
      <c r="JI649" s="1869"/>
      <c r="JJ649" s="374"/>
      <c r="JK649" s="374"/>
      <c r="JL649" s="2263"/>
      <c r="JM649" s="1869"/>
      <c r="JN649" s="374"/>
      <c r="JO649" s="374"/>
      <c r="JP649" s="2263"/>
      <c r="JQ649" s="1869"/>
      <c r="JR649" s="374"/>
      <c r="JS649" s="374"/>
      <c r="JT649" s="2263"/>
      <c r="JU649" s="1869"/>
      <c r="JV649" s="374"/>
      <c r="JW649" s="374"/>
      <c r="JX649" s="2263"/>
      <c r="JY649" s="1869"/>
      <c r="JZ649" s="374"/>
      <c r="KA649" s="374"/>
      <c r="KB649" s="2263"/>
      <c r="KC649" s="1869"/>
      <c r="KD649" s="374"/>
      <c r="KE649" s="374"/>
      <c r="KF649" s="2263"/>
      <c r="KG649" s="1869"/>
      <c r="KH649" s="374"/>
      <c r="KI649" s="374"/>
      <c r="KJ649" s="2263"/>
      <c r="KK649" s="1869"/>
      <c r="KL649" s="374"/>
      <c r="KM649" s="374"/>
      <c r="KN649" s="2263"/>
      <c r="KO649" s="1869"/>
      <c r="KP649" s="374"/>
      <c r="KQ649" s="374"/>
      <c r="KR649" s="2263"/>
      <c r="KS649" s="1869"/>
      <c r="KT649" s="374"/>
      <c r="KU649" s="374"/>
      <c r="KV649" s="2263"/>
      <c r="KW649" s="1869"/>
      <c r="KX649" s="374"/>
      <c r="KY649" s="374"/>
      <c r="KZ649" s="2263"/>
      <c r="LA649" s="1869"/>
      <c r="LB649" s="374"/>
      <c r="LC649" s="374"/>
      <c r="LD649" s="2263"/>
      <c r="LE649" s="1869"/>
      <c r="LF649" s="374"/>
      <c r="LG649" s="374"/>
      <c r="LH649" s="2263"/>
      <c r="LI649" s="1869"/>
      <c r="LJ649" s="374"/>
      <c r="LK649" s="374"/>
      <c r="LL649" s="2263"/>
      <c r="LM649" s="1869"/>
      <c r="LN649" s="374"/>
      <c r="LO649" s="374"/>
      <c r="LP649" s="2263"/>
      <c r="LQ649" s="1869"/>
      <c r="LR649" s="374"/>
      <c r="LS649" s="374"/>
      <c r="LT649" s="2263"/>
      <c r="LU649" s="1869"/>
      <c r="LV649" s="374"/>
      <c r="LW649" s="374"/>
      <c r="LX649" s="2263"/>
      <c r="LY649" s="1869"/>
      <c r="LZ649" s="374"/>
      <c r="MA649" s="374"/>
      <c r="MB649" s="2263"/>
      <c r="MC649" s="1869"/>
      <c r="MD649" s="374"/>
      <c r="ME649" s="374"/>
      <c r="MF649" s="2263"/>
      <c r="MG649" s="1869"/>
      <c r="MH649" s="374"/>
      <c r="MI649" s="374"/>
      <c r="MJ649" s="2263"/>
      <c r="MK649" s="1869"/>
      <c r="ML649" s="374"/>
      <c r="MM649" s="374"/>
      <c r="MN649" s="2263"/>
      <c r="MO649" s="1869"/>
      <c r="MP649" s="374"/>
      <c r="MQ649" s="374"/>
      <c r="MR649" s="2263"/>
      <c r="MS649" s="1869"/>
      <c r="MT649" s="374"/>
      <c r="MU649" s="374"/>
      <c r="MV649" s="2263"/>
      <c r="MW649" s="1869"/>
      <c r="MX649" s="374"/>
      <c r="MY649" s="374"/>
      <c r="MZ649" s="2263"/>
      <c r="NA649" s="1869"/>
      <c r="NB649" s="374"/>
      <c r="NC649" s="374"/>
      <c r="ND649" s="2263"/>
    </row>
    <row r="650" spans="1:368" s="78" customFormat="1" thickBot="1">
      <c r="A650" s="899"/>
      <c r="B650" s="1754"/>
      <c r="C650" s="1790"/>
      <c r="D650" s="2331"/>
      <c r="E650" s="1790"/>
      <c r="F650" s="2342"/>
      <c r="G650" s="2342" t="s">
        <v>618</v>
      </c>
      <c r="H650" s="2354">
        <f t="shared" ref="H650:H653" si="723">AVERAGE(AG650,DA650,BE650,IW650,GW650,DU650,AK650,IO650,JI650,CC650,HI650)</f>
        <v>4.6812500000000004</v>
      </c>
      <c r="I650" s="2377">
        <f t="shared" ref="I650:I653" si="724">AVERAGE(AH650,DB650,BF650,IX650,GX650,DV650,AL650,IP650,JJ650,CD650,HJ650)</f>
        <v>4.8062500000000004</v>
      </c>
      <c r="J650" s="2352">
        <f t="shared" ref="J650:J653" si="725">AVERAGE(AI650,DC650,BG650,IY650,GY650,DW650,AM650,IQ650,JK650,CE650,HK650)</f>
        <v>6.3250000000000002</v>
      </c>
      <c r="K650" s="2362">
        <f t="shared" ref="K650:K653" si="726">SUM(H650:J650)</f>
        <v>15.8125</v>
      </c>
      <c r="L650" s="1754"/>
      <c r="M650" s="65"/>
      <c r="N650" s="65"/>
      <c r="O650" s="65"/>
      <c r="P650" s="218"/>
      <c r="Q650" s="2511"/>
      <c r="R650" s="97"/>
      <c r="S650" s="98"/>
      <c r="T650" s="2512"/>
      <c r="U650" s="41"/>
      <c r="V650" s="41"/>
      <c r="W650" s="41"/>
      <c r="X650" s="100"/>
      <c r="Y650" s="101"/>
      <c r="Z650" s="101"/>
      <c r="AA650" s="101"/>
      <c r="AB650" s="102"/>
      <c r="AC650" s="484"/>
      <c r="AD650" s="484"/>
      <c r="AE650" s="484"/>
      <c r="AF650" s="2403"/>
      <c r="AG650" s="2407"/>
      <c r="AH650" s="546"/>
      <c r="AI650" s="546"/>
      <c r="AJ650" s="724"/>
      <c r="AK650" s="485"/>
      <c r="AL650" s="486"/>
      <c r="AM650" s="486"/>
      <c r="AN650" s="2361"/>
      <c r="AO650" s="2227"/>
      <c r="AP650" s="2227"/>
      <c r="AQ650" s="2227"/>
      <c r="AR650" s="108"/>
      <c r="AS650" s="358"/>
      <c r="AT650" s="358"/>
      <c r="AU650" s="358"/>
      <c r="AV650" s="1983"/>
      <c r="AW650" s="1971"/>
      <c r="AX650" s="665"/>
      <c r="AY650" s="666"/>
      <c r="AZ650" s="1963"/>
      <c r="BA650" s="4"/>
      <c r="BB650" s="4"/>
      <c r="BC650" s="4"/>
      <c r="BD650" s="2395"/>
      <c r="BE650" s="2401"/>
      <c r="BF650" s="368"/>
      <c r="BG650" s="2451"/>
      <c r="BH650" s="2448"/>
      <c r="BI650" s="221"/>
      <c r="BJ650" s="221"/>
      <c r="BK650" s="221"/>
      <c r="BL650" s="220"/>
      <c r="BM650" s="1982"/>
      <c r="BN650" s="358"/>
      <c r="BO650" s="358"/>
      <c r="BP650" s="1983"/>
      <c r="BQ650" s="109"/>
      <c r="BR650" s="109"/>
      <c r="BS650" s="109"/>
      <c r="BT650" s="608"/>
      <c r="BU650" s="1939"/>
      <c r="BV650" s="109"/>
      <c r="BW650" s="109"/>
      <c r="BX650" s="1940"/>
      <c r="BY650" s="374"/>
      <c r="BZ650" s="374"/>
      <c r="CA650" s="374"/>
      <c r="CB650" s="2263"/>
      <c r="CC650" s="1906"/>
      <c r="CD650" s="683"/>
      <c r="CE650" s="683"/>
      <c r="CF650" s="1907"/>
      <c r="CG650" s="38"/>
      <c r="CH650" s="38"/>
      <c r="CI650" s="38"/>
      <c r="CJ650" s="117"/>
      <c r="CK650" s="221"/>
      <c r="CL650" s="221"/>
      <c r="CM650" s="221"/>
      <c r="CN650" s="220"/>
      <c r="CO650" s="1858"/>
      <c r="CQ650" s="3"/>
      <c r="CR650" s="2020"/>
      <c r="CV650" s="121"/>
      <c r="CW650" s="2"/>
      <c r="CY650" s="3"/>
      <c r="CZ650" s="3"/>
      <c r="DA650" s="2418"/>
      <c r="DB650" s="378"/>
      <c r="DC650" s="2448"/>
      <c r="DD650" s="369"/>
      <c r="DE650" s="2"/>
      <c r="DG650" s="3"/>
      <c r="DH650" s="3"/>
      <c r="DI650" s="2"/>
      <c r="DK650" s="3"/>
      <c r="DL650" s="3"/>
      <c r="DM650" s="90"/>
      <c r="DN650" s="90"/>
      <c r="DO650" s="90"/>
      <c r="DP650" s="103"/>
      <c r="DQ650" s="2"/>
      <c r="DS650" s="3"/>
      <c r="DT650" s="121"/>
      <c r="DU650" s="1195">
        <v>4</v>
      </c>
      <c r="DV650" s="1195">
        <v>5</v>
      </c>
      <c r="DW650" s="1195">
        <v>7</v>
      </c>
      <c r="DX650" s="1196">
        <f t="shared" ref="DX650:DX653" si="727">DW650+DV650+DU650</f>
        <v>16</v>
      </c>
      <c r="DY650" s="2"/>
      <c r="EA650" s="3"/>
      <c r="EB650" s="121"/>
      <c r="EC650" s="2"/>
      <c r="EE650" s="3"/>
      <c r="EF650" s="121"/>
      <c r="EG650" s="2"/>
      <c r="EI650" s="3"/>
      <c r="EJ650" s="121"/>
      <c r="EK650" s="2"/>
      <c r="EM650" s="3"/>
      <c r="EN650" s="121"/>
      <c r="EO650" s="1870"/>
      <c r="EP650" s="462"/>
      <c r="EQ650" s="462"/>
      <c r="ER650" s="1871"/>
      <c r="ES650" s="2"/>
      <c r="EU650" s="3"/>
      <c r="EV650" s="121"/>
      <c r="EW650" s="2"/>
      <c r="EY650" s="3"/>
      <c r="EZ650" s="121"/>
      <c r="FA650" s="2"/>
      <c r="FC650" s="3"/>
      <c r="FD650" s="121"/>
      <c r="FE650" s="1682"/>
      <c r="FF650" s="1683"/>
      <c r="FG650" s="1684"/>
      <c r="FH650" s="1685"/>
      <c r="FL650" s="2252"/>
      <c r="FP650" s="2252"/>
      <c r="FQ650" s="1858"/>
      <c r="FT650" s="2252"/>
      <c r="FX650" s="2252"/>
      <c r="FY650" s="374"/>
      <c r="FZ650" s="374"/>
      <c r="GA650" s="374"/>
      <c r="GB650" s="2263"/>
      <c r="GC650" s="374"/>
      <c r="GD650" s="374"/>
      <c r="GE650" s="374"/>
      <c r="GF650" s="2263"/>
      <c r="GG650" s="1858"/>
      <c r="GJ650" s="2252"/>
      <c r="GK650" s="1858"/>
      <c r="GN650" s="2252"/>
      <c r="GR650" s="2252"/>
      <c r="GS650" s="1870"/>
      <c r="GT650" s="462"/>
      <c r="GU650" s="462"/>
      <c r="GV650" s="1871"/>
      <c r="GW650" s="1870">
        <v>5.5</v>
      </c>
      <c r="GX650" s="462">
        <v>5</v>
      </c>
      <c r="GY650" s="462">
        <v>6</v>
      </c>
      <c r="GZ650" s="1871">
        <f t="shared" ref="GZ650:GZ652" si="728">GY650+GX650+GW650</f>
        <v>16.5</v>
      </c>
      <c r="HA650" s="1870"/>
      <c r="HB650" s="462"/>
      <c r="HC650" s="462"/>
      <c r="HD650" s="1871"/>
      <c r="HE650" s="1870"/>
      <c r="HF650" s="462"/>
      <c r="HG650" s="462"/>
      <c r="HH650" s="1871"/>
      <c r="HI650" s="2477">
        <f t="shared" si="717"/>
        <v>4.125</v>
      </c>
      <c r="HJ650" s="2477">
        <f t="shared" si="718"/>
        <v>4.125</v>
      </c>
      <c r="HK650" s="2477">
        <f t="shared" si="719"/>
        <v>5.5</v>
      </c>
      <c r="HL650" s="2478">
        <v>13.75</v>
      </c>
      <c r="HM650" s="1870"/>
      <c r="HN650" s="462"/>
      <c r="HO650" s="462"/>
      <c r="HP650" s="1871"/>
      <c r="HQ650" s="1870"/>
      <c r="HR650" s="462"/>
      <c r="HS650" s="462"/>
      <c r="HT650" s="1871"/>
      <c r="HU650" s="1870"/>
      <c r="HV650" s="462"/>
      <c r="HW650" s="462"/>
      <c r="HX650" s="1871"/>
      <c r="HY650" s="1870"/>
      <c r="HZ650" s="462"/>
      <c r="IA650" s="462"/>
      <c r="IB650" s="1871"/>
      <c r="IC650" s="374"/>
      <c r="ID650" s="374"/>
      <c r="IE650" s="374"/>
      <c r="IF650" s="2263"/>
      <c r="IG650" s="1870"/>
      <c r="IH650" s="462"/>
      <c r="II650" s="462"/>
      <c r="IJ650" s="1871"/>
      <c r="IK650" s="1870"/>
      <c r="IL650" s="462"/>
      <c r="IM650" s="462"/>
      <c r="IN650" s="1871"/>
      <c r="IO650" s="1869">
        <f t="shared" si="720"/>
        <v>5.0999999999999996</v>
      </c>
      <c r="IP650" s="374">
        <f t="shared" si="721"/>
        <v>5.0999999999999996</v>
      </c>
      <c r="IQ650" s="374">
        <f t="shared" si="722"/>
        <v>6.8</v>
      </c>
      <c r="IR650" s="2263">
        <v>17</v>
      </c>
      <c r="IS650" s="374"/>
      <c r="IT650" s="374"/>
      <c r="IU650" s="374"/>
      <c r="IV650" s="1870"/>
      <c r="IW650" s="1869"/>
      <c r="IX650" s="374"/>
      <c r="IY650" s="374"/>
      <c r="IZ650" s="2263"/>
      <c r="JA650" s="1869"/>
      <c r="JB650" s="374"/>
      <c r="JC650" s="374"/>
      <c r="JD650" s="2263"/>
      <c r="JE650" s="1869"/>
      <c r="JF650" s="374"/>
      <c r="JG650" s="374"/>
      <c r="JH650" s="2263"/>
      <c r="JI650" s="1869"/>
      <c r="JJ650" s="374"/>
      <c r="JK650" s="374"/>
      <c r="JL650" s="2263"/>
      <c r="JM650" s="1869"/>
      <c r="JN650" s="374"/>
      <c r="JO650" s="374"/>
      <c r="JP650" s="2263"/>
      <c r="JQ650" s="1869"/>
      <c r="JR650" s="374"/>
      <c r="JS650" s="374"/>
      <c r="JT650" s="2263"/>
      <c r="JU650" s="1869"/>
      <c r="JV650" s="374"/>
      <c r="JW650" s="374"/>
      <c r="JX650" s="2263"/>
      <c r="JY650" s="1869"/>
      <c r="JZ650" s="374"/>
      <c r="KA650" s="374"/>
      <c r="KB650" s="2263"/>
      <c r="KC650" s="1869"/>
      <c r="KD650" s="374"/>
      <c r="KE650" s="374"/>
      <c r="KF650" s="2263"/>
      <c r="KG650" s="1869"/>
      <c r="KH650" s="374"/>
      <c r="KI650" s="374"/>
      <c r="KJ650" s="2263"/>
      <c r="KK650" s="1869"/>
      <c r="KL650" s="374"/>
      <c r="KM650" s="374"/>
      <c r="KN650" s="2263"/>
      <c r="KO650" s="1869"/>
      <c r="KP650" s="374"/>
      <c r="KQ650" s="374"/>
      <c r="KR650" s="2263"/>
      <c r="KS650" s="1869"/>
      <c r="KT650" s="374"/>
      <c r="KU650" s="374"/>
      <c r="KV650" s="2263"/>
      <c r="KW650" s="1869"/>
      <c r="KX650" s="374"/>
      <c r="KY650" s="374"/>
      <c r="KZ650" s="2263"/>
      <c r="LA650" s="1869"/>
      <c r="LB650" s="374"/>
      <c r="LC650" s="374"/>
      <c r="LD650" s="2263"/>
      <c r="LE650" s="1869"/>
      <c r="LF650" s="374"/>
      <c r="LG650" s="374"/>
      <c r="LH650" s="2263"/>
      <c r="LI650" s="1869"/>
      <c r="LJ650" s="374"/>
      <c r="LK650" s="374"/>
      <c r="LL650" s="2263"/>
      <c r="LM650" s="1869"/>
      <c r="LN650" s="374"/>
      <c r="LO650" s="374"/>
      <c r="LP650" s="2263"/>
      <c r="LQ650" s="1869"/>
      <c r="LR650" s="374"/>
      <c r="LS650" s="374"/>
      <c r="LT650" s="2263"/>
      <c r="LU650" s="1869"/>
      <c r="LV650" s="374"/>
      <c r="LW650" s="374"/>
      <c r="LX650" s="2263"/>
      <c r="LY650" s="1869"/>
      <c r="LZ650" s="374"/>
      <c r="MA650" s="374"/>
      <c r="MB650" s="2263"/>
      <c r="MC650" s="1869"/>
      <c r="MD650" s="374"/>
      <c r="ME650" s="374"/>
      <c r="MF650" s="2263"/>
      <c r="MG650" s="1869"/>
      <c r="MH650" s="374"/>
      <c r="MI650" s="374"/>
      <c r="MJ650" s="2263"/>
      <c r="MK650" s="1869"/>
      <c r="ML650" s="374"/>
      <c r="MM650" s="374"/>
      <c r="MN650" s="2263"/>
      <c r="MO650" s="1869"/>
      <c r="MP650" s="374"/>
      <c r="MQ650" s="374"/>
      <c r="MR650" s="2263"/>
      <c r="MS650" s="1869"/>
      <c r="MT650" s="374"/>
      <c r="MU650" s="374"/>
      <c r="MV650" s="2263"/>
      <c r="MW650" s="1869"/>
      <c r="MX650" s="374"/>
      <c r="MY650" s="374"/>
      <c r="MZ650" s="2263"/>
      <c r="NA650" s="1869"/>
      <c r="NB650" s="374"/>
      <c r="NC650" s="374"/>
      <c r="ND650" s="2263"/>
    </row>
    <row r="651" spans="1:368" s="78" customFormat="1" thickBot="1">
      <c r="A651" s="899"/>
      <c r="B651" s="1754"/>
      <c r="C651" s="1790"/>
      <c r="D651" s="2331"/>
      <c r="E651" s="1790"/>
      <c r="F651" s="2342"/>
      <c r="G651" s="2342" t="s">
        <v>663</v>
      </c>
      <c r="H651" s="2343">
        <f t="shared" si="723"/>
        <v>4.0812499999999998</v>
      </c>
      <c r="I651" s="2343">
        <f t="shared" si="724"/>
        <v>4.0812499999999998</v>
      </c>
      <c r="J651" s="2377">
        <f t="shared" si="725"/>
        <v>6.0250000000000004</v>
      </c>
      <c r="K651" s="2214">
        <f t="shared" si="726"/>
        <v>14.1875</v>
      </c>
      <c r="L651" s="1754"/>
      <c r="M651" s="65"/>
      <c r="N651" s="65"/>
      <c r="O651" s="65"/>
      <c r="P651" s="218"/>
      <c r="Q651" s="2511"/>
      <c r="R651" s="97"/>
      <c r="S651" s="98"/>
      <c r="T651" s="2512"/>
      <c r="U651" s="41"/>
      <c r="V651" s="41"/>
      <c r="W651" s="41"/>
      <c r="X651" s="100"/>
      <c r="Y651" s="101"/>
      <c r="Z651" s="101"/>
      <c r="AA651" s="101"/>
      <c r="AB651" s="102"/>
      <c r="AC651" s="484"/>
      <c r="AD651" s="484"/>
      <c r="AE651" s="484"/>
      <c r="AF651" s="2403"/>
      <c r="AG651" s="2407"/>
      <c r="AH651" s="546"/>
      <c r="AI651" s="546"/>
      <c r="AJ651" s="724"/>
      <c r="AK651" s="485"/>
      <c r="AL651" s="486"/>
      <c r="AM651" s="486"/>
      <c r="AN651" s="2361"/>
      <c r="AO651" s="2227"/>
      <c r="AP651" s="2227"/>
      <c r="AQ651" s="2227"/>
      <c r="AR651" s="108"/>
      <c r="AS651" s="358"/>
      <c r="AT651" s="358"/>
      <c r="AU651" s="358"/>
      <c r="AV651" s="1983"/>
      <c r="AW651" s="1971"/>
      <c r="AX651" s="665"/>
      <c r="AY651" s="666"/>
      <c r="AZ651" s="1963"/>
      <c r="BA651" s="4"/>
      <c r="BB651" s="4"/>
      <c r="BC651" s="4"/>
      <c r="BD651" s="2395"/>
      <c r="BE651" s="2401"/>
      <c r="BF651" s="368"/>
      <c r="BG651" s="2451"/>
      <c r="BH651" s="2448"/>
      <c r="BI651" s="221"/>
      <c r="BJ651" s="221"/>
      <c r="BK651" s="221"/>
      <c r="BL651" s="220"/>
      <c r="BM651" s="1982"/>
      <c r="BN651" s="358"/>
      <c r="BO651" s="358"/>
      <c r="BP651" s="1983"/>
      <c r="BQ651" s="109"/>
      <c r="BR651" s="109"/>
      <c r="BS651" s="109"/>
      <c r="BT651" s="608"/>
      <c r="BU651" s="1939"/>
      <c r="BV651" s="109"/>
      <c r="BW651" s="109"/>
      <c r="BX651" s="1940"/>
      <c r="BY651" s="374"/>
      <c r="BZ651" s="374"/>
      <c r="CA651" s="374"/>
      <c r="CB651" s="2263"/>
      <c r="CC651" s="484"/>
      <c r="CD651" s="484"/>
      <c r="CE651" s="484"/>
      <c r="CF651" s="1246"/>
      <c r="CG651" s="38"/>
      <c r="CH651" s="38"/>
      <c r="CI651" s="38"/>
      <c r="CJ651" s="117"/>
      <c r="CK651" s="221"/>
      <c r="CL651" s="221"/>
      <c r="CM651" s="221"/>
      <c r="CN651" s="220"/>
      <c r="CO651" s="1858"/>
      <c r="CQ651" s="3"/>
      <c r="CR651" s="2020"/>
      <c r="CV651" s="121"/>
      <c r="CW651" s="2"/>
      <c r="CY651" s="3"/>
      <c r="CZ651" s="3"/>
      <c r="DA651" s="2418"/>
      <c r="DB651" s="378"/>
      <c r="DC651" s="2448"/>
      <c r="DD651" s="369"/>
      <c r="DE651" s="2"/>
      <c r="DG651" s="3"/>
      <c r="DH651" s="3"/>
      <c r="DI651" s="2"/>
      <c r="DK651" s="3"/>
      <c r="DL651" s="3"/>
      <c r="DM651" s="90"/>
      <c r="DN651" s="90"/>
      <c r="DO651" s="90"/>
      <c r="DP651" s="103"/>
      <c r="DQ651" s="2"/>
      <c r="DS651" s="3"/>
      <c r="DT651" s="121"/>
      <c r="DU651" s="1195">
        <v>4</v>
      </c>
      <c r="DV651" s="1195">
        <v>4</v>
      </c>
      <c r="DW651" s="1195">
        <v>7</v>
      </c>
      <c r="DX651" s="1196">
        <f t="shared" si="727"/>
        <v>15</v>
      </c>
      <c r="DY651" s="2"/>
      <c r="EA651" s="3"/>
      <c r="EB651" s="121"/>
      <c r="EC651" s="2"/>
      <c r="EE651" s="3"/>
      <c r="EF651" s="121"/>
      <c r="EG651" s="2"/>
      <c r="EI651" s="3"/>
      <c r="EJ651" s="121"/>
      <c r="EK651" s="2"/>
      <c r="EM651" s="3"/>
      <c r="EN651" s="121"/>
      <c r="EO651" s="1870"/>
      <c r="EP651" s="462"/>
      <c r="EQ651" s="462"/>
      <c r="ER651" s="1871"/>
      <c r="ES651" s="2"/>
      <c r="EU651" s="3"/>
      <c r="EV651" s="121"/>
      <c r="EW651" s="2"/>
      <c r="EY651" s="3"/>
      <c r="EZ651" s="121"/>
      <c r="FA651" s="2"/>
      <c r="FC651" s="3"/>
      <c r="FD651" s="121"/>
      <c r="FE651" s="1682"/>
      <c r="FF651" s="1683"/>
      <c r="FG651" s="1684"/>
      <c r="FH651" s="1685"/>
      <c r="FL651" s="2252"/>
      <c r="FP651" s="2252"/>
      <c r="FQ651" s="1858"/>
      <c r="FT651" s="2252"/>
      <c r="FX651" s="2252"/>
      <c r="FY651" s="374"/>
      <c r="FZ651" s="374"/>
      <c r="GA651" s="374"/>
      <c r="GB651" s="2263"/>
      <c r="GC651" s="374"/>
      <c r="GD651" s="374"/>
      <c r="GE651" s="374"/>
      <c r="GF651" s="2263"/>
      <c r="GG651" s="1858"/>
      <c r="GJ651" s="2252"/>
      <c r="GK651" s="1858"/>
      <c r="GN651" s="2252"/>
      <c r="GR651" s="2252"/>
      <c r="GS651" s="374"/>
      <c r="GT651" s="374"/>
      <c r="GU651" s="374"/>
      <c r="GV651" s="2263"/>
      <c r="GW651" s="1870">
        <v>4</v>
      </c>
      <c r="GX651" s="462">
        <v>4</v>
      </c>
      <c r="GY651" s="462">
        <v>6</v>
      </c>
      <c r="GZ651" s="1871">
        <f t="shared" si="728"/>
        <v>14</v>
      </c>
      <c r="HA651" s="1870"/>
      <c r="HB651" s="462"/>
      <c r="HC651" s="462"/>
      <c r="HD651" s="1871"/>
      <c r="HE651" s="1870"/>
      <c r="HF651" s="462"/>
      <c r="HG651" s="462"/>
      <c r="HH651" s="1871"/>
      <c r="HI651" s="374">
        <f t="shared" ref="HI651:HI653" si="729">HL651*6/20</f>
        <v>3.6</v>
      </c>
      <c r="HJ651" s="374">
        <f t="shared" ref="HJ651:HJ653" si="730">HL651*6/20</f>
        <v>3.6</v>
      </c>
      <c r="HK651" s="374">
        <f t="shared" ref="HK651:HK653" si="731">HL651*8/20</f>
        <v>4.8</v>
      </c>
      <c r="HL651" s="2263">
        <v>12</v>
      </c>
      <c r="HM651" s="1870"/>
      <c r="HN651" s="462"/>
      <c r="HO651" s="462"/>
      <c r="HP651" s="1871"/>
      <c r="HQ651" s="1870"/>
      <c r="HR651" s="462"/>
      <c r="HS651" s="462"/>
      <c r="HT651" s="1871"/>
      <c r="HU651" s="1906"/>
      <c r="HV651" s="683"/>
      <c r="HW651" s="683"/>
      <c r="HX651" s="1907"/>
      <c r="HY651" s="1906"/>
      <c r="HZ651" s="683"/>
      <c r="IA651" s="683"/>
      <c r="IB651" s="1907"/>
      <c r="IC651" s="374"/>
      <c r="ID651" s="374"/>
      <c r="IE651" s="374"/>
      <c r="IF651" s="2263"/>
      <c r="IG651" s="1906"/>
      <c r="IH651" s="683"/>
      <c r="II651" s="683"/>
      <c r="IJ651" s="1907"/>
      <c r="IK651" s="1906"/>
      <c r="IL651" s="683"/>
      <c r="IM651" s="683"/>
      <c r="IN651" s="1907"/>
      <c r="IO651" s="2482">
        <f t="shared" si="720"/>
        <v>4.7249999999999996</v>
      </c>
      <c r="IP651" s="2477">
        <f t="shared" si="721"/>
        <v>4.7249999999999996</v>
      </c>
      <c r="IQ651" s="2477">
        <f t="shared" si="722"/>
        <v>6.3</v>
      </c>
      <c r="IR651" s="2478">
        <v>15.75</v>
      </c>
      <c r="IS651" s="374"/>
      <c r="IT651" s="374"/>
      <c r="IU651" s="374"/>
      <c r="IV651" s="1870"/>
      <c r="IW651" s="1869"/>
      <c r="IX651" s="374"/>
      <c r="IY651" s="374"/>
      <c r="IZ651" s="2263"/>
      <c r="JA651" s="1869"/>
      <c r="JB651" s="374"/>
      <c r="JC651" s="374"/>
      <c r="JD651" s="2263"/>
      <c r="JE651" s="1869"/>
      <c r="JF651" s="374"/>
      <c r="JG651" s="374"/>
      <c r="JH651" s="2263"/>
      <c r="JI651" s="1869"/>
      <c r="JJ651" s="374"/>
      <c r="JK651" s="374"/>
      <c r="JL651" s="2263"/>
      <c r="JM651" s="1869"/>
      <c r="JN651" s="374"/>
      <c r="JO651" s="374"/>
      <c r="JP651" s="2263"/>
      <c r="JQ651" s="1869"/>
      <c r="JR651" s="374"/>
      <c r="JS651" s="374"/>
      <c r="JT651" s="2263"/>
      <c r="JU651" s="1869"/>
      <c r="JV651" s="374"/>
      <c r="JW651" s="374"/>
      <c r="JX651" s="2263"/>
      <c r="JY651" s="1869"/>
      <c r="JZ651" s="374"/>
      <c r="KA651" s="374"/>
      <c r="KB651" s="2263"/>
      <c r="KC651" s="1869"/>
      <c r="KD651" s="374"/>
      <c r="KE651" s="374"/>
      <c r="KF651" s="2263"/>
      <c r="KG651" s="1869"/>
      <c r="KH651" s="374"/>
      <c r="KI651" s="374"/>
      <c r="KJ651" s="2263"/>
      <c r="KK651" s="1869"/>
      <c r="KL651" s="374"/>
      <c r="KM651" s="374"/>
      <c r="KN651" s="2263"/>
      <c r="KO651" s="1869"/>
      <c r="KP651" s="374"/>
      <c r="KQ651" s="374"/>
      <c r="KR651" s="2263"/>
      <c r="KS651" s="1869"/>
      <c r="KT651" s="374"/>
      <c r="KU651" s="374"/>
      <c r="KV651" s="2263"/>
      <c r="KW651" s="1869"/>
      <c r="KX651" s="374"/>
      <c r="KY651" s="374"/>
      <c r="KZ651" s="2263"/>
      <c r="LA651" s="1869"/>
      <c r="LB651" s="374"/>
      <c r="LC651" s="374"/>
      <c r="LD651" s="2263"/>
      <c r="LE651" s="1869"/>
      <c r="LF651" s="374"/>
      <c r="LG651" s="374"/>
      <c r="LH651" s="2263"/>
      <c r="LI651" s="1869"/>
      <c r="LJ651" s="374"/>
      <c r="LK651" s="374"/>
      <c r="LL651" s="2263"/>
      <c r="LM651" s="1869"/>
      <c r="LN651" s="374"/>
      <c r="LO651" s="374"/>
      <c r="LP651" s="2263"/>
      <c r="LQ651" s="1869"/>
      <c r="LR651" s="374"/>
      <c r="LS651" s="374"/>
      <c r="LT651" s="2263"/>
      <c r="LU651" s="1869"/>
      <c r="LV651" s="374"/>
      <c r="LW651" s="374"/>
      <c r="LX651" s="2263"/>
      <c r="LY651" s="1869"/>
      <c r="LZ651" s="374"/>
      <c r="MA651" s="374"/>
      <c r="MB651" s="2263"/>
      <c r="MC651" s="1869"/>
      <c r="MD651" s="374"/>
      <c r="ME651" s="374"/>
      <c r="MF651" s="2263"/>
      <c r="MG651" s="1869"/>
      <c r="MH651" s="374"/>
      <c r="MI651" s="374"/>
      <c r="MJ651" s="2263"/>
      <c r="MK651" s="1869"/>
      <c r="ML651" s="374"/>
      <c r="MM651" s="374"/>
      <c r="MN651" s="2263"/>
      <c r="MO651" s="1869"/>
      <c r="MP651" s="374"/>
      <c r="MQ651" s="374"/>
      <c r="MR651" s="2263"/>
      <c r="MS651" s="1869"/>
      <c r="MT651" s="374"/>
      <c r="MU651" s="374"/>
      <c r="MV651" s="2263"/>
      <c r="MW651" s="1869"/>
      <c r="MX651" s="374"/>
      <c r="MY651" s="374"/>
      <c r="MZ651" s="2263"/>
      <c r="NA651" s="1869"/>
      <c r="NB651" s="374"/>
      <c r="NC651" s="374"/>
      <c r="ND651" s="2263"/>
    </row>
    <row r="652" spans="1:368" s="78" customFormat="1" thickBot="1">
      <c r="A652" s="899"/>
      <c r="B652" s="1754"/>
      <c r="C652" s="1790"/>
      <c r="D652" s="2331"/>
      <c r="E652" s="1790"/>
      <c r="F652" s="2342"/>
      <c r="G652" s="2342" t="s">
        <v>714</v>
      </c>
      <c r="H652" s="2377">
        <f t="shared" si="723"/>
        <v>4.8250000000000002</v>
      </c>
      <c r="I652" s="2352">
        <f t="shared" si="724"/>
        <v>5.0750000000000002</v>
      </c>
      <c r="J652" s="2343">
        <f t="shared" si="725"/>
        <v>5.35</v>
      </c>
      <c r="K652" s="2216">
        <f t="shared" si="726"/>
        <v>15.25</v>
      </c>
      <c r="L652" s="1754"/>
      <c r="M652" s="65"/>
      <c r="N652" s="65"/>
      <c r="O652" s="65"/>
      <c r="P652" s="218"/>
      <c r="Q652" s="2511"/>
      <c r="R652" s="97"/>
      <c r="S652" s="98"/>
      <c r="T652" s="2512"/>
      <c r="U652" s="41"/>
      <c r="V652" s="41"/>
      <c r="W652" s="41"/>
      <c r="X652" s="100"/>
      <c r="Y652" s="101"/>
      <c r="Z652" s="101"/>
      <c r="AA652" s="101"/>
      <c r="AB652" s="102"/>
      <c r="AC652" s="484"/>
      <c r="AD652" s="484"/>
      <c r="AE652" s="484"/>
      <c r="AF652" s="2403"/>
      <c r="AG652" s="2407"/>
      <c r="AH652" s="546"/>
      <c r="AI652" s="546"/>
      <c r="AJ652" s="724"/>
      <c r="AK652" s="485"/>
      <c r="AL652" s="486"/>
      <c r="AM652" s="486"/>
      <c r="AN652" s="2361"/>
      <c r="AO652" s="2227"/>
      <c r="AP652" s="2227"/>
      <c r="AQ652" s="2227"/>
      <c r="AR652" s="108"/>
      <c r="AS652" s="358"/>
      <c r="AT652" s="358"/>
      <c r="AU652" s="358"/>
      <c r="AV652" s="1983"/>
      <c r="AW652" s="1971"/>
      <c r="AX652" s="665"/>
      <c r="AY652" s="666"/>
      <c r="AZ652" s="1963"/>
      <c r="BA652" s="4"/>
      <c r="BB652" s="4"/>
      <c r="BC652" s="4"/>
      <c r="BD652" s="2395"/>
      <c r="BE652" s="1906"/>
      <c r="BF652" s="683"/>
      <c r="BG652" s="2466"/>
      <c r="BH652" s="2409"/>
      <c r="BI652" s="221"/>
      <c r="BJ652" s="221"/>
      <c r="BK652" s="221"/>
      <c r="BL652" s="220"/>
      <c r="BM652" s="1982"/>
      <c r="BN652" s="358"/>
      <c r="BO652" s="358"/>
      <c r="BP652" s="1983"/>
      <c r="BQ652" s="109"/>
      <c r="BR652" s="109"/>
      <c r="BS652" s="109"/>
      <c r="BT652" s="608"/>
      <c r="BU652" s="1939"/>
      <c r="BV652" s="109"/>
      <c r="BW652" s="109"/>
      <c r="BX652" s="1940"/>
      <c r="BY652" s="374"/>
      <c r="BZ652" s="374"/>
      <c r="CA652" s="374"/>
      <c r="CB652" s="2263"/>
      <c r="CC652" s="484"/>
      <c r="CD652" s="484"/>
      <c r="CE652" s="484"/>
      <c r="CF652" s="1246"/>
      <c r="CG652" s="38"/>
      <c r="CH652" s="38"/>
      <c r="CI652" s="38"/>
      <c r="CJ652" s="117"/>
      <c r="CK652" s="221"/>
      <c r="CL652" s="221"/>
      <c r="CM652" s="221"/>
      <c r="CN652" s="220"/>
      <c r="CO652" s="1858"/>
      <c r="CQ652" s="3"/>
      <c r="CR652" s="2020"/>
      <c r="CV652" s="121"/>
      <c r="CW652" s="2"/>
      <c r="CY652" s="3"/>
      <c r="CZ652" s="3"/>
      <c r="DA652" s="2418"/>
      <c r="DB652" s="378"/>
      <c r="DC652" s="2448"/>
      <c r="DD652" s="369"/>
      <c r="DE652" s="2"/>
      <c r="DG652" s="3"/>
      <c r="DH652" s="3"/>
      <c r="DI652" s="2"/>
      <c r="DK652" s="3"/>
      <c r="DL652" s="3"/>
      <c r="DM652" s="90"/>
      <c r="DN652" s="90"/>
      <c r="DO652" s="90"/>
      <c r="DP652" s="103"/>
      <c r="DQ652" s="2"/>
      <c r="DS652" s="3"/>
      <c r="DT652" s="121"/>
      <c r="DU652" s="1195">
        <v>5</v>
      </c>
      <c r="DV652" s="1195">
        <v>6</v>
      </c>
      <c r="DW652" s="1195">
        <v>4</v>
      </c>
      <c r="DX652" s="1196">
        <f t="shared" si="727"/>
        <v>15</v>
      </c>
      <c r="DY652" s="2"/>
      <c r="EA652" s="3"/>
      <c r="EB652" s="121"/>
      <c r="EC652" s="2"/>
      <c r="EE652" s="3"/>
      <c r="EF652" s="121"/>
      <c r="EG652" s="2"/>
      <c r="EI652" s="3"/>
      <c r="EJ652" s="121"/>
      <c r="EK652" s="2"/>
      <c r="EM652" s="3"/>
      <c r="EN652" s="121"/>
      <c r="EO652" s="1870"/>
      <c r="EP652" s="462"/>
      <c r="EQ652" s="462"/>
      <c r="ER652" s="1871"/>
      <c r="ES652" s="2"/>
      <c r="EU652" s="3"/>
      <c r="EV652" s="121"/>
      <c r="EW652" s="2"/>
      <c r="EY652" s="3"/>
      <c r="EZ652" s="121"/>
      <c r="FA652" s="2"/>
      <c r="FC652" s="3"/>
      <c r="FD652" s="121"/>
      <c r="FE652" s="1682"/>
      <c r="FF652" s="1683"/>
      <c r="FG652" s="1684"/>
      <c r="FH652" s="1685"/>
      <c r="FL652" s="2252"/>
      <c r="FP652" s="2252"/>
      <c r="FQ652" s="1858"/>
      <c r="FT652" s="2252"/>
      <c r="FX652" s="2252"/>
      <c r="FY652" s="374"/>
      <c r="FZ652" s="374"/>
      <c r="GA652" s="374"/>
      <c r="GB652" s="2263"/>
      <c r="GC652" s="374"/>
      <c r="GD652" s="374"/>
      <c r="GE652" s="374"/>
      <c r="GF652" s="2263"/>
      <c r="GG652" s="1858"/>
      <c r="GJ652" s="2252"/>
      <c r="GK652" s="1858"/>
      <c r="GN652" s="2252"/>
      <c r="GR652" s="2252"/>
      <c r="GS652" s="374"/>
      <c r="GT652" s="374"/>
      <c r="GU652" s="374"/>
      <c r="GV652" s="2263"/>
      <c r="GW652" s="1870">
        <v>5</v>
      </c>
      <c r="GX652" s="462">
        <v>5</v>
      </c>
      <c r="GY652" s="462">
        <v>5</v>
      </c>
      <c r="GZ652" s="1871">
        <f t="shared" si="728"/>
        <v>15</v>
      </c>
      <c r="HA652" s="1870"/>
      <c r="HB652" s="462"/>
      <c r="HC652" s="462"/>
      <c r="HD652" s="1871"/>
      <c r="HE652" s="1870"/>
      <c r="HF652" s="462"/>
      <c r="HG652" s="462"/>
      <c r="HH652" s="1871"/>
      <c r="HI652" s="374">
        <f t="shared" si="729"/>
        <v>4.8</v>
      </c>
      <c r="HJ652" s="374">
        <f t="shared" si="730"/>
        <v>4.8</v>
      </c>
      <c r="HK652" s="374">
        <f t="shared" si="731"/>
        <v>6.4</v>
      </c>
      <c r="HL652" s="2263">
        <v>16</v>
      </c>
      <c r="HM652" s="2477"/>
      <c r="HN652" s="2477"/>
      <c r="HO652" s="2477"/>
      <c r="HP652" s="2478"/>
      <c r="HQ652" s="1870"/>
      <c r="HR652" s="462"/>
      <c r="HS652" s="462"/>
      <c r="HT652" s="1871"/>
      <c r="HU652" s="1870"/>
      <c r="HV652" s="462"/>
      <c r="HW652" s="462"/>
      <c r="HX652" s="1871"/>
      <c r="HY652" s="1870"/>
      <c r="HZ652" s="462"/>
      <c r="IA652" s="462"/>
      <c r="IB652" s="1871"/>
      <c r="IC652" s="374"/>
      <c r="ID652" s="374"/>
      <c r="IE652" s="374"/>
      <c r="IF652" s="2263"/>
      <c r="IG652" s="1870"/>
      <c r="IH652" s="462"/>
      <c r="II652" s="462"/>
      <c r="IJ652" s="1871"/>
      <c r="IK652" s="1870"/>
      <c r="IL652" s="462"/>
      <c r="IM652" s="462"/>
      <c r="IN652" s="1871"/>
      <c r="IO652" s="1869">
        <f t="shared" ref="IO652" si="732">IR652*6/20</f>
        <v>4.5</v>
      </c>
      <c r="IP652" s="374">
        <f t="shared" ref="IP652" si="733">IR652*6/20</f>
        <v>4.5</v>
      </c>
      <c r="IQ652" s="374">
        <f t="shared" ref="IQ652" si="734">IR652*8/20</f>
        <v>6</v>
      </c>
      <c r="IR652" s="2263">
        <v>15</v>
      </c>
      <c r="IS652" s="374"/>
      <c r="IT652" s="374"/>
      <c r="IU652" s="374"/>
      <c r="IV652" s="1870"/>
      <c r="IW652" s="1869"/>
      <c r="IX652" s="374"/>
      <c r="IY652" s="374"/>
      <c r="IZ652" s="2263"/>
      <c r="JA652" s="1869"/>
      <c r="JB652" s="374"/>
      <c r="JC652" s="374"/>
      <c r="JD652" s="2263"/>
      <c r="JE652" s="1869"/>
      <c r="JF652" s="374"/>
      <c r="JG652" s="374"/>
      <c r="JH652" s="2263"/>
      <c r="JI652" s="1869"/>
      <c r="JJ652" s="374"/>
      <c r="JK652" s="374"/>
      <c r="JL652" s="2263"/>
      <c r="JM652" s="1869"/>
      <c r="JN652" s="374"/>
      <c r="JO652" s="374"/>
      <c r="JP652" s="2263"/>
      <c r="JQ652" s="1869"/>
      <c r="JR652" s="374"/>
      <c r="JS652" s="374"/>
      <c r="JT652" s="2263"/>
      <c r="JU652" s="1869"/>
      <c r="JV652" s="374"/>
      <c r="JW652" s="374"/>
      <c r="JX652" s="2263"/>
      <c r="JY652" s="1869"/>
      <c r="JZ652" s="374"/>
      <c r="KA652" s="374"/>
      <c r="KB652" s="2263"/>
      <c r="KC652" s="1869"/>
      <c r="KD652" s="374"/>
      <c r="KE652" s="374"/>
      <c r="KF652" s="2263"/>
      <c r="KG652" s="1869"/>
      <c r="KH652" s="374"/>
      <c r="KI652" s="374"/>
      <c r="KJ652" s="2263"/>
      <c r="KK652" s="1869"/>
      <c r="KL652" s="374"/>
      <c r="KM652" s="374"/>
      <c r="KN652" s="2263"/>
      <c r="KO652" s="1869"/>
      <c r="KP652" s="374"/>
      <c r="KQ652" s="374"/>
      <c r="KR652" s="2263"/>
      <c r="KS652" s="1869"/>
      <c r="KT652" s="374"/>
      <c r="KU652" s="374"/>
      <c r="KV652" s="2263"/>
      <c r="KW652" s="1869"/>
      <c r="KX652" s="374"/>
      <c r="KY652" s="374"/>
      <c r="KZ652" s="2263"/>
      <c r="LA652" s="1869"/>
      <c r="LB652" s="374"/>
      <c r="LC652" s="374"/>
      <c r="LD652" s="2263"/>
      <c r="LE652" s="1869"/>
      <c r="LF652" s="374"/>
      <c r="LG652" s="374"/>
      <c r="LH652" s="2263"/>
      <c r="LI652" s="1869"/>
      <c r="LJ652" s="374"/>
      <c r="LK652" s="374"/>
      <c r="LL652" s="2263"/>
      <c r="LM652" s="1869"/>
      <c r="LN652" s="374"/>
      <c r="LO652" s="374"/>
      <c r="LP652" s="2263"/>
      <c r="LQ652" s="1869"/>
      <c r="LR652" s="374"/>
      <c r="LS652" s="374"/>
      <c r="LT652" s="2263"/>
      <c r="LU652" s="1869"/>
      <c r="LV652" s="374"/>
      <c r="LW652" s="374"/>
      <c r="LX652" s="2263"/>
      <c r="LY652" s="1869"/>
      <c r="LZ652" s="374"/>
      <c r="MA652" s="374"/>
      <c r="MB652" s="2263"/>
      <c r="MC652" s="1869"/>
      <c r="MD652" s="374"/>
      <c r="ME652" s="374"/>
      <c r="MF652" s="2263"/>
      <c r="MG652" s="1869"/>
      <c r="MH652" s="374"/>
      <c r="MI652" s="374"/>
      <c r="MJ652" s="2263"/>
      <c r="MK652" s="1869"/>
      <c r="ML652" s="374"/>
      <c r="MM652" s="374"/>
      <c r="MN652" s="2263"/>
      <c r="MO652" s="1869"/>
      <c r="MP652" s="374"/>
      <c r="MQ652" s="374"/>
      <c r="MR652" s="2263"/>
      <c r="MS652" s="1869"/>
      <c r="MT652" s="374"/>
      <c r="MU652" s="374"/>
      <c r="MV652" s="2263"/>
      <c r="MW652" s="1869"/>
      <c r="MX652" s="374"/>
      <c r="MY652" s="374"/>
      <c r="MZ652" s="2263"/>
      <c r="NA652" s="1869"/>
      <c r="NB652" s="374"/>
      <c r="NC652" s="374"/>
      <c r="ND652" s="2263"/>
    </row>
    <row r="653" spans="1:368" s="933" customFormat="1" thickBot="1">
      <c r="A653" s="900"/>
      <c r="B653" s="1761"/>
      <c r="C653" s="2340"/>
      <c r="D653" s="2347"/>
      <c r="E653" s="2340"/>
      <c r="F653" s="2270"/>
      <c r="G653" s="2270" t="s">
        <v>607</v>
      </c>
      <c r="H653" s="2352">
        <f t="shared" si="723"/>
        <v>5.0347499999999998</v>
      </c>
      <c r="I653" s="2354">
        <f t="shared" si="724"/>
        <v>4.7847499999999998</v>
      </c>
      <c r="J653" s="2354">
        <f t="shared" si="725"/>
        <v>5.463000000000001</v>
      </c>
      <c r="K653" s="2215">
        <f t="shared" si="726"/>
        <v>15.282500000000001</v>
      </c>
      <c r="L653" s="1761"/>
      <c r="M653" s="2136"/>
      <c r="N653" s="2136"/>
      <c r="O653" s="2136"/>
      <c r="P653" s="2492"/>
      <c r="Q653" s="2538"/>
      <c r="R653" s="2137"/>
      <c r="S653" s="2138"/>
      <c r="T653" s="2539"/>
      <c r="U653" s="2139"/>
      <c r="V653" s="2139"/>
      <c r="W653" s="2139"/>
      <c r="X653" s="2140"/>
      <c r="Y653" s="2204"/>
      <c r="Z653" s="2204"/>
      <c r="AA653" s="2204"/>
      <c r="AB653" s="2205"/>
      <c r="AC653" s="2245"/>
      <c r="AD653" s="2245"/>
      <c r="AE653" s="2245"/>
      <c r="AF653" s="1310"/>
      <c r="AG653" s="2473"/>
      <c r="AH653" s="2473"/>
      <c r="AI653" s="2473"/>
      <c r="AJ653" s="2474"/>
      <c r="AK653" s="2391"/>
      <c r="AL653" s="2238"/>
      <c r="AM653" s="2238"/>
      <c r="AN653" s="2392"/>
      <c r="AO653" s="2229"/>
      <c r="AP653" s="2229"/>
      <c r="AQ653" s="2229"/>
      <c r="AR653" s="2230"/>
      <c r="AS653" s="918"/>
      <c r="AT653" s="918"/>
      <c r="AU653" s="918"/>
      <c r="AV653" s="2390"/>
      <c r="AW653" s="2414"/>
      <c r="AX653" s="2415"/>
      <c r="AY653" s="2416"/>
      <c r="AZ653" s="1979"/>
      <c r="BA653" s="2156"/>
      <c r="BB653" s="2156"/>
      <c r="BC653" s="2156"/>
      <c r="BD653" s="2396"/>
      <c r="BE653" s="2402"/>
      <c r="BF653" s="2273"/>
      <c r="BG653" s="2452"/>
      <c r="BH653" s="2449"/>
      <c r="BI653" s="2158"/>
      <c r="BJ653" s="2158"/>
      <c r="BK653" s="2158"/>
      <c r="BL653" s="2166"/>
      <c r="BM653" s="2389"/>
      <c r="BN653" s="918"/>
      <c r="BO653" s="918"/>
      <c r="BP653" s="2390"/>
      <c r="BQ653" s="2149"/>
      <c r="BR653" s="2149"/>
      <c r="BS653" s="2149"/>
      <c r="BT653" s="2151"/>
      <c r="BU653" s="2162"/>
      <c r="BV653" s="2149"/>
      <c r="BW653" s="2149"/>
      <c r="BX653" s="2163"/>
      <c r="BY653" s="906"/>
      <c r="BZ653" s="906"/>
      <c r="CA653" s="906"/>
      <c r="CB653" s="2393"/>
      <c r="CC653" s="484"/>
      <c r="CD653" s="484"/>
      <c r="CE653" s="484"/>
      <c r="CF653" s="1246"/>
      <c r="CG653" s="2160"/>
      <c r="CH653" s="2160"/>
      <c r="CI653" s="2160"/>
      <c r="CJ653" s="2161"/>
      <c r="CK653" s="2158"/>
      <c r="CL653" s="2158"/>
      <c r="CM653" s="2158"/>
      <c r="CN653" s="2166"/>
      <c r="CO653" s="1868"/>
      <c r="CQ653" s="2167"/>
      <c r="CR653" s="2206"/>
      <c r="CV653" s="2168"/>
      <c r="CW653" s="2169"/>
      <c r="CY653" s="2167"/>
      <c r="CZ653" s="2167"/>
      <c r="DA653" s="2418"/>
      <c r="DB653" s="378"/>
      <c r="DC653" s="2448"/>
      <c r="DD653" s="369"/>
      <c r="DE653" s="2169"/>
      <c r="DG653" s="2167"/>
      <c r="DH653" s="2167"/>
      <c r="DI653" s="2169"/>
      <c r="DK653" s="2167"/>
      <c r="DL653" s="2167"/>
      <c r="DM653" s="2170"/>
      <c r="DN653" s="2170"/>
      <c r="DO653" s="2170"/>
      <c r="DP653" s="2171"/>
      <c r="DQ653" s="2169"/>
      <c r="DS653" s="2167"/>
      <c r="DT653" s="2168"/>
      <c r="DU653" s="1195">
        <v>6</v>
      </c>
      <c r="DV653" s="1195">
        <v>5</v>
      </c>
      <c r="DW653" s="1195">
        <v>3</v>
      </c>
      <c r="DX653" s="1196">
        <f t="shared" si="727"/>
        <v>14</v>
      </c>
      <c r="DY653" s="2169"/>
      <c r="EA653" s="2167"/>
      <c r="EB653" s="2168"/>
      <c r="EC653" s="2169"/>
      <c r="EE653" s="2167"/>
      <c r="EF653" s="2168"/>
      <c r="EG653" s="2169"/>
      <c r="EI653" s="2167"/>
      <c r="EJ653" s="2168"/>
      <c r="EK653" s="2169"/>
      <c r="EM653" s="2167"/>
      <c r="EN653" s="2168"/>
      <c r="EO653" s="2348"/>
      <c r="EP653" s="2233"/>
      <c r="EQ653" s="2233"/>
      <c r="ER653" s="2349"/>
      <c r="ES653" s="2169"/>
      <c r="EU653" s="2167"/>
      <c r="EV653" s="2168"/>
      <c r="EW653" s="2169"/>
      <c r="EY653" s="2167"/>
      <c r="EZ653" s="2168"/>
      <c r="FA653" s="2169"/>
      <c r="FC653" s="2167"/>
      <c r="FD653" s="2168"/>
      <c r="FE653" s="2192"/>
      <c r="FF653" s="2193"/>
      <c r="FG653" s="2194"/>
      <c r="FH653" s="2195"/>
      <c r="FL653" s="2261"/>
      <c r="FP653" s="2261"/>
      <c r="FQ653" s="1868"/>
      <c r="FT653" s="2261"/>
      <c r="FX653" s="2261"/>
      <c r="FY653" s="906"/>
      <c r="FZ653" s="906"/>
      <c r="GA653" s="906"/>
      <c r="GB653" s="2393"/>
      <c r="GC653" s="906"/>
      <c r="GD653" s="906"/>
      <c r="GE653" s="906"/>
      <c r="GF653" s="2393"/>
      <c r="GG653" s="1868"/>
      <c r="GJ653" s="2261"/>
      <c r="GK653" s="1868"/>
      <c r="GN653" s="2261"/>
      <c r="GR653" s="2261"/>
      <c r="GS653" s="906"/>
      <c r="GT653" s="906"/>
      <c r="GU653" s="906"/>
      <c r="GV653" s="2393"/>
      <c r="GW653" s="2477">
        <f t="shared" ref="GW653" si="735">GZ653*6/20</f>
        <v>4.2389999999999999</v>
      </c>
      <c r="GX653" s="2477">
        <f t="shared" ref="GX653" si="736">GZ653*6/20</f>
        <v>4.2389999999999999</v>
      </c>
      <c r="GY653" s="2477">
        <f t="shared" ref="GY653" si="737">GZ653*8/20</f>
        <v>5.6520000000000001</v>
      </c>
      <c r="GZ653" s="2478">
        <v>14.13</v>
      </c>
      <c r="HA653" s="2348"/>
      <c r="HB653" s="2233"/>
      <c r="HC653" s="2233"/>
      <c r="HD653" s="2349"/>
      <c r="HE653" s="2348"/>
      <c r="HF653" s="2233"/>
      <c r="HG653" s="2233"/>
      <c r="HH653" s="2349"/>
      <c r="HI653" s="374">
        <f t="shared" si="729"/>
        <v>4.8</v>
      </c>
      <c r="HJ653" s="374">
        <f t="shared" si="730"/>
        <v>4.8</v>
      </c>
      <c r="HK653" s="374">
        <f t="shared" si="731"/>
        <v>6.4</v>
      </c>
      <c r="HL653" s="2263">
        <v>16</v>
      </c>
      <c r="HM653" s="1870"/>
      <c r="HN653" s="462"/>
      <c r="HO653" s="462"/>
      <c r="HP653" s="1871"/>
      <c r="HQ653" s="2348"/>
      <c r="HR653" s="2233"/>
      <c r="HS653" s="2233"/>
      <c r="HT653" s="2349"/>
      <c r="HU653" s="2348"/>
      <c r="HV653" s="2233"/>
      <c r="HW653" s="2233"/>
      <c r="HX653" s="2349"/>
      <c r="HY653" s="2348"/>
      <c r="HZ653" s="2233"/>
      <c r="IA653" s="2233"/>
      <c r="IB653" s="2349"/>
      <c r="IC653" s="2212"/>
      <c r="ID653" s="2213"/>
      <c r="IE653" s="2213"/>
      <c r="IF653" s="2357"/>
      <c r="IG653" s="2348"/>
      <c r="IH653" s="2233"/>
      <c r="II653" s="2233"/>
      <c r="IJ653" s="2349"/>
      <c r="IK653" s="2348"/>
      <c r="IL653" s="2233"/>
      <c r="IM653" s="2233"/>
      <c r="IN653" s="2349"/>
      <c r="IO653" s="1869">
        <f t="shared" ref="IO653" si="738">IR653*6/20</f>
        <v>5.0999999999999996</v>
      </c>
      <c r="IP653" s="374">
        <f t="shared" ref="IP653" si="739">IR653*6/20</f>
        <v>5.0999999999999996</v>
      </c>
      <c r="IQ653" s="374">
        <f t="shared" ref="IQ653" si="740">IR653*8/20</f>
        <v>6.8</v>
      </c>
      <c r="IR653" s="2263">
        <v>17</v>
      </c>
      <c r="IS653" s="906"/>
      <c r="IT653" s="906"/>
      <c r="IU653" s="906"/>
      <c r="IV653" s="2348"/>
      <c r="IW653" s="2243"/>
      <c r="IX653" s="906"/>
      <c r="IY653" s="906"/>
      <c r="IZ653" s="2393"/>
      <c r="JA653" s="2243"/>
      <c r="JB653" s="906"/>
      <c r="JC653" s="906"/>
      <c r="JD653" s="2393"/>
      <c r="JE653" s="2243"/>
      <c r="JF653" s="906"/>
      <c r="JG653" s="906"/>
      <c r="JH653" s="2393"/>
      <c r="JI653" s="1869"/>
      <c r="JJ653" s="374"/>
      <c r="JK653" s="374"/>
      <c r="JL653" s="2263"/>
      <c r="JM653" s="1869"/>
      <c r="JN653" s="374"/>
      <c r="JO653" s="374"/>
      <c r="JP653" s="2263"/>
      <c r="JQ653" s="1869"/>
      <c r="JR653" s="374"/>
      <c r="JS653" s="374"/>
      <c r="JT653" s="2263"/>
      <c r="JU653" s="1869"/>
      <c r="JV653" s="374"/>
      <c r="JW653" s="374"/>
      <c r="JX653" s="2263"/>
      <c r="JY653" s="1869"/>
      <c r="JZ653" s="374"/>
      <c r="KA653" s="374"/>
      <c r="KB653" s="2263"/>
      <c r="KC653" s="1869"/>
      <c r="KD653" s="374"/>
      <c r="KE653" s="374"/>
      <c r="KF653" s="2263"/>
      <c r="KG653" s="1869"/>
      <c r="KH653" s="374"/>
      <c r="KI653" s="374"/>
      <c r="KJ653" s="2263"/>
      <c r="KK653" s="1869"/>
      <c r="KL653" s="374"/>
      <c r="KM653" s="374"/>
      <c r="KN653" s="2263"/>
      <c r="KO653" s="1869"/>
      <c r="KP653" s="374"/>
      <c r="KQ653" s="374"/>
      <c r="KR653" s="2263"/>
      <c r="KS653" s="1869"/>
      <c r="KT653" s="374"/>
      <c r="KU653" s="374"/>
      <c r="KV653" s="2263"/>
      <c r="KW653" s="1869"/>
      <c r="KX653" s="374"/>
      <c r="KY653" s="374"/>
      <c r="KZ653" s="2263"/>
      <c r="LA653" s="1869"/>
      <c r="LB653" s="374"/>
      <c r="LC653" s="374"/>
      <c r="LD653" s="2263"/>
      <c r="LE653" s="1869"/>
      <c r="LF653" s="374"/>
      <c r="LG653" s="374"/>
      <c r="LH653" s="2263"/>
      <c r="LI653" s="1869"/>
      <c r="LJ653" s="374"/>
      <c r="LK653" s="374"/>
      <c r="LL653" s="2263"/>
      <c r="LM653" s="1869"/>
      <c r="LN653" s="374"/>
      <c r="LO653" s="374"/>
      <c r="LP653" s="2263"/>
      <c r="LQ653" s="1869"/>
      <c r="LR653" s="374"/>
      <c r="LS653" s="374"/>
      <c r="LT653" s="2263"/>
      <c r="LU653" s="1869"/>
      <c r="LV653" s="374"/>
      <c r="LW653" s="374"/>
      <c r="LX653" s="2263"/>
      <c r="LY653" s="1869"/>
      <c r="LZ653" s="374"/>
      <c r="MA653" s="374"/>
      <c r="MB653" s="2263"/>
      <c r="MC653" s="1869"/>
      <c r="MD653" s="374"/>
      <c r="ME653" s="374"/>
      <c r="MF653" s="2263"/>
      <c r="MG653" s="1869"/>
      <c r="MH653" s="374"/>
      <c r="MI653" s="374"/>
      <c r="MJ653" s="2263"/>
      <c r="MK653" s="1869"/>
      <c r="ML653" s="374"/>
      <c r="MM653" s="374"/>
      <c r="MN653" s="2263"/>
      <c r="MO653" s="1869"/>
      <c r="MP653" s="374"/>
      <c r="MQ653" s="374"/>
      <c r="MR653" s="2263"/>
      <c r="MS653" s="1869"/>
      <c r="MT653" s="374"/>
      <c r="MU653" s="374"/>
      <c r="MV653" s="2263"/>
      <c r="MW653" s="1869"/>
      <c r="MX653" s="374"/>
      <c r="MY653" s="374"/>
      <c r="MZ653" s="2263"/>
      <c r="NA653" s="1869"/>
      <c r="NB653" s="374"/>
      <c r="NC653" s="374"/>
      <c r="ND653" s="2263"/>
    </row>
    <row r="654" spans="1:368" s="898" customFormat="1" thickBot="1">
      <c r="A654" s="861"/>
      <c r="B654" s="1760"/>
      <c r="C654" s="1790"/>
      <c r="D654" s="2331"/>
      <c r="E654" s="1790"/>
      <c r="F654" s="2345" t="s">
        <v>715</v>
      </c>
      <c r="G654" s="2346"/>
      <c r="H654" s="2274"/>
      <c r="I654" s="2274"/>
      <c r="J654" s="2274"/>
      <c r="K654" s="2275"/>
      <c r="L654" s="1760"/>
      <c r="M654" s="2075"/>
      <c r="N654" s="2075"/>
      <c r="O654" s="2075"/>
      <c r="P654" s="2491"/>
      <c r="Q654" s="2572">
        <f>STDEV(T655:T663)</f>
        <v>1.2854355076955251</v>
      </c>
      <c r="R654" s="2570"/>
      <c r="S654" s="2571">
        <f>AVERAGE(T655:T663)</f>
        <v>14.062222222222223</v>
      </c>
      <c r="T654" s="2573"/>
      <c r="U654" s="2078"/>
      <c r="V654" s="2078"/>
      <c r="W654" s="2078"/>
      <c r="X654" s="2079"/>
      <c r="Y654" s="2199"/>
      <c r="Z654" s="2199"/>
      <c r="AA654" s="2199"/>
      <c r="AB654" s="2200"/>
      <c r="AC654" s="2570"/>
      <c r="AD654" s="2570"/>
      <c r="AE654" s="2571"/>
      <c r="AF654" s="2571"/>
      <c r="AG654" s="2574" t="e">
        <f>STDEV(AJ655:AJ663)</f>
        <v>#DIV/0!</v>
      </c>
      <c r="AH654" s="2574"/>
      <c r="AI654" s="2575" t="e">
        <f>AVERAGE(AJ655:AJ663)</f>
        <v>#DIV/0!</v>
      </c>
      <c r="AJ654" s="2575"/>
      <c r="AK654" s="2574"/>
      <c r="AL654" s="2574"/>
      <c r="AM654" s="2575"/>
      <c r="AN654" s="2575"/>
      <c r="AO654" s="2225"/>
      <c r="AP654" s="2225"/>
      <c r="AQ654" s="2225"/>
      <c r="AR654" s="2226"/>
      <c r="AS654" s="2574" t="e">
        <f>STDEV(AV655:AV663)</f>
        <v>#DIV/0!</v>
      </c>
      <c r="AT654" s="2574"/>
      <c r="AU654" s="2575" t="e">
        <f>AVERAGE(AV655:AV663)</f>
        <v>#DIV/0!</v>
      </c>
      <c r="AV654" s="2575"/>
      <c r="AW654" s="2570" t="e">
        <f>STDEV(AZ655:AZ663)</f>
        <v>#DIV/0!</v>
      </c>
      <c r="AX654" s="2570"/>
      <c r="AY654" s="2571" t="e">
        <f>AVERAGE(AZ655:AZ663)</f>
        <v>#DIV/0!</v>
      </c>
      <c r="AZ654" s="2571"/>
      <c r="BA654" s="2095"/>
      <c r="BB654" s="2095"/>
      <c r="BC654" s="2095"/>
      <c r="BD654" s="2394"/>
      <c r="BE654" s="2572">
        <f>STDEV(BH655:BH663)</f>
        <v>2.4034945623219168</v>
      </c>
      <c r="BF654" s="2570"/>
      <c r="BG654" s="2571">
        <f>AVERAGE(BH655:BH663)</f>
        <v>13.92888888888889</v>
      </c>
      <c r="BH654" s="2571"/>
      <c r="BI654" s="2097"/>
      <c r="BJ654" s="2097"/>
      <c r="BK654" s="2097"/>
      <c r="BL654" s="2098"/>
      <c r="BM654" s="2570"/>
      <c r="BN654" s="2570"/>
      <c r="BO654" s="2571"/>
      <c r="BP654" s="2571"/>
      <c r="BQ654" s="2088"/>
      <c r="BR654" s="2088"/>
      <c r="BS654" s="2088"/>
      <c r="BT654" s="2090"/>
      <c r="BU654" s="2101"/>
      <c r="BV654" s="2088"/>
      <c r="BW654" s="2088"/>
      <c r="BX654" s="2102"/>
      <c r="BY654" s="2570" t="e">
        <f>STDEV(CB655:CB663)</f>
        <v>#DIV/0!</v>
      </c>
      <c r="BZ654" s="2570"/>
      <c r="CA654" s="2571" t="e">
        <f>AVERAGE(CB655:CB663)</f>
        <v>#DIV/0!</v>
      </c>
      <c r="CB654" s="2571"/>
      <c r="CC654" s="2570" t="e">
        <f>STDEV(CF655:CF663)</f>
        <v>#DIV/0!</v>
      </c>
      <c r="CD654" s="2570"/>
      <c r="CE654" s="2571" t="e">
        <f>AVERAGE(CF655:CF663)</f>
        <v>#DIV/0!</v>
      </c>
      <c r="CF654" s="2571"/>
      <c r="CG654" s="2099"/>
      <c r="CH654" s="2099"/>
      <c r="CI654" s="2099"/>
      <c r="CJ654" s="2100"/>
      <c r="CK654" s="2097"/>
      <c r="CL654" s="2097"/>
      <c r="CM654" s="2097"/>
      <c r="CN654" s="2105"/>
      <c r="CO654" s="1867"/>
      <c r="CQ654" s="2106"/>
      <c r="CR654" s="2201"/>
      <c r="CV654" s="2107"/>
      <c r="CW654" s="2108"/>
      <c r="CY654" s="2106"/>
      <c r="CZ654" s="2106"/>
      <c r="DA654" s="2570" t="e">
        <f>STDEV(DD655:DD663)</f>
        <v>#DIV/0!</v>
      </c>
      <c r="DB654" s="2570"/>
      <c r="DC654" s="2571" t="e">
        <f>AVERAGE(DD655:DD663)</f>
        <v>#DIV/0!</v>
      </c>
      <c r="DD654" s="2571"/>
      <c r="DE654" s="2108"/>
      <c r="DG654" s="2106"/>
      <c r="DH654" s="2106"/>
      <c r="DI654" s="2108"/>
      <c r="DK654" s="2106"/>
      <c r="DL654" s="2106"/>
      <c r="DM654" s="2109"/>
      <c r="DN654" s="2109"/>
      <c r="DO654" s="2109"/>
      <c r="DP654" s="2110"/>
      <c r="DQ654" s="2108"/>
      <c r="DS654" s="2106"/>
      <c r="DT654" s="2107"/>
      <c r="DU654" s="2570" t="e">
        <f>STDEV(DX655:DX663)</f>
        <v>#DIV/0!</v>
      </c>
      <c r="DV654" s="2570"/>
      <c r="DW654" s="2571" t="e">
        <f>AVERAGE(DX655:DX663)</f>
        <v>#DIV/0!</v>
      </c>
      <c r="DX654" s="2571"/>
      <c r="DY654" s="2108"/>
      <c r="EA654" s="2106"/>
      <c r="EB654" s="2107"/>
      <c r="EC654" s="2108"/>
      <c r="EE654" s="2106"/>
      <c r="EF654" s="2107"/>
      <c r="EG654" s="2108"/>
      <c r="EI654" s="2106"/>
      <c r="EJ654" s="2107"/>
      <c r="EK654" s="2108"/>
      <c r="EM654" s="2106"/>
      <c r="EN654" s="2107"/>
      <c r="EO654" s="2570"/>
      <c r="EP654" s="2570"/>
      <c r="EQ654" s="2571"/>
      <c r="ER654" s="2571"/>
      <c r="ES654" s="2108"/>
      <c r="EU654" s="2106"/>
      <c r="EV654" s="2107"/>
      <c r="EW654" s="2108"/>
      <c r="EY654" s="2106"/>
      <c r="EZ654" s="2107"/>
      <c r="FA654" s="2108"/>
      <c r="FC654" s="2106"/>
      <c r="FD654" s="2107"/>
      <c r="FE654" s="2131"/>
      <c r="FF654" s="2132"/>
      <c r="FG654" s="2133"/>
      <c r="FH654" s="2134"/>
      <c r="FL654" s="2260"/>
      <c r="FP654" s="2260"/>
      <c r="FQ654" s="1867"/>
      <c r="FT654" s="2260"/>
      <c r="FX654" s="2260"/>
      <c r="FY654" s="2570">
        <f>STDEV(GB655:GB663)</f>
        <v>2.2043996411217748</v>
      </c>
      <c r="FZ654" s="2570"/>
      <c r="GA654" s="2571">
        <f>AVERAGE(GB655:GB663)</f>
        <v>12.875555555555556</v>
      </c>
      <c r="GB654" s="2571"/>
      <c r="GC654" s="2570" t="e">
        <f>STDEV(GF655:GF663)</f>
        <v>#DIV/0!</v>
      </c>
      <c r="GD654" s="2570"/>
      <c r="GE654" s="2571" t="e">
        <f>AVERAGE(GF655:GF663)</f>
        <v>#DIV/0!</v>
      </c>
      <c r="GF654" s="2571"/>
      <c r="GG654" s="1867"/>
      <c r="GJ654" s="2260"/>
      <c r="GK654" s="1867"/>
      <c r="GN654" s="2260"/>
      <c r="GR654" s="2260"/>
      <c r="GS654" s="2570" t="e">
        <f>STDEV(GV655:GV663)</f>
        <v>#DIV/0!</v>
      </c>
      <c r="GT654" s="2570"/>
      <c r="GU654" s="2571" t="e">
        <f>AVERAGE(GV655:GV663)</f>
        <v>#DIV/0!</v>
      </c>
      <c r="GV654" s="2571"/>
      <c r="GW654" s="2570">
        <f>STDEV(GZ655:GZ663)</f>
        <v>0.86376758705361467</v>
      </c>
      <c r="GX654" s="2570"/>
      <c r="GY654" s="2571">
        <f>AVERAGE(GZ655:GZ663)</f>
        <v>14.812222222222223</v>
      </c>
      <c r="GZ654" s="2571"/>
      <c r="HA654" s="2570"/>
      <c r="HB654" s="2570"/>
      <c r="HC654" s="2571"/>
      <c r="HD654" s="2571"/>
      <c r="HE654" s="2570" t="e">
        <f>STDEV(HH655:HH663)</f>
        <v>#DIV/0!</v>
      </c>
      <c r="HF654" s="2570"/>
      <c r="HG654" s="2571" t="e">
        <f>AVERAGE(HH655:HH663)</f>
        <v>#DIV/0!</v>
      </c>
      <c r="HH654" s="2571"/>
      <c r="HI654" s="2570">
        <f>STDEV(HL655:HL663)</f>
        <v>1.4523697111196516</v>
      </c>
      <c r="HJ654" s="2570"/>
      <c r="HK654" s="2571">
        <f>AVERAGE(HL655:HL663)</f>
        <v>14.125555555555556</v>
      </c>
      <c r="HL654" s="2571"/>
      <c r="HM654" s="2570" t="e">
        <f>STDEV(HP655:HP663)</f>
        <v>#DIV/0!</v>
      </c>
      <c r="HN654" s="2570"/>
      <c r="HO654" s="2571" t="e">
        <f>AVERAGE(HP655:HP663)</f>
        <v>#DIV/0!</v>
      </c>
      <c r="HP654" s="2571"/>
      <c r="HQ654" s="2570" t="e">
        <f>STDEV(HT655:HT663)</f>
        <v>#DIV/0!</v>
      </c>
      <c r="HR654" s="2570"/>
      <c r="HS654" s="2571" t="e">
        <f>AVERAGE(HT655:HT663)</f>
        <v>#DIV/0!</v>
      </c>
      <c r="HT654" s="2571"/>
      <c r="HU654" s="2570"/>
      <c r="HV654" s="2570"/>
      <c r="HW654" s="2571"/>
      <c r="HX654" s="2571"/>
      <c r="HY654" s="2570"/>
      <c r="HZ654" s="2570"/>
      <c r="IA654" s="2571"/>
      <c r="IB654" s="2571"/>
      <c r="IC654" s="2570" t="e">
        <f>STDEV(IF655:IF663)</f>
        <v>#DIV/0!</v>
      </c>
      <c r="ID654" s="2570"/>
      <c r="IE654" s="2571" t="e">
        <f>AVERAGE(IF655:IF663)</f>
        <v>#DIV/0!</v>
      </c>
      <c r="IF654" s="2571"/>
      <c r="IG654" s="2570"/>
      <c r="IH654" s="2570"/>
      <c r="II654" s="2571"/>
      <c r="IJ654" s="2571"/>
      <c r="IK654" s="2570">
        <f>STDEV(IN655:IR663)</f>
        <v>1.6153568577183743</v>
      </c>
      <c r="IL654" s="2570"/>
      <c r="IM654" s="2571">
        <f>AVERAGE(IN655:IR663)</f>
        <v>14.125555555555556</v>
      </c>
      <c r="IN654" s="2571"/>
      <c r="IO654" s="2570" t="e">
        <f>STDEV(IR655:IV663)</f>
        <v>#DIV/0!</v>
      </c>
      <c r="IP654" s="2570"/>
      <c r="IQ654" s="2571" t="e">
        <f>AVERAGE(IR655:IV663)</f>
        <v>#DIV/0!</v>
      </c>
      <c r="IR654" s="2571"/>
      <c r="IS654" s="2570"/>
      <c r="IT654" s="2570"/>
      <c r="IU654" s="2571"/>
      <c r="IV654" s="2571"/>
      <c r="IW654" s="2570">
        <f>STDEV(IZ655:JD663)</f>
        <v>1.6393596310755001</v>
      </c>
      <c r="IX654" s="2570"/>
      <c r="IY654" s="2571">
        <f>AVERAGE(IZ655:JD663)</f>
        <v>14.75</v>
      </c>
      <c r="IZ654" s="2571"/>
      <c r="JA654" s="2570" t="e">
        <f>STDEV(JD655:JH663)</f>
        <v>#DIV/0!</v>
      </c>
      <c r="JB654" s="2570"/>
      <c r="JC654" s="2571" t="e">
        <f>AVERAGE(JD655:JH663)</f>
        <v>#DIV/0!</v>
      </c>
      <c r="JD654" s="2571"/>
      <c r="JE654" s="2572"/>
      <c r="JF654" s="2570"/>
      <c r="JG654" s="2571"/>
      <c r="JH654" s="2573"/>
      <c r="JI654" s="2570" t="e">
        <f>STDEV(JL655:JP663)</f>
        <v>#DIV/0!</v>
      </c>
      <c r="JJ654" s="2570"/>
      <c r="JK654" s="2571" t="e">
        <f>AVERAGE(JL655:JP663)</f>
        <v>#DIV/0!</v>
      </c>
      <c r="JL654" s="2571"/>
      <c r="JM654" s="2570" t="e">
        <f>STDEV(JP655:JT663)</f>
        <v>#DIV/0!</v>
      </c>
      <c r="JN654" s="2570"/>
      <c r="JO654" s="2571" t="e">
        <f>AVERAGE(JP655:JT663)</f>
        <v>#DIV/0!</v>
      </c>
      <c r="JP654" s="2571"/>
      <c r="JQ654" s="2570" t="e">
        <f>STDEV(JT655:JX663)</f>
        <v>#DIV/0!</v>
      </c>
      <c r="JR654" s="2570"/>
      <c r="JS654" s="2571" t="e">
        <f>AVERAGE(JT655:JX663)</f>
        <v>#DIV/0!</v>
      </c>
      <c r="JT654" s="2571"/>
      <c r="JU654" s="2570" t="e">
        <f>STDEV(JX655:KB663)</f>
        <v>#DIV/0!</v>
      </c>
      <c r="JV654" s="2570"/>
      <c r="JW654" s="2571" t="e">
        <f>AVERAGE(JX655:KB663)</f>
        <v>#DIV/0!</v>
      </c>
      <c r="JX654" s="2571"/>
      <c r="JY654" s="2570" t="e">
        <f>STDEV(KB655:KF663)</f>
        <v>#DIV/0!</v>
      </c>
      <c r="JZ654" s="2570"/>
      <c r="KA654" s="2571" t="e">
        <f>AVERAGE(KB655:KF663)</f>
        <v>#DIV/0!</v>
      </c>
      <c r="KB654" s="2571"/>
      <c r="KC654" s="2570" t="e">
        <f>STDEV(KF655:KJ663)</f>
        <v>#DIV/0!</v>
      </c>
      <c r="KD654" s="2570"/>
      <c r="KE654" s="2571" t="e">
        <f>AVERAGE(KF655:KJ663)</f>
        <v>#DIV/0!</v>
      </c>
      <c r="KF654" s="2571"/>
      <c r="KG654" s="2570" t="e">
        <f>STDEV(KJ655:KN663)</f>
        <v>#DIV/0!</v>
      </c>
      <c r="KH654" s="2570"/>
      <c r="KI654" s="2571" t="e">
        <f>AVERAGE(KJ655:KN663)</f>
        <v>#DIV/0!</v>
      </c>
      <c r="KJ654" s="2571"/>
      <c r="KK654" s="2570" t="e">
        <f>STDEV(KN655:KR663)</f>
        <v>#DIV/0!</v>
      </c>
      <c r="KL654" s="2570"/>
      <c r="KM654" s="2571" t="e">
        <f>AVERAGE(KN655:KR663)</f>
        <v>#DIV/0!</v>
      </c>
      <c r="KN654" s="2571"/>
      <c r="KO654" s="2570" t="e">
        <f>STDEV(KR655:KV663)</f>
        <v>#DIV/0!</v>
      </c>
      <c r="KP654" s="2570"/>
      <c r="KQ654" s="2571" t="e">
        <f>AVERAGE(KR655:KV663)</f>
        <v>#DIV/0!</v>
      </c>
      <c r="KR654" s="2571"/>
      <c r="KS654" s="2570" t="e">
        <f>STDEV(KV655:KZ663)</f>
        <v>#DIV/0!</v>
      </c>
      <c r="KT654" s="2570"/>
      <c r="KU654" s="2571" t="e">
        <f>AVERAGE(KV655:KZ663)</f>
        <v>#DIV/0!</v>
      </c>
      <c r="KV654" s="2571"/>
      <c r="KW654" s="2570" t="e">
        <f>STDEV(KZ655:LD663)</f>
        <v>#DIV/0!</v>
      </c>
      <c r="KX654" s="2570"/>
      <c r="KY654" s="2571" t="e">
        <f>AVERAGE(KZ655:LD663)</f>
        <v>#DIV/0!</v>
      </c>
      <c r="KZ654" s="2571"/>
      <c r="LA654" s="2570" t="e">
        <f>STDEV(LD655:LH663)</f>
        <v>#DIV/0!</v>
      </c>
      <c r="LB654" s="2570"/>
      <c r="LC654" s="2571" t="e">
        <f>AVERAGE(LD655:LH663)</f>
        <v>#DIV/0!</v>
      </c>
      <c r="LD654" s="2571"/>
      <c r="LE654" s="2570" t="e">
        <f>STDEV(LH655:LL663)</f>
        <v>#DIV/0!</v>
      </c>
      <c r="LF654" s="2570"/>
      <c r="LG654" s="2571" t="e">
        <f>AVERAGE(LH655:LL663)</f>
        <v>#DIV/0!</v>
      </c>
      <c r="LH654" s="2571"/>
      <c r="LI654" s="2570" t="e">
        <f>STDEV(LL655:LP663)</f>
        <v>#DIV/0!</v>
      </c>
      <c r="LJ654" s="2570"/>
      <c r="LK654" s="2571" t="e">
        <f>AVERAGE(LL655:LP663)</f>
        <v>#DIV/0!</v>
      </c>
      <c r="LL654" s="2571"/>
      <c r="LM654" s="2570" t="e">
        <f>STDEV(LP655:LT663)</f>
        <v>#DIV/0!</v>
      </c>
      <c r="LN654" s="2570"/>
      <c r="LO654" s="2571" t="e">
        <f>AVERAGE(LP655:LT663)</f>
        <v>#DIV/0!</v>
      </c>
      <c r="LP654" s="2571"/>
      <c r="LQ654" s="2570" t="e">
        <f>STDEV(LT655:LX663)</f>
        <v>#DIV/0!</v>
      </c>
      <c r="LR654" s="2570"/>
      <c r="LS654" s="2571" t="e">
        <f>AVERAGE(LT655:LX663)</f>
        <v>#DIV/0!</v>
      </c>
      <c r="LT654" s="2571"/>
      <c r="LU654" s="2570" t="e">
        <f>STDEV(LX655:MB663)</f>
        <v>#DIV/0!</v>
      </c>
      <c r="LV654" s="2570"/>
      <c r="LW654" s="2571" t="e">
        <f>AVERAGE(LX655:MB663)</f>
        <v>#DIV/0!</v>
      </c>
      <c r="LX654" s="2571"/>
      <c r="LY654" s="2570" t="e">
        <f>STDEV(MB655:MF663)</f>
        <v>#DIV/0!</v>
      </c>
      <c r="LZ654" s="2570"/>
      <c r="MA654" s="2571" t="e">
        <f>AVERAGE(MB655:MF663)</f>
        <v>#DIV/0!</v>
      </c>
      <c r="MB654" s="2571"/>
      <c r="MC654" s="2570" t="e">
        <f>STDEV(MF655:MJ663)</f>
        <v>#DIV/0!</v>
      </c>
      <c r="MD654" s="2570"/>
      <c r="ME654" s="2571" t="e">
        <f>AVERAGE(MF655:MJ663)</f>
        <v>#DIV/0!</v>
      </c>
      <c r="MF654" s="2571"/>
      <c r="MG654" s="2570" t="e">
        <f>STDEV(MJ655:MN663)</f>
        <v>#DIV/0!</v>
      </c>
      <c r="MH654" s="2570"/>
      <c r="MI654" s="2571" t="e">
        <f>AVERAGE(MJ655:MN663)</f>
        <v>#DIV/0!</v>
      </c>
      <c r="MJ654" s="2571"/>
      <c r="MK654" s="2570" t="e">
        <f>STDEV(MN655:MR663)</f>
        <v>#DIV/0!</v>
      </c>
      <c r="ML654" s="2570"/>
      <c r="MM654" s="2571" t="e">
        <f>AVERAGE(MN655:MR663)</f>
        <v>#DIV/0!</v>
      </c>
      <c r="MN654" s="2571"/>
      <c r="MO654" s="2570" t="e">
        <f>STDEV(MR655:MV663)</f>
        <v>#DIV/0!</v>
      </c>
      <c r="MP654" s="2570"/>
      <c r="MQ654" s="2571" t="e">
        <f>AVERAGE(MR655:MV663)</f>
        <v>#DIV/0!</v>
      </c>
      <c r="MR654" s="2571"/>
      <c r="MS654" s="2570" t="e">
        <f>STDEV(MV655:MZ663)</f>
        <v>#DIV/0!</v>
      </c>
      <c r="MT654" s="2570"/>
      <c r="MU654" s="2571" t="e">
        <f>AVERAGE(MV655:MZ663)</f>
        <v>#DIV/0!</v>
      </c>
      <c r="MV654" s="2571"/>
      <c r="MW654" s="2570" t="e">
        <f>STDEV(MZ655:ND663)</f>
        <v>#DIV/0!</v>
      </c>
      <c r="MX654" s="2570"/>
      <c r="MY654" s="2571" t="e">
        <f>AVERAGE(MZ655:ND663)</f>
        <v>#DIV/0!</v>
      </c>
      <c r="MZ654" s="2571"/>
      <c r="NA654" s="2570" t="e">
        <f>STDEV(ND655:NH663)</f>
        <v>#DIV/0!</v>
      </c>
      <c r="NB654" s="2570"/>
      <c r="NC654" s="2571" t="e">
        <f>AVERAGE(ND655:NH663)</f>
        <v>#DIV/0!</v>
      </c>
      <c r="ND654" s="2571"/>
    </row>
    <row r="655" spans="1:368" s="78" customFormat="1" thickBot="1">
      <c r="A655" s="899"/>
      <c r="B655" s="1754"/>
      <c r="C655" s="1790"/>
      <c r="D655" s="2331"/>
      <c r="E655" s="1790"/>
      <c r="F655" s="2342" t="s">
        <v>716</v>
      </c>
      <c r="G655" s="2342" t="s">
        <v>163</v>
      </c>
      <c r="H655" s="2343">
        <f>AVERAGE(Q655,DA655,BE655,IW655,GW655,FY655,AK655,IK655,JI655,CC655,HI655)</f>
        <v>3.8857142857142857</v>
      </c>
      <c r="I655" s="2343">
        <f t="shared" ref="I655:J655" si="741">AVERAGE(R655,DB655,BF655,IX655,GX655,FZ655,AL655,IL655,JJ655,CD655,HJ655)</f>
        <v>3.7428571428571429</v>
      </c>
      <c r="J655" s="2343">
        <f t="shared" si="741"/>
        <v>4.8</v>
      </c>
      <c r="K655" s="2214">
        <f t="shared" ref="K655" si="742">SUM(H655:J655)</f>
        <v>12.428571428571427</v>
      </c>
      <c r="L655" s="1754"/>
      <c r="M655" s="65"/>
      <c r="N655" s="65"/>
      <c r="O655" s="65"/>
      <c r="P655" s="218"/>
      <c r="Q655" s="2493">
        <f t="shared" ref="Q655" si="743">T655*6/20</f>
        <v>3.9</v>
      </c>
      <c r="R655" s="2494">
        <f t="shared" ref="R655" si="744">T655*6/20</f>
        <v>3.9</v>
      </c>
      <c r="S655" s="2494">
        <f t="shared" ref="S655" si="745">T655*8/20</f>
        <v>5.2</v>
      </c>
      <c r="T655" s="2495">
        <v>13</v>
      </c>
      <c r="U655" s="41"/>
      <c r="V655" s="41"/>
      <c r="W655" s="41"/>
      <c r="X655" s="100"/>
      <c r="Y655" s="101"/>
      <c r="Z655" s="101"/>
      <c r="AA655" s="101"/>
      <c r="AB655" s="102"/>
      <c r="AC655" s="484"/>
      <c r="AD655" s="484"/>
      <c r="AE655" s="484"/>
      <c r="AF655" s="2403"/>
      <c r="AG655" s="2407"/>
      <c r="AH655" s="546"/>
      <c r="AI655" s="546"/>
      <c r="AJ655" s="724"/>
      <c r="AK655" s="2405"/>
      <c r="AL655" s="1556"/>
      <c r="AM655" s="1556"/>
      <c r="AN655" s="2406"/>
      <c r="AO655" s="2225"/>
      <c r="AP655" s="2225"/>
      <c r="AQ655" s="2225"/>
      <c r="AR655" s="2226"/>
      <c r="AS655" s="879"/>
      <c r="AT655" s="879"/>
      <c r="AU655" s="879"/>
      <c r="AV655" s="2236"/>
      <c r="AW655" s="1906"/>
      <c r="AX655" s="683"/>
      <c r="AY655" s="683"/>
      <c r="AZ655" s="1907"/>
      <c r="BA655" s="4"/>
      <c r="BB655" s="4"/>
      <c r="BC655" s="4"/>
      <c r="BD655" s="2395"/>
      <c r="BE655" s="2401">
        <v>3</v>
      </c>
      <c r="BF655" s="368">
        <v>4</v>
      </c>
      <c r="BG655" s="2451">
        <v>3</v>
      </c>
      <c r="BH655" s="2448">
        <f t="shared" ref="BH655" si="746">BG655+BF655+BE655</f>
        <v>10</v>
      </c>
      <c r="BI655" s="221"/>
      <c r="BJ655" s="221"/>
      <c r="BK655" s="221"/>
      <c r="BL655" s="220"/>
      <c r="BM655" s="2235"/>
      <c r="BN655" s="879"/>
      <c r="BO655" s="879"/>
      <c r="BP655" s="2236"/>
      <c r="BQ655" s="109"/>
      <c r="BR655" s="109"/>
      <c r="BS655" s="109"/>
      <c r="BT655" s="608"/>
      <c r="BU655" s="1939"/>
      <c r="BV655" s="109"/>
      <c r="BW655" s="109"/>
      <c r="BX655" s="1940"/>
      <c r="BY655" s="374"/>
      <c r="BZ655" s="374"/>
      <c r="CA655" s="374"/>
      <c r="CB655" s="2263"/>
      <c r="CC655" s="484"/>
      <c r="CD655" s="484"/>
      <c r="CE655" s="484"/>
      <c r="CF655" s="1246"/>
      <c r="CG655" s="38"/>
      <c r="CH655" s="38"/>
      <c r="CI655" s="38"/>
      <c r="CJ655" s="117"/>
      <c r="CK655" s="221"/>
      <c r="CL655" s="221"/>
      <c r="CM655" s="221"/>
      <c r="CN655" s="220"/>
      <c r="CO655" s="1858"/>
      <c r="CQ655" s="3"/>
      <c r="CR655" s="2020"/>
      <c r="CV655" s="121"/>
      <c r="CW655" s="2"/>
      <c r="CY655" s="3"/>
      <c r="CZ655" s="3"/>
      <c r="DA655" s="2418"/>
      <c r="DB655" s="378"/>
      <c r="DC655" s="2448"/>
      <c r="DD655" s="369"/>
      <c r="DE655" s="2"/>
      <c r="DG655" s="3"/>
      <c r="DH655" s="3"/>
      <c r="DI655" s="2"/>
      <c r="DK655" s="3"/>
      <c r="DL655" s="3"/>
      <c r="DM655" s="90"/>
      <c r="DN655" s="90"/>
      <c r="DO655" s="90"/>
      <c r="DP655" s="103"/>
      <c r="DQ655" s="2"/>
      <c r="DS655" s="3"/>
      <c r="DT655" s="121"/>
      <c r="DU655" s="1195"/>
      <c r="DV655" s="1195"/>
      <c r="DW655" s="1195"/>
      <c r="DX655" s="1196"/>
      <c r="DY655" s="2"/>
      <c r="EA655" s="3"/>
      <c r="EB655" s="121"/>
      <c r="EC655" s="2"/>
      <c r="EE655" s="3"/>
      <c r="EF655" s="121"/>
      <c r="EG655" s="2"/>
      <c r="EI655" s="3"/>
      <c r="EJ655" s="121"/>
      <c r="EK655" s="2"/>
      <c r="EM655" s="3"/>
      <c r="EN655" s="121"/>
      <c r="EO655" s="1870"/>
      <c r="EP655" s="462"/>
      <c r="EQ655" s="462"/>
      <c r="ER655" s="1871"/>
      <c r="ES655" s="2"/>
      <c r="EU655" s="3"/>
      <c r="EV655" s="121"/>
      <c r="EW655" s="2"/>
      <c r="EY655" s="3"/>
      <c r="EZ655" s="121"/>
      <c r="FA655" s="2"/>
      <c r="FC655" s="3"/>
      <c r="FD655" s="121"/>
      <c r="FE655" s="1682"/>
      <c r="FF655" s="1683"/>
      <c r="FG655" s="1684"/>
      <c r="FH655" s="1685"/>
      <c r="FL655" s="2252"/>
      <c r="FP655" s="2252"/>
      <c r="FQ655" s="1858"/>
      <c r="FT655" s="2252"/>
      <c r="FX655" s="2252"/>
      <c r="FY655" s="374">
        <f t="shared" ref="FY655" si="747">GB655*6/20</f>
        <v>3.6</v>
      </c>
      <c r="FZ655" s="374">
        <f t="shared" ref="FZ655" si="748">GB655*6/20</f>
        <v>3.6</v>
      </c>
      <c r="GA655" s="374">
        <f t="shared" ref="GA655" si="749">GB655*8/20</f>
        <v>4.8</v>
      </c>
      <c r="GB655" s="2263">
        <v>12</v>
      </c>
      <c r="GC655" s="374"/>
      <c r="GD655" s="374"/>
      <c r="GE655" s="374"/>
      <c r="GF655" s="2263"/>
      <c r="GG655" s="1858"/>
      <c r="GJ655" s="2252"/>
      <c r="GK655" s="1858"/>
      <c r="GN655" s="2252"/>
      <c r="GR655" s="2252"/>
      <c r="GS655" s="374"/>
      <c r="GT655" s="374"/>
      <c r="GU655" s="374"/>
      <c r="GV655" s="2263"/>
      <c r="GW655" s="1870">
        <v>5</v>
      </c>
      <c r="GX655" s="462">
        <v>3</v>
      </c>
      <c r="GY655" s="462">
        <v>5</v>
      </c>
      <c r="GZ655" s="1871">
        <f t="shared" ref="GZ655" si="750">GY655+GX655+GW655</f>
        <v>13</v>
      </c>
      <c r="HA655" s="1870"/>
      <c r="HB655" s="462"/>
      <c r="HC655" s="462"/>
      <c r="HD655" s="1871"/>
      <c r="HE655" s="1870"/>
      <c r="HF655" s="462"/>
      <c r="HG655" s="462"/>
      <c r="HH655" s="1871"/>
      <c r="HI655" s="374">
        <f t="shared" ref="HI655" si="751">HL655*6/20</f>
        <v>3.9</v>
      </c>
      <c r="HJ655" s="374">
        <f t="shared" ref="HJ655" si="752">HL655*6/20</f>
        <v>3.9</v>
      </c>
      <c r="HK655" s="374">
        <f t="shared" ref="HK655" si="753">HL655*8/20</f>
        <v>5.2</v>
      </c>
      <c r="HL655" s="2263">
        <v>13</v>
      </c>
      <c r="HM655" s="1870"/>
      <c r="HN655" s="462"/>
      <c r="HO655" s="462"/>
      <c r="HP655" s="1871"/>
      <c r="HQ655" s="1870"/>
      <c r="HR655" s="462"/>
      <c r="HS655" s="462"/>
      <c r="HT655" s="1871"/>
      <c r="HU655" s="1870"/>
      <c r="HV655" s="462"/>
      <c r="HW655" s="462"/>
      <c r="HX655" s="1871"/>
      <c r="HY655" s="1870"/>
      <c r="HZ655" s="462"/>
      <c r="IA655" s="462"/>
      <c r="IB655" s="1871"/>
      <c r="IC655" s="374"/>
      <c r="ID655" s="374"/>
      <c r="IE655" s="374"/>
      <c r="IF655" s="2263"/>
      <c r="IG655" s="1870"/>
      <c r="IH655" s="462"/>
      <c r="II655" s="462"/>
      <c r="IJ655" s="1871"/>
      <c r="IK655" s="1869">
        <f t="shared" ref="IK655" si="754">IN655*6/20</f>
        <v>3.9</v>
      </c>
      <c r="IL655" s="374">
        <f t="shared" ref="IL655" si="755">IN655*6/20</f>
        <v>3.9</v>
      </c>
      <c r="IM655" s="374">
        <f t="shared" ref="IM655" si="756">IN655*8/20</f>
        <v>5.2</v>
      </c>
      <c r="IN655" s="2263">
        <v>13</v>
      </c>
      <c r="IO655" s="1869"/>
      <c r="IP655" s="374"/>
      <c r="IQ655" s="374"/>
      <c r="IR655" s="2263"/>
      <c r="IS655" s="1906"/>
      <c r="IT655" s="683"/>
      <c r="IU655" s="683"/>
      <c r="IV655" s="699"/>
      <c r="IW655" s="1869">
        <f t="shared" ref="IW655" si="757">IZ655*6/20</f>
        <v>3.9</v>
      </c>
      <c r="IX655" s="374">
        <f t="shared" ref="IX655" si="758">IZ655*6/20</f>
        <v>3.9</v>
      </c>
      <c r="IY655" s="374">
        <f t="shared" ref="IY655" si="759">IZ655*8/20</f>
        <v>5.2</v>
      </c>
      <c r="IZ655" s="2263">
        <v>13</v>
      </c>
      <c r="JA655" s="1869"/>
      <c r="JB655" s="374"/>
      <c r="JC655" s="374"/>
      <c r="JD655" s="2263"/>
      <c r="JE655" s="1906"/>
      <c r="JF655" s="683"/>
      <c r="JG655" s="683"/>
      <c r="JH655" s="1907"/>
      <c r="JI655" s="1869"/>
      <c r="JJ655" s="374"/>
      <c r="JK655" s="374"/>
      <c r="JL655" s="2263"/>
      <c r="JM655" s="1869"/>
      <c r="JN655" s="374"/>
      <c r="JO655" s="374"/>
      <c r="JP655" s="2263"/>
      <c r="JQ655" s="1869"/>
      <c r="JR655" s="374"/>
      <c r="JS655" s="374"/>
      <c r="JT655" s="2263"/>
      <c r="JU655" s="1869"/>
      <c r="JV655" s="374"/>
      <c r="JW655" s="374"/>
      <c r="JX655" s="2263"/>
      <c r="JY655" s="1869"/>
      <c r="JZ655" s="374"/>
      <c r="KA655" s="374"/>
      <c r="KB655" s="2263"/>
      <c r="KC655" s="1869"/>
      <c r="KD655" s="374"/>
      <c r="KE655" s="374"/>
      <c r="KF655" s="2263"/>
      <c r="KG655" s="1869"/>
      <c r="KH655" s="374"/>
      <c r="KI655" s="374"/>
      <c r="KJ655" s="2263"/>
      <c r="KK655" s="1869"/>
      <c r="KL655" s="374"/>
      <c r="KM655" s="374"/>
      <c r="KN655" s="2263"/>
      <c r="KO655" s="1869"/>
      <c r="KP655" s="374"/>
      <c r="KQ655" s="374"/>
      <c r="KR655" s="2263"/>
      <c r="KS655" s="1869"/>
      <c r="KT655" s="374"/>
      <c r="KU655" s="374"/>
      <c r="KV655" s="2263"/>
      <c r="KW655" s="1869"/>
      <c r="KX655" s="374"/>
      <c r="KY655" s="374"/>
      <c r="KZ655" s="2263"/>
      <c r="LA655" s="1869"/>
      <c r="LB655" s="374"/>
      <c r="LC655" s="374"/>
      <c r="LD655" s="2263"/>
      <c r="LE655" s="1869"/>
      <c r="LF655" s="374"/>
      <c r="LG655" s="374"/>
      <c r="LH655" s="2263"/>
      <c r="LI655" s="1869"/>
      <c r="LJ655" s="374"/>
      <c r="LK655" s="374"/>
      <c r="LL655" s="2263"/>
      <c r="LM655" s="1869"/>
      <c r="LN655" s="374"/>
      <c r="LO655" s="374"/>
      <c r="LP655" s="2263"/>
      <c r="LQ655" s="1869"/>
      <c r="LR655" s="374"/>
      <c r="LS655" s="374"/>
      <c r="LT655" s="2263"/>
      <c r="LU655" s="1869"/>
      <c r="LV655" s="374"/>
      <c r="LW655" s="374"/>
      <c r="LX655" s="2263"/>
      <c r="LY655" s="1869"/>
      <c r="LZ655" s="374"/>
      <c r="MA655" s="374"/>
      <c r="MB655" s="2263"/>
      <c r="MC655" s="1869"/>
      <c r="MD655" s="374"/>
      <c r="ME655" s="374"/>
      <c r="MF655" s="2263"/>
      <c r="MG655" s="1869"/>
      <c r="MH655" s="374"/>
      <c r="MI655" s="374"/>
      <c r="MJ655" s="2263"/>
      <c r="MK655" s="1869"/>
      <c r="ML655" s="374"/>
      <c r="MM655" s="374"/>
      <c r="MN655" s="2263"/>
      <c r="MO655" s="1869"/>
      <c r="MP655" s="374"/>
      <c r="MQ655" s="374"/>
      <c r="MR655" s="2263"/>
      <c r="MS655" s="1869"/>
      <c r="MT655" s="374"/>
      <c r="MU655" s="374"/>
      <c r="MV655" s="2263"/>
      <c r="MW655" s="1869"/>
      <c r="MX655" s="374"/>
      <c r="MY655" s="374"/>
      <c r="MZ655" s="2263"/>
      <c r="NA655" s="1869"/>
      <c r="NB655" s="374"/>
      <c r="NC655" s="374"/>
      <c r="ND655" s="2263"/>
    </row>
    <row r="656" spans="1:368" s="78" customFormat="1" thickBot="1">
      <c r="A656" s="899"/>
      <c r="B656" s="1754"/>
      <c r="C656" s="1790"/>
      <c r="D656" s="2331"/>
      <c r="E656" s="1790"/>
      <c r="F656" s="2342"/>
      <c r="G656" s="2342" t="s">
        <v>589</v>
      </c>
      <c r="H656" s="2343">
        <f t="shared" ref="H656:H663" si="760">AVERAGE(Q656,DA656,BE656,IW656,GW656,FY656,AK656,IK656,JI656,CC656,HI656)</f>
        <v>4.2234285714285713</v>
      </c>
      <c r="I656" s="2343">
        <f t="shared" ref="I656:I663" si="761">AVERAGE(R656,DB656,BF656,IX656,GX656,FZ656,AL656,IL656,JJ656,CD656,HJ656)</f>
        <v>4.0091428571428569</v>
      </c>
      <c r="J656" s="2343">
        <f t="shared" ref="J656:J663" si="762">AVERAGE(S656,DC656,BG656,IY656,GY656,GA656,AM656,IM656,JK656,CE656,HK656)</f>
        <v>5.4645714285714293</v>
      </c>
      <c r="K656" s="2214">
        <f t="shared" ref="K656:K663" si="763">SUM(H656:J656)</f>
        <v>13.697142857142858</v>
      </c>
      <c r="L656" s="1754"/>
      <c r="M656" s="65"/>
      <c r="N656" s="65"/>
      <c r="O656" s="65"/>
      <c r="P656" s="218"/>
      <c r="Q656" s="2496">
        <f t="shared" ref="Q656:Q663" si="764">T656*6/20</f>
        <v>4.2</v>
      </c>
      <c r="R656" s="2483">
        <f t="shared" ref="R656:R663" si="765">T656*6/20</f>
        <v>4.2</v>
      </c>
      <c r="S656" s="2483">
        <f t="shared" ref="S656:S663" si="766">T656*8/20</f>
        <v>5.6</v>
      </c>
      <c r="T656" s="2484">
        <v>14</v>
      </c>
      <c r="U656" s="41"/>
      <c r="V656" s="41"/>
      <c r="W656" s="41"/>
      <c r="X656" s="100"/>
      <c r="Y656" s="101"/>
      <c r="Z656" s="101"/>
      <c r="AA656" s="101"/>
      <c r="AB656" s="102"/>
      <c r="AC656" s="484"/>
      <c r="AD656" s="484"/>
      <c r="AE656" s="484"/>
      <c r="AF656" s="2403"/>
      <c r="AG656" s="2407"/>
      <c r="AH656" s="546"/>
      <c r="AI656" s="546"/>
      <c r="AJ656" s="724"/>
      <c r="AK656" s="485"/>
      <c r="AL656" s="486"/>
      <c r="AM656" s="486"/>
      <c r="AN656" s="2361"/>
      <c r="AO656" s="2227"/>
      <c r="AP656" s="2227"/>
      <c r="AQ656" s="2227"/>
      <c r="AR656" s="108"/>
      <c r="AS656" s="358"/>
      <c r="AT656" s="358"/>
      <c r="AU656" s="358"/>
      <c r="AV656" s="1983"/>
      <c r="AW656" s="1971"/>
      <c r="AX656" s="665"/>
      <c r="AY656" s="666"/>
      <c r="AZ656" s="1963"/>
      <c r="BA656" s="4"/>
      <c r="BB656" s="4"/>
      <c r="BC656" s="4"/>
      <c r="BD656" s="2395"/>
      <c r="BE656" s="2401">
        <v>4.5</v>
      </c>
      <c r="BF656" s="368">
        <v>4</v>
      </c>
      <c r="BG656" s="2451">
        <v>5.5</v>
      </c>
      <c r="BH656" s="2448">
        <f t="shared" ref="BH656:BH663" si="767">BG656+BF656+BE656</f>
        <v>14</v>
      </c>
      <c r="BI656" s="221"/>
      <c r="BJ656" s="221"/>
      <c r="BK656" s="221"/>
      <c r="BL656" s="220"/>
      <c r="BM656" s="1982"/>
      <c r="BN656" s="358"/>
      <c r="BO656" s="358"/>
      <c r="BP656" s="1983"/>
      <c r="BQ656" s="109"/>
      <c r="BR656" s="109"/>
      <c r="BS656" s="109"/>
      <c r="BT656" s="608"/>
      <c r="BU656" s="1939"/>
      <c r="BV656" s="109"/>
      <c r="BW656" s="109"/>
      <c r="BX656" s="1940"/>
      <c r="BY656" s="374"/>
      <c r="BZ656" s="374"/>
      <c r="CA656" s="374"/>
      <c r="CB656" s="2263"/>
      <c r="CC656" s="1906"/>
      <c r="CD656" s="683"/>
      <c r="CE656" s="683"/>
      <c r="CF656" s="1907"/>
      <c r="CG656" s="38"/>
      <c r="CH656" s="38"/>
      <c r="CI656" s="38"/>
      <c r="CJ656" s="117"/>
      <c r="CK656" s="221"/>
      <c r="CL656" s="221"/>
      <c r="CM656" s="221"/>
      <c r="CN656" s="220"/>
      <c r="CO656" s="1858"/>
      <c r="CQ656" s="3"/>
      <c r="CR656" s="2020"/>
      <c r="CV656" s="121"/>
      <c r="CW656" s="2"/>
      <c r="CY656" s="3"/>
      <c r="CZ656" s="3"/>
      <c r="DA656" s="2418"/>
      <c r="DB656" s="378"/>
      <c r="DC656" s="2448"/>
      <c r="DD656" s="369"/>
      <c r="DE656" s="2"/>
      <c r="DG656" s="3"/>
      <c r="DH656" s="3"/>
      <c r="DI656" s="2"/>
      <c r="DK656" s="3"/>
      <c r="DL656" s="3"/>
      <c r="DM656" s="90"/>
      <c r="DN656" s="90"/>
      <c r="DO656" s="90"/>
      <c r="DP656" s="103"/>
      <c r="DQ656" s="2"/>
      <c r="DS656" s="3"/>
      <c r="DT656" s="121"/>
      <c r="DU656" s="1195"/>
      <c r="DV656" s="1195"/>
      <c r="DW656" s="1195"/>
      <c r="DX656" s="1196"/>
      <c r="DY656" s="2"/>
      <c r="EA656" s="3"/>
      <c r="EB656" s="121"/>
      <c r="EC656" s="2"/>
      <c r="EE656" s="3"/>
      <c r="EF656" s="121"/>
      <c r="EG656" s="2"/>
      <c r="EI656" s="3"/>
      <c r="EJ656" s="121"/>
      <c r="EK656" s="2"/>
      <c r="EM656" s="3"/>
      <c r="EN656" s="121"/>
      <c r="EO656" s="1870"/>
      <c r="EP656" s="462"/>
      <c r="EQ656" s="462"/>
      <c r="ER656" s="1871"/>
      <c r="ES656" s="2"/>
      <c r="EU656" s="3"/>
      <c r="EV656" s="121"/>
      <c r="EW656" s="2"/>
      <c r="EY656" s="3"/>
      <c r="EZ656" s="121"/>
      <c r="FA656" s="2"/>
      <c r="FC656" s="3"/>
      <c r="FD656" s="121"/>
      <c r="FE656" s="1682"/>
      <c r="FF656" s="1683"/>
      <c r="FG656" s="1684"/>
      <c r="FH656" s="1685"/>
      <c r="FL656" s="2252"/>
      <c r="FP656" s="2252"/>
      <c r="FQ656" s="1858"/>
      <c r="FT656" s="2252"/>
      <c r="FX656" s="2252"/>
      <c r="FY656" s="1906">
        <f>GB656*6/20</f>
        <v>3.8639999999999999</v>
      </c>
      <c r="FZ656" s="683">
        <f>GB656*6/20</f>
        <v>3.8639999999999999</v>
      </c>
      <c r="GA656" s="683">
        <f>GB656*8/20</f>
        <v>5.1520000000000001</v>
      </c>
      <c r="GB656" s="1907">
        <v>12.88</v>
      </c>
      <c r="GC656" s="374"/>
      <c r="GD656" s="374"/>
      <c r="GE656" s="374"/>
      <c r="GF656" s="2263"/>
      <c r="GG656" s="1858"/>
      <c r="GJ656" s="2252"/>
      <c r="GK656" s="1858"/>
      <c r="GN656" s="2252"/>
      <c r="GR656" s="2252"/>
      <c r="GS656" s="1870"/>
      <c r="GT656" s="462"/>
      <c r="GU656" s="462"/>
      <c r="GV656" s="1871"/>
      <c r="GW656" s="1870">
        <v>5</v>
      </c>
      <c r="GX656" s="462">
        <v>4</v>
      </c>
      <c r="GY656" s="462">
        <v>6</v>
      </c>
      <c r="GZ656" s="1871">
        <f t="shared" ref="GZ656:GZ662" si="768">GY656+GX656+GW656</f>
        <v>15</v>
      </c>
      <c r="HA656" s="1870"/>
      <c r="HB656" s="462"/>
      <c r="HC656" s="462"/>
      <c r="HD656" s="1871"/>
      <c r="HE656" s="1870"/>
      <c r="HF656" s="462"/>
      <c r="HG656" s="462"/>
      <c r="HH656" s="1871"/>
      <c r="HI656" s="374">
        <f t="shared" ref="HI656:HI663" si="769">HL656*6/20</f>
        <v>4.2</v>
      </c>
      <c r="HJ656" s="374">
        <f t="shared" ref="HJ656:HJ663" si="770">HL656*6/20</f>
        <v>4.2</v>
      </c>
      <c r="HK656" s="374">
        <f t="shared" ref="HK656:HK663" si="771">HL656*8/20</f>
        <v>5.6</v>
      </c>
      <c r="HL656" s="2263">
        <v>14</v>
      </c>
      <c r="HM656" s="1870"/>
      <c r="HN656" s="462"/>
      <c r="HO656" s="462"/>
      <c r="HP656" s="1871"/>
      <c r="HQ656" s="1870"/>
      <c r="HR656" s="462"/>
      <c r="HS656" s="462"/>
      <c r="HT656" s="1871"/>
      <c r="HU656" s="1870"/>
      <c r="HV656" s="462"/>
      <c r="HW656" s="462"/>
      <c r="HX656" s="1871"/>
      <c r="HY656" s="1870"/>
      <c r="HZ656" s="462"/>
      <c r="IA656" s="462"/>
      <c r="IB656" s="1871"/>
      <c r="IC656" s="374"/>
      <c r="ID656" s="374"/>
      <c r="IE656" s="374"/>
      <c r="IF656" s="2263"/>
      <c r="IG656" s="1870"/>
      <c r="IH656" s="462"/>
      <c r="II656" s="462"/>
      <c r="IJ656" s="1871"/>
      <c r="IK656" s="1869">
        <f t="shared" ref="IK656:IK663" si="772">IN656*6/20</f>
        <v>3.9</v>
      </c>
      <c r="IL656" s="374">
        <f t="shared" ref="IL656:IL663" si="773">IN656*6/20</f>
        <v>3.9</v>
      </c>
      <c r="IM656" s="374">
        <f t="shared" ref="IM656:IM663" si="774">IN656*8/20</f>
        <v>5.2</v>
      </c>
      <c r="IN656" s="2263">
        <v>13</v>
      </c>
      <c r="IO656" s="1869"/>
      <c r="IP656" s="374"/>
      <c r="IQ656" s="374"/>
      <c r="IR656" s="2263"/>
      <c r="IS656" s="374"/>
      <c r="IT656" s="374"/>
      <c r="IU656" s="374"/>
      <c r="IV656" s="1870"/>
      <c r="IW656" s="1869">
        <f t="shared" ref="IW656:IW663" si="775">IZ656*6/20</f>
        <v>3.9</v>
      </c>
      <c r="IX656" s="374">
        <f t="shared" ref="IX656:IX663" si="776">IZ656*6/20</f>
        <v>3.9</v>
      </c>
      <c r="IY656" s="374">
        <f t="shared" ref="IY656:IY663" si="777">IZ656*8/20</f>
        <v>5.2</v>
      </c>
      <c r="IZ656" s="2263">
        <v>13</v>
      </c>
      <c r="JA656" s="1869"/>
      <c r="JB656" s="374"/>
      <c r="JC656" s="374"/>
      <c r="JD656" s="2263"/>
      <c r="JE656" s="1869"/>
      <c r="JF656" s="374"/>
      <c r="JG656" s="374"/>
      <c r="JH656" s="2263"/>
      <c r="JI656" s="1869"/>
      <c r="JJ656" s="374"/>
      <c r="JK656" s="374"/>
      <c r="JL656" s="2263"/>
      <c r="JM656" s="1869"/>
      <c r="JN656" s="374"/>
      <c r="JO656" s="374"/>
      <c r="JP656" s="2263"/>
      <c r="JQ656" s="1869"/>
      <c r="JR656" s="374"/>
      <c r="JS656" s="374"/>
      <c r="JT656" s="2263"/>
      <c r="JU656" s="1869"/>
      <c r="JV656" s="374"/>
      <c r="JW656" s="374"/>
      <c r="JX656" s="2263"/>
      <c r="JY656" s="1869"/>
      <c r="JZ656" s="374"/>
      <c r="KA656" s="374"/>
      <c r="KB656" s="2263"/>
      <c r="KC656" s="1869"/>
      <c r="KD656" s="374"/>
      <c r="KE656" s="374"/>
      <c r="KF656" s="2263"/>
      <c r="KG656" s="1869"/>
      <c r="KH656" s="374"/>
      <c r="KI656" s="374"/>
      <c r="KJ656" s="2263"/>
      <c r="KK656" s="1869"/>
      <c r="KL656" s="374"/>
      <c r="KM656" s="374"/>
      <c r="KN656" s="2263"/>
      <c r="KO656" s="1869"/>
      <c r="KP656" s="374"/>
      <c r="KQ656" s="374"/>
      <c r="KR656" s="2263"/>
      <c r="KS656" s="1869"/>
      <c r="KT656" s="374"/>
      <c r="KU656" s="374"/>
      <c r="KV656" s="2263"/>
      <c r="KW656" s="1869"/>
      <c r="KX656" s="374"/>
      <c r="KY656" s="374"/>
      <c r="KZ656" s="2263"/>
      <c r="LA656" s="1869"/>
      <c r="LB656" s="374"/>
      <c r="LC656" s="374"/>
      <c r="LD656" s="2263"/>
      <c r="LE656" s="1869"/>
      <c r="LF656" s="374"/>
      <c r="LG656" s="374"/>
      <c r="LH656" s="2263"/>
      <c r="LI656" s="1869"/>
      <c r="LJ656" s="374"/>
      <c r="LK656" s="374"/>
      <c r="LL656" s="2263"/>
      <c r="LM656" s="1869"/>
      <c r="LN656" s="374"/>
      <c r="LO656" s="374"/>
      <c r="LP656" s="2263"/>
      <c r="LQ656" s="1869"/>
      <c r="LR656" s="374"/>
      <c r="LS656" s="374"/>
      <c r="LT656" s="2263"/>
      <c r="LU656" s="1869"/>
      <c r="LV656" s="374"/>
      <c r="LW656" s="374"/>
      <c r="LX656" s="2263"/>
      <c r="LY656" s="1869"/>
      <c r="LZ656" s="374"/>
      <c r="MA656" s="374"/>
      <c r="MB656" s="2263"/>
      <c r="MC656" s="1869"/>
      <c r="MD656" s="374"/>
      <c r="ME656" s="374"/>
      <c r="MF656" s="2263"/>
      <c r="MG656" s="1869"/>
      <c r="MH656" s="374"/>
      <c r="MI656" s="374"/>
      <c r="MJ656" s="2263"/>
      <c r="MK656" s="1869"/>
      <c r="ML656" s="374"/>
      <c r="MM656" s="374"/>
      <c r="MN656" s="2263"/>
      <c r="MO656" s="1869"/>
      <c r="MP656" s="374"/>
      <c r="MQ656" s="374"/>
      <c r="MR656" s="2263"/>
      <c r="MS656" s="1869"/>
      <c r="MT656" s="374"/>
      <c r="MU656" s="374"/>
      <c r="MV656" s="2263"/>
      <c r="MW656" s="1869"/>
      <c r="MX656" s="374"/>
      <c r="MY656" s="374"/>
      <c r="MZ656" s="2263"/>
      <c r="NA656" s="1869"/>
      <c r="NB656" s="374"/>
      <c r="NC656" s="374"/>
      <c r="ND656" s="2263"/>
    </row>
    <row r="657" spans="1:368" s="78" customFormat="1" thickBot="1">
      <c r="A657" s="899"/>
      <c r="B657" s="1754"/>
      <c r="C657" s="1790"/>
      <c r="D657" s="2331"/>
      <c r="E657" s="1790"/>
      <c r="F657" s="2342"/>
      <c r="G657" s="2342" t="s">
        <v>717</v>
      </c>
      <c r="H657" s="2343">
        <f t="shared" si="760"/>
        <v>4.3025714285714276</v>
      </c>
      <c r="I657" s="2343">
        <f t="shared" si="761"/>
        <v>4.1597142857142853</v>
      </c>
      <c r="J657" s="2343">
        <f t="shared" si="762"/>
        <v>5.6891428571428575</v>
      </c>
      <c r="K657" s="2214">
        <f t="shared" si="763"/>
        <v>14.151428571428571</v>
      </c>
      <c r="L657" s="1754"/>
      <c r="M657" s="65"/>
      <c r="N657" s="65"/>
      <c r="O657" s="65"/>
      <c r="P657" s="218"/>
      <c r="Q657" s="2497">
        <f t="shared" si="764"/>
        <v>4.218</v>
      </c>
      <c r="R657" s="2473">
        <f t="shared" si="765"/>
        <v>4.218</v>
      </c>
      <c r="S657" s="2473">
        <f t="shared" si="766"/>
        <v>5.6240000000000006</v>
      </c>
      <c r="T657" s="2498">
        <v>14.06</v>
      </c>
      <c r="U657" s="41"/>
      <c r="V657" s="41"/>
      <c r="W657" s="41"/>
      <c r="X657" s="100"/>
      <c r="Y657" s="101"/>
      <c r="Z657" s="101"/>
      <c r="AA657" s="101"/>
      <c r="AB657" s="102"/>
      <c r="AC657" s="484"/>
      <c r="AD657" s="484"/>
      <c r="AE657" s="484"/>
      <c r="AF657" s="2403"/>
      <c r="AG657" s="2407"/>
      <c r="AH657" s="546"/>
      <c r="AI657" s="546"/>
      <c r="AJ657" s="724"/>
      <c r="AK657" s="485"/>
      <c r="AL657" s="486"/>
      <c r="AM657" s="486"/>
      <c r="AN657" s="2361"/>
      <c r="AO657" s="2227"/>
      <c r="AP657" s="2227"/>
      <c r="AQ657" s="2227"/>
      <c r="AR657" s="108"/>
      <c r="AS657" s="358"/>
      <c r="AT657" s="358"/>
      <c r="AU657" s="358"/>
      <c r="AV657" s="1983"/>
      <c r="AW657" s="1971"/>
      <c r="AX657" s="665"/>
      <c r="AY657" s="666"/>
      <c r="AZ657" s="1963"/>
      <c r="BA657" s="4"/>
      <c r="BB657" s="4"/>
      <c r="BC657" s="4"/>
      <c r="BD657" s="2395"/>
      <c r="BE657" s="2401">
        <v>5</v>
      </c>
      <c r="BF657" s="368">
        <v>5</v>
      </c>
      <c r="BG657" s="2451">
        <v>7</v>
      </c>
      <c r="BH657" s="2448">
        <f t="shared" si="767"/>
        <v>17</v>
      </c>
      <c r="BI657" s="221"/>
      <c r="BJ657" s="221"/>
      <c r="BK657" s="221"/>
      <c r="BL657" s="220"/>
      <c r="BM657" s="1982"/>
      <c r="BN657" s="358"/>
      <c r="BO657" s="358"/>
      <c r="BP657" s="1983"/>
      <c r="BQ657" s="109"/>
      <c r="BR657" s="109"/>
      <c r="BS657" s="109"/>
      <c r="BT657" s="608"/>
      <c r="BU657" s="1939"/>
      <c r="BV657" s="109"/>
      <c r="BW657" s="109"/>
      <c r="BX657" s="1940"/>
      <c r="BY657" s="374"/>
      <c r="BZ657" s="374"/>
      <c r="CA657" s="374"/>
      <c r="CB657" s="2263"/>
      <c r="CC657" s="484"/>
      <c r="CD657" s="484"/>
      <c r="CE657" s="484"/>
      <c r="CF657" s="1246"/>
      <c r="CG657" s="38"/>
      <c r="CH657" s="38"/>
      <c r="CI657" s="38"/>
      <c r="CJ657" s="117"/>
      <c r="CK657" s="221"/>
      <c r="CL657" s="221"/>
      <c r="CM657" s="221"/>
      <c r="CN657" s="220"/>
      <c r="CO657" s="1858"/>
      <c r="CQ657" s="3"/>
      <c r="CR657" s="2020"/>
      <c r="CV657" s="121"/>
      <c r="CW657" s="2"/>
      <c r="CY657" s="3"/>
      <c r="CZ657" s="3"/>
      <c r="DA657" s="2418"/>
      <c r="DB657" s="378"/>
      <c r="DC657" s="2448"/>
      <c r="DD657" s="369"/>
      <c r="DE657" s="2"/>
      <c r="DG657" s="3"/>
      <c r="DH657" s="3"/>
      <c r="DI657" s="2"/>
      <c r="DK657" s="3"/>
      <c r="DL657" s="3"/>
      <c r="DM657" s="90"/>
      <c r="DN657" s="90"/>
      <c r="DO657" s="90"/>
      <c r="DP657" s="103"/>
      <c r="DQ657" s="2"/>
      <c r="DS657" s="3"/>
      <c r="DT657" s="121"/>
      <c r="DU657" s="1195"/>
      <c r="DV657" s="1195"/>
      <c r="DW657" s="1195"/>
      <c r="DX657" s="1196"/>
      <c r="DY657" s="2"/>
      <c r="EA657" s="3"/>
      <c r="EB657" s="121"/>
      <c r="EC657" s="2"/>
      <c r="EE657" s="3"/>
      <c r="EF657" s="121"/>
      <c r="EG657" s="2"/>
      <c r="EI657" s="3"/>
      <c r="EJ657" s="121"/>
      <c r="EK657" s="2"/>
      <c r="EM657" s="3"/>
      <c r="EN657" s="121"/>
      <c r="EO657" s="1870"/>
      <c r="EP657" s="462"/>
      <c r="EQ657" s="462"/>
      <c r="ER657" s="1871"/>
      <c r="ES657" s="2"/>
      <c r="EU657" s="3"/>
      <c r="EV657" s="121"/>
      <c r="EW657" s="2"/>
      <c r="EY657" s="3"/>
      <c r="EZ657" s="121"/>
      <c r="FA657" s="2"/>
      <c r="FC657" s="3"/>
      <c r="FD657" s="121"/>
      <c r="FE657" s="1682"/>
      <c r="FF657" s="1683"/>
      <c r="FG657" s="1684"/>
      <c r="FH657" s="1685"/>
      <c r="FL657" s="2252"/>
      <c r="FP657" s="2252"/>
      <c r="FQ657" s="1858"/>
      <c r="FT657" s="2252"/>
      <c r="FX657" s="2252"/>
      <c r="FY657" s="374">
        <f t="shared" ref="FY657:FY663" si="778">GB657*6/20</f>
        <v>3</v>
      </c>
      <c r="FZ657" s="374">
        <f t="shared" ref="FZ657:FZ663" si="779">GB657*6/20</f>
        <v>3</v>
      </c>
      <c r="GA657" s="374">
        <f t="shared" ref="GA657:GA663" si="780">GB657*8/20</f>
        <v>4</v>
      </c>
      <c r="GB657" s="2263">
        <v>10</v>
      </c>
      <c r="GC657" s="374"/>
      <c r="GD657" s="374"/>
      <c r="GE657" s="374"/>
      <c r="GF657" s="2263"/>
      <c r="GG657" s="1858"/>
      <c r="GJ657" s="2252"/>
      <c r="GK657" s="1858"/>
      <c r="GN657" s="2252"/>
      <c r="GR657" s="2252"/>
      <c r="GS657" s="374"/>
      <c r="GT657" s="374"/>
      <c r="GU657" s="374"/>
      <c r="GV657" s="2263"/>
      <c r="GW657" s="1870">
        <v>5</v>
      </c>
      <c r="GX657" s="462">
        <v>4</v>
      </c>
      <c r="GY657" s="462">
        <v>6</v>
      </c>
      <c r="GZ657" s="1871">
        <f t="shared" si="768"/>
        <v>15</v>
      </c>
      <c r="HA657" s="1870"/>
      <c r="HB657" s="462"/>
      <c r="HC657" s="462"/>
      <c r="HD657" s="1871"/>
      <c r="HE657" s="1870"/>
      <c r="HF657" s="462"/>
      <c r="HG657" s="462"/>
      <c r="HH657" s="1871"/>
      <c r="HI657" s="374">
        <f t="shared" si="769"/>
        <v>3.9</v>
      </c>
      <c r="HJ657" s="374">
        <f t="shared" si="770"/>
        <v>3.9</v>
      </c>
      <c r="HK657" s="374">
        <f t="shared" si="771"/>
        <v>5.2</v>
      </c>
      <c r="HL657" s="2263">
        <v>13</v>
      </c>
      <c r="HM657" s="1870"/>
      <c r="HN657" s="462"/>
      <c r="HO657" s="462"/>
      <c r="HP657" s="1871"/>
      <c r="HQ657" s="1870"/>
      <c r="HR657" s="462"/>
      <c r="HS657" s="462"/>
      <c r="HT657" s="1871"/>
      <c r="HU657" s="1906"/>
      <c r="HV657" s="683"/>
      <c r="HW657" s="683"/>
      <c r="HX657" s="1907"/>
      <c r="HY657" s="1906"/>
      <c r="HZ657" s="683"/>
      <c r="IA657" s="683"/>
      <c r="IB657" s="1907"/>
      <c r="IC657" s="374"/>
      <c r="ID657" s="374"/>
      <c r="IE657" s="374"/>
      <c r="IF657" s="2263"/>
      <c r="IG657" s="1906"/>
      <c r="IH657" s="683"/>
      <c r="II657" s="683"/>
      <c r="IJ657" s="1907"/>
      <c r="IK657" s="1869">
        <f t="shared" si="772"/>
        <v>3.9</v>
      </c>
      <c r="IL657" s="374">
        <f t="shared" si="773"/>
        <v>3.9</v>
      </c>
      <c r="IM657" s="374">
        <f t="shared" si="774"/>
        <v>5.2</v>
      </c>
      <c r="IN657" s="2263">
        <v>13</v>
      </c>
      <c r="IO657" s="2482"/>
      <c r="IP657" s="2477"/>
      <c r="IQ657" s="2477"/>
      <c r="IR657" s="2478"/>
      <c r="IS657" s="374"/>
      <c r="IT657" s="374"/>
      <c r="IU657" s="374"/>
      <c r="IV657" s="1870"/>
      <c r="IW657" s="1869">
        <f t="shared" si="775"/>
        <v>5.0999999999999996</v>
      </c>
      <c r="IX657" s="374">
        <f t="shared" si="776"/>
        <v>5.0999999999999996</v>
      </c>
      <c r="IY657" s="374">
        <f t="shared" si="777"/>
        <v>6.8</v>
      </c>
      <c r="IZ657" s="2263">
        <v>17</v>
      </c>
      <c r="JA657" s="1869"/>
      <c r="JB657" s="374"/>
      <c r="JC657" s="374"/>
      <c r="JD657" s="2263"/>
      <c r="JE657" s="1869"/>
      <c r="JF657" s="374"/>
      <c r="JG657" s="374"/>
      <c r="JH657" s="2263"/>
      <c r="JI657" s="1869"/>
      <c r="JJ657" s="374"/>
      <c r="JK657" s="374"/>
      <c r="JL657" s="2263"/>
      <c r="JM657" s="1869"/>
      <c r="JN657" s="374"/>
      <c r="JO657" s="374"/>
      <c r="JP657" s="2263"/>
      <c r="JQ657" s="1869"/>
      <c r="JR657" s="374"/>
      <c r="JS657" s="374"/>
      <c r="JT657" s="2263"/>
      <c r="JU657" s="1869"/>
      <c r="JV657" s="374"/>
      <c r="JW657" s="374"/>
      <c r="JX657" s="2263"/>
      <c r="JY657" s="1869"/>
      <c r="JZ657" s="374"/>
      <c r="KA657" s="374"/>
      <c r="KB657" s="2263"/>
      <c r="KC657" s="1869"/>
      <c r="KD657" s="374"/>
      <c r="KE657" s="374"/>
      <c r="KF657" s="2263"/>
      <c r="KG657" s="1869"/>
      <c r="KH657" s="374"/>
      <c r="KI657" s="374"/>
      <c r="KJ657" s="2263"/>
      <c r="KK657" s="1869"/>
      <c r="KL657" s="374"/>
      <c r="KM657" s="374"/>
      <c r="KN657" s="2263"/>
      <c r="KO657" s="1869"/>
      <c r="KP657" s="374"/>
      <c r="KQ657" s="374"/>
      <c r="KR657" s="2263"/>
      <c r="KS657" s="1869"/>
      <c r="KT657" s="374"/>
      <c r="KU657" s="374"/>
      <c r="KV657" s="2263"/>
      <c r="KW657" s="1869"/>
      <c r="KX657" s="374"/>
      <c r="KY657" s="374"/>
      <c r="KZ657" s="2263"/>
      <c r="LA657" s="1869"/>
      <c r="LB657" s="374"/>
      <c r="LC657" s="374"/>
      <c r="LD657" s="2263"/>
      <c r="LE657" s="1869"/>
      <c r="LF657" s="374"/>
      <c r="LG657" s="374"/>
      <c r="LH657" s="2263"/>
      <c r="LI657" s="1869"/>
      <c r="LJ657" s="374"/>
      <c r="LK657" s="374"/>
      <c r="LL657" s="2263"/>
      <c r="LM657" s="1869"/>
      <c r="LN657" s="374"/>
      <c r="LO657" s="374"/>
      <c r="LP657" s="2263"/>
      <c r="LQ657" s="1869"/>
      <c r="LR657" s="374"/>
      <c r="LS657" s="374"/>
      <c r="LT657" s="2263"/>
      <c r="LU657" s="1869"/>
      <c r="LV657" s="374"/>
      <c r="LW657" s="374"/>
      <c r="LX657" s="2263"/>
      <c r="LY657" s="1869"/>
      <c r="LZ657" s="374"/>
      <c r="MA657" s="374"/>
      <c r="MB657" s="2263"/>
      <c r="MC657" s="1869"/>
      <c r="MD657" s="374"/>
      <c r="ME657" s="374"/>
      <c r="MF657" s="2263"/>
      <c r="MG657" s="1869"/>
      <c r="MH657" s="374"/>
      <c r="MI657" s="374"/>
      <c r="MJ657" s="2263"/>
      <c r="MK657" s="1869"/>
      <c r="ML657" s="374"/>
      <c r="MM657" s="374"/>
      <c r="MN657" s="2263"/>
      <c r="MO657" s="1869"/>
      <c r="MP657" s="374"/>
      <c r="MQ657" s="374"/>
      <c r="MR657" s="2263"/>
      <c r="MS657" s="1869"/>
      <c r="MT657" s="374"/>
      <c r="MU657" s="374"/>
      <c r="MV657" s="2263"/>
      <c r="MW657" s="1869"/>
      <c r="MX657" s="374"/>
      <c r="MY657" s="374"/>
      <c r="MZ657" s="2263"/>
      <c r="NA657" s="1869"/>
      <c r="NB657" s="374"/>
      <c r="NC657" s="374"/>
      <c r="ND657" s="2263"/>
    </row>
    <row r="658" spans="1:368" s="78" customFormat="1" thickBot="1">
      <c r="A658" s="899"/>
      <c r="B658" s="1754"/>
      <c r="C658" s="1790"/>
      <c r="D658" s="2331"/>
      <c r="E658" s="1790"/>
      <c r="F658" s="2342"/>
      <c r="G658" s="2342" t="s">
        <v>718</v>
      </c>
      <c r="H658" s="2343">
        <f t="shared" si="760"/>
        <v>4.0678571428571431</v>
      </c>
      <c r="I658" s="2343">
        <f t="shared" si="761"/>
        <v>3.7821428571428575</v>
      </c>
      <c r="J658" s="2343">
        <f t="shared" si="762"/>
        <v>5.1857142857142859</v>
      </c>
      <c r="K658" s="2214">
        <f t="shared" ref="K658:K661" si="781">SUM(H658:J658)</f>
        <v>13.035714285714286</v>
      </c>
      <c r="L658" s="1754"/>
      <c r="M658" s="65"/>
      <c r="N658" s="65"/>
      <c r="O658" s="65"/>
      <c r="P658" s="218"/>
      <c r="Q658" s="2496">
        <f t="shared" si="764"/>
        <v>4.05</v>
      </c>
      <c r="R658" s="2483">
        <f t="shared" si="765"/>
        <v>4.05</v>
      </c>
      <c r="S658" s="2483">
        <f t="shared" si="766"/>
        <v>5.4</v>
      </c>
      <c r="T658" s="2484">
        <v>13.5</v>
      </c>
      <c r="U658" s="41"/>
      <c r="V658" s="41"/>
      <c r="W658" s="41"/>
      <c r="X658" s="100"/>
      <c r="Y658" s="101"/>
      <c r="Z658" s="101"/>
      <c r="AA658" s="101"/>
      <c r="AB658" s="102"/>
      <c r="AC658" s="484"/>
      <c r="AD658" s="484"/>
      <c r="AE658" s="484"/>
      <c r="AF658" s="2403"/>
      <c r="AG658" s="2407"/>
      <c r="AH658" s="546"/>
      <c r="AI658" s="546"/>
      <c r="AJ658" s="724"/>
      <c r="AK658" s="485"/>
      <c r="AL658" s="486"/>
      <c r="AM658" s="486"/>
      <c r="AN658" s="2361"/>
      <c r="AO658" s="2227"/>
      <c r="AP658" s="2227"/>
      <c r="AQ658" s="2227"/>
      <c r="AR658" s="108"/>
      <c r="AS658" s="358"/>
      <c r="AT658" s="358"/>
      <c r="AU658" s="358"/>
      <c r="AV658" s="1983"/>
      <c r="AW658" s="1971"/>
      <c r="AX658" s="665"/>
      <c r="AY658" s="666"/>
      <c r="AZ658" s="1963"/>
      <c r="BA658" s="4"/>
      <c r="BB658" s="4"/>
      <c r="BC658" s="4"/>
      <c r="BD658" s="2395"/>
      <c r="BE658" s="2401">
        <v>4.5</v>
      </c>
      <c r="BF658" s="368">
        <v>4.5</v>
      </c>
      <c r="BG658" s="2451">
        <v>5</v>
      </c>
      <c r="BH658" s="2448">
        <f t="shared" si="767"/>
        <v>14</v>
      </c>
      <c r="BI658" s="221"/>
      <c r="BJ658" s="221"/>
      <c r="BK658" s="221"/>
      <c r="BL658" s="220"/>
      <c r="BM658" s="1982"/>
      <c r="BN658" s="358"/>
      <c r="BO658" s="358"/>
      <c r="BP658" s="1983"/>
      <c r="BQ658" s="109"/>
      <c r="BR658" s="109"/>
      <c r="BS658" s="109"/>
      <c r="BT658" s="608"/>
      <c r="BU658" s="1939"/>
      <c r="BV658" s="109"/>
      <c r="BW658" s="109"/>
      <c r="BX658" s="1940"/>
      <c r="BY658" s="374"/>
      <c r="BZ658" s="374"/>
      <c r="CA658" s="374"/>
      <c r="CB658" s="2263"/>
      <c r="CC658" s="484"/>
      <c r="CD658" s="484"/>
      <c r="CE658" s="484"/>
      <c r="CF658" s="1246"/>
      <c r="CG658" s="38"/>
      <c r="CH658" s="38"/>
      <c r="CI658" s="38"/>
      <c r="CJ658" s="117"/>
      <c r="CK658" s="221"/>
      <c r="CL658" s="221"/>
      <c r="CM658" s="221"/>
      <c r="CN658" s="220"/>
      <c r="CO658" s="1858"/>
      <c r="CQ658" s="3"/>
      <c r="CR658" s="2020"/>
      <c r="CV658" s="121"/>
      <c r="CW658" s="2"/>
      <c r="CY658" s="3"/>
      <c r="CZ658" s="3"/>
      <c r="DA658" s="2418"/>
      <c r="DB658" s="378"/>
      <c r="DC658" s="2448"/>
      <c r="DD658" s="369"/>
      <c r="DE658" s="2"/>
      <c r="DG658" s="3"/>
      <c r="DH658" s="3"/>
      <c r="DI658" s="2"/>
      <c r="DK658" s="3"/>
      <c r="DL658" s="3"/>
      <c r="DM658" s="90"/>
      <c r="DN658" s="90"/>
      <c r="DO658" s="90"/>
      <c r="DP658" s="103"/>
      <c r="DQ658" s="2"/>
      <c r="DS658" s="3"/>
      <c r="DT658" s="121"/>
      <c r="DU658" s="1195"/>
      <c r="DV658" s="1195"/>
      <c r="DW658" s="1195"/>
      <c r="DX658" s="1196"/>
      <c r="DY658" s="2"/>
      <c r="EA658" s="3"/>
      <c r="EB658" s="121"/>
      <c r="EC658" s="2"/>
      <c r="EE658" s="3"/>
      <c r="EF658" s="121"/>
      <c r="EG658" s="2"/>
      <c r="EI658" s="3"/>
      <c r="EJ658" s="121"/>
      <c r="EK658" s="2"/>
      <c r="EM658" s="3"/>
      <c r="EN658" s="121"/>
      <c r="EO658" s="1870"/>
      <c r="EP658" s="462"/>
      <c r="EQ658" s="462"/>
      <c r="ER658" s="1871"/>
      <c r="ES658" s="2"/>
      <c r="EU658" s="3"/>
      <c r="EV658" s="121"/>
      <c r="EW658" s="2"/>
      <c r="EY658" s="3"/>
      <c r="EZ658" s="121"/>
      <c r="FA658" s="2"/>
      <c r="FC658" s="3"/>
      <c r="FD658" s="121"/>
      <c r="FE658" s="1682"/>
      <c r="FF658" s="1683"/>
      <c r="FG658" s="1684"/>
      <c r="FH658" s="1685"/>
      <c r="FL658" s="2252"/>
      <c r="FP658" s="2252"/>
      <c r="FQ658" s="1858"/>
      <c r="FT658" s="2252"/>
      <c r="FX658" s="2252"/>
      <c r="FY658" s="374">
        <f t="shared" si="778"/>
        <v>3</v>
      </c>
      <c r="FZ658" s="374">
        <f t="shared" si="779"/>
        <v>3</v>
      </c>
      <c r="GA658" s="374">
        <f t="shared" si="780"/>
        <v>4</v>
      </c>
      <c r="GB658" s="2263">
        <v>10</v>
      </c>
      <c r="GC658" s="374"/>
      <c r="GD658" s="374"/>
      <c r="GE658" s="374"/>
      <c r="GF658" s="2263"/>
      <c r="GG658" s="1858"/>
      <c r="GJ658" s="2252"/>
      <c r="GK658" s="1858"/>
      <c r="GN658" s="2252"/>
      <c r="GR658" s="2252"/>
      <c r="GS658" s="374"/>
      <c r="GT658" s="374"/>
      <c r="GU658" s="374"/>
      <c r="GV658" s="2263"/>
      <c r="GW658" s="1870">
        <v>5</v>
      </c>
      <c r="GX658" s="462">
        <v>3</v>
      </c>
      <c r="GY658" s="462">
        <v>6</v>
      </c>
      <c r="GZ658" s="1871">
        <f t="shared" si="768"/>
        <v>14</v>
      </c>
      <c r="HA658" s="1870"/>
      <c r="HB658" s="462"/>
      <c r="HC658" s="462"/>
      <c r="HD658" s="1871"/>
      <c r="HE658" s="1870"/>
      <c r="HF658" s="462"/>
      <c r="HG658" s="462"/>
      <c r="HH658" s="1871"/>
      <c r="HI658" s="374">
        <f t="shared" si="769"/>
        <v>3.9</v>
      </c>
      <c r="HJ658" s="374">
        <f t="shared" si="770"/>
        <v>3.9</v>
      </c>
      <c r="HK658" s="374">
        <f t="shared" si="771"/>
        <v>5.2</v>
      </c>
      <c r="HL658" s="2263">
        <v>13</v>
      </c>
      <c r="HM658" s="1870"/>
      <c r="HN658" s="462"/>
      <c r="HO658" s="462"/>
      <c r="HP658" s="1871"/>
      <c r="HQ658" s="1870"/>
      <c r="HR658" s="462"/>
      <c r="HS658" s="462"/>
      <c r="HT658" s="1871"/>
      <c r="HU658" s="1906"/>
      <c r="HV658" s="683"/>
      <c r="HW658" s="683"/>
      <c r="HX658" s="1907"/>
      <c r="HY658" s="1906"/>
      <c r="HZ658" s="683"/>
      <c r="IA658" s="683"/>
      <c r="IB658" s="1907"/>
      <c r="IC658" s="374"/>
      <c r="ID658" s="374"/>
      <c r="IE658" s="374"/>
      <c r="IF658" s="2263"/>
      <c r="IG658" s="1906"/>
      <c r="IH658" s="683"/>
      <c r="II658" s="683"/>
      <c r="IJ658" s="1907"/>
      <c r="IK658" s="1869">
        <f t="shared" si="772"/>
        <v>3.6</v>
      </c>
      <c r="IL658" s="374">
        <f t="shared" si="773"/>
        <v>3.6</v>
      </c>
      <c r="IM658" s="374">
        <f t="shared" si="774"/>
        <v>4.8</v>
      </c>
      <c r="IN658" s="2263">
        <v>12</v>
      </c>
      <c r="IO658" s="2482"/>
      <c r="IP658" s="2477"/>
      <c r="IQ658" s="2477"/>
      <c r="IR658" s="2478"/>
      <c r="IS658" s="374"/>
      <c r="IT658" s="374"/>
      <c r="IU658" s="374"/>
      <c r="IV658" s="1870"/>
      <c r="IW658" s="2482">
        <f t="shared" si="775"/>
        <v>4.4249999999999998</v>
      </c>
      <c r="IX658" s="2477">
        <f t="shared" si="776"/>
        <v>4.4249999999999998</v>
      </c>
      <c r="IY658" s="2477">
        <f t="shared" si="777"/>
        <v>5.9</v>
      </c>
      <c r="IZ658" s="2478">
        <v>14.75</v>
      </c>
      <c r="JA658" s="1869"/>
      <c r="JB658" s="374"/>
      <c r="JC658" s="374"/>
      <c r="JD658" s="2263"/>
      <c r="JE658" s="1869"/>
      <c r="JF658" s="374"/>
      <c r="JG658" s="374"/>
      <c r="JH658" s="2263"/>
      <c r="JI658" s="1869"/>
      <c r="JJ658" s="374"/>
      <c r="JK658" s="374"/>
      <c r="JL658" s="2263"/>
      <c r="JM658" s="1869"/>
      <c r="JN658" s="374"/>
      <c r="JO658" s="374"/>
      <c r="JP658" s="2263"/>
      <c r="JQ658" s="1869"/>
      <c r="JR658" s="374"/>
      <c r="JS658" s="374"/>
      <c r="JT658" s="2263"/>
      <c r="JU658" s="1869"/>
      <c r="JV658" s="374"/>
      <c r="JW658" s="374"/>
      <c r="JX658" s="2263"/>
      <c r="JY658" s="1869"/>
      <c r="JZ658" s="374"/>
      <c r="KA658" s="374"/>
      <c r="KB658" s="2263"/>
      <c r="KC658" s="1869"/>
      <c r="KD658" s="374"/>
      <c r="KE658" s="374"/>
      <c r="KF658" s="2263"/>
      <c r="KG658" s="1869"/>
      <c r="KH658" s="374"/>
      <c r="KI658" s="374"/>
      <c r="KJ658" s="2263"/>
      <c r="KK658" s="1869"/>
      <c r="KL658" s="374"/>
      <c r="KM658" s="374"/>
      <c r="KN658" s="2263"/>
      <c r="KO658" s="1869"/>
      <c r="KP658" s="374"/>
      <c r="KQ658" s="374"/>
      <c r="KR658" s="2263"/>
      <c r="KS658" s="1869"/>
      <c r="KT658" s="374"/>
      <c r="KU658" s="374"/>
      <c r="KV658" s="2263"/>
      <c r="KW658" s="1869"/>
      <c r="KX658" s="374"/>
      <c r="KY658" s="374"/>
      <c r="KZ658" s="2263"/>
      <c r="LA658" s="1869"/>
      <c r="LB658" s="374"/>
      <c r="LC658" s="374"/>
      <c r="LD658" s="2263"/>
      <c r="LE658" s="1869"/>
      <c r="LF658" s="374"/>
      <c r="LG658" s="374"/>
      <c r="LH658" s="2263"/>
      <c r="LI658" s="1869"/>
      <c r="LJ658" s="374"/>
      <c r="LK658" s="374"/>
      <c r="LL658" s="2263"/>
      <c r="LM658" s="1869"/>
      <c r="LN658" s="374"/>
      <c r="LO658" s="374"/>
      <c r="LP658" s="2263"/>
      <c r="LQ658" s="1869"/>
      <c r="LR658" s="374"/>
      <c r="LS658" s="374"/>
      <c r="LT658" s="2263"/>
      <c r="LU658" s="1869"/>
      <c r="LV658" s="374"/>
      <c r="LW658" s="374"/>
      <c r="LX658" s="2263"/>
      <c r="LY658" s="1869"/>
      <c r="LZ658" s="374"/>
      <c r="MA658" s="374"/>
      <c r="MB658" s="2263"/>
      <c r="MC658" s="1869"/>
      <c r="MD658" s="374"/>
      <c r="ME658" s="374"/>
      <c r="MF658" s="2263"/>
      <c r="MG658" s="1869"/>
      <c r="MH658" s="374"/>
      <c r="MI658" s="374"/>
      <c r="MJ658" s="2263"/>
      <c r="MK658" s="1869"/>
      <c r="ML658" s="374"/>
      <c r="MM658" s="374"/>
      <c r="MN658" s="2263"/>
      <c r="MO658" s="1869"/>
      <c r="MP658" s="374"/>
      <c r="MQ658" s="374"/>
      <c r="MR658" s="2263"/>
      <c r="MS658" s="1869"/>
      <c r="MT658" s="374"/>
      <c r="MU658" s="374"/>
      <c r="MV658" s="2263"/>
      <c r="MW658" s="1869"/>
      <c r="MX658" s="374"/>
      <c r="MY658" s="374"/>
      <c r="MZ658" s="2263"/>
      <c r="NA658" s="1869"/>
      <c r="NB658" s="374"/>
      <c r="NC658" s="374"/>
      <c r="ND658" s="2263"/>
    </row>
    <row r="659" spans="1:368" s="78" customFormat="1" thickBot="1">
      <c r="A659" s="899"/>
      <c r="B659" s="1754"/>
      <c r="C659" s="1790"/>
      <c r="D659" s="2331"/>
      <c r="E659" s="1790"/>
      <c r="F659" s="2342"/>
      <c r="G659" s="2342" t="s">
        <v>368</v>
      </c>
      <c r="H659" s="2352">
        <f t="shared" si="760"/>
        <v>4.7827142857142855</v>
      </c>
      <c r="I659" s="2377">
        <f t="shared" si="761"/>
        <v>4.7112857142857143</v>
      </c>
      <c r="J659" s="2352">
        <f t="shared" si="762"/>
        <v>6.281714285714286</v>
      </c>
      <c r="K659" s="2215">
        <f t="shared" si="781"/>
        <v>15.775714285714287</v>
      </c>
      <c r="L659" s="1754"/>
      <c r="M659" s="65"/>
      <c r="N659" s="65"/>
      <c r="O659" s="65"/>
      <c r="P659" s="218"/>
      <c r="Q659" s="2496">
        <f t="shared" si="764"/>
        <v>5.0999999999999996</v>
      </c>
      <c r="R659" s="2483">
        <f t="shared" si="765"/>
        <v>5.0999999999999996</v>
      </c>
      <c r="S659" s="2483">
        <f t="shared" si="766"/>
        <v>6.8</v>
      </c>
      <c r="T659" s="2484">
        <v>17</v>
      </c>
      <c r="U659" s="41"/>
      <c r="V659" s="41"/>
      <c r="W659" s="41"/>
      <c r="X659" s="100"/>
      <c r="Y659" s="101"/>
      <c r="Z659" s="101"/>
      <c r="AA659" s="101"/>
      <c r="AB659" s="102"/>
      <c r="AC659" s="484"/>
      <c r="AD659" s="484"/>
      <c r="AE659" s="484"/>
      <c r="AF659" s="2403"/>
      <c r="AG659" s="2407"/>
      <c r="AH659" s="546"/>
      <c r="AI659" s="546"/>
      <c r="AJ659" s="724"/>
      <c r="AK659" s="485"/>
      <c r="AL659" s="486"/>
      <c r="AM659" s="486"/>
      <c r="AN659" s="2361"/>
      <c r="AO659" s="2227"/>
      <c r="AP659" s="2227"/>
      <c r="AQ659" s="2227"/>
      <c r="AR659" s="108"/>
      <c r="AS659" s="358"/>
      <c r="AT659" s="358"/>
      <c r="AU659" s="358"/>
      <c r="AV659" s="1983"/>
      <c r="AW659" s="1971"/>
      <c r="AX659" s="665"/>
      <c r="AY659" s="666"/>
      <c r="AZ659" s="1963"/>
      <c r="BA659" s="4"/>
      <c r="BB659" s="4"/>
      <c r="BC659" s="4"/>
      <c r="BD659" s="2395"/>
      <c r="BE659" s="2212">
        <f t="shared" ref="BE659" si="782">BH659*6/20</f>
        <v>4.1790000000000003</v>
      </c>
      <c r="BF659" s="2213">
        <f t="shared" ref="BF659" si="783">BH659*6/20</f>
        <v>4.1790000000000003</v>
      </c>
      <c r="BG659" s="2470">
        <f t="shared" ref="BG659" si="784">BH659*8/20</f>
        <v>5.5720000000000001</v>
      </c>
      <c r="BH659" s="2443">
        <v>13.93</v>
      </c>
      <c r="BI659" s="221"/>
      <c r="BJ659" s="221"/>
      <c r="BK659" s="221"/>
      <c r="BL659" s="220"/>
      <c r="BM659" s="1982"/>
      <c r="BN659" s="358"/>
      <c r="BO659" s="358"/>
      <c r="BP659" s="1983"/>
      <c r="BQ659" s="109"/>
      <c r="BR659" s="109"/>
      <c r="BS659" s="109"/>
      <c r="BT659" s="608"/>
      <c r="BU659" s="1939"/>
      <c r="BV659" s="109"/>
      <c r="BW659" s="109"/>
      <c r="BX659" s="1940"/>
      <c r="BY659" s="374"/>
      <c r="BZ659" s="374"/>
      <c r="CA659" s="374"/>
      <c r="CB659" s="2263"/>
      <c r="CC659" s="484"/>
      <c r="CD659" s="484"/>
      <c r="CE659" s="484"/>
      <c r="CF659" s="1246"/>
      <c r="CG659" s="38"/>
      <c r="CH659" s="38"/>
      <c r="CI659" s="38"/>
      <c r="CJ659" s="117"/>
      <c r="CK659" s="221"/>
      <c r="CL659" s="221"/>
      <c r="CM659" s="221"/>
      <c r="CN659" s="220"/>
      <c r="CO659" s="1858"/>
      <c r="CQ659" s="3"/>
      <c r="CR659" s="2020"/>
      <c r="CV659" s="121"/>
      <c r="CW659" s="2"/>
      <c r="CY659" s="3"/>
      <c r="CZ659" s="3"/>
      <c r="DA659" s="2418"/>
      <c r="DB659" s="378"/>
      <c r="DC659" s="2448"/>
      <c r="DD659" s="369"/>
      <c r="DE659" s="2"/>
      <c r="DG659" s="3"/>
      <c r="DH659" s="3"/>
      <c r="DI659" s="2"/>
      <c r="DK659" s="3"/>
      <c r="DL659" s="3"/>
      <c r="DM659" s="90"/>
      <c r="DN659" s="90"/>
      <c r="DO659" s="90"/>
      <c r="DP659" s="103"/>
      <c r="DQ659" s="2"/>
      <c r="DS659" s="3"/>
      <c r="DT659" s="121"/>
      <c r="DU659" s="1195"/>
      <c r="DV659" s="1195"/>
      <c r="DW659" s="1195"/>
      <c r="DX659" s="1196"/>
      <c r="DY659" s="2"/>
      <c r="EA659" s="3"/>
      <c r="EB659" s="121"/>
      <c r="EC659" s="2"/>
      <c r="EE659" s="3"/>
      <c r="EF659" s="121"/>
      <c r="EG659" s="2"/>
      <c r="EI659" s="3"/>
      <c r="EJ659" s="121"/>
      <c r="EK659" s="2"/>
      <c r="EM659" s="3"/>
      <c r="EN659" s="121"/>
      <c r="EO659" s="1870"/>
      <c r="EP659" s="462"/>
      <c r="EQ659" s="462"/>
      <c r="ER659" s="1871"/>
      <c r="ES659" s="2"/>
      <c r="EU659" s="3"/>
      <c r="EV659" s="121"/>
      <c r="EW659" s="2"/>
      <c r="EY659" s="3"/>
      <c r="EZ659" s="121"/>
      <c r="FA659" s="2"/>
      <c r="FC659" s="3"/>
      <c r="FD659" s="121"/>
      <c r="FE659" s="1682"/>
      <c r="FF659" s="1683"/>
      <c r="FG659" s="1684"/>
      <c r="FH659" s="1685"/>
      <c r="FL659" s="2252"/>
      <c r="FP659" s="2252"/>
      <c r="FQ659" s="1858"/>
      <c r="FT659" s="2252"/>
      <c r="FX659" s="2252"/>
      <c r="FY659" s="374">
        <f t="shared" si="778"/>
        <v>5.0999999999999996</v>
      </c>
      <c r="FZ659" s="374">
        <f t="shared" si="779"/>
        <v>5.0999999999999996</v>
      </c>
      <c r="GA659" s="374">
        <f t="shared" si="780"/>
        <v>6.8</v>
      </c>
      <c r="GB659" s="2263">
        <v>17</v>
      </c>
      <c r="GC659" s="374"/>
      <c r="GD659" s="374"/>
      <c r="GE659" s="374"/>
      <c r="GF659" s="2263"/>
      <c r="GG659" s="1858"/>
      <c r="GJ659" s="2252"/>
      <c r="GK659" s="1858"/>
      <c r="GN659" s="2252"/>
      <c r="GR659" s="2252"/>
      <c r="GS659" s="374"/>
      <c r="GT659" s="374"/>
      <c r="GU659" s="374"/>
      <c r="GV659" s="2263"/>
      <c r="GW659" s="1870">
        <v>5</v>
      </c>
      <c r="GX659" s="462">
        <v>4.5</v>
      </c>
      <c r="GY659" s="462">
        <v>6</v>
      </c>
      <c r="GZ659" s="1871">
        <f t="shared" si="768"/>
        <v>15.5</v>
      </c>
      <c r="HA659" s="1870"/>
      <c r="HB659" s="462"/>
      <c r="HC659" s="462"/>
      <c r="HD659" s="1871"/>
      <c r="HE659" s="1870"/>
      <c r="HF659" s="462"/>
      <c r="HG659" s="462"/>
      <c r="HH659" s="1871"/>
      <c r="HI659" s="374">
        <f t="shared" ref="HI659" si="785">HL659*6/20</f>
        <v>4.8</v>
      </c>
      <c r="HJ659" s="374">
        <f t="shared" ref="HJ659" si="786">HL659*6/20</f>
        <v>4.8</v>
      </c>
      <c r="HK659" s="374">
        <f t="shared" ref="HK659" si="787">HL659*8/20</f>
        <v>6.4</v>
      </c>
      <c r="HL659" s="2263">
        <v>16</v>
      </c>
      <c r="HM659" s="1870"/>
      <c r="HN659" s="462"/>
      <c r="HO659" s="462"/>
      <c r="HP659" s="1871"/>
      <c r="HQ659" s="1870"/>
      <c r="HR659" s="462"/>
      <c r="HS659" s="462"/>
      <c r="HT659" s="1871"/>
      <c r="HU659" s="1906"/>
      <c r="HV659" s="683"/>
      <c r="HW659" s="683"/>
      <c r="HX659" s="1907"/>
      <c r="HY659" s="1906"/>
      <c r="HZ659" s="683"/>
      <c r="IA659" s="683"/>
      <c r="IB659" s="1907"/>
      <c r="IC659" s="374"/>
      <c r="ID659" s="374"/>
      <c r="IE659" s="374"/>
      <c r="IF659" s="2263"/>
      <c r="IG659" s="1906"/>
      <c r="IH659" s="683"/>
      <c r="II659" s="683"/>
      <c r="IJ659" s="1907"/>
      <c r="IK659" s="1869">
        <f t="shared" si="772"/>
        <v>4.2</v>
      </c>
      <c r="IL659" s="374">
        <f t="shared" si="773"/>
        <v>4.2</v>
      </c>
      <c r="IM659" s="374">
        <f t="shared" si="774"/>
        <v>5.6</v>
      </c>
      <c r="IN659" s="2263">
        <v>14</v>
      </c>
      <c r="IO659" s="2482"/>
      <c r="IP659" s="2477"/>
      <c r="IQ659" s="2477"/>
      <c r="IR659" s="2478"/>
      <c r="IS659" s="374"/>
      <c r="IT659" s="374"/>
      <c r="IU659" s="374"/>
      <c r="IV659" s="1870"/>
      <c r="IW659" s="1869">
        <f t="shared" si="775"/>
        <v>5.0999999999999996</v>
      </c>
      <c r="IX659" s="374">
        <f t="shared" si="776"/>
        <v>5.0999999999999996</v>
      </c>
      <c r="IY659" s="374">
        <f t="shared" si="777"/>
        <v>6.8</v>
      </c>
      <c r="IZ659" s="2263">
        <v>17</v>
      </c>
      <c r="JA659" s="1869"/>
      <c r="JB659" s="374"/>
      <c r="JC659" s="374"/>
      <c r="JD659" s="2263"/>
      <c r="JE659" s="1869"/>
      <c r="JF659" s="374"/>
      <c r="JG659" s="374"/>
      <c r="JH659" s="2263"/>
      <c r="JI659" s="1869"/>
      <c r="JJ659" s="374"/>
      <c r="JK659" s="374"/>
      <c r="JL659" s="2263"/>
      <c r="JM659" s="1869"/>
      <c r="JN659" s="374"/>
      <c r="JO659" s="374"/>
      <c r="JP659" s="2263"/>
      <c r="JQ659" s="1869"/>
      <c r="JR659" s="374"/>
      <c r="JS659" s="374"/>
      <c r="JT659" s="2263"/>
      <c r="JU659" s="1869"/>
      <c r="JV659" s="374"/>
      <c r="JW659" s="374"/>
      <c r="JX659" s="2263"/>
      <c r="JY659" s="1869"/>
      <c r="JZ659" s="374"/>
      <c r="KA659" s="374"/>
      <c r="KB659" s="2263"/>
      <c r="KC659" s="1869"/>
      <c r="KD659" s="374"/>
      <c r="KE659" s="374"/>
      <c r="KF659" s="2263"/>
      <c r="KG659" s="1869"/>
      <c r="KH659" s="374"/>
      <c r="KI659" s="374"/>
      <c r="KJ659" s="2263"/>
      <c r="KK659" s="1869"/>
      <c r="KL659" s="374"/>
      <c r="KM659" s="374"/>
      <c r="KN659" s="2263"/>
      <c r="KO659" s="1869"/>
      <c r="KP659" s="374"/>
      <c r="KQ659" s="374"/>
      <c r="KR659" s="2263"/>
      <c r="KS659" s="1869"/>
      <c r="KT659" s="374"/>
      <c r="KU659" s="374"/>
      <c r="KV659" s="2263"/>
      <c r="KW659" s="1869"/>
      <c r="KX659" s="374"/>
      <c r="KY659" s="374"/>
      <c r="KZ659" s="2263"/>
      <c r="LA659" s="1869"/>
      <c r="LB659" s="374"/>
      <c r="LC659" s="374"/>
      <c r="LD659" s="2263"/>
      <c r="LE659" s="1869"/>
      <c r="LF659" s="374"/>
      <c r="LG659" s="374"/>
      <c r="LH659" s="2263"/>
      <c r="LI659" s="1869"/>
      <c r="LJ659" s="374"/>
      <c r="LK659" s="374"/>
      <c r="LL659" s="2263"/>
      <c r="LM659" s="1869"/>
      <c r="LN659" s="374"/>
      <c r="LO659" s="374"/>
      <c r="LP659" s="2263"/>
      <c r="LQ659" s="1869"/>
      <c r="LR659" s="374"/>
      <c r="LS659" s="374"/>
      <c r="LT659" s="2263"/>
      <c r="LU659" s="1869"/>
      <c r="LV659" s="374"/>
      <c r="LW659" s="374"/>
      <c r="LX659" s="2263"/>
      <c r="LY659" s="1869"/>
      <c r="LZ659" s="374"/>
      <c r="MA659" s="374"/>
      <c r="MB659" s="2263"/>
      <c r="MC659" s="1869"/>
      <c r="MD659" s="374"/>
      <c r="ME659" s="374"/>
      <c r="MF659" s="2263"/>
      <c r="MG659" s="1869"/>
      <c r="MH659" s="374"/>
      <c r="MI659" s="374"/>
      <c r="MJ659" s="2263"/>
      <c r="MK659" s="1869"/>
      <c r="ML659" s="374"/>
      <c r="MM659" s="374"/>
      <c r="MN659" s="2263"/>
      <c r="MO659" s="1869"/>
      <c r="MP659" s="374"/>
      <c r="MQ659" s="374"/>
      <c r="MR659" s="2263"/>
      <c r="MS659" s="1869"/>
      <c r="MT659" s="374"/>
      <c r="MU659" s="374"/>
      <c r="MV659" s="2263"/>
      <c r="MW659" s="1869"/>
      <c r="MX659" s="374"/>
      <c r="MY659" s="374"/>
      <c r="MZ659" s="2263"/>
      <c r="NA659" s="1869"/>
      <c r="NB659" s="374"/>
      <c r="NC659" s="374"/>
      <c r="ND659" s="2263"/>
    </row>
    <row r="660" spans="1:368" s="78" customFormat="1" thickBot="1">
      <c r="A660" s="899"/>
      <c r="B660" s="1754"/>
      <c r="C660" s="1790"/>
      <c r="D660" s="2331"/>
      <c r="E660" s="1790"/>
      <c r="F660" s="2342"/>
      <c r="G660" s="2342" t="s">
        <v>706</v>
      </c>
      <c r="H660" s="2377">
        <f t="shared" si="760"/>
        <v>4.7341428571428565</v>
      </c>
      <c r="I660" s="2352">
        <f t="shared" si="761"/>
        <v>4.8055714285714277</v>
      </c>
      <c r="J660" s="2377">
        <f t="shared" si="762"/>
        <v>6.2645714285714282</v>
      </c>
      <c r="K660" s="2362">
        <f t="shared" si="781"/>
        <v>15.804285714285712</v>
      </c>
      <c r="L660" s="1754"/>
      <c r="M660" s="65"/>
      <c r="N660" s="65"/>
      <c r="O660" s="65"/>
      <c r="P660" s="218"/>
      <c r="Q660" s="2496">
        <f t="shared" si="764"/>
        <v>4.5</v>
      </c>
      <c r="R660" s="2483">
        <f t="shared" si="765"/>
        <v>4.5</v>
      </c>
      <c r="S660" s="2483">
        <f t="shared" si="766"/>
        <v>6</v>
      </c>
      <c r="T660" s="2484">
        <v>15</v>
      </c>
      <c r="U660" s="41"/>
      <c r="V660" s="41"/>
      <c r="W660" s="41"/>
      <c r="X660" s="100"/>
      <c r="Y660" s="101"/>
      <c r="Z660" s="101"/>
      <c r="AA660" s="101"/>
      <c r="AB660" s="102"/>
      <c r="AC660" s="484"/>
      <c r="AD660" s="484"/>
      <c r="AE660" s="484"/>
      <c r="AF660" s="2403"/>
      <c r="AG660" s="2407"/>
      <c r="AH660" s="546"/>
      <c r="AI660" s="546"/>
      <c r="AJ660" s="724"/>
      <c r="AK660" s="485"/>
      <c r="AL660" s="486"/>
      <c r="AM660" s="486"/>
      <c r="AN660" s="2361"/>
      <c r="AO660" s="2227"/>
      <c r="AP660" s="2227"/>
      <c r="AQ660" s="2227"/>
      <c r="AR660" s="108"/>
      <c r="AS660" s="358"/>
      <c r="AT660" s="358"/>
      <c r="AU660" s="358"/>
      <c r="AV660" s="1983"/>
      <c r="AW660" s="1971"/>
      <c r="AX660" s="665"/>
      <c r="AY660" s="666"/>
      <c r="AZ660" s="1963"/>
      <c r="BA660" s="4"/>
      <c r="BB660" s="4"/>
      <c r="BC660" s="4"/>
      <c r="BD660" s="2395"/>
      <c r="BE660" s="2401">
        <v>5</v>
      </c>
      <c r="BF660" s="368">
        <v>5.5</v>
      </c>
      <c r="BG660" s="2451">
        <v>7</v>
      </c>
      <c r="BH660" s="2448">
        <f t="shared" si="767"/>
        <v>17.5</v>
      </c>
      <c r="BI660" s="221"/>
      <c r="BJ660" s="221"/>
      <c r="BK660" s="221"/>
      <c r="BL660" s="220"/>
      <c r="BM660" s="1982"/>
      <c r="BN660" s="358"/>
      <c r="BO660" s="358"/>
      <c r="BP660" s="1983"/>
      <c r="BQ660" s="109"/>
      <c r="BR660" s="109"/>
      <c r="BS660" s="109"/>
      <c r="BT660" s="608"/>
      <c r="BU660" s="1939"/>
      <c r="BV660" s="109"/>
      <c r="BW660" s="109"/>
      <c r="BX660" s="1940"/>
      <c r="BY660" s="374"/>
      <c r="BZ660" s="374"/>
      <c r="CA660" s="374"/>
      <c r="CB660" s="2263"/>
      <c r="CC660" s="484"/>
      <c r="CD660" s="484"/>
      <c r="CE660" s="484"/>
      <c r="CF660" s="1246"/>
      <c r="CG660" s="38"/>
      <c r="CH660" s="38"/>
      <c r="CI660" s="38"/>
      <c r="CJ660" s="117"/>
      <c r="CK660" s="221"/>
      <c r="CL660" s="221"/>
      <c r="CM660" s="221"/>
      <c r="CN660" s="220"/>
      <c r="CO660" s="1858"/>
      <c r="CQ660" s="3"/>
      <c r="CR660" s="2020"/>
      <c r="CV660" s="121"/>
      <c r="CW660" s="2"/>
      <c r="CY660" s="3"/>
      <c r="CZ660" s="3"/>
      <c r="DA660" s="2418"/>
      <c r="DB660" s="378"/>
      <c r="DC660" s="2448"/>
      <c r="DD660" s="369"/>
      <c r="DE660" s="2"/>
      <c r="DG660" s="3"/>
      <c r="DH660" s="3"/>
      <c r="DI660" s="2"/>
      <c r="DK660" s="3"/>
      <c r="DL660" s="3"/>
      <c r="DM660" s="90"/>
      <c r="DN660" s="90"/>
      <c r="DO660" s="90"/>
      <c r="DP660" s="103"/>
      <c r="DQ660" s="2"/>
      <c r="DS660" s="3"/>
      <c r="DT660" s="121"/>
      <c r="DU660" s="1195"/>
      <c r="DV660" s="1195"/>
      <c r="DW660" s="1195"/>
      <c r="DX660" s="1196"/>
      <c r="DY660" s="2"/>
      <c r="EA660" s="3"/>
      <c r="EB660" s="121"/>
      <c r="EC660" s="2"/>
      <c r="EE660" s="3"/>
      <c r="EF660" s="121"/>
      <c r="EG660" s="2"/>
      <c r="EI660" s="3"/>
      <c r="EJ660" s="121"/>
      <c r="EK660" s="2"/>
      <c r="EM660" s="3"/>
      <c r="EN660" s="121"/>
      <c r="EO660" s="1870"/>
      <c r="EP660" s="462"/>
      <c r="EQ660" s="462"/>
      <c r="ER660" s="1871"/>
      <c r="ES660" s="2"/>
      <c r="EU660" s="3"/>
      <c r="EV660" s="121"/>
      <c r="EW660" s="2"/>
      <c r="EY660" s="3"/>
      <c r="EZ660" s="121"/>
      <c r="FA660" s="2"/>
      <c r="FC660" s="3"/>
      <c r="FD660" s="121"/>
      <c r="FE660" s="1682"/>
      <c r="FF660" s="1683"/>
      <c r="FG660" s="1684"/>
      <c r="FH660" s="1685"/>
      <c r="FL660" s="2252"/>
      <c r="FP660" s="2252"/>
      <c r="FQ660" s="1858"/>
      <c r="FT660" s="2252"/>
      <c r="FX660" s="2252"/>
      <c r="FY660" s="374">
        <f t="shared" si="778"/>
        <v>4.5</v>
      </c>
      <c r="FZ660" s="374">
        <f t="shared" si="779"/>
        <v>4.5</v>
      </c>
      <c r="GA660" s="374">
        <f t="shared" si="780"/>
        <v>6</v>
      </c>
      <c r="GB660" s="2263">
        <v>15</v>
      </c>
      <c r="GC660" s="374"/>
      <c r="GD660" s="374"/>
      <c r="GE660" s="374"/>
      <c r="GF660" s="2263"/>
      <c r="GG660" s="1858"/>
      <c r="GJ660" s="2252"/>
      <c r="GK660" s="1858"/>
      <c r="GN660" s="2252"/>
      <c r="GR660" s="2252"/>
      <c r="GS660" s="374"/>
      <c r="GT660" s="374"/>
      <c r="GU660" s="374"/>
      <c r="GV660" s="2263"/>
      <c r="GW660" s="1870">
        <v>5</v>
      </c>
      <c r="GX660" s="462">
        <v>5</v>
      </c>
      <c r="GY660" s="462">
        <v>6</v>
      </c>
      <c r="GZ660" s="1871">
        <f t="shared" si="768"/>
        <v>16</v>
      </c>
      <c r="HA660" s="1870"/>
      <c r="HB660" s="462"/>
      <c r="HC660" s="462"/>
      <c r="HD660" s="1871"/>
      <c r="HE660" s="1870"/>
      <c r="HF660" s="462"/>
      <c r="HG660" s="462"/>
      <c r="HH660" s="1871"/>
      <c r="HI660" s="2477">
        <f t="shared" ref="HI660:HI661" si="788">HL660*6/20</f>
        <v>4.2389999999999999</v>
      </c>
      <c r="HJ660" s="2477">
        <f t="shared" ref="HJ660:HJ661" si="789">HL660*6/20</f>
        <v>4.2389999999999999</v>
      </c>
      <c r="HK660" s="2477">
        <f t="shared" ref="HK660:HK661" si="790">HL660*8/20</f>
        <v>5.6520000000000001</v>
      </c>
      <c r="HL660" s="2478">
        <v>14.13</v>
      </c>
      <c r="HM660" s="1870"/>
      <c r="HN660" s="462"/>
      <c r="HO660" s="462"/>
      <c r="HP660" s="1871"/>
      <c r="HQ660" s="1870"/>
      <c r="HR660" s="462"/>
      <c r="HS660" s="462"/>
      <c r="HT660" s="1871"/>
      <c r="HU660" s="1906"/>
      <c r="HV660" s="683"/>
      <c r="HW660" s="683"/>
      <c r="HX660" s="1907"/>
      <c r="HY660" s="1906"/>
      <c r="HZ660" s="683"/>
      <c r="IA660" s="683"/>
      <c r="IB660" s="1907"/>
      <c r="IC660" s="374"/>
      <c r="ID660" s="374"/>
      <c r="IE660" s="374"/>
      <c r="IF660" s="2263"/>
      <c r="IG660" s="1906"/>
      <c r="IH660" s="683"/>
      <c r="II660" s="683"/>
      <c r="IJ660" s="1907"/>
      <c r="IK660" s="1869">
        <f t="shared" si="772"/>
        <v>5.0999999999999996</v>
      </c>
      <c r="IL660" s="374">
        <f t="shared" si="773"/>
        <v>5.0999999999999996</v>
      </c>
      <c r="IM660" s="374">
        <f t="shared" si="774"/>
        <v>6.8</v>
      </c>
      <c r="IN660" s="2263">
        <v>17</v>
      </c>
      <c r="IO660" s="2482"/>
      <c r="IP660" s="2477"/>
      <c r="IQ660" s="2477"/>
      <c r="IR660" s="2478"/>
      <c r="IS660" s="374"/>
      <c r="IT660" s="374"/>
      <c r="IU660" s="374"/>
      <c r="IV660" s="1870"/>
      <c r="IW660" s="1869">
        <f t="shared" si="775"/>
        <v>4.8</v>
      </c>
      <c r="IX660" s="374">
        <f t="shared" si="776"/>
        <v>4.8</v>
      </c>
      <c r="IY660" s="374">
        <f t="shared" si="777"/>
        <v>6.4</v>
      </c>
      <c r="IZ660" s="2263">
        <v>16</v>
      </c>
      <c r="JA660" s="1869"/>
      <c r="JB660" s="374"/>
      <c r="JC660" s="374"/>
      <c r="JD660" s="2263"/>
      <c r="JE660" s="1869"/>
      <c r="JF660" s="374"/>
      <c r="JG660" s="374"/>
      <c r="JH660" s="2263"/>
      <c r="JI660" s="1869"/>
      <c r="JJ660" s="374"/>
      <c r="JK660" s="374"/>
      <c r="JL660" s="2263"/>
      <c r="JM660" s="1869"/>
      <c r="JN660" s="374"/>
      <c r="JO660" s="374"/>
      <c r="JP660" s="2263"/>
      <c r="JQ660" s="1869"/>
      <c r="JR660" s="374"/>
      <c r="JS660" s="374"/>
      <c r="JT660" s="2263"/>
      <c r="JU660" s="1869"/>
      <c r="JV660" s="374"/>
      <c r="JW660" s="374"/>
      <c r="JX660" s="2263"/>
      <c r="JY660" s="1869"/>
      <c r="JZ660" s="374"/>
      <c r="KA660" s="374"/>
      <c r="KB660" s="2263"/>
      <c r="KC660" s="1869"/>
      <c r="KD660" s="374"/>
      <c r="KE660" s="374"/>
      <c r="KF660" s="2263"/>
      <c r="KG660" s="1869"/>
      <c r="KH660" s="374"/>
      <c r="KI660" s="374"/>
      <c r="KJ660" s="2263"/>
      <c r="KK660" s="1869"/>
      <c r="KL660" s="374"/>
      <c r="KM660" s="374"/>
      <c r="KN660" s="2263"/>
      <c r="KO660" s="1869"/>
      <c r="KP660" s="374"/>
      <c r="KQ660" s="374"/>
      <c r="KR660" s="2263"/>
      <c r="KS660" s="1869"/>
      <c r="KT660" s="374"/>
      <c r="KU660" s="374"/>
      <c r="KV660" s="2263"/>
      <c r="KW660" s="1869"/>
      <c r="KX660" s="374"/>
      <c r="KY660" s="374"/>
      <c r="KZ660" s="2263"/>
      <c r="LA660" s="1869"/>
      <c r="LB660" s="374"/>
      <c r="LC660" s="374"/>
      <c r="LD660" s="2263"/>
      <c r="LE660" s="1869"/>
      <c r="LF660" s="374"/>
      <c r="LG660" s="374"/>
      <c r="LH660" s="2263"/>
      <c r="LI660" s="1869"/>
      <c r="LJ660" s="374"/>
      <c r="LK660" s="374"/>
      <c r="LL660" s="2263"/>
      <c r="LM660" s="1869"/>
      <c r="LN660" s="374"/>
      <c r="LO660" s="374"/>
      <c r="LP660" s="2263"/>
      <c r="LQ660" s="1869"/>
      <c r="LR660" s="374"/>
      <c r="LS660" s="374"/>
      <c r="LT660" s="2263"/>
      <c r="LU660" s="1869"/>
      <c r="LV660" s="374"/>
      <c r="LW660" s="374"/>
      <c r="LX660" s="2263"/>
      <c r="LY660" s="1869"/>
      <c r="LZ660" s="374"/>
      <c r="MA660" s="374"/>
      <c r="MB660" s="2263"/>
      <c r="MC660" s="1869"/>
      <c r="MD660" s="374"/>
      <c r="ME660" s="374"/>
      <c r="MF660" s="2263"/>
      <c r="MG660" s="1869"/>
      <c r="MH660" s="374"/>
      <c r="MI660" s="374"/>
      <c r="MJ660" s="2263"/>
      <c r="MK660" s="1869"/>
      <c r="ML660" s="374"/>
      <c r="MM660" s="374"/>
      <c r="MN660" s="2263"/>
      <c r="MO660" s="1869"/>
      <c r="MP660" s="374"/>
      <c r="MQ660" s="374"/>
      <c r="MR660" s="2263"/>
      <c r="MS660" s="1869"/>
      <c r="MT660" s="374"/>
      <c r="MU660" s="374"/>
      <c r="MV660" s="2263"/>
      <c r="MW660" s="1869"/>
      <c r="MX660" s="374"/>
      <c r="MY660" s="374"/>
      <c r="MZ660" s="2263"/>
      <c r="NA660" s="1869"/>
      <c r="NB660" s="374"/>
      <c r="NC660" s="374"/>
      <c r="ND660" s="2263"/>
    </row>
    <row r="661" spans="1:368" s="78" customFormat="1" thickBot="1">
      <c r="A661" s="899"/>
      <c r="B661" s="1754"/>
      <c r="C661" s="1790"/>
      <c r="D661" s="2331"/>
      <c r="E661" s="1790"/>
      <c r="F661" s="2342"/>
      <c r="G661" s="2342" t="s">
        <v>264</v>
      </c>
      <c r="H661" s="2354">
        <f t="shared" si="760"/>
        <v>4.5255714285714292</v>
      </c>
      <c r="I661" s="2354">
        <f t="shared" si="761"/>
        <v>4.382714285714286</v>
      </c>
      <c r="J661" s="2354">
        <f t="shared" si="762"/>
        <v>5.9388571428571426</v>
      </c>
      <c r="K661" s="2216">
        <f t="shared" si="781"/>
        <v>14.847142857142856</v>
      </c>
      <c r="L661" s="1754"/>
      <c r="M661" s="65"/>
      <c r="N661" s="65"/>
      <c r="O661" s="65"/>
      <c r="P661" s="218"/>
      <c r="Q661" s="2496">
        <f t="shared" si="764"/>
        <v>4.2</v>
      </c>
      <c r="R661" s="2483">
        <f t="shared" si="765"/>
        <v>4.2</v>
      </c>
      <c r="S661" s="2483">
        <f t="shared" si="766"/>
        <v>5.6</v>
      </c>
      <c r="T661" s="2484">
        <v>14</v>
      </c>
      <c r="U661" s="41"/>
      <c r="V661" s="41"/>
      <c r="W661" s="41"/>
      <c r="X661" s="100"/>
      <c r="Y661" s="101"/>
      <c r="Z661" s="101"/>
      <c r="AA661" s="101"/>
      <c r="AB661" s="102"/>
      <c r="AC661" s="484"/>
      <c r="AD661" s="484"/>
      <c r="AE661" s="484"/>
      <c r="AF661" s="2403"/>
      <c r="AG661" s="2407"/>
      <c r="AH661" s="546"/>
      <c r="AI661" s="546"/>
      <c r="AJ661" s="724"/>
      <c r="AK661" s="485"/>
      <c r="AL661" s="486"/>
      <c r="AM661" s="486"/>
      <c r="AN661" s="2361"/>
      <c r="AO661" s="2227"/>
      <c r="AP661" s="2227"/>
      <c r="AQ661" s="2227"/>
      <c r="AR661" s="108"/>
      <c r="AS661" s="358"/>
      <c r="AT661" s="358"/>
      <c r="AU661" s="358"/>
      <c r="AV661" s="1983"/>
      <c r="AW661" s="1971"/>
      <c r="AX661" s="665"/>
      <c r="AY661" s="666"/>
      <c r="AZ661" s="1963"/>
      <c r="BA661" s="4"/>
      <c r="BB661" s="4"/>
      <c r="BC661" s="4"/>
      <c r="BD661" s="2395"/>
      <c r="BE661" s="2212">
        <f t="shared" ref="BE661" si="791">BH661*6/20</f>
        <v>4.1790000000000003</v>
      </c>
      <c r="BF661" s="2213">
        <f t="shared" ref="BF661" si="792">BH661*6/20</f>
        <v>4.1790000000000003</v>
      </c>
      <c r="BG661" s="2470">
        <f t="shared" ref="BG661" si="793">BH661*8/20</f>
        <v>5.5720000000000001</v>
      </c>
      <c r="BH661" s="2443">
        <v>13.93</v>
      </c>
      <c r="BI661" s="221"/>
      <c r="BJ661" s="221"/>
      <c r="BK661" s="221"/>
      <c r="BL661" s="220"/>
      <c r="BM661" s="1982"/>
      <c r="BN661" s="358"/>
      <c r="BO661" s="358"/>
      <c r="BP661" s="1983"/>
      <c r="BQ661" s="109"/>
      <c r="BR661" s="109"/>
      <c r="BS661" s="109"/>
      <c r="BT661" s="608"/>
      <c r="BU661" s="1939"/>
      <c r="BV661" s="109"/>
      <c r="BW661" s="109"/>
      <c r="BX661" s="1940"/>
      <c r="BY661" s="374"/>
      <c r="BZ661" s="374"/>
      <c r="CA661" s="374"/>
      <c r="CB661" s="2263"/>
      <c r="CC661" s="484"/>
      <c r="CD661" s="484"/>
      <c r="CE661" s="484"/>
      <c r="CF661" s="1246"/>
      <c r="CG661" s="38"/>
      <c r="CH661" s="38"/>
      <c r="CI661" s="38"/>
      <c r="CJ661" s="117"/>
      <c r="CK661" s="221"/>
      <c r="CL661" s="221"/>
      <c r="CM661" s="221"/>
      <c r="CN661" s="220"/>
      <c r="CO661" s="1858"/>
      <c r="CQ661" s="3"/>
      <c r="CR661" s="2020"/>
      <c r="CV661" s="121"/>
      <c r="CW661" s="2"/>
      <c r="CY661" s="3"/>
      <c r="CZ661" s="3"/>
      <c r="DA661" s="2418"/>
      <c r="DB661" s="378"/>
      <c r="DC661" s="2448"/>
      <c r="DD661" s="369"/>
      <c r="DE661" s="2"/>
      <c r="DG661" s="3"/>
      <c r="DH661" s="3"/>
      <c r="DI661" s="2"/>
      <c r="DK661" s="3"/>
      <c r="DL661" s="3"/>
      <c r="DM661" s="90"/>
      <c r="DN661" s="90"/>
      <c r="DO661" s="90"/>
      <c r="DP661" s="103"/>
      <c r="DQ661" s="2"/>
      <c r="DS661" s="3"/>
      <c r="DT661" s="121"/>
      <c r="DU661" s="1195"/>
      <c r="DV661" s="1195"/>
      <c r="DW661" s="1195"/>
      <c r="DX661" s="1196"/>
      <c r="DY661" s="2"/>
      <c r="EA661" s="3"/>
      <c r="EB661" s="121"/>
      <c r="EC661" s="2"/>
      <c r="EE661" s="3"/>
      <c r="EF661" s="121"/>
      <c r="EG661" s="2"/>
      <c r="EI661" s="3"/>
      <c r="EJ661" s="121"/>
      <c r="EK661" s="2"/>
      <c r="EM661" s="3"/>
      <c r="EN661" s="121"/>
      <c r="EO661" s="1870"/>
      <c r="EP661" s="462"/>
      <c r="EQ661" s="462"/>
      <c r="ER661" s="1871"/>
      <c r="ES661" s="2"/>
      <c r="EU661" s="3"/>
      <c r="EV661" s="121"/>
      <c r="EW661" s="2"/>
      <c r="EY661" s="3"/>
      <c r="EZ661" s="121"/>
      <c r="FA661" s="2"/>
      <c r="FC661" s="3"/>
      <c r="FD661" s="121"/>
      <c r="FE661" s="1682"/>
      <c r="FF661" s="1683"/>
      <c r="FG661" s="1684"/>
      <c r="FH661" s="1685"/>
      <c r="FL661" s="2252"/>
      <c r="FP661" s="2252"/>
      <c r="FQ661" s="1858"/>
      <c r="FT661" s="2252"/>
      <c r="FX661" s="2252"/>
      <c r="FY661" s="374">
        <f t="shared" si="778"/>
        <v>3.9</v>
      </c>
      <c r="FZ661" s="374">
        <f t="shared" si="779"/>
        <v>3.9</v>
      </c>
      <c r="GA661" s="374">
        <f t="shared" si="780"/>
        <v>5.2</v>
      </c>
      <c r="GB661" s="2263">
        <v>13</v>
      </c>
      <c r="GC661" s="374"/>
      <c r="GD661" s="374"/>
      <c r="GE661" s="374"/>
      <c r="GF661" s="2263"/>
      <c r="GG661" s="1858"/>
      <c r="GJ661" s="2252"/>
      <c r="GK661" s="1858"/>
      <c r="GN661" s="2252"/>
      <c r="GR661" s="2252"/>
      <c r="GS661" s="374"/>
      <c r="GT661" s="374"/>
      <c r="GU661" s="374"/>
      <c r="GV661" s="2263"/>
      <c r="GW661" s="1870">
        <v>5</v>
      </c>
      <c r="GX661" s="462">
        <v>4</v>
      </c>
      <c r="GY661" s="462">
        <v>6</v>
      </c>
      <c r="GZ661" s="1871">
        <f t="shared" si="768"/>
        <v>15</v>
      </c>
      <c r="HA661" s="1870"/>
      <c r="HB661" s="462"/>
      <c r="HC661" s="462"/>
      <c r="HD661" s="1871"/>
      <c r="HE661" s="1870"/>
      <c r="HF661" s="462"/>
      <c r="HG661" s="462"/>
      <c r="HH661" s="1871"/>
      <c r="HI661" s="374">
        <f t="shared" si="788"/>
        <v>5.0999999999999996</v>
      </c>
      <c r="HJ661" s="374">
        <f t="shared" si="789"/>
        <v>5.0999999999999996</v>
      </c>
      <c r="HK661" s="374">
        <f t="shared" si="790"/>
        <v>6.8</v>
      </c>
      <c r="HL661" s="2263">
        <v>17</v>
      </c>
      <c r="HM661" s="1870"/>
      <c r="HN661" s="462"/>
      <c r="HO661" s="462"/>
      <c r="HP661" s="1871"/>
      <c r="HQ661" s="1870"/>
      <c r="HR661" s="462"/>
      <c r="HS661" s="462"/>
      <c r="HT661" s="1871"/>
      <c r="HU661" s="1906"/>
      <c r="HV661" s="683"/>
      <c r="HW661" s="683"/>
      <c r="HX661" s="1907"/>
      <c r="HY661" s="1906"/>
      <c r="HZ661" s="683"/>
      <c r="IA661" s="683"/>
      <c r="IB661" s="1907"/>
      <c r="IC661" s="374"/>
      <c r="ID661" s="374"/>
      <c r="IE661" s="374"/>
      <c r="IF661" s="2263"/>
      <c r="IG661" s="1906"/>
      <c r="IH661" s="683"/>
      <c r="II661" s="683"/>
      <c r="IJ661" s="1907"/>
      <c r="IK661" s="1869">
        <f t="shared" si="772"/>
        <v>4.8</v>
      </c>
      <c r="IL661" s="374">
        <f t="shared" si="773"/>
        <v>4.8</v>
      </c>
      <c r="IM661" s="374">
        <f t="shared" si="774"/>
        <v>6.4</v>
      </c>
      <c r="IN661" s="2263">
        <v>16</v>
      </c>
      <c r="IO661" s="2482"/>
      <c r="IP661" s="2477"/>
      <c r="IQ661" s="2477"/>
      <c r="IR661" s="2478"/>
      <c r="IS661" s="374"/>
      <c r="IT661" s="374"/>
      <c r="IU661" s="374"/>
      <c r="IV661" s="1870"/>
      <c r="IW661" s="1869">
        <f t="shared" si="775"/>
        <v>4.5</v>
      </c>
      <c r="IX661" s="374">
        <f t="shared" si="776"/>
        <v>4.5</v>
      </c>
      <c r="IY661" s="374">
        <f t="shared" si="777"/>
        <v>6</v>
      </c>
      <c r="IZ661" s="2263">
        <v>15</v>
      </c>
      <c r="JA661" s="1869"/>
      <c r="JB661" s="374"/>
      <c r="JC661" s="374"/>
      <c r="JD661" s="2263"/>
      <c r="JE661" s="1869"/>
      <c r="JF661" s="374"/>
      <c r="JG661" s="374"/>
      <c r="JH661" s="2263"/>
      <c r="JI661" s="1869"/>
      <c r="JJ661" s="374"/>
      <c r="JK661" s="374"/>
      <c r="JL661" s="2263"/>
      <c r="JM661" s="1869"/>
      <c r="JN661" s="374"/>
      <c r="JO661" s="374"/>
      <c r="JP661" s="2263"/>
      <c r="JQ661" s="1869"/>
      <c r="JR661" s="374"/>
      <c r="JS661" s="374"/>
      <c r="JT661" s="2263"/>
      <c r="JU661" s="1869"/>
      <c r="JV661" s="374"/>
      <c r="JW661" s="374"/>
      <c r="JX661" s="2263"/>
      <c r="JY661" s="1869"/>
      <c r="JZ661" s="374"/>
      <c r="KA661" s="374"/>
      <c r="KB661" s="2263"/>
      <c r="KC661" s="1869"/>
      <c r="KD661" s="374"/>
      <c r="KE661" s="374"/>
      <c r="KF661" s="2263"/>
      <c r="KG661" s="1869"/>
      <c r="KH661" s="374"/>
      <c r="KI661" s="374"/>
      <c r="KJ661" s="2263"/>
      <c r="KK661" s="1869"/>
      <c r="KL661" s="374"/>
      <c r="KM661" s="374"/>
      <c r="KN661" s="2263"/>
      <c r="KO661" s="1869"/>
      <c r="KP661" s="374"/>
      <c r="KQ661" s="374"/>
      <c r="KR661" s="2263"/>
      <c r="KS661" s="1869"/>
      <c r="KT661" s="374"/>
      <c r="KU661" s="374"/>
      <c r="KV661" s="2263"/>
      <c r="KW661" s="1869"/>
      <c r="KX661" s="374"/>
      <c r="KY661" s="374"/>
      <c r="KZ661" s="2263"/>
      <c r="LA661" s="1869"/>
      <c r="LB661" s="374"/>
      <c r="LC661" s="374"/>
      <c r="LD661" s="2263"/>
      <c r="LE661" s="1869"/>
      <c r="LF661" s="374"/>
      <c r="LG661" s="374"/>
      <c r="LH661" s="2263"/>
      <c r="LI661" s="1869"/>
      <c r="LJ661" s="374"/>
      <c r="LK661" s="374"/>
      <c r="LL661" s="2263"/>
      <c r="LM661" s="1869"/>
      <c r="LN661" s="374"/>
      <c r="LO661" s="374"/>
      <c r="LP661" s="2263"/>
      <c r="LQ661" s="1869"/>
      <c r="LR661" s="374"/>
      <c r="LS661" s="374"/>
      <c r="LT661" s="2263"/>
      <c r="LU661" s="1869"/>
      <c r="LV661" s="374"/>
      <c r="LW661" s="374"/>
      <c r="LX661" s="2263"/>
      <c r="LY661" s="1869"/>
      <c r="LZ661" s="374"/>
      <c r="MA661" s="374"/>
      <c r="MB661" s="2263"/>
      <c r="MC661" s="1869"/>
      <c r="MD661" s="374"/>
      <c r="ME661" s="374"/>
      <c r="MF661" s="2263"/>
      <c r="MG661" s="1869"/>
      <c r="MH661" s="374"/>
      <c r="MI661" s="374"/>
      <c r="MJ661" s="2263"/>
      <c r="MK661" s="1869"/>
      <c r="ML661" s="374"/>
      <c r="MM661" s="374"/>
      <c r="MN661" s="2263"/>
      <c r="MO661" s="1869"/>
      <c r="MP661" s="374"/>
      <c r="MQ661" s="374"/>
      <c r="MR661" s="2263"/>
      <c r="MS661" s="1869"/>
      <c r="MT661" s="374"/>
      <c r="MU661" s="374"/>
      <c r="MV661" s="2263"/>
      <c r="MW661" s="1869"/>
      <c r="MX661" s="374"/>
      <c r="MY661" s="374"/>
      <c r="MZ661" s="2263"/>
      <c r="NA661" s="1869"/>
      <c r="NB661" s="374"/>
      <c r="NC661" s="374"/>
      <c r="ND661" s="2263"/>
    </row>
    <row r="662" spans="1:368" s="78" customFormat="1" thickBot="1">
      <c r="A662" s="899"/>
      <c r="B662" s="1754"/>
      <c r="C662" s="1790"/>
      <c r="D662" s="2331"/>
      <c r="E662" s="1790"/>
      <c r="F662" s="2342"/>
      <c r="G662" s="2342" t="s">
        <v>719</v>
      </c>
      <c r="H662" s="2343">
        <f t="shared" si="760"/>
        <v>4.1627142857142854</v>
      </c>
      <c r="I662" s="2343">
        <f t="shared" si="761"/>
        <v>3.8769999999999998</v>
      </c>
      <c r="J662" s="2343">
        <f t="shared" si="762"/>
        <v>5.2645714285714282</v>
      </c>
      <c r="K662" s="2214">
        <f t="shared" si="763"/>
        <v>13.304285714285715</v>
      </c>
      <c r="L662" s="1754"/>
      <c r="M662" s="65"/>
      <c r="N662" s="65"/>
      <c r="O662" s="65"/>
      <c r="P662" s="218"/>
      <c r="Q662" s="2496">
        <f t="shared" si="764"/>
        <v>3.9</v>
      </c>
      <c r="R662" s="2483">
        <f t="shared" si="765"/>
        <v>3.9</v>
      </c>
      <c r="S662" s="2483">
        <f t="shared" si="766"/>
        <v>5.2</v>
      </c>
      <c r="T662" s="2484">
        <v>13</v>
      </c>
      <c r="U662" s="41"/>
      <c r="V662" s="41"/>
      <c r="W662" s="41"/>
      <c r="X662" s="100"/>
      <c r="Y662" s="101"/>
      <c r="Z662" s="101"/>
      <c r="AA662" s="101"/>
      <c r="AB662" s="102"/>
      <c r="AC662" s="484"/>
      <c r="AD662" s="484"/>
      <c r="AE662" s="484"/>
      <c r="AF662" s="2403"/>
      <c r="AG662" s="2407"/>
      <c r="AH662" s="546"/>
      <c r="AI662" s="546"/>
      <c r="AJ662" s="724"/>
      <c r="AK662" s="485"/>
      <c r="AL662" s="486"/>
      <c r="AM662" s="486"/>
      <c r="AN662" s="2361"/>
      <c r="AO662" s="2227"/>
      <c r="AP662" s="2227"/>
      <c r="AQ662" s="2227"/>
      <c r="AR662" s="108"/>
      <c r="AS662" s="358"/>
      <c r="AT662" s="358"/>
      <c r="AU662" s="358"/>
      <c r="AV662" s="1983"/>
      <c r="AW662" s="1971"/>
      <c r="AX662" s="665"/>
      <c r="AY662" s="666"/>
      <c r="AZ662" s="1963"/>
      <c r="BA662" s="4"/>
      <c r="BB662" s="4"/>
      <c r="BC662" s="4"/>
      <c r="BD662" s="2395"/>
      <c r="BE662" s="2401">
        <v>4</v>
      </c>
      <c r="BF662" s="368">
        <v>3</v>
      </c>
      <c r="BG662" s="2451">
        <v>4</v>
      </c>
      <c r="BH662" s="2448">
        <f t="shared" si="767"/>
        <v>11</v>
      </c>
      <c r="BI662" s="221"/>
      <c r="BJ662" s="221"/>
      <c r="BK662" s="221"/>
      <c r="BL662" s="220"/>
      <c r="BM662" s="1982"/>
      <c r="BN662" s="358"/>
      <c r="BO662" s="358"/>
      <c r="BP662" s="1983"/>
      <c r="BQ662" s="109"/>
      <c r="BR662" s="109"/>
      <c r="BS662" s="109"/>
      <c r="BT662" s="608"/>
      <c r="BU662" s="1939"/>
      <c r="BV662" s="109"/>
      <c r="BW662" s="109"/>
      <c r="BX662" s="1940"/>
      <c r="BY662" s="374"/>
      <c r="BZ662" s="374"/>
      <c r="CA662" s="374"/>
      <c r="CB662" s="2263"/>
      <c r="CC662" s="484"/>
      <c r="CD662" s="484"/>
      <c r="CE662" s="484"/>
      <c r="CF662" s="1246"/>
      <c r="CG662" s="38"/>
      <c r="CH662" s="38"/>
      <c r="CI662" s="38"/>
      <c r="CJ662" s="117"/>
      <c r="CK662" s="221"/>
      <c r="CL662" s="221"/>
      <c r="CM662" s="221"/>
      <c r="CN662" s="220"/>
      <c r="CO662" s="1858"/>
      <c r="CQ662" s="3"/>
      <c r="CR662" s="2020"/>
      <c r="CV662" s="121"/>
      <c r="CW662" s="2"/>
      <c r="CY662" s="3"/>
      <c r="CZ662" s="3"/>
      <c r="DA662" s="2418"/>
      <c r="DB662" s="378"/>
      <c r="DC662" s="2448"/>
      <c r="DD662" s="369"/>
      <c r="DE662" s="2"/>
      <c r="DG662" s="3"/>
      <c r="DH662" s="3"/>
      <c r="DI662" s="2"/>
      <c r="DK662" s="3"/>
      <c r="DL662" s="3"/>
      <c r="DM662" s="90"/>
      <c r="DN662" s="90"/>
      <c r="DO662" s="90"/>
      <c r="DP662" s="103"/>
      <c r="DQ662" s="2"/>
      <c r="DS662" s="3"/>
      <c r="DT662" s="121"/>
      <c r="DU662" s="1195"/>
      <c r="DV662" s="1195"/>
      <c r="DW662" s="1195"/>
      <c r="DX662" s="1196"/>
      <c r="DY662" s="2"/>
      <c r="EA662" s="3"/>
      <c r="EB662" s="121"/>
      <c r="EC662" s="2"/>
      <c r="EE662" s="3"/>
      <c r="EF662" s="121"/>
      <c r="EG662" s="2"/>
      <c r="EI662" s="3"/>
      <c r="EJ662" s="121"/>
      <c r="EK662" s="2"/>
      <c r="EM662" s="3"/>
      <c r="EN662" s="121"/>
      <c r="EO662" s="1870"/>
      <c r="EP662" s="462"/>
      <c r="EQ662" s="462"/>
      <c r="ER662" s="1871"/>
      <c r="ES662" s="2"/>
      <c r="EU662" s="3"/>
      <c r="EV662" s="121"/>
      <c r="EW662" s="2"/>
      <c r="EY662" s="3"/>
      <c r="EZ662" s="121"/>
      <c r="FA662" s="2"/>
      <c r="FC662" s="3"/>
      <c r="FD662" s="121"/>
      <c r="FE662" s="1682"/>
      <c r="FF662" s="1683"/>
      <c r="FG662" s="1684"/>
      <c r="FH662" s="1685"/>
      <c r="FL662" s="2252"/>
      <c r="FP662" s="2252"/>
      <c r="FQ662" s="1858"/>
      <c r="FT662" s="2252"/>
      <c r="FX662" s="2252"/>
      <c r="FY662" s="374">
        <f t="shared" si="778"/>
        <v>3.9</v>
      </c>
      <c r="FZ662" s="374">
        <f t="shared" si="779"/>
        <v>3.9</v>
      </c>
      <c r="GA662" s="374">
        <f t="shared" si="780"/>
        <v>5.2</v>
      </c>
      <c r="GB662" s="2263">
        <v>13</v>
      </c>
      <c r="GC662" s="374"/>
      <c r="GD662" s="374"/>
      <c r="GE662" s="374"/>
      <c r="GF662" s="2263"/>
      <c r="GG662" s="1858"/>
      <c r="GJ662" s="2252"/>
      <c r="GK662" s="1858"/>
      <c r="GN662" s="2252"/>
      <c r="GR662" s="2252"/>
      <c r="GS662" s="374"/>
      <c r="GT662" s="374"/>
      <c r="GU662" s="374"/>
      <c r="GV662" s="2263"/>
      <c r="GW662" s="1870">
        <v>5</v>
      </c>
      <c r="GX662" s="462">
        <v>4</v>
      </c>
      <c r="GY662" s="462">
        <v>6</v>
      </c>
      <c r="GZ662" s="1871">
        <f t="shared" si="768"/>
        <v>15</v>
      </c>
      <c r="HA662" s="1870"/>
      <c r="HB662" s="462"/>
      <c r="HC662" s="462"/>
      <c r="HD662" s="1871"/>
      <c r="HE662" s="1870"/>
      <c r="HF662" s="462"/>
      <c r="HG662" s="462"/>
      <c r="HH662" s="1871"/>
      <c r="HI662" s="374">
        <f t="shared" si="769"/>
        <v>3.9</v>
      </c>
      <c r="HJ662" s="374">
        <f t="shared" si="770"/>
        <v>3.9</v>
      </c>
      <c r="HK662" s="374">
        <f t="shared" si="771"/>
        <v>5.2</v>
      </c>
      <c r="HL662" s="2263">
        <v>13</v>
      </c>
      <c r="HM662" s="1870"/>
      <c r="HN662" s="462"/>
      <c r="HO662" s="462"/>
      <c r="HP662" s="1871"/>
      <c r="HQ662" s="1870"/>
      <c r="HR662" s="462"/>
      <c r="HS662" s="462"/>
      <c r="HT662" s="1871"/>
      <c r="HU662" s="1870"/>
      <c r="HV662" s="462"/>
      <c r="HW662" s="462"/>
      <c r="HX662" s="1871"/>
      <c r="HY662" s="1870"/>
      <c r="HZ662" s="462"/>
      <c r="IA662" s="462"/>
      <c r="IB662" s="1871"/>
      <c r="IC662" s="374"/>
      <c r="ID662" s="374"/>
      <c r="IE662" s="374"/>
      <c r="IF662" s="2263"/>
      <c r="IG662" s="1870"/>
      <c r="IH662" s="462"/>
      <c r="II662" s="462"/>
      <c r="IJ662" s="1871"/>
      <c r="IK662" s="2482">
        <f t="shared" si="772"/>
        <v>4.2389999999999999</v>
      </c>
      <c r="IL662" s="2477">
        <f t="shared" si="773"/>
        <v>4.2389999999999999</v>
      </c>
      <c r="IM662" s="2477">
        <f t="shared" si="774"/>
        <v>5.6520000000000001</v>
      </c>
      <c r="IN662" s="2478">
        <v>14.13</v>
      </c>
      <c r="IO662" s="1869"/>
      <c r="IP662" s="374"/>
      <c r="IQ662" s="374"/>
      <c r="IR662" s="2263"/>
      <c r="IS662" s="374"/>
      <c r="IT662" s="374"/>
      <c r="IU662" s="374"/>
      <c r="IV662" s="1870"/>
      <c r="IW662" s="1869">
        <f t="shared" si="775"/>
        <v>4.2</v>
      </c>
      <c r="IX662" s="374">
        <f t="shared" si="776"/>
        <v>4.2</v>
      </c>
      <c r="IY662" s="374">
        <f t="shared" si="777"/>
        <v>5.6</v>
      </c>
      <c r="IZ662" s="2263">
        <v>14</v>
      </c>
      <c r="JA662" s="1869"/>
      <c r="JB662" s="374"/>
      <c r="JC662" s="374"/>
      <c r="JD662" s="2263"/>
      <c r="JE662" s="1869"/>
      <c r="JF662" s="374"/>
      <c r="JG662" s="374"/>
      <c r="JH662" s="2263"/>
      <c r="JI662" s="1869"/>
      <c r="JJ662" s="374"/>
      <c r="JK662" s="374"/>
      <c r="JL662" s="2263"/>
      <c r="JM662" s="1869"/>
      <c r="JN662" s="374"/>
      <c r="JO662" s="374"/>
      <c r="JP662" s="2263"/>
      <c r="JQ662" s="1869"/>
      <c r="JR662" s="374"/>
      <c r="JS662" s="374"/>
      <c r="JT662" s="2263"/>
      <c r="JU662" s="1869"/>
      <c r="JV662" s="374"/>
      <c r="JW662" s="374"/>
      <c r="JX662" s="2263"/>
      <c r="JY662" s="1869"/>
      <c r="JZ662" s="374"/>
      <c r="KA662" s="374"/>
      <c r="KB662" s="2263"/>
      <c r="KC662" s="1869"/>
      <c r="KD662" s="374"/>
      <c r="KE662" s="374"/>
      <c r="KF662" s="2263"/>
      <c r="KG662" s="1869"/>
      <c r="KH662" s="374"/>
      <c r="KI662" s="374"/>
      <c r="KJ662" s="2263"/>
      <c r="KK662" s="1869"/>
      <c r="KL662" s="374"/>
      <c r="KM662" s="374"/>
      <c r="KN662" s="2263"/>
      <c r="KO662" s="1869"/>
      <c r="KP662" s="374"/>
      <c r="KQ662" s="374"/>
      <c r="KR662" s="2263"/>
      <c r="KS662" s="1869"/>
      <c r="KT662" s="374"/>
      <c r="KU662" s="374"/>
      <c r="KV662" s="2263"/>
      <c r="KW662" s="1869"/>
      <c r="KX662" s="374"/>
      <c r="KY662" s="374"/>
      <c r="KZ662" s="2263"/>
      <c r="LA662" s="1869"/>
      <c r="LB662" s="374"/>
      <c r="LC662" s="374"/>
      <c r="LD662" s="2263"/>
      <c r="LE662" s="1869"/>
      <c r="LF662" s="374"/>
      <c r="LG662" s="374"/>
      <c r="LH662" s="2263"/>
      <c r="LI662" s="1869"/>
      <c r="LJ662" s="374"/>
      <c r="LK662" s="374"/>
      <c r="LL662" s="2263"/>
      <c r="LM662" s="1869"/>
      <c r="LN662" s="374"/>
      <c r="LO662" s="374"/>
      <c r="LP662" s="2263"/>
      <c r="LQ662" s="1869"/>
      <c r="LR662" s="374"/>
      <c r="LS662" s="374"/>
      <c r="LT662" s="2263"/>
      <c r="LU662" s="1869"/>
      <c r="LV662" s="374"/>
      <c r="LW662" s="374"/>
      <c r="LX662" s="2263"/>
      <c r="LY662" s="1869"/>
      <c r="LZ662" s="374"/>
      <c r="MA662" s="374"/>
      <c r="MB662" s="2263"/>
      <c r="MC662" s="1869"/>
      <c r="MD662" s="374"/>
      <c r="ME662" s="374"/>
      <c r="MF662" s="2263"/>
      <c r="MG662" s="1869"/>
      <c r="MH662" s="374"/>
      <c r="MI662" s="374"/>
      <c r="MJ662" s="2263"/>
      <c r="MK662" s="1869"/>
      <c r="ML662" s="374"/>
      <c r="MM662" s="374"/>
      <c r="MN662" s="2263"/>
      <c r="MO662" s="1869"/>
      <c r="MP662" s="374"/>
      <c r="MQ662" s="374"/>
      <c r="MR662" s="2263"/>
      <c r="MS662" s="1869"/>
      <c r="MT662" s="374"/>
      <c r="MU662" s="374"/>
      <c r="MV662" s="2263"/>
      <c r="MW662" s="1869"/>
      <c r="MX662" s="374"/>
      <c r="MY662" s="374"/>
      <c r="MZ662" s="2263"/>
      <c r="NA662" s="1869"/>
      <c r="NB662" s="374"/>
      <c r="NC662" s="374"/>
      <c r="ND662" s="2263"/>
    </row>
    <row r="663" spans="1:368" s="933" customFormat="1" thickBot="1">
      <c r="A663" s="900"/>
      <c r="B663" s="1761"/>
      <c r="C663" s="2340"/>
      <c r="D663" s="2347"/>
      <c r="E663" s="2340"/>
      <c r="F663" s="2270"/>
      <c r="G663" s="2270" t="s">
        <v>720</v>
      </c>
      <c r="H663" s="2343">
        <f t="shared" si="760"/>
        <v>4.1204285714285716</v>
      </c>
      <c r="I663" s="2343">
        <f t="shared" si="761"/>
        <v>4.1204285714285716</v>
      </c>
      <c r="J663" s="2343">
        <f t="shared" si="762"/>
        <v>5.5891428571428579</v>
      </c>
      <c r="K663" s="2214">
        <f t="shared" si="763"/>
        <v>13.830000000000002</v>
      </c>
      <c r="L663" s="1761"/>
      <c r="M663" s="2136"/>
      <c r="N663" s="2136"/>
      <c r="O663" s="2136"/>
      <c r="P663" s="2492"/>
      <c r="Q663" s="2499">
        <f t="shared" si="764"/>
        <v>3.9</v>
      </c>
      <c r="R663" s="2485">
        <f t="shared" si="765"/>
        <v>3.9</v>
      </c>
      <c r="S663" s="2485">
        <f t="shared" si="766"/>
        <v>5.2</v>
      </c>
      <c r="T663" s="2486">
        <v>13</v>
      </c>
      <c r="U663" s="2139"/>
      <c r="V663" s="2139"/>
      <c r="W663" s="2139"/>
      <c r="X663" s="2140"/>
      <c r="Y663" s="2204"/>
      <c r="Z663" s="2204"/>
      <c r="AA663" s="2204"/>
      <c r="AB663" s="2205"/>
      <c r="AC663" s="2245"/>
      <c r="AD663" s="2245"/>
      <c r="AE663" s="2245"/>
      <c r="AF663" s="1310"/>
      <c r="AG663" s="2487"/>
      <c r="AH663" s="2487"/>
      <c r="AI663" s="2487"/>
      <c r="AJ663" s="2488"/>
      <c r="AK663" s="2391"/>
      <c r="AL663" s="2238"/>
      <c r="AM663" s="2238"/>
      <c r="AN663" s="2392"/>
      <c r="AO663" s="2229"/>
      <c r="AP663" s="2229"/>
      <c r="AQ663" s="2229"/>
      <c r="AR663" s="2230"/>
      <c r="AS663" s="918"/>
      <c r="AT663" s="918"/>
      <c r="AU663" s="918"/>
      <c r="AV663" s="2390"/>
      <c r="AW663" s="2414"/>
      <c r="AX663" s="2415"/>
      <c r="AY663" s="2416"/>
      <c r="AZ663" s="1979"/>
      <c r="BA663" s="2156"/>
      <c r="BB663" s="2156"/>
      <c r="BC663" s="2156"/>
      <c r="BD663" s="2396"/>
      <c r="BE663" s="2402">
        <v>4</v>
      </c>
      <c r="BF663" s="2273">
        <v>4</v>
      </c>
      <c r="BG663" s="2452">
        <v>6</v>
      </c>
      <c r="BH663" s="2449">
        <f t="shared" si="767"/>
        <v>14</v>
      </c>
      <c r="BI663" s="2158"/>
      <c r="BJ663" s="2158"/>
      <c r="BK663" s="2158"/>
      <c r="BL663" s="2166"/>
      <c r="BM663" s="2389"/>
      <c r="BN663" s="918"/>
      <c r="BO663" s="918"/>
      <c r="BP663" s="2390"/>
      <c r="BQ663" s="2149"/>
      <c r="BR663" s="2149"/>
      <c r="BS663" s="2149"/>
      <c r="BT663" s="2151"/>
      <c r="BU663" s="2162"/>
      <c r="BV663" s="2149"/>
      <c r="BW663" s="2149"/>
      <c r="BX663" s="2163"/>
      <c r="BY663" s="906"/>
      <c r="BZ663" s="906"/>
      <c r="CA663" s="906"/>
      <c r="CB663" s="2393"/>
      <c r="CC663" s="2245"/>
      <c r="CD663" s="2245"/>
      <c r="CE663" s="2245"/>
      <c r="CF663" s="2246"/>
      <c r="CG663" s="2160"/>
      <c r="CH663" s="2160"/>
      <c r="CI663" s="2160"/>
      <c r="CJ663" s="2161"/>
      <c r="CK663" s="2158"/>
      <c r="CL663" s="2158"/>
      <c r="CM663" s="2158"/>
      <c r="CN663" s="2166"/>
      <c r="CO663" s="1868"/>
      <c r="CQ663" s="2167"/>
      <c r="CR663" s="2206"/>
      <c r="CV663" s="2168"/>
      <c r="CW663" s="2169"/>
      <c r="CY663" s="2167"/>
      <c r="CZ663" s="2167"/>
      <c r="DA663" s="2419"/>
      <c r="DB663" s="915"/>
      <c r="DC663" s="2449"/>
      <c r="DD663" s="2471"/>
      <c r="DE663" s="2169"/>
      <c r="DG663" s="2167"/>
      <c r="DH663" s="2167"/>
      <c r="DI663" s="2169"/>
      <c r="DK663" s="2167"/>
      <c r="DL663" s="2167"/>
      <c r="DM663" s="2170"/>
      <c r="DN663" s="2170"/>
      <c r="DO663" s="2170"/>
      <c r="DP663" s="2171"/>
      <c r="DQ663" s="2169"/>
      <c r="DS663" s="2167"/>
      <c r="DT663" s="2168"/>
      <c r="DU663" s="2367"/>
      <c r="DV663" s="2367"/>
      <c r="DW663" s="2367"/>
      <c r="DX663" s="2368"/>
      <c r="DY663" s="2169"/>
      <c r="EA663" s="2167"/>
      <c r="EB663" s="2168"/>
      <c r="EC663" s="2169"/>
      <c r="EE663" s="2167"/>
      <c r="EF663" s="2168"/>
      <c r="EG663" s="2169"/>
      <c r="EI663" s="2167"/>
      <c r="EJ663" s="2168"/>
      <c r="EK663" s="2169"/>
      <c r="EM663" s="2167"/>
      <c r="EN663" s="2168"/>
      <c r="EO663" s="2348"/>
      <c r="EP663" s="2233"/>
      <c r="EQ663" s="2233"/>
      <c r="ER663" s="2349"/>
      <c r="ES663" s="2169"/>
      <c r="EU663" s="2167"/>
      <c r="EV663" s="2168"/>
      <c r="EW663" s="2169"/>
      <c r="EY663" s="2167"/>
      <c r="EZ663" s="2168"/>
      <c r="FA663" s="2169"/>
      <c r="FC663" s="2167"/>
      <c r="FD663" s="2168"/>
      <c r="FE663" s="2192"/>
      <c r="FF663" s="2193"/>
      <c r="FG663" s="2194"/>
      <c r="FH663" s="2195"/>
      <c r="FL663" s="2261"/>
      <c r="FP663" s="2261"/>
      <c r="FQ663" s="1868"/>
      <c r="FT663" s="2261"/>
      <c r="FX663" s="2261"/>
      <c r="FY663" s="906">
        <f t="shared" si="778"/>
        <v>3.9</v>
      </c>
      <c r="FZ663" s="906">
        <f t="shared" si="779"/>
        <v>3.9</v>
      </c>
      <c r="GA663" s="906">
        <f t="shared" si="780"/>
        <v>5.2</v>
      </c>
      <c r="GB663" s="2393">
        <v>13</v>
      </c>
      <c r="GC663" s="906"/>
      <c r="GD663" s="906"/>
      <c r="GE663" s="906"/>
      <c r="GF663" s="2393"/>
      <c r="GG663" s="1868"/>
      <c r="GJ663" s="2261"/>
      <c r="GK663" s="1868"/>
      <c r="GN663" s="2261"/>
      <c r="GR663" s="2261"/>
      <c r="GS663" s="906"/>
      <c r="GT663" s="906"/>
      <c r="GU663" s="906"/>
      <c r="GV663" s="2393"/>
      <c r="GW663" s="2489">
        <f t="shared" ref="GW663" si="794">GZ663*6/20</f>
        <v>4.4429999999999996</v>
      </c>
      <c r="GX663" s="2489">
        <f t="shared" ref="GX663" si="795">GZ663*6/20</f>
        <v>4.4429999999999996</v>
      </c>
      <c r="GY663" s="2489">
        <f t="shared" ref="GY663" si="796">GZ663*8/20</f>
        <v>5.9240000000000004</v>
      </c>
      <c r="GZ663" s="2490">
        <v>14.81</v>
      </c>
      <c r="HA663" s="2348"/>
      <c r="HB663" s="2233"/>
      <c r="HC663" s="2233"/>
      <c r="HD663" s="2349"/>
      <c r="HE663" s="2348"/>
      <c r="HF663" s="2233"/>
      <c r="HG663" s="2233"/>
      <c r="HH663" s="2349"/>
      <c r="HI663" s="906">
        <f t="shared" si="769"/>
        <v>4.2</v>
      </c>
      <c r="HJ663" s="906">
        <f t="shared" si="770"/>
        <v>4.2</v>
      </c>
      <c r="HK663" s="906">
        <f t="shared" si="771"/>
        <v>5.6</v>
      </c>
      <c r="HL663" s="2393">
        <v>14</v>
      </c>
      <c r="HM663" s="2348"/>
      <c r="HN663" s="2233"/>
      <c r="HO663" s="2233"/>
      <c r="HP663" s="2349"/>
      <c r="HQ663" s="2348"/>
      <c r="HR663" s="2233"/>
      <c r="HS663" s="2233"/>
      <c r="HT663" s="2349"/>
      <c r="HU663" s="2348"/>
      <c r="HV663" s="2233"/>
      <c r="HW663" s="2233"/>
      <c r="HX663" s="2349"/>
      <c r="HY663" s="2348"/>
      <c r="HZ663" s="2233"/>
      <c r="IA663" s="2233"/>
      <c r="IB663" s="2349"/>
      <c r="IC663" s="2212"/>
      <c r="ID663" s="2213"/>
      <c r="IE663" s="2213"/>
      <c r="IF663" s="2357"/>
      <c r="IG663" s="2348"/>
      <c r="IH663" s="2233"/>
      <c r="II663" s="2233"/>
      <c r="IJ663" s="2349"/>
      <c r="IK663" s="2243">
        <f t="shared" si="772"/>
        <v>4.5</v>
      </c>
      <c r="IL663" s="906">
        <f t="shared" si="773"/>
        <v>4.5</v>
      </c>
      <c r="IM663" s="906">
        <f t="shared" si="774"/>
        <v>6</v>
      </c>
      <c r="IN663" s="2393">
        <v>15</v>
      </c>
      <c r="IO663" s="2243"/>
      <c r="IP663" s="906"/>
      <c r="IQ663" s="906"/>
      <c r="IR663" s="2393"/>
      <c r="IS663" s="906"/>
      <c r="IT663" s="906"/>
      <c r="IU663" s="906"/>
      <c r="IV663" s="2348"/>
      <c r="IW663" s="2243">
        <f t="shared" si="775"/>
        <v>3.9</v>
      </c>
      <c r="IX663" s="906">
        <f t="shared" si="776"/>
        <v>3.9</v>
      </c>
      <c r="IY663" s="906">
        <f t="shared" si="777"/>
        <v>5.2</v>
      </c>
      <c r="IZ663" s="2393">
        <v>13</v>
      </c>
      <c r="JA663" s="2243"/>
      <c r="JB663" s="906"/>
      <c r="JC663" s="906"/>
      <c r="JD663" s="2393"/>
      <c r="JE663" s="2243"/>
      <c r="JF663" s="906"/>
      <c r="JG663" s="906"/>
      <c r="JH663" s="2393"/>
      <c r="JI663" s="2243"/>
      <c r="JJ663" s="906"/>
      <c r="JK663" s="906"/>
      <c r="JL663" s="2393"/>
      <c r="JM663" s="2243"/>
      <c r="JN663" s="906"/>
      <c r="JO663" s="906"/>
      <c r="JP663" s="2393"/>
      <c r="JQ663" s="2243"/>
      <c r="JR663" s="906"/>
      <c r="JS663" s="906"/>
      <c r="JT663" s="2393"/>
      <c r="JU663" s="2243"/>
      <c r="JV663" s="906"/>
      <c r="JW663" s="906"/>
      <c r="JX663" s="2393"/>
      <c r="JY663" s="2243"/>
      <c r="JZ663" s="906"/>
      <c r="KA663" s="906"/>
      <c r="KB663" s="2393"/>
      <c r="KC663" s="2243"/>
      <c r="KD663" s="906"/>
      <c r="KE663" s="906"/>
      <c r="KF663" s="2393"/>
      <c r="KG663" s="2243"/>
      <c r="KH663" s="906"/>
      <c r="KI663" s="906"/>
      <c r="KJ663" s="2393"/>
      <c r="KK663" s="2243"/>
      <c r="KL663" s="906"/>
      <c r="KM663" s="906"/>
      <c r="KN663" s="2393"/>
      <c r="KO663" s="2243"/>
      <c r="KP663" s="906"/>
      <c r="KQ663" s="906"/>
      <c r="KR663" s="2393"/>
      <c r="KS663" s="2243"/>
      <c r="KT663" s="906"/>
      <c r="KU663" s="906"/>
      <c r="KV663" s="2393"/>
      <c r="KW663" s="2243"/>
      <c r="KX663" s="906"/>
      <c r="KY663" s="906"/>
      <c r="KZ663" s="2393"/>
      <c r="LA663" s="2243"/>
      <c r="LB663" s="906"/>
      <c r="LC663" s="906"/>
      <c r="LD663" s="2393"/>
      <c r="LE663" s="2243"/>
      <c r="LF663" s="906"/>
      <c r="LG663" s="906"/>
      <c r="LH663" s="2393"/>
      <c r="LI663" s="2243"/>
      <c r="LJ663" s="906"/>
      <c r="LK663" s="906"/>
      <c r="LL663" s="2393"/>
      <c r="LM663" s="2243"/>
      <c r="LN663" s="906"/>
      <c r="LO663" s="906"/>
      <c r="LP663" s="2393"/>
      <c r="LQ663" s="2243"/>
      <c r="LR663" s="906"/>
      <c r="LS663" s="906"/>
      <c r="LT663" s="2393"/>
      <c r="LU663" s="2243"/>
      <c r="LV663" s="906"/>
      <c r="LW663" s="906"/>
      <c r="LX663" s="2393"/>
      <c r="LY663" s="2243"/>
      <c r="LZ663" s="906"/>
      <c r="MA663" s="906"/>
      <c r="MB663" s="2393"/>
      <c r="MC663" s="2243"/>
      <c r="MD663" s="906"/>
      <c r="ME663" s="906"/>
      <c r="MF663" s="2393"/>
      <c r="MG663" s="2243"/>
      <c r="MH663" s="906"/>
      <c r="MI663" s="906"/>
      <c r="MJ663" s="2393"/>
      <c r="MK663" s="2243"/>
      <c r="ML663" s="906"/>
      <c r="MM663" s="906"/>
      <c r="MN663" s="2393"/>
      <c r="MO663" s="2243"/>
      <c r="MP663" s="906"/>
      <c r="MQ663" s="906"/>
      <c r="MR663" s="2393"/>
      <c r="MS663" s="2243"/>
      <c r="MT663" s="906"/>
      <c r="MU663" s="906"/>
      <c r="MV663" s="2393"/>
      <c r="MW663" s="2243"/>
      <c r="MX663" s="906"/>
      <c r="MY663" s="906"/>
      <c r="MZ663" s="2393"/>
      <c r="NA663" s="2243"/>
      <c r="NB663" s="906"/>
      <c r="NC663" s="906"/>
      <c r="ND663" s="2393"/>
    </row>
    <row r="664" spans="1:368" s="898" customFormat="1" thickBot="1">
      <c r="A664" s="861"/>
      <c r="B664" s="1760"/>
      <c r="C664" s="1790"/>
      <c r="D664" s="2331"/>
      <c r="E664" s="1790"/>
      <c r="F664" s="2345" t="s">
        <v>724</v>
      </c>
      <c r="G664" s="2346"/>
      <c r="H664" s="2274"/>
      <c r="I664" s="2274"/>
      <c r="J664" s="2274"/>
      <c r="K664" s="2275"/>
      <c r="L664" s="1760"/>
      <c r="M664" s="2075"/>
      <c r="N664" s="2075"/>
      <c r="O664" s="2075"/>
      <c r="P664" s="2491"/>
      <c r="Q664" s="2572" t="e">
        <f>STDEV(T665:T668)</f>
        <v>#DIV/0!</v>
      </c>
      <c r="R664" s="2570"/>
      <c r="S664" s="2571" t="e">
        <f>AVERAGE(T665:T668)</f>
        <v>#DIV/0!</v>
      </c>
      <c r="T664" s="2573"/>
      <c r="U664" s="2078"/>
      <c r="V664" s="2078"/>
      <c r="W664" s="2078"/>
      <c r="X664" s="2079"/>
      <c r="Y664" s="2199"/>
      <c r="Z664" s="2199"/>
      <c r="AA664" s="2199"/>
      <c r="AB664" s="2200"/>
      <c r="AC664" s="2570" t="e">
        <f>STDEV(AF665:AF668)</f>
        <v>#DIV/0!</v>
      </c>
      <c r="AD664" s="2570"/>
      <c r="AE664" s="2571" t="e">
        <f>AVERAGE(AF665:AF668)</f>
        <v>#DIV/0!</v>
      </c>
      <c r="AF664" s="2571"/>
      <c r="AG664" s="2570"/>
      <c r="AH664" s="2570"/>
      <c r="AI664" s="2571"/>
      <c r="AJ664" s="2571"/>
      <c r="AK664" s="2570" t="e">
        <f>STDEV(AN665:AN668)</f>
        <v>#DIV/0!</v>
      </c>
      <c r="AL664" s="2570"/>
      <c r="AM664" s="2571" t="e">
        <f>AVERAGE(AN665:AN668)</f>
        <v>#DIV/0!</v>
      </c>
      <c r="AN664" s="2571"/>
      <c r="AO664" s="2225"/>
      <c r="AP664" s="2225"/>
      <c r="AQ664" s="2225"/>
      <c r="AR664" s="2226"/>
      <c r="AS664" s="2570"/>
      <c r="AT664" s="2570"/>
      <c r="AU664" s="2571"/>
      <c r="AV664" s="2571"/>
      <c r="AW664" s="2570" t="e">
        <f>STDEV(AZ665:AZ668)</f>
        <v>#DIV/0!</v>
      </c>
      <c r="AX664" s="2570"/>
      <c r="AY664" s="2571" t="e">
        <f>AVERAGE(AZ665:AZ668)</f>
        <v>#DIV/0!</v>
      </c>
      <c r="AZ664" s="2571"/>
      <c r="BA664" s="2095"/>
      <c r="BB664" s="2095"/>
      <c r="BC664" s="2095"/>
      <c r="BD664" s="2394"/>
      <c r="BE664" s="2397"/>
      <c r="BF664" s="2096"/>
      <c r="BG664" s="2444"/>
      <c r="BH664" s="2444"/>
      <c r="BI664" s="2097"/>
      <c r="BJ664" s="2097"/>
      <c r="BK664" s="2097"/>
      <c r="BL664" s="2098"/>
      <c r="BM664" s="2570"/>
      <c r="BN664" s="2570"/>
      <c r="BO664" s="2571"/>
      <c r="BP664" s="2571"/>
      <c r="BQ664" s="2088"/>
      <c r="BR664" s="2088"/>
      <c r="BS664" s="2088"/>
      <c r="BT664" s="2090"/>
      <c r="BU664" s="2101"/>
      <c r="BV664" s="2088"/>
      <c r="BW664" s="2088"/>
      <c r="BX664" s="2102"/>
      <c r="BY664" s="2109"/>
      <c r="BZ664" s="2109"/>
      <c r="CA664" s="2109"/>
      <c r="CB664" s="2232"/>
      <c r="CC664" s="2078"/>
      <c r="CD664" s="2078"/>
      <c r="CE664" s="2078"/>
      <c r="CF664" s="2079"/>
      <c r="CG664" s="2099"/>
      <c r="CH664" s="2099"/>
      <c r="CI664" s="2099"/>
      <c r="CJ664" s="2100"/>
      <c r="CK664" s="2097"/>
      <c r="CL664" s="2097"/>
      <c r="CM664" s="2097"/>
      <c r="CN664" s="2105"/>
      <c r="CO664" s="1867"/>
      <c r="CQ664" s="2106"/>
      <c r="CR664" s="2201"/>
      <c r="CV664" s="2107"/>
      <c r="CW664" s="2108"/>
      <c r="CY664" s="2106"/>
      <c r="CZ664" s="2106"/>
      <c r="DA664" s="2108"/>
      <c r="DC664" s="2106"/>
      <c r="DD664" s="2106"/>
      <c r="DE664" s="2108"/>
      <c r="DG664" s="2106"/>
      <c r="DH664" s="2106"/>
      <c r="DI664" s="2108"/>
      <c r="DK664" s="2106"/>
      <c r="DL664" s="2106"/>
      <c r="DM664" s="2109"/>
      <c r="DN664" s="2109"/>
      <c r="DO664" s="2109"/>
      <c r="DP664" s="2110"/>
      <c r="DQ664" s="2108"/>
      <c r="DS664" s="2106"/>
      <c r="DT664" s="2107"/>
      <c r="DU664" s="2108"/>
      <c r="DW664" s="2106"/>
      <c r="DX664" s="2107"/>
      <c r="DY664" s="2108"/>
      <c r="EA664" s="2106"/>
      <c r="EB664" s="2107"/>
      <c r="EC664" s="2108"/>
      <c r="EE664" s="2106"/>
      <c r="EF664" s="2107"/>
      <c r="EG664" s="2108"/>
      <c r="EI664" s="2106"/>
      <c r="EJ664" s="2107"/>
      <c r="EK664" s="2108"/>
      <c r="EM664" s="2106"/>
      <c r="EN664" s="2107"/>
      <c r="EO664" s="2570" t="e">
        <f>STDEV(ER665:ER668)</f>
        <v>#DIV/0!</v>
      </c>
      <c r="EP664" s="2570"/>
      <c r="EQ664" s="2571" t="e">
        <f>AVERAGE(ER665:ER668)</f>
        <v>#DIV/0!</v>
      </c>
      <c r="ER664" s="2571"/>
      <c r="ES664" s="2108"/>
      <c r="EU664" s="2106"/>
      <c r="EV664" s="2107"/>
      <c r="EW664" s="2108"/>
      <c r="EY664" s="2106"/>
      <c r="EZ664" s="2107"/>
      <c r="FA664" s="2108"/>
      <c r="FC664" s="2106"/>
      <c r="FD664" s="2107"/>
      <c r="FE664" s="2131"/>
      <c r="FF664" s="2132"/>
      <c r="FG664" s="2133"/>
      <c r="FH664" s="2134"/>
      <c r="FL664" s="2260"/>
      <c r="FP664" s="2260"/>
      <c r="FQ664" s="1867"/>
      <c r="FT664" s="2260"/>
      <c r="FX664" s="2260"/>
      <c r="FY664" s="2570" t="e">
        <f>STDEV(GB665:GB668)</f>
        <v>#DIV/0!</v>
      </c>
      <c r="FZ664" s="2570"/>
      <c r="GA664" s="2571" t="e">
        <f>AVERAGE(GB665:GB668)</f>
        <v>#DIV/0!</v>
      </c>
      <c r="GB664" s="2571"/>
      <c r="GC664" s="2570">
        <f>STDEV(GF665:GF668)</f>
        <v>1.2472202425126653</v>
      </c>
      <c r="GD664" s="2570"/>
      <c r="GE664" s="2571">
        <f>AVERAGE(GF665:GF668)</f>
        <v>14.3325</v>
      </c>
      <c r="GF664" s="2571"/>
      <c r="GG664" s="1867"/>
      <c r="GJ664" s="2260"/>
      <c r="GK664" s="1867"/>
      <c r="GN664" s="2260"/>
      <c r="GR664" s="2260"/>
      <c r="GV664" s="1867"/>
      <c r="GW664" s="2570">
        <f>STDEV(GZ665:GZ668)</f>
        <v>0.62361179163537706</v>
      </c>
      <c r="GX664" s="2570"/>
      <c r="GY664" s="2571">
        <f>AVERAGE(GZ665:GZ668)</f>
        <v>14.3325</v>
      </c>
      <c r="GZ664" s="2571"/>
      <c r="HA664" s="2570"/>
      <c r="HB664" s="2570"/>
      <c r="HC664" s="2571"/>
      <c r="HD664" s="2571"/>
      <c r="HE664" s="2570"/>
      <c r="HF664" s="2570"/>
      <c r="HG664" s="2571"/>
      <c r="HH664" s="2571"/>
      <c r="HI664" s="2570">
        <f>STDEV(HL665:HL668)</f>
        <v>0.4714074670600587</v>
      </c>
      <c r="HJ664" s="2570"/>
      <c r="HK664" s="2571">
        <f>AVERAGE(HL665:HL668)</f>
        <v>13.6675</v>
      </c>
      <c r="HL664" s="2571"/>
      <c r="HM664" s="2570"/>
      <c r="HN664" s="2570"/>
      <c r="HO664" s="2571"/>
      <c r="HP664" s="2571"/>
      <c r="HQ664" s="2570"/>
      <c r="HR664" s="2570"/>
      <c r="HS664" s="2571"/>
      <c r="HT664" s="2571"/>
      <c r="HU664" s="2570"/>
      <c r="HV664" s="2570"/>
      <c r="HW664" s="2571"/>
      <c r="HX664" s="2571"/>
      <c r="HY664" s="2570"/>
      <c r="HZ664" s="2570"/>
      <c r="IA664" s="2571"/>
      <c r="IB664" s="2571"/>
      <c r="IC664" s="2570"/>
      <c r="ID664" s="2570"/>
      <c r="IE664" s="2571"/>
      <c r="IF664" s="2571"/>
      <c r="IG664" s="2570"/>
      <c r="IH664" s="2570"/>
      <c r="II664" s="2571"/>
      <c r="IJ664" s="2571"/>
      <c r="IK664" s="2570"/>
      <c r="IL664" s="2570"/>
      <c r="IM664" s="2571"/>
      <c r="IN664" s="2571"/>
      <c r="IO664" s="2570"/>
      <c r="IP664" s="2570"/>
      <c r="IQ664" s="2571"/>
      <c r="IR664" s="2571"/>
      <c r="IS664" s="2570"/>
      <c r="IT664" s="2570"/>
      <c r="IU664" s="2571"/>
      <c r="IV664" s="2571"/>
      <c r="IW664" s="2572"/>
      <c r="IX664" s="2570"/>
      <c r="IY664" s="2571"/>
      <c r="IZ664" s="2573"/>
      <c r="JA664" s="2572"/>
      <c r="JB664" s="2570"/>
      <c r="JC664" s="2571"/>
      <c r="JD664" s="2573"/>
      <c r="JE664" s="2572"/>
      <c r="JF664" s="2570"/>
      <c r="JG664" s="2571"/>
      <c r="JH664" s="2573"/>
      <c r="JI664" s="2572"/>
      <c r="JJ664" s="2570"/>
      <c r="JK664" s="2571"/>
      <c r="JL664" s="2573"/>
      <c r="JM664" s="2572"/>
      <c r="JN664" s="2570"/>
      <c r="JO664" s="2571"/>
      <c r="JP664" s="2573"/>
      <c r="JQ664" s="2572"/>
      <c r="JR664" s="2570"/>
      <c r="JS664" s="2571"/>
      <c r="JT664" s="2573"/>
      <c r="JU664" s="2572"/>
      <c r="JV664" s="2570"/>
      <c r="JW664" s="2571"/>
      <c r="JX664" s="2573"/>
      <c r="JY664" s="2572"/>
      <c r="JZ664" s="2570"/>
      <c r="KA664" s="2571"/>
      <c r="KB664" s="2573"/>
      <c r="KC664" s="2572"/>
      <c r="KD664" s="2570"/>
      <c r="KE664" s="2571"/>
      <c r="KF664" s="2573"/>
      <c r="KG664" s="2572"/>
      <c r="KH664" s="2570"/>
      <c r="KI664" s="2571"/>
      <c r="KJ664" s="2573"/>
      <c r="KK664" s="2572"/>
      <c r="KL664" s="2570"/>
      <c r="KM664" s="2571"/>
      <c r="KN664" s="2573"/>
      <c r="KO664" s="2572"/>
      <c r="KP664" s="2570"/>
      <c r="KQ664" s="2571"/>
      <c r="KR664" s="2573"/>
      <c r="KS664" s="2572"/>
      <c r="KT664" s="2570"/>
      <c r="KU664" s="2571"/>
      <c r="KV664" s="2573"/>
      <c r="KW664" s="2572"/>
      <c r="KX664" s="2570"/>
      <c r="KY664" s="2571"/>
      <c r="KZ664" s="2573"/>
      <c r="LA664" s="2572"/>
      <c r="LB664" s="2570"/>
      <c r="LC664" s="2571"/>
      <c r="LD664" s="2573"/>
      <c r="LE664" s="2572"/>
      <c r="LF664" s="2570"/>
      <c r="LG664" s="2571"/>
      <c r="LH664" s="2573"/>
      <c r="LI664" s="2572"/>
      <c r="LJ664" s="2570"/>
      <c r="LK664" s="2571"/>
      <c r="LL664" s="2573"/>
      <c r="LM664" s="2572"/>
      <c r="LN664" s="2570"/>
      <c r="LO664" s="2571"/>
      <c r="LP664" s="2573"/>
      <c r="LQ664" s="2572"/>
      <c r="LR664" s="2570"/>
      <c r="LS664" s="2571"/>
      <c r="LT664" s="2573"/>
      <c r="LU664" s="2572"/>
      <c r="LV664" s="2570"/>
      <c r="LW664" s="2571"/>
      <c r="LX664" s="2573"/>
      <c r="LY664" s="2572"/>
      <c r="LZ664" s="2570"/>
      <c r="MA664" s="2571"/>
      <c r="MB664" s="2573"/>
      <c r="MC664" s="2572"/>
      <c r="MD664" s="2570"/>
      <c r="ME664" s="2571"/>
      <c r="MF664" s="2573"/>
      <c r="MG664" s="2572"/>
      <c r="MH664" s="2570"/>
      <c r="MI664" s="2571"/>
      <c r="MJ664" s="2573"/>
      <c r="MK664" s="2572"/>
      <c r="ML664" s="2570"/>
      <c r="MM664" s="2571"/>
      <c r="MN664" s="2573"/>
      <c r="MO664" s="2572"/>
      <c r="MP664" s="2570"/>
      <c r="MQ664" s="2571"/>
      <c r="MR664" s="2573"/>
      <c r="MS664" s="2572"/>
      <c r="MT664" s="2570"/>
      <c r="MU664" s="2571"/>
      <c r="MV664" s="2573"/>
      <c r="MW664" s="2572"/>
      <c r="MX664" s="2570"/>
      <c r="MY664" s="2571"/>
      <c r="MZ664" s="2573"/>
      <c r="NA664" s="2572"/>
      <c r="NB664" s="2570"/>
      <c r="NC664" s="2571"/>
      <c r="ND664" s="2573"/>
    </row>
    <row r="665" spans="1:368" s="78" customFormat="1" thickBot="1">
      <c r="A665" s="899"/>
      <c r="B665" s="1754"/>
      <c r="C665" s="1790"/>
      <c r="D665" s="2331"/>
      <c r="E665" s="1790"/>
      <c r="F665" s="2342" t="s">
        <v>723</v>
      </c>
      <c r="G665" s="2342" t="s">
        <v>721</v>
      </c>
      <c r="H665" s="2352">
        <f>AVERAGE(Q665,CG665,BE665,CO665,EO665,AW665,AK665,GW665,HI665,BM665,GC665)</f>
        <v>5.0666666666666664</v>
      </c>
      <c r="I665" s="2352">
        <f t="shared" ref="I665:J665" si="797">AVERAGE(R665,CH665,BF665,CP665,EP665,AX665,AL665,GX665,HJ665,BN665,GD665)</f>
        <v>5.0666666666666664</v>
      </c>
      <c r="J665" s="2343">
        <f t="shared" si="797"/>
        <v>4.8666666666666663</v>
      </c>
      <c r="K665" s="2362">
        <f>SUM(H665:J665)</f>
        <v>15</v>
      </c>
      <c r="L665" s="1754"/>
      <c r="M665" s="65"/>
      <c r="N665" s="65"/>
      <c r="O665" s="65"/>
      <c r="P665" s="218"/>
      <c r="Q665" s="2496"/>
      <c r="R665" s="2483"/>
      <c r="S665" s="2483"/>
      <c r="T665" s="2484"/>
      <c r="U665" s="41"/>
      <c r="V665" s="41"/>
      <c r="W665" s="41"/>
      <c r="X665" s="100"/>
      <c r="Y665" s="101"/>
      <c r="Z665" s="101"/>
      <c r="AA665" s="101"/>
      <c r="AB665" s="102"/>
      <c r="AC665" s="484"/>
      <c r="AD665" s="484"/>
      <c r="AE665" s="484"/>
      <c r="AF665" s="356"/>
      <c r="AG665" s="358"/>
      <c r="AH665" s="358"/>
      <c r="AI665" s="358"/>
      <c r="AJ665" s="543"/>
      <c r="AK665" s="485"/>
      <c r="AL665" s="486"/>
      <c r="AM665" s="486"/>
      <c r="AN665" s="2361"/>
      <c r="AO665" s="2227"/>
      <c r="AP665" s="2227"/>
      <c r="AQ665" s="2227"/>
      <c r="AR665" s="108"/>
      <c r="AS665" s="358"/>
      <c r="AT665" s="358"/>
      <c r="AU665" s="358"/>
      <c r="AV665" s="543"/>
      <c r="AW665" s="1906"/>
      <c r="AX665" s="683"/>
      <c r="AY665" s="683"/>
      <c r="AZ665" s="1907"/>
      <c r="BA665" s="4"/>
      <c r="BB665" s="4"/>
      <c r="BC665" s="4"/>
      <c r="BD665" s="2395"/>
      <c r="BE665" s="2398"/>
      <c r="BF665" s="214"/>
      <c r="BG665" s="2445"/>
      <c r="BH665" s="2445"/>
      <c r="BI665" s="221"/>
      <c r="BJ665" s="221"/>
      <c r="BK665" s="221"/>
      <c r="BL665" s="220"/>
      <c r="BM665" s="2235"/>
      <c r="BN665" s="879"/>
      <c r="BO665" s="879"/>
      <c r="BP665" s="2236"/>
      <c r="BQ665" s="109"/>
      <c r="BR665" s="109"/>
      <c r="BS665" s="109"/>
      <c r="BT665" s="608"/>
      <c r="BU665" s="1939"/>
      <c r="BV665" s="109"/>
      <c r="BW665" s="109"/>
      <c r="BX665" s="1940"/>
      <c r="BY665" s="90"/>
      <c r="BZ665" s="90"/>
      <c r="CA665" s="90"/>
      <c r="CB665" s="120"/>
      <c r="CC665" s="41"/>
      <c r="CD665" s="41"/>
      <c r="CE665" s="41"/>
      <c r="CF665" s="100"/>
      <c r="CG665" s="38"/>
      <c r="CH665" s="38"/>
      <c r="CI665" s="38"/>
      <c r="CJ665" s="117"/>
      <c r="CK665" s="221"/>
      <c r="CL665" s="221"/>
      <c r="CM665" s="221"/>
      <c r="CN665" s="220"/>
      <c r="CO665" s="1858"/>
      <c r="CQ665" s="3"/>
      <c r="CR665" s="2020"/>
      <c r="CV665" s="121"/>
      <c r="CW665" s="2"/>
      <c r="CY665" s="3"/>
      <c r="CZ665" s="3"/>
      <c r="DA665" s="2"/>
      <c r="DC665" s="3"/>
      <c r="DD665" s="3"/>
      <c r="DE665" s="2"/>
      <c r="DG665" s="3"/>
      <c r="DH665" s="3"/>
      <c r="DI665" s="2"/>
      <c r="DK665" s="3"/>
      <c r="DL665" s="3"/>
      <c r="DM665" s="90"/>
      <c r="DN665" s="90"/>
      <c r="DO665" s="90"/>
      <c r="DP665" s="103"/>
      <c r="DQ665" s="2"/>
      <c r="DS665" s="3"/>
      <c r="DT665" s="121"/>
      <c r="DU665" s="2"/>
      <c r="DW665" s="3"/>
      <c r="DX665" s="121"/>
      <c r="DY665" s="2"/>
      <c r="EA665" s="3"/>
      <c r="EB665" s="121"/>
      <c r="EC665" s="2"/>
      <c r="EE665" s="3"/>
      <c r="EF665" s="121"/>
      <c r="EG665" s="2"/>
      <c r="EI665" s="3"/>
      <c r="EJ665" s="121"/>
      <c r="EK665" s="2"/>
      <c r="EM665" s="3"/>
      <c r="EN665" s="121"/>
      <c r="EO665" s="1870"/>
      <c r="EP665" s="462"/>
      <c r="EQ665" s="462"/>
      <c r="ER665" s="1871"/>
      <c r="ES665" s="2"/>
      <c r="EU665" s="3"/>
      <c r="EV665" s="121"/>
      <c r="EW665" s="2"/>
      <c r="EY665" s="3"/>
      <c r="EZ665" s="121"/>
      <c r="FA665" s="2"/>
      <c r="FC665" s="3"/>
      <c r="FD665" s="121"/>
      <c r="FE665" s="1682"/>
      <c r="FF665" s="1683"/>
      <c r="FG665" s="1684"/>
      <c r="FH665" s="1685"/>
      <c r="FL665" s="2252"/>
      <c r="FP665" s="2252"/>
      <c r="FQ665" s="1858"/>
      <c r="FT665" s="2252"/>
      <c r="FX665" s="2252"/>
      <c r="FY665" s="374"/>
      <c r="FZ665" s="374"/>
      <c r="GA665" s="374"/>
      <c r="GB665" s="2263"/>
      <c r="GC665" s="1870">
        <v>6</v>
      </c>
      <c r="GD665" s="462">
        <v>6</v>
      </c>
      <c r="GE665" s="462">
        <v>4</v>
      </c>
      <c r="GF665" s="1871">
        <f t="shared" ref="GF665:GF667" si="798">GE665+GD665+GC665</f>
        <v>16</v>
      </c>
      <c r="GG665" s="1858"/>
      <c r="GJ665" s="2252"/>
      <c r="GK665" s="1858"/>
      <c r="GN665" s="2252"/>
      <c r="GR665" s="2252"/>
      <c r="GV665" s="1858"/>
      <c r="GW665" s="1870">
        <v>5</v>
      </c>
      <c r="GX665" s="462">
        <v>5</v>
      </c>
      <c r="GY665" s="462">
        <v>5</v>
      </c>
      <c r="GZ665" s="1871">
        <f t="shared" ref="GZ665" si="799">GY665+GX665+GW665</f>
        <v>15</v>
      </c>
      <c r="HA665" s="1870"/>
      <c r="HB665" s="462"/>
      <c r="HC665" s="462"/>
      <c r="HD665" s="1871"/>
      <c r="HE665" s="1870"/>
      <c r="HF665" s="462"/>
      <c r="HG665" s="462"/>
      <c r="HH665" s="1871"/>
      <c r="HI665" s="374">
        <f t="shared" ref="HI665" si="800">HL665*6/20</f>
        <v>4.2</v>
      </c>
      <c r="HJ665" s="374">
        <f t="shared" ref="HJ665" si="801">HL665*6/20</f>
        <v>4.2</v>
      </c>
      <c r="HK665" s="374">
        <f t="shared" ref="HK665" si="802">HL665*8/20</f>
        <v>5.6</v>
      </c>
      <c r="HL665" s="2263">
        <v>14</v>
      </c>
      <c r="HM665" s="1870"/>
      <c r="HN665" s="462"/>
      <c r="HO665" s="462"/>
      <c r="HP665" s="1871"/>
      <c r="HQ665" s="1870"/>
      <c r="HR665" s="462"/>
      <c r="HS665" s="462"/>
      <c r="HT665" s="1871"/>
      <c r="HU665" s="1870"/>
      <c r="HV665" s="462"/>
      <c r="HW665" s="462"/>
      <c r="HX665" s="1871"/>
      <c r="HY665" s="1870"/>
      <c r="HZ665" s="462"/>
      <c r="IA665" s="462"/>
      <c r="IB665" s="1871"/>
      <c r="IC665" s="1870"/>
      <c r="ID665" s="462"/>
      <c r="IE665" s="462"/>
      <c r="IF665" s="1871"/>
      <c r="IG665" s="1870"/>
      <c r="IH665" s="462"/>
      <c r="II665" s="462"/>
      <c r="IJ665" s="1871"/>
      <c r="IK665" s="1870"/>
      <c r="IL665" s="462"/>
      <c r="IM665" s="462"/>
      <c r="IN665" s="1871"/>
      <c r="IO665" s="1870"/>
      <c r="IP665" s="462"/>
      <c r="IQ665" s="462"/>
      <c r="IR665" s="1871"/>
      <c r="IS665" s="1870"/>
      <c r="IT665" s="462"/>
      <c r="IU665" s="462"/>
      <c r="IV665" s="574"/>
      <c r="IW665" s="1870"/>
      <c r="IX665" s="462"/>
      <c r="IY665" s="462"/>
      <c r="IZ665" s="1871"/>
      <c r="JA665" s="1870"/>
      <c r="JB665" s="462"/>
      <c r="JC665" s="462"/>
      <c r="JD665" s="1871"/>
      <c r="JE665" s="1870"/>
      <c r="JF665" s="462"/>
      <c r="JG665" s="462"/>
      <c r="JH665" s="1871"/>
      <c r="JI665" s="1870"/>
      <c r="JJ665" s="462"/>
      <c r="JK665" s="462"/>
      <c r="JL665" s="1871"/>
      <c r="JM665" s="1870"/>
      <c r="JN665" s="462"/>
      <c r="JO665" s="462"/>
      <c r="JP665" s="1871"/>
      <c r="JQ665" s="1870"/>
      <c r="JR665" s="462"/>
      <c r="JS665" s="462"/>
      <c r="JT665" s="1871"/>
      <c r="JU665" s="1870"/>
      <c r="JV665" s="462"/>
      <c r="JW665" s="462"/>
      <c r="JX665" s="1871"/>
      <c r="JY665" s="1870"/>
      <c r="JZ665" s="462"/>
      <c r="KA665" s="462"/>
      <c r="KB665" s="1871"/>
      <c r="KC665" s="1870"/>
      <c r="KD665" s="462"/>
      <c r="KE665" s="462"/>
      <c r="KF665" s="1871"/>
      <c r="KG665" s="1870"/>
      <c r="KH665" s="462"/>
      <c r="KI665" s="462"/>
      <c r="KJ665" s="1871"/>
      <c r="KK665" s="1870"/>
      <c r="KL665" s="462"/>
      <c r="KM665" s="462"/>
      <c r="KN665" s="1871"/>
      <c r="KO665" s="1870"/>
      <c r="KP665" s="462"/>
      <c r="KQ665" s="462"/>
      <c r="KR665" s="1871"/>
      <c r="KS665" s="1870"/>
      <c r="KT665" s="462"/>
      <c r="KU665" s="462"/>
      <c r="KV665" s="1871"/>
      <c r="KW665" s="1870"/>
      <c r="KX665" s="462"/>
      <c r="KY665" s="462"/>
      <c r="KZ665" s="1871"/>
      <c r="LA665" s="1870"/>
      <c r="LB665" s="462"/>
      <c r="LC665" s="462"/>
      <c r="LD665" s="1871"/>
      <c r="LE665" s="1870"/>
      <c r="LF665" s="462"/>
      <c r="LG665" s="462"/>
      <c r="LH665" s="1871"/>
      <c r="LI665" s="1870"/>
      <c r="LJ665" s="462"/>
      <c r="LK665" s="462"/>
      <c r="LL665" s="1871"/>
      <c r="LM665" s="1870"/>
      <c r="LN665" s="462"/>
      <c r="LO665" s="462"/>
      <c r="LP665" s="1871"/>
      <c r="LQ665" s="1870"/>
      <c r="LR665" s="462"/>
      <c r="LS665" s="462"/>
      <c r="LT665" s="1871"/>
      <c r="LU665" s="1870"/>
      <c r="LV665" s="462"/>
      <c r="LW665" s="462"/>
      <c r="LX665" s="1871"/>
      <c r="LY665" s="1870"/>
      <c r="LZ665" s="462"/>
      <c r="MA665" s="462"/>
      <c r="MB665" s="1871"/>
      <c r="MC665" s="1870"/>
      <c r="MD665" s="462"/>
      <c r="ME665" s="462"/>
      <c r="MF665" s="1871"/>
      <c r="MG665" s="1870"/>
      <c r="MH665" s="462"/>
      <c r="MI665" s="462"/>
      <c r="MJ665" s="1871"/>
      <c r="MK665" s="1870"/>
      <c r="ML665" s="462"/>
      <c r="MM665" s="462"/>
      <c r="MN665" s="1871"/>
      <c r="MO665" s="1870"/>
      <c r="MP665" s="462"/>
      <c r="MQ665" s="462"/>
      <c r="MR665" s="1871"/>
      <c r="MS665" s="1870"/>
      <c r="MT665" s="462"/>
      <c r="MU665" s="462"/>
      <c r="MV665" s="1871"/>
      <c r="MW665" s="1870"/>
      <c r="MX665" s="462"/>
      <c r="MY665" s="462"/>
      <c r="MZ665" s="1871"/>
      <c r="NA665" s="1870"/>
      <c r="NB665" s="462"/>
      <c r="NC665" s="462"/>
      <c r="ND665" s="1871"/>
    </row>
    <row r="666" spans="1:368" s="78" customFormat="1" thickBot="1">
      <c r="A666" s="899"/>
      <c r="B666" s="1754"/>
      <c r="C666" s="1790"/>
      <c r="D666" s="2331"/>
      <c r="E666" s="1790"/>
      <c r="F666" s="2342"/>
      <c r="G666" s="2342" t="s">
        <v>417</v>
      </c>
      <c r="H666" s="2343">
        <f t="shared" ref="H666:H668" si="803">AVERAGE(Q666,CG666,BE666,CO666,EO666,AW666,AK666,GW666,HI666,BM666,GC666)</f>
        <v>4.1663333333333332</v>
      </c>
      <c r="I666" s="2343">
        <f t="shared" ref="I666:I668" si="804">AVERAGE(R666,CH666,BF666,CP666,EP666,AX666,AL666,GX666,HJ666,BN666,GD666)</f>
        <v>4.3329999999999993</v>
      </c>
      <c r="J666" s="2343">
        <f t="shared" ref="J666:J668" si="805">AVERAGE(S666,CI666,BG666,CQ666,EQ666,AY666,AM666,GY666,HK666,BO666,GE666)</f>
        <v>5.7773333333333339</v>
      </c>
      <c r="K666" s="2214">
        <f>SUM(H666:J666)</f>
        <v>14.276666666666667</v>
      </c>
      <c r="L666" s="1754"/>
      <c r="M666" s="65"/>
      <c r="N666" s="65"/>
      <c r="O666" s="65"/>
      <c r="P666" s="218"/>
      <c r="Q666" s="2496"/>
      <c r="R666" s="2483"/>
      <c r="S666" s="2483"/>
      <c r="T666" s="2484"/>
      <c r="U666" s="41"/>
      <c r="V666" s="41"/>
      <c r="W666" s="41"/>
      <c r="X666" s="100"/>
      <c r="Y666" s="101"/>
      <c r="Z666" s="101"/>
      <c r="AA666" s="101"/>
      <c r="AB666" s="102"/>
      <c r="AC666" s="484"/>
      <c r="AD666" s="484"/>
      <c r="AE666" s="484"/>
      <c r="AF666" s="356"/>
      <c r="AG666" s="358"/>
      <c r="AH666" s="358"/>
      <c r="AI666" s="358"/>
      <c r="AJ666" s="543"/>
      <c r="AK666" s="485"/>
      <c r="AL666" s="486"/>
      <c r="AM666" s="486"/>
      <c r="AN666" s="2361"/>
      <c r="AO666" s="2227"/>
      <c r="AP666" s="2227"/>
      <c r="AQ666" s="2227"/>
      <c r="AR666" s="108"/>
      <c r="AS666" s="358"/>
      <c r="AT666" s="358"/>
      <c r="AU666" s="358"/>
      <c r="AV666" s="543"/>
      <c r="AW666" s="1971"/>
      <c r="AX666" s="665"/>
      <c r="AY666" s="666"/>
      <c r="AZ666" s="1963"/>
      <c r="BA666" s="4"/>
      <c r="BB666" s="4"/>
      <c r="BC666" s="4"/>
      <c r="BD666" s="2395"/>
      <c r="BE666" s="2398"/>
      <c r="BF666" s="214"/>
      <c r="BG666" s="2445"/>
      <c r="BH666" s="2445"/>
      <c r="BI666" s="221"/>
      <c r="BJ666" s="221"/>
      <c r="BK666" s="221"/>
      <c r="BL666" s="220"/>
      <c r="BM666" s="1982"/>
      <c r="BN666" s="358"/>
      <c r="BO666" s="358"/>
      <c r="BP666" s="1983"/>
      <c r="BQ666" s="109"/>
      <c r="BR666" s="109"/>
      <c r="BS666" s="109"/>
      <c r="BT666" s="608"/>
      <c r="BU666" s="1939"/>
      <c r="BV666" s="109"/>
      <c r="BW666" s="109"/>
      <c r="BX666" s="1940"/>
      <c r="BY666" s="90"/>
      <c r="BZ666" s="90"/>
      <c r="CA666" s="90"/>
      <c r="CB666" s="120"/>
      <c r="CC666" s="41"/>
      <c r="CD666" s="41"/>
      <c r="CE666" s="41"/>
      <c r="CF666" s="100"/>
      <c r="CG666" s="38"/>
      <c r="CH666" s="38"/>
      <c r="CI666" s="38"/>
      <c r="CJ666" s="117"/>
      <c r="CK666" s="221"/>
      <c r="CL666" s="221"/>
      <c r="CM666" s="221"/>
      <c r="CN666" s="220"/>
      <c r="CO666" s="1858"/>
      <c r="CQ666" s="3"/>
      <c r="CR666" s="2020"/>
      <c r="CV666" s="121"/>
      <c r="CW666" s="2"/>
      <c r="CY666" s="3"/>
      <c r="CZ666" s="3"/>
      <c r="DA666" s="2"/>
      <c r="DC666" s="3"/>
      <c r="DD666" s="3"/>
      <c r="DE666" s="2"/>
      <c r="DG666" s="3"/>
      <c r="DH666" s="3"/>
      <c r="DI666" s="2"/>
      <c r="DK666" s="3"/>
      <c r="DL666" s="3"/>
      <c r="DM666" s="90"/>
      <c r="DN666" s="90"/>
      <c r="DO666" s="90"/>
      <c r="DP666" s="103"/>
      <c r="DQ666" s="2"/>
      <c r="DS666" s="3"/>
      <c r="DT666" s="121"/>
      <c r="DU666" s="2"/>
      <c r="DW666" s="3"/>
      <c r="DX666" s="121"/>
      <c r="DY666" s="2"/>
      <c r="EA666" s="3"/>
      <c r="EB666" s="121"/>
      <c r="EC666" s="2"/>
      <c r="EE666" s="3"/>
      <c r="EF666" s="121"/>
      <c r="EG666" s="2"/>
      <c r="EI666" s="3"/>
      <c r="EJ666" s="121"/>
      <c r="EK666" s="2"/>
      <c r="EM666" s="3"/>
      <c r="EN666" s="121"/>
      <c r="EO666" s="1870"/>
      <c r="EP666" s="462"/>
      <c r="EQ666" s="462"/>
      <c r="ER666" s="1871"/>
      <c r="ES666" s="2"/>
      <c r="EU666" s="3"/>
      <c r="EV666" s="121"/>
      <c r="EW666" s="2"/>
      <c r="EY666" s="3"/>
      <c r="EZ666" s="121"/>
      <c r="FA666" s="2"/>
      <c r="FC666" s="3"/>
      <c r="FD666" s="121"/>
      <c r="FE666" s="1682"/>
      <c r="FF666" s="1683"/>
      <c r="FG666" s="1684"/>
      <c r="FH666" s="1685"/>
      <c r="FL666" s="2252"/>
      <c r="FP666" s="2252"/>
      <c r="FQ666" s="1858"/>
      <c r="FT666" s="2252"/>
      <c r="FX666" s="2252"/>
      <c r="FY666" s="374"/>
      <c r="FZ666" s="374"/>
      <c r="GA666" s="374"/>
      <c r="GB666" s="2263"/>
      <c r="GC666" s="1906">
        <f>GF666*6/20</f>
        <v>4.2990000000000004</v>
      </c>
      <c r="GD666" s="683">
        <f>GF666*6/20</f>
        <v>4.2990000000000004</v>
      </c>
      <c r="GE666" s="683">
        <f>GF666*8/20</f>
        <v>5.7320000000000002</v>
      </c>
      <c r="GF666" s="1907">
        <v>14.33</v>
      </c>
      <c r="GG666" s="1858"/>
      <c r="GJ666" s="2252"/>
      <c r="GK666" s="1858"/>
      <c r="GN666" s="2252"/>
      <c r="GR666" s="2252"/>
      <c r="GV666" s="1858"/>
      <c r="GW666" s="1870">
        <v>4</v>
      </c>
      <c r="GX666" s="462">
        <v>4.5</v>
      </c>
      <c r="GY666" s="462">
        <v>6</v>
      </c>
      <c r="GZ666" s="1871">
        <f t="shared" ref="GZ666:GZ667" si="806">GY666+GX666+GW666</f>
        <v>14.5</v>
      </c>
      <c r="HA666" s="1870"/>
      <c r="HB666" s="462"/>
      <c r="HC666" s="462"/>
      <c r="HD666" s="1871"/>
      <c r="HE666" s="1870"/>
      <c r="HF666" s="462"/>
      <c r="HG666" s="462"/>
      <c r="HH666" s="1871"/>
      <c r="HI666" s="374">
        <f t="shared" ref="HI666:HI668" si="807">HL666*6/20</f>
        <v>4.2</v>
      </c>
      <c r="HJ666" s="374">
        <f t="shared" ref="HJ666:HJ668" si="808">HL666*6/20</f>
        <v>4.2</v>
      </c>
      <c r="HK666" s="374">
        <f t="shared" ref="HK666:HK668" si="809">HL666*8/20</f>
        <v>5.6</v>
      </c>
      <c r="HL666" s="2263">
        <v>14</v>
      </c>
      <c r="HM666" s="1870"/>
      <c r="HN666" s="462"/>
      <c r="HO666" s="462"/>
      <c r="HP666" s="1871"/>
      <c r="HQ666" s="1870"/>
      <c r="HR666" s="462"/>
      <c r="HS666" s="462"/>
      <c r="HT666" s="1871"/>
      <c r="HU666" s="1870"/>
      <c r="HV666" s="462"/>
      <c r="HW666" s="462"/>
      <c r="HX666" s="1871"/>
      <c r="HY666" s="1870"/>
      <c r="HZ666" s="462"/>
      <c r="IA666" s="462"/>
      <c r="IB666" s="1871"/>
      <c r="IC666" s="1870"/>
      <c r="ID666" s="462"/>
      <c r="IE666" s="462"/>
      <c r="IF666" s="1871"/>
      <c r="IG666" s="1870"/>
      <c r="IH666" s="462"/>
      <c r="II666" s="462"/>
      <c r="IJ666" s="1871"/>
      <c r="IK666" s="1870"/>
      <c r="IL666" s="462"/>
      <c r="IM666" s="462"/>
      <c r="IN666" s="1871"/>
      <c r="IO666" s="1870"/>
      <c r="IP666" s="462"/>
      <c r="IQ666" s="462"/>
      <c r="IR666" s="1871"/>
      <c r="IS666" s="1870"/>
      <c r="IT666" s="462"/>
      <c r="IU666" s="462"/>
      <c r="IV666" s="574"/>
      <c r="IW666" s="1870"/>
      <c r="IX666" s="462"/>
      <c r="IY666" s="462"/>
      <c r="IZ666" s="1871"/>
      <c r="JA666" s="1870"/>
      <c r="JB666" s="462"/>
      <c r="JC666" s="462"/>
      <c r="JD666" s="1871"/>
      <c r="JE666" s="1870"/>
      <c r="JF666" s="462"/>
      <c r="JG666" s="462"/>
      <c r="JH666" s="1871"/>
      <c r="JI666" s="1870"/>
      <c r="JJ666" s="462"/>
      <c r="JK666" s="462"/>
      <c r="JL666" s="1871"/>
      <c r="JM666" s="1870"/>
      <c r="JN666" s="462"/>
      <c r="JO666" s="462"/>
      <c r="JP666" s="1871"/>
      <c r="JQ666" s="1870"/>
      <c r="JR666" s="462"/>
      <c r="JS666" s="462"/>
      <c r="JT666" s="1871"/>
      <c r="JU666" s="1870"/>
      <c r="JV666" s="462"/>
      <c r="JW666" s="462"/>
      <c r="JX666" s="1871"/>
      <c r="JY666" s="1870"/>
      <c r="JZ666" s="462"/>
      <c r="KA666" s="462"/>
      <c r="KB666" s="1871"/>
      <c r="KC666" s="1870"/>
      <c r="KD666" s="462"/>
      <c r="KE666" s="462"/>
      <c r="KF666" s="1871"/>
      <c r="KG666" s="1870"/>
      <c r="KH666" s="462"/>
      <c r="KI666" s="462"/>
      <c r="KJ666" s="1871"/>
      <c r="KK666" s="1870"/>
      <c r="KL666" s="462"/>
      <c r="KM666" s="462"/>
      <c r="KN666" s="1871"/>
      <c r="KO666" s="1870"/>
      <c r="KP666" s="462"/>
      <c r="KQ666" s="462"/>
      <c r="KR666" s="1871"/>
      <c r="KS666" s="1870"/>
      <c r="KT666" s="462"/>
      <c r="KU666" s="462"/>
      <c r="KV666" s="1871"/>
      <c r="KW666" s="1870"/>
      <c r="KX666" s="462"/>
      <c r="KY666" s="462"/>
      <c r="KZ666" s="1871"/>
      <c r="LA666" s="1870"/>
      <c r="LB666" s="462"/>
      <c r="LC666" s="462"/>
      <c r="LD666" s="1871"/>
      <c r="LE666" s="1870"/>
      <c r="LF666" s="462"/>
      <c r="LG666" s="462"/>
      <c r="LH666" s="1871"/>
      <c r="LI666" s="1870"/>
      <c r="LJ666" s="462"/>
      <c r="LK666" s="462"/>
      <c r="LL666" s="1871"/>
      <c r="LM666" s="1870"/>
      <c r="LN666" s="462"/>
      <c r="LO666" s="462"/>
      <c r="LP666" s="1871"/>
      <c r="LQ666" s="1870"/>
      <c r="LR666" s="462"/>
      <c r="LS666" s="462"/>
      <c r="LT666" s="1871"/>
      <c r="LU666" s="1870"/>
      <c r="LV666" s="462"/>
      <c r="LW666" s="462"/>
      <c r="LX666" s="1871"/>
      <c r="LY666" s="1870"/>
      <c r="LZ666" s="462"/>
      <c r="MA666" s="462"/>
      <c r="MB666" s="1871"/>
      <c r="MC666" s="1870"/>
      <c r="MD666" s="462"/>
      <c r="ME666" s="462"/>
      <c r="MF666" s="1871"/>
      <c r="MG666" s="1870"/>
      <c r="MH666" s="462"/>
      <c r="MI666" s="462"/>
      <c r="MJ666" s="1871"/>
      <c r="MK666" s="1870"/>
      <c r="ML666" s="462"/>
      <c r="MM666" s="462"/>
      <c r="MN666" s="1871"/>
      <c r="MO666" s="1870"/>
      <c r="MP666" s="462"/>
      <c r="MQ666" s="462"/>
      <c r="MR666" s="1871"/>
      <c r="MS666" s="1870"/>
      <c r="MT666" s="462"/>
      <c r="MU666" s="462"/>
      <c r="MV666" s="1871"/>
      <c r="MW666" s="1870"/>
      <c r="MX666" s="462"/>
      <c r="MY666" s="462"/>
      <c r="MZ666" s="1871"/>
      <c r="NA666" s="1870"/>
      <c r="NB666" s="462"/>
      <c r="NC666" s="462"/>
      <c r="ND666" s="1871"/>
    </row>
    <row r="667" spans="1:368" s="78" customFormat="1" thickBot="1">
      <c r="A667" s="899"/>
      <c r="B667" s="1754"/>
      <c r="C667" s="1790"/>
      <c r="D667" s="2331"/>
      <c r="E667" s="1790"/>
      <c r="F667" s="2342"/>
      <c r="G667" s="2342" t="s">
        <v>722</v>
      </c>
      <c r="H667" s="2343">
        <f t="shared" si="803"/>
        <v>4.200333333333333</v>
      </c>
      <c r="I667" s="2343">
        <f t="shared" si="804"/>
        <v>3.3669999999999995</v>
      </c>
      <c r="J667" s="2352">
        <f t="shared" si="805"/>
        <v>6.1559999999999997</v>
      </c>
      <c r="K667" s="2214">
        <f>SUM(H667:J667)</f>
        <v>13.723333333333333</v>
      </c>
      <c r="L667" s="1754"/>
      <c r="M667" s="65"/>
      <c r="N667" s="65"/>
      <c r="O667" s="65"/>
      <c r="P667" s="218"/>
      <c r="Q667" s="2496"/>
      <c r="R667" s="2483"/>
      <c r="S667" s="2483"/>
      <c r="T667" s="2484"/>
      <c r="U667" s="41"/>
      <c r="V667" s="41"/>
      <c r="W667" s="41"/>
      <c r="X667" s="100"/>
      <c r="Y667" s="101"/>
      <c r="Z667" s="101"/>
      <c r="AA667" s="101"/>
      <c r="AB667" s="102"/>
      <c r="AC667" s="484"/>
      <c r="AD667" s="484"/>
      <c r="AE667" s="484"/>
      <c r="AF667" s="356"/>
      <c r="AG667" s="358"/>
      <c r="AH667" s="358"/>
      <c r="AI667" s="358"/>
      <c r="AJ667" s="543"/>
      <c r="AK667" s="485"/>
      <c r="AL667" s="486"/>
      <c r="AM667" s="486"/>
      <c r="AN667" s="2361"/>
      <c r="AO667" s="2227"/>
      <c r="AP667" s="2227"/>
      <c r="AQ667" s="2227"/>
      <c r="AR667" s="108"/>
      <c r="AS667" s="358"/>
      <c r="AT667" s="358"/>
      <c r="AU667" s="358"/>
      <c r="AV667" s="543"/>
      <c r="AW667" s="1971"/>
      <c r="AX667" s="665"/>
      <c r="AY667" s="666"/>
      <c r="AZ667" s="1963"/>
      <c r="BA667" s="4"/>
      <c r="BB667" s="4"/>
      <c r="BC667" s="4"/>
      <c r="BD667" s="2395"/>
      <c r="BE667" s="2398"/>
      <c r="BF667" s="214"/>
      <c r="BG667" s="2445"/>
      <c r="BH667" s="2445"/>
      <c r="BI667" s="221"/>
      <c r="BJ667" s="221"/>
      <c r="BK667" s="221"/>
      <c r="BL667" s="220"/>
      <c r="BM667" s="1982"/>
      <c r="BN667" s="358"/>
      <c r="BO667" s="358"/>
      <c r="BP667" s="1983"/>
      <c r="BQ667" s="109"/>
      <c r="BR667" s="109"/>
      <c r="BS667" s="109"/>
      <c r="BT667" s="608"/>
      <c r="BU667" s="1939"/>
      <c r="BV667" s="109"/>
      <c r="BW667" s="109"/>
      <c r="BX667" s="1940"/>
      <c r="BY667" s="90"/>
      <c r="BZ667" s="90"/>
      <c r="CA667" s="90"/>
      <c r="CB667" s="120"/>
      <c r="CC667" s="41"/>
      <c r="CD667" s="41"/>
      <c r="CE667" s="41"/>
      <c r="CF667" s="100"/>
      <c r="CG667" s="38"/>
      <c r="CH667" s="38"/>
      <c r="CI667" s="38"/>
      <c r="CJ667" s="117"/>
      <c r="CK667" s="221"/>
      <c r="CL667" s="221"/>
      <c r="CM667" s="221"/>
      <c r="CN667" s="220"/>
      <c r="CO667" s="1858"/>
      <c r="CQ667" s="3"/>
      <c r="CR667" s="2020"/>
      <c r="CV667" s="121"/>
      <c r="CW667" s="2"/>
      <c r="CY667" s="3"/>
      <c r="CZ667" s="3"/>
      <c r="DA667" s="2"/>
      <c r="DC667" s="3"/>
      <c r="DD667" s="3"/>
      <c r="DE667" s="2"/>
      <c r="DG667" s="3"/>
      <c r="DH667" s="3"/>
      <c r="DI667" s="2"/>
      <c r="DK667" s="3"/>
      <c r="DL667" s="3"/>
      <c r="DM667" s="90"/>
      <c r="DN667" s="90"/>
      <c r="DO667" s="90"/>
      <c r="DP667" s="103"/>
      <c r="DQ667" s="2"/>
      <c r="DS667" s="3"/>
      <c r="DT667" s="121"/>
      <c r="DU667" s="2"/>
      <c r="DW667" s="3"/>
      <c r="DX667" s="121"/>
      <c r="DY667" s="2"/>
      <c r="EA667" s="3"/>
      <c r="EB667" s="121"/>
      <c r="EC667" s="2"/>
      <c r="EE667" s="3"/>
      <c r="EF667" s="121"/>
      <c r="EG667" s="2"/>
      <c r="EI667" s="3"/>
      <c r="EJ667" s="121"/>
      <c r="EK667" s="2"/>
      <c r="EM667" s="3"/>
      <c r="EN667" s="121"/>
      <c r="EO667" s="1870"/>
      <c r="EP667" s="462"/>
      <c r="EQ667" s="462"/>
      <c r="ER667" s="1871"/>
      <c r="ES667" s="2"/>
      <c r="EU667" s="3"/>
      <c r="EV667" s="121"/>
      <c r="EW667" s="2"/>
      <c r="EY667" s="3"/>
      <c r="EZ667" s="121"/>
      <c r="FA667" s="2"/>
      <c r="FC667" s="3"/>
      <c r="FD667" s="121"/>
      <c r="FE667" s="1682"/>
      <c r="FF667" s="1683"/>
      <c r="FG667" s="1684"/>
      <c r="FH667" s="1685"/>
      <c r="FL667" s="2252"/>
      <c r="FP667" s="2252"/>
      <c r="FQ667" s="1858"/>
      <c r="FT667" s="2252"/>
      <c r="FX667" s="2252"/>
      <c r="FY667" s="1906"/>
      <c r="FZ667" s="683"/>
      <c r="GA667" s="683"/>
      <c r="GB667" s="1907"/>
      <c r="GC667" s="1870">
        <v>5</v>
      </c>
      <c r="GD667" s="462">
        <v>2</v>
      </c>
      <c r="GE667" s="462">
        <v>7</v>
      </c>
      <c r="GF667" s="1871">
        <f t="shared" si="798"/>
        <v>14</v>
      </c>
      <c r="GG667" s="1858"/>
      <c r="GJ667" s="2252"/>
      <c r="GK667" s="1858"/>
      <c r="GN667" s="2252"/>
      <c r="GR667" s="2252"/>
      <c r="GV667" s="1858"/>
      <c r="GW667" s="1870">
        <v>3.5</v>
      </c>
      <c r="GX667" s="462">
        <v>4</v>
      </c>
      <c r="GY667" s="462">
        <v>6</v>
      </c>
      <c r="GZ667" s="1871">
        <f t="shared" si="806"/>
        <v>13.5</v>
      </c>
      <c r="HA667" s="1870"/>
      <c r="HB667" s="462"/>
      <c r="HC667" s="462"/>
      <c r="HD667" s="1871"/>
      <c r="HE667" s="1870"/>
      <c r="HF667" s="462"/>
      <c r="HG667" s="462"/>
      <c r="HH667" s="1871"/>
      <c r="HI667" s="2477">
        <f t="shared" si="807"/>
        <v>4.101</v>
      </c>
      <c r="HJ667" s="2477">
        <f t="shared" si="808"/>
        <v>4.101</v>
      </c>
      <c r="HK667" s="2477">
        <f t="shared" si="809"/>
        <v>5.468</v>
      </c>
      <c r="HL667" s="2478">
        <v>13.67</v>
      </c>
      <c r="HM667" s="1870"/>
      <c r="HN667" s="462"/>
      <c r="HO667" s="462"/>
      <c r="HP667" s="1871"/>
      <c r="HQ667" s="1870"/>
      <c r="HR667" s="462"/>
      <c r="HS667" s="462"/>
      <c r="HT667" s="1871"/>
      <c r="HU667" s="1870"/>
      <c r="HV667" s="462"/>
      <c r="HW667" s="462"/>
      <c r="HX667" s="1871"/>
      <c r="HY667" s="1870"/>
      <c r="HZ667" s="462"/>
      <c r="IA667" s="462"/>
      <c r="IB667" s="1871"/>
      <c r="IC667" s="1870"/>
      <c r="ID667" s="462"/>
      <c r="IE667" s="462"/>
      <c r="IF667" s="1871"/>
      <c r="IG667" s="1870"/>
      <c r="IH667" s="462"/>
      <c r="II667" s="462"/>
      <c r="IJ667" s="1871"/>
      <c r="IK667" s="1870"/>
      <c r="IL667" s="462"/>
      <c r="IM667" s="462"/>
      <c r="IN667" s="1871"/>
      <c r="IO667" s="1870"/>
      <c r="IP667" s="462"/>
      <c r="IQ667" s="462"/>
      <c r="IR667" s="1871"/>
      <c r="IS667" s="1870"/>
      <c r="IT667" s="462"/>
      <c r="IU667" s="462"/>
      <c r="IV667" s="574"/>
      <c r="IW667" s="1870"/>
      <c r="IX667" s="462"/>
      <c r="IY667" s="462"/>
      <c r="IZ667" s="1871"/>
      <c r="JA667" s="1870"/>
      <c r="JB667" s="462"/>
      <c r="JC667" s="462"/>
      <c r="JD667" s="1871"/>
      <c r="JE667" s="1870"/>
      <c r="JF667" s="462"/>
      <c r="JG667" s="462"/>
      <c r="JH667" s="1871"/>
      <c r="JI667" s="1870"/>
      <c r="JJ667" s="462"/>
      <c r="JK667" s="462"/>
      <c r="JL667" s="1871"/>
      <c r="JM667" s="1870"/>
      <c r="JN667" s="462"/>
      <c r="JO667" s="462"/>
      <c r="JP667" s="1871"/>
      <c r="JQ667" s="1870"/>
      <c r="JR667" s="462"/>
      <c r="JS667" s="462"/>
      <c r="JT667" s="1871"/>
      <c r="JU667" s="1870"/>
      <c r="JV667" s="462"/>
      <c r="JW667" s="462"/>
      <c r="JX667" s="1871"/>
      <c r="JY667" s="1870"/>
      <c r="JZ667" s="462"/>
      <c r="KA667" s="462"/>
      <c r="KB667" s="1871"/>
      <c r="KC667" s="1870"/>
      <c r="KD667" s="462"/>
      <c r="KE667" s="462"/>
      <c r="KF667" s="1871"/>
      <c r="KG667" s="1870"/>
      <c r="KH667" s="462"/>
      <c r="KI667" s="462"/>
      <c r="KJ667" s="1871"/>
      <c r="KK667" s="1870"/>
      <c r="KL667" s="462"/>
      <c r="KM667" s="462"/>
      <c r="KN667" s="1871"/>
      <c r="KO667" s="1870"/>
      <c r="KP667" s="462"/>
      <c r="KQ667" s="462"/>
      <c r="KR667" s="1871"/>
      <c r="KS667" s="1870"/>
      <c r="KT667" s="462"/>
      <c r="KU667" s="462"/>
      <c r="KV667" s="1871"/>
      <c r="KW667" s="1870"/>
      <c r="KX667" s="462"/>
      <c r="KY667" s="462"/>
      <c r="KZ667" s="1871"/>
      <c r="LA667" s="1870"/>
      <c r="LB667" s="462"/>
      <c r="LC667" s="462"/>
      <c r="LD667" s="1871"/>
      <c r="LE667" s="1870"/>
      <c r="LF667" s="462"/>
      <c r="LG667" s="462"/>
      <c r="LH667" s="1871"/>
      <c r="LI667" s="1870"/>
      <c r="LJ667" s="462"/>
      <c r="LK667" s="462"/>
      <c r="LL667" s="1871"/>
      <c r="LM667" s="1870"/>
      <c r="LN667" s="462"/>
      <c r="LO667" s="462"/>
      <c r="LP667" s="1871"/>
      <c r="LQ667" s="1870"/>
      <c r="LR667" s="462"/>
      <c r="LS667" s="462"/>
      <c r="LT667" s="1871"/>
      <c r="LU667" s="1870"/>
      <c r="LV667" s="462"/>
      <c r="LW667" s="462"/>
      <c r="LX667" s="1871"/>
      <c r="LY667" s="1870"/>
      <c r="LZ667" s="462"/>
      <c r="MA667" s="462"/>
      <c r="MB667" s="1871"/>
      <c r="MC667" s="1870"/>
      <c r="MD667" s="462"/>
      <c r="ME667" s="462"/>
      <c r="MF667" s="1871"/>
      <c r="MG667" s="1870"/>
      <c r="MH667" s="462"/>
      <c r="MI667" s="462"/>
      <c r="MJ667" s="1871"/>
      <c r="MK667" s="1870"/>
      <c r="ML667" s="462"/>
      <c r="MM667" s="462"/>
      <c r="MN667" s="1871"/>
      <c r="MO667" s="1870"/>
      <c r="MP667" s="462"/>
      <c r="MQ667" s="462"/>
      <c r="MR667" s="1871"/>
      <c r="MS667" s="1870"/>
      <c r="MT667" s="462"/>
      <c r="MU667" s="462"/>
      <c r="MV667" s="1871"/>
      <c r="MW667" s="1870"/>
      <c r="MX667" s="462"/>
      <c r="MY667" s="462"/>
      <c r="MZ667" s="1871"/>
      <c r="NA667" s="1870"/>
      <c r="NB667" s="462"/>
      <c r="NC667" s="462"/>
      <c r="ND667" s="1871"/>
    </row>
    <row r="668" spans="1:368" s="933" customFormat="1" thickBot="1">
      <c r="A668" s="900"/>
      <c r="B668" s="1761"/>
      <c r="C668" s="2340"/>
      <c r="D668" s="2347"/>
      <c r="E668" s="2340"/>
      <c r="F668" s="2270"/>
      <c r="G668" s="2270" t="s">
        <v>588</v>
      </c>
      <c r="H668" s="2343">
        <f t="shared" si="803"/>
        <v>4.0663333333333336</v>
      </c>
      <c r="I668" s="2343">
        <f t="shared" si="804"/>
        <v>4.3996666666666666</v>
      </c>
      <c r="J668" s="2343">
        <f t="shared" si="805"/>
        <v>4.9773333333333332</v>
      </c>
      <c r="K668" s="2214">
        <f>SUM(H668:J668)</f>
        <v>13.443333333333335</v>
      </c>
      <c r="L668" s="1761"/>
      <c r="M668" s="2136"/>
      <c r="N668" s="2136"/>
      <c r="O668" s="2136"/>
      <c r="P668" s="2492"/>
      <c r="Q668" s="2499"/>
      <c r="R668" s="2485"/>
      <c r="S668" s="2485"/>
      <c r="T668" s="2486"/>
      <c r="U668" s="2139"/>
      <c r="V668" s="2139"/>
      <c r="W668" s="2139"/>
      <c r="X668" s="2140"/>
      <c r="Y668" s="2204"/>
      <c r="Z668" s="2204"/>
      <c r="AA668" s="2204"/>
      <c r="AB668" s="2205"/>
      <c r="AC668" s="484"/>
      <c r="AD668" s="484"/>
      <c r="AE668" s="484"/>
      <c r="AF668" s="356"/>
      <c r="AG668" s="918"/>
      <c r="AH668" s="918"/>
      <c r="AI668" s="918"/>
      <c r="AJ668" s="2240"/>
      <c r="AK668" s="485"/>
      <c r="AL668" s="486"/>
      <c r="AM668" s="486"/>
      <c r="AN668" s="2361"/>
      <c r="AO668" s="2229"/>
      <c r="AP668" s="2229"/>
      <c r="AQ668" s="2229"/>
      <c r="AR668" s="2230"/>
      <c r="AS668" s="918"/>
      <c r="AT668" s="918"/>
      <c r="AU668" s="918"/>
      <c r="AV668" s="2240"/>
      <c r="AW668" s="1971"/>
      <c r="AX668" s="665"/>
      <c r="AY668" s="666"/>
      <c r="AZ668" s="1963"/>
      <c r="BA668" s="2156"/>
      <c r="BB668" s="2156"/>
      <c r="BC668" s="2156"/>
      <c r="BD668" s="2396"/>
      <c r="BE668" s="2399"/>
      <c r="BF668" s="2157"/>
      <c r="BG668" s="2446"/>
      <c r="BH668" s="2446"/>
      <c r="BI668" s="2158"/>
      <c r="BJ668" s="2158"/>
      <c r="BK668" s="2158"/>
      <c r="BL668" s="2166"/>
      <c r="BM668" s="2389"/>
      <c r="BN668" s="918"/>
      <c r="BO668" s="918"/>
      <c r="BP668" s="2390"/>
      <c r="BQ668" s="2149"/>
      <c r="BR668" s="2149"/>
      <c r="BS668" s="2149"/>
      <c r="BT668" s="2151"/>
      <c r="BU668" s="2162"/>
      <c r="BV668" s="2149"/>
      <c r="BW668" s="2149"/>
      <c r="BX668" s="2163"/>
      <c r="BY668" s="2170"/>
      <c r="BZ668" s="2170"/>
      <c r="CA668" s="2170"/>
      <c r="CB668" s="2231"/>
      <c r="CC668" s="2139"/>
      <c r="CD668" s="2139"/>
      <c r="CE668" s="2139"/>
      <c r="CF668" s="2140"/>
      <c r="CG668" s="2160"/>
      <c r="CH668" s="2160"/>
      <c r="CI668" s="2160"/>
      <c r="CJ668" s="2161"/>
      <c r="CK668" s="2158"/>
      <c r="CL668" s="2158"/>
      <c r="CM668" s="2158"/>
      <c r="CN668" s="2166"/>
      <c r="CO668" s="1868"/>
      <c r="CQ668" s="2167"/>
      <c r="CR668" s="2206"/>
      <c r="CV668" s="2168"/>
      <c r="CW668" s="2169"/>
      <c r="CY668" s="2167"/>
      <c r="CZ668" s="2167"/>
      <c r="DA668" s="2169"/>
      <c r="DC668" s="2167"/>
      <c r="DD668" s="2167"/>
      <c r="DE668" s="2169"/>
      <c r="DG668" s="2167"/>
      <c r="DH668" s="2167"/>
      <c r="DI668" s="2169"/>
      <c r="DK668" s="2167"/>
      <c r="DL668" s="2167"/>
      <c r="DM668" s="2170"/>
      <c r="DN668" s="2170"/>
      <c r="DO668" s="2170"/>
      <c r="DP668" s="2171"/>
      <c r="DQ668" s="2169"/>
      <c r="DS668" s="2167"/>
      <c r="DT668" s="2168"/>
      <c r="DU668" s="2169"/>
      <c r="DW668" s="2167"/>
      <c r="DX668" s="2168"/>
      <c r="DY668" s="2169"/>
      <c r="EA668" s="2167"/>
      <c r="EB668" s="2168"/>
      <c r="EC668" s="2169"/>
      <c r="EE668" s="2167"/>
      <c r="EF668" s="2168"/>
      <c r="EG668" s="2169"/>
      <c r="EI668" s="2167"/>
      <c r="EJ668" s="2168"/>
      <c r="EK668" s="2169"/>
      <c r="EM668" s="2167"/>
      <c r="EN668" s="2168"/>
      <c r="EO668" s="1870"/>
      <c r="EP668" s="462"/>
      <c r="EQ668" s="462"/>
      <c r="ER668" s="1871"/>
      <c r="ES668" s="2169"/>
      <c r="EU668" s="2167"/>
      <c r="EV668" s="2168"/>
      <c r="EW668" s="2169"/>
      <c r="EY668" s="2167"/>
      <c r="EZ668" s="2168"/>
      <c r="FA668" s="2169"/>
      <c r="FC668" s="2167"/>
      <c r="FD668" s="2168"/>
      <c r="FE668" s="2192"/>
      <c r="FF668" s="2193"/>
      <c r="FG668" s="2194"/>
      <c r="FH668" s="2195"/>
      <c r="FL668" s="2261"/>
      <c r="FP668" s="2261"/>
      <c r="FQ668" s="1868"/>
      <c r="FT668" s="2261"/>
      <c r="FX668" s="2261"/>
      <c r="FY668" s="374"/>
      <c r="FZ668" s="374"/>
      <c r="GA668" s="374"/>
      <c r="GB668" s="2263"/>
      <c r="GC668" s="1870">
        <v>4</v>
      </c>
      <c r="GD668" s="462">
        <v>5</v>
      </c>
      <c r="GE668" s="462">
        <v>4</v>
      </c>
      <c r="GF668" s="1871">
        <f t="shared" ref="GF668" si="810">GE668+GD668+GC668</f>
        <v>13</v>
      </c>
      <c r="GG668" s="1868"/>
      <c r="GJ668" s="2261"/>
      <c r="GK668" s="1868"/>
      <c r="GN668" s="2261"/>
      <c r="GR668" s="2261"/>
      <c r="GV668" s="1868"/>
      <c r="GW668" s="2489">
        <f t="shared" ref="GW668" si="811">GZ668*6/20</f>
        <v>4.2990000000000004</v>
      </c>
      <c r="GX668" s="2489">
        <f t="shared" ref="GX668" si="812">GZ668*6/20</f>
        <v>4.2990000000000004</v>
      </c>
      <c r="GY668" s="2489">
        <f t="shared" ref="GY668" si="813">GZ668*8/20</f>
        <v>5.7320000000000002</v>
      </c>
      <c r="GZ668" s="2490">
        <v>14.33</v>
      </c>
      <c r="HA668" s="2348"/>
      <c r="HB668" s="2233"/>
      <c r="HC668" s="2233"/>
      <c r="HD668" s="2349"/>
      <c r="HE668" s="2348"/>
      <c r="HF668" s="2233"/>
      <c r="HG668" s="2233"/>
      <c r="HH668" s="2349"/>
      <c r="HI668" s="374">
        <f t="shared" si="807"/>
        <v>3.9</v>
      </c>
      <c r="HJ668" s="374">
        <f t="shared" si="808"/>
        <v>3.9</v>
      </c>
      <c r="HK668" s="374">
        <f t="shared" si="809"/>
        <v>5.2</v>
      </c>
      <c r="HL668" s="2263">
        <v>13</v>
      </c>
      <c r="HM668" s="2348"/>
      <c r="HN668" s="2233"/>
      <c r="HO668" s="2233"/>
      <c r="HP668" s="2349"/>
      <c r="HQ668" s="2348"/>
      <c r="HR668" s="2233"/>
      <c r="HS668" s="2233"/>
      <c r="HT668" s="2349"/>
      <c r="HU668" s="2348"/>
      <c r="HV668" s="2233"/>
      <c r="HW668" s="2233"/>
      <c r="HX668" s="2349"/>
      <c r="HY668" s="2348"/>
      <c r="HZ668" s="2233"/>
      <c r="IA668" s="2233"/>
      <c r="IB668" s="2349"/>
      <c r="IC668" s="2348"/>
      <c r="ID668" s="2233"/>
      <c r="IE668" s="2233"/>
      <c r="IF668" s="2349"/>
      <c r="IG668" s="2348"/>
      <c r="IH668" s="2233"/>
      <c r="II668" s="2233"/>
      <c r="IJ668" s="2349"/>
      <c r="IK668" s="2348"/>
      <c r="IL668" s="2233"/>
      <c r="IM668" s="2233"/>
      <c r="IN668" s="2349"/>
      <c r="IO668" s="2348"/>
      <c r="IP668" s="2233"/>
      <c r="IQ668" s="2233"/>
      <c r="IR668" s="2349"/>
      <c r="IS668" s="2348"/>
      <c r="IT668" s="2233"/>
      <c r="IU668" s="2233"/>
      <c r="IV668" s="905"/>
      <c r="IW668" s="2348"/>
      <c r="IX668" s="2233"/>
      <c r="IY668" s="2233"/>
      <c r="IZ668" s="2349"/>
      <c r="JA668" s="2348"/>
      <c r="JB668" s="2233"/>
      <c r="JC668" s="2233"/>
      <c r="JD668" s="2349"/>
      <c r="JE668" s="2348"/>
      <c r="JF668" s="2233"/>
      <c r="JG668" s="2233"/>
      <c r="JH668" s="2349"/>
      <c r="JI668" s="2348"/>
      <c r="JJ668" s="2233"/>
      <c r="JK668" s="2233"/>
      <c r="JL668" s="2349"/>
      <c r="JM668" s="2348"/>
      <c r="JN668" s="2233"/>
      <c r="JO668" s="2233"/>
      <c r="JP668" s="2349"/>
      <c r="JQ668" s="2348"/>
      <c r="JR668" s="2233"/>
      <c r="JS668" s="2233"/>
      <c r="JT668" s="2349"/>
      <c r="JU668" s="2348"/>
      <c r="JV668" s="2233"/>
      <c r="JW668" s="2233"/>
      <c r="JX668" s="2349"/>
      <c r="JY668" s="2348"/>
      <c r="JZ668" s="2233"/>
      <c r="KA668" s="2233"/>
      <c r="KB668" s="2349"/>
      <c r="KC668" s="2348"/>
      <c r="KD668" s="2233"/>
      <c r="KE668" s="2233"/>
      <c r="KF668" s="2349"/>
      <c r="KG668" s="2348"/>
      <c r="KH668" s="2233"/>
      <c r="KI668" s="2233"/>
      <c r="KJ668" s="2349"/>
      <c r="KK668" s="2348"/>
      <c r="KL668" s="2233"/>
      <c r="KM668" s="2233"/>
      <c r="KN668" s="2349"/>
      <c r="KO668" s="2348"/>
      <c r="KP668" s="2233"/>
      <c r="KQ668" s="2233"/>
      <c r="KR668" s="2349"/>
      <c r="KS668" s="2348"/>
      <c r="KT668" s="2233"/>
      <c r="KU668" s="2233"/>
      <c r="KV668" s="2349"/>
      <c r="KW668" s="2348"/>
      <c r="KX668" s="2233"/>
      <c r="KY668" s="2233"/>
      <c r="KZ668" s="2349"/>
      <c r="LA668" s="2348"/>
      <c r="LB668" s="2233"/>
      <c r="LC668" s="2233"/>
      <c r="LD668" s="2349"/>
      <c r="LE668" s="2348"/>
      <c r="LF668" s="2233"/>
      <c r="LG668" s="2233"/>
      <c r="LH668" s="2349"/>
      <c r="LI668" s="2348"/>
      <c r="LJ668" s="2233"/>
      <c r="LK668" s="2233"/>
      <c r="LL668" s="2349"/>
      <c r="LM668" s="2348"/>
      <c r="LN668" s="2233"/>
      <c r="LO668" s="2233"/>
      <c r="LP668" s="2349"/>
      <c r="LQ668" s="2348"/>
      <c r="LR668" s="2233"/>
      <c r="LS668" s="2233"/>
      <c r="LT668" s="2349"/>
      <c r="LU668" s="2348"/>
      <c r="LV668" s="2233"/>
      <c r="LW668" s="2233"/>
      <c r="LX668" s="2349"/>
      <c r="LY668" s="2348"/>
      <c r="LZ668" s="2233"/>
      <c r="MA668" s="2233"/>
      <c r="MB668" s="2349"/>
      <c r="MC668" s="2348"/>
      <c r="MD668" s="2233"/>
      <c r="ME668" s="2233"/>
      <c r="MF668" s="2349"/>
      <c r="MG668" s="2348"/>
      <c r="MH668" s="2233"/>
      <c r="MI668" s="2233"/>
      <c r="MJ668" s="2349"/>
      <c r="MK668" s="2348"/>
      <c r="ML668" s="2233"/>
      <c r="MM668" s="2233"/>
      <c r="MN668" s="2349"/>
      <c r="MO668" s="2348"/>
      <c r="MP668" s="2233"/>
      <c r="MQ668" s="2233"/>
      <c r="MR668" s="2349"/>
      <c r="MS668" s="2348"/>
      <c r="MT668" s="2233"/>
      <c r="MU668" s="2233"/>
      <c r="MV668" s="2349"/>
      <c r="MW668" s="2348"/>
      <c r="MX668" s="2233"/>
      <c r="MY668" s="2233"/>
      <c r="MZ668" s="2349"/>
      <c r="NA668" s="2348"/>
      <c r="NB668" s="2233"/>
      <c r="NC668" s="2233"/>
      <c r="ND668" s="2349"/>
    </row>
    <row r="669" spans="1:368" s="898" customFormat="1" thickBot="1">
      <c r="A669" s="861"/>
      <c r="B669" s="1760"/>
      <c r="C669" s="1790"/>
      <c r="D669" s="2331"/>
      <c r="E669" s="1790"/>
      <c r="F669" s="2345" t="s">
        <v>730</v>
      </c>
      <c r="G669" s="2346"/>
      <c r="H669" s="2274"/>
      <c r="I669" s="2274"/>
      <c r="J669" s="2274"/>
      <c r="K669" s="2275"/>
      <c r="L669" s="1760"/>
      <c r="M669" s="2075"/>
      <c r="N669" s="2075"/>
      <c r="O669" s="2075"/>
      <c r="P669" s="2491"/>
      <c r="Q669" s="2536"/>
      <c r="R669" s="2076"/>
      <c r="S669" s="2077"/>
      <c r="T669" s="2537"/>
      <c r="U669" s="2078"/>
      <c r="V669" s="2078"/>
      <c r="W669" s="2078"/>
      <c r="X669" s="2079"/>
      <c r="Y669" s="2199"/>
      <c r="Z669" s="2199"/>
      <c r="AA669" s="2199"/>
      <c r="AB669" s="2200"/>
      <c r="AC669" s="2570"/>
      <c r="AD669" s="2570"/>
      <c r="AE669" s="2571"/>
      <c r="AF669" s="2571"/>
      <c r="AG669" s="2574" t="e">
        <f>STDEV(AJ670:AJ675)</f>
        <v>#DIV/0!</v>
      </c>
      <c r="AH669" s="2574"/>
      <c r="AI669" s="2575" t="e">
        <f>AVERAGE(AJ670:AJ675)</f>
        <v>#DIV/0!</v>
      </c>
      <c r="AJ669" s="2575"/>
      <c r="AK669" s="2574"/>
      <c r="AL669" s="2574"/>
      <c r="AM669" s="2575"/>
      <c r="AN669" s="2575"/>
      <c r="AO669" s="2225"/>
      <c r="AP669" s="2225"/>
      <c r="AQ669" s="2225"/>
      <c r="AR669" s="2226"/>
      <c r="AS669" s="2574" t="e">
        <f>STDEV(AV670:AV675)</f>
        <v>#DIV/0!</v>
      </c>
      <c r="AT669" s="2574"/>
      <c r="AU669" s="2575" t="e">
        <f>AVERAGE(AV670:AV675)</f>
        <v>#DIV/0!</v>
      </c>
      <c r="AV669" s="2575"/>
      <c r="AW669" s="2570" t="e">
        <f>STDEV(AZ670:AZ675)</f>
        <v>#DIV/0!</v>
      </c>
      <c r="AX669" s="2570"/>
      <c r="AY669" s="2571" t="e">
        <f>AVERAGE(AZ670:AZ675)</f>
        <v>#DIV/0!</v>
      </c>
      <c r="AZ669" s="2571"/>
      <c r="BA669" s="2095"/>
      <c r="BB669" s="2095"/>
      <c r="BC669" s="2095"/>
      <c r="BD669" s="2394"/>
      <c r="BE669" s="2572" t="e">
        <f>STDEV(BH670:BH675)</f>
        <v>#DIV/0!</v>
      </c>
      <c r="BF669" s="2570"/>
      <c r="BG669" s="2571" t="e">
        <f>AVERAGE(BH670:BH675)</f>
        <v>#DIV/0!</v>
      </c>
      <c r="BH669" s="2571"/>
      <c r="BI669" s="2097"/>
      <c r="BJ669" s="2097"/>
      <c r="BK669" s="2097"/>
      <c r="BL669" s="2098"/>
      <c r="BM669" s="2570"/>
      <c r="BN669" s="2570"/>
      <c r="BO669" s="2571"/>
      <c r="BP669" s="2571"/>
      <c r="BQ669" s="2088"/>
      <c r="BR669" s="2088"/>
      <c r="BS669" s="2088"/>
      <c r="BT669" s="2090"/>
      <c r="BU669" s="2101"/>
      <c r="BV669" s="2088"/>
      <c r="BW669" s="2088"/>
      <c r="BX669" s="2102"/>
      <c r="BY669" s="2570" t="e">
        <f>STDEV(CB670:CB675)</f>
        <v>#DIV/0!</v>
      </c>
      <c r="BZ669" s="2570"/>
      <c r="CA669" s="2571" t="e">
        <f>AVERAGE(CB670:CB675)</f>
        <v>#DIV/0!</v>
      </c>
      <c r="CB669" s="2571"/>
      <c r="CC669" s="2570" t="e">
        <f>STDEV(CF670:CF675)</f>
        <v>#DIV/0!</v>
      </c>
      <c r="CD669" s="2570"/>
      <c r="CE669" s="2571" t="e">
        <f>AVERAGE(CF670:CF675)</f>
        <v>#DIV/0!</v>
      </c>
      <c r="CF669" s="2571"/>
      <c r="CG669" s="2099"/>
      <c r="CH669" s="2099"/>
      <c r="CI669" s="2099"/>
      <c r="CJ669" s="2100"/>
      <c r="CK669" s="2097"/>
      <c r="CL669" s="2097"/>
      <c r="CM669" s="2097"/>
      <c r="CN669" s="2105"/>
      <c r="CO669" s="1867"/>
      <c r="CQ669" s="2106"/>
      <c r="CR669" s="2201"/>
      <c r="CV669" s="2107"/>
      <c r="CW669" s="2108"/>
      <c r="CY669" s="2106"/>
      <c r="CZ669" s="2106"/>
      <c r="DA669" s="2570" t="e">
        <f>STDEV(DD670:DD675)</f>
        <v>#DIV/0!</v>
      </c>
      <c r="DB669" s="2570"/>
      <c r="DC669" s="2571" t="e">
        <f>AVERAGE(DD670:DD675)</f>
        <v>#DIV/0!</v>
      </c>
      <c r="DD669" s="2571"/>
      <c r="DE669" s="2108"/>
      <c r="DG669" s="2106"/>
      <c r="DH669" s="2106"/>
      <c r="DI669" s="2108"/>
      <c r="DK669" s="2106"/>
      <c r="DL669" s="2106"/>
      <c r="DM669" s="2109"/>
      <c r="DN669" s="2109"/>
      <c r="DO669" s="2109"/>
      <c r="DP669" s="2110"/>
      <c r="DQ669" s="2108"/>
      <c r="DS669" s="2106"/>
      <c r="DT669" s="2107"/>
      <c r="DU669" s="2108"/>
      <c r="DW669" s="2106"/>
      <c r="DX669" s="2107"/>
      <c r="DY669" s="2108"/>
      <c r="EA669" s="2106"/>
      <c r="EB669" s="2107"/>
      <c r="EC669" s="2108"/>
      <c r="EE669" s="2106"/>
      <c r="EF669" s="2107"/>
      <c r="EG669" s="2108"/>
      <c r="EI669" s="2106"/>
      <c r="EJ669" s="2107"/>
      <c r="EK669" s="2108"/>
      <c r="EM669" s="2106"/>
      <c r="EN669" s="2107"/>
      <c r="EO669" s="2570"/>
      <c r="EP669" s="2570"/>
      <c r="EQ669" s="2571"/>
      <c r="ER669" s="2571"/>
      <c r="ES669" s="2108"/>
      <c r="EU669" s="2106"/>
      <c r="EV669" s="2107"/>
      <c r="EW669" s="2108"/>
      <c r="EY669" s="2106"/>
      <c r="EZ669" s="2107"/>
      <c r="FA669" s="2108"/>
      <c r="FC669" s="2106"/>
      <c r="FD669" s="2107"/>
      <c r="FE669" s="2131"/>
      <c r="FF669" s="2132"/>
      <c r="FG669" s="2133"/>
      <c r="FH669" s="2134"/>
      <c r="FL669" s="2260"/>
      <c r="FP669" s="2260"/>
      <c r="FQ669" s="1867"/>
      <c r="FT669" s="2260"/>
      <c r="FX669" s="2260"/>
      <c r="FY669" s="2570"/>
      <c r="FZ669" s="2570"/>
      <c r="GA669" s="2571"/>
      <c r="GB669" s="2571"/>
      <c r="GC669" s="2570">
        <f>STDEV(GF670:GF675)</f>
        <v>1.2000000000000133</v>
      </c>
      <c r="GD669" s="2570"/>
      <c r="GE669" s="2571">
        <f>AVERAGE(GF670:GF675)</f>
        <v>12.6</v>
      </c>
      <c r="GF669" s="2571"/>
      <c r="GG669" s="1867"/>
      <c r="GJ669" s="2260"/>
      <c r="GK669" s="1867"/>
      <c r="GN669" s="2260"/>
      <c r="GR669" s="2260"/>
      <c r="GS669" s="2570" t="e">
        <f>STDEV(GV670:GV675)</f>
        <v>#DIV/0!</v>
      </c>
      <c r="GT669" s="2570"/>
      <c r="GU669" s="2571" t="e">
        <f>AVERAGE(GV670:GV675)</f>
        <v>#DIV/0!</v>
      </c>
      <c r="GV669" s="2571"/>
      <c r="GW669" s="2570">
        <f>STDEV(GZ670:GZ675)</f>
        <v>1.1999999999999849</v>
      </c>
      <c r="GX669" s="2570"/>
      <c r="GY669" s="2571">
        <f>AVERAGE(GZ670:GZ675)</f>
        <v>13.4</v>
      </c>
      <c r="GZ669" s="2571"/>
      <c r="HA669" s="2570"/>
      <c r="HB669" s="2570"/>
      <c r="HC669" s="2571"/>
      <c r="HD669" s="2571"/>
      <c r="HE669" s="2570" t="e">
        <f>STDEV(HH670:HH675)</f>
        <v>#DIV/0!</v>
      </c>
      <c r="HF669" s="2570"/>
      <c r="HG669" s="2571" t="e">
        <f>AVERAGE(HH670:HH675)</f>
        <v>#DIV/0!</v>
      </c>
      <c r="HH669" s="2571"/>
      <c r="HI669" s="2570" t="e">
        <f>STDEV(HL670:HL675)</f>
        <v>#DIV/0!</v>
      </c>
      <c r="HJ669" s="2570"/>
      <c r="HK669" s="2571" t="e">
        <f>AVERAGE(HL670:HL675)</f>
        <v>#DIV/0!</v>
      </c>
      <c r="HL669" s="2571"/>
      <c r="HM669" s="2570" t="e">
        <f>STDEV(HP670:HP675)</f>
        <v>#DIV/0!</v>
      </c>
      <c r="HN669" s="2570"/>
      <c r="HO669" s="2571" t="e">
        <f>AVERAGE(HP670:HP675)</f>
        <v>#DIV/0!</v>
      </c>
      <c r="HP669" s="2571"/>
      <c r="HQ669" s="2570" t="e">
        <f>STDEV(HT670:HT675)</f>
        <v>#DIV/0!</v>
      </c>
      <c r="HR669" s="2570"/>
      <c r="HS669" s="2571" t="e">
        <f>AVERAGE(HT670:HT675)</f>
        <v>#DIV/0!</v>
      </c>
      <c r="HT669" s="2571"/>
      <c r="HU669" s="2570"/>
      <c r="HV669" s="2570"/>
      <c r="HW669" s="2571"/>
      <c r="HX669" s="2571"/>
      <c r="HY669" s="2570"/>
      <c r="HZ669" s="2570"/>
      <c r="IA669" s="2571"/>
      <c r="IB669" s="2571"/>
      <c r="IC669" s="2570" t="e">
        <f>STDEV(IF670:IF675)</f>
        <v>#DIV/0!</v>
      </c>
      <c r="ID669" s="2570"/>
      <c r="IE669" s="2571" t="e">
        <f>AVERAGE(IF670:IF675)</f>
        <v>#DIV/0!</v>
      </c>
      <c r="IF669" s="2571"/>
      <c r="IG669" s="2570"/>
      <c r="IH669" s="2570"/>
      <c r="II669" s="2571"/>
      <c r="IJ669" s="2571"/>
      <c r="IK669" s="2570"/>
      <c r="IL669" s="2570"/>
      <c r="IM669" s="2571"/>
      <c r="IN669" s="2571"/>
      <c r="IO669" s="2570" t="e">
        <f>STDEV(IR670:IR675)</f>
        <v>#DIV/0!</v>
      </c>
      <c r="IP669" s="2570"/>
      <c r="IQ669" s="2571" t="e">
        <f>AVERAGE(IR670:IR675)</f>
        <v>#DIV/0!</v>
      </c>
      <c r="IR669" s="2571"/>
      <c r="IS669" s="2570">
        <f>STDEV(IV670:IV675)</f>
        <v>1.6248076809272018</v>
      </c>
      <c r="IT669" s="2570"/>
      <c r="IU669" s="2571">
        <f>AVERAGE(IV670:IV675)</f>
        <v>12.6</v>
      </c>
      <c r="IV669" s="2571"/>
      <c r="IW669" s="2572"/>
      <c r="IX669" s="2570"/>
      <c r="IY669" s="2571"/>
      <c r="IZ669" s="2573"/>
      <c r="JA669" s="2570" t="e">
        <f>STDEV(JD670:JD675)</f>
        <v>#DIV/0!</v>
      </c>
      <c r="JB669" s="2570"/>
      <c r="JC669" s="2571" t="e">
        <f>AVERAGE(JD670:JD675)</f>
        <v>#DIV/0!</v>
      </c>
      <c r="JD669" s="2571"/>
      <c r="JE669" s="2572"/>
      <c r="JF669" s="2570"/>
      <c r="JG669" s="2571"/>
      <c r="JH669" s="2573"/>
      <c r="JI669" s="2570" t="e">
        <f>STDEV(JL670:JL675)</f>
        <v>#DIV/0!</v>
      </c>
      <c r="JJ669" s="2570"/>
      <c r="JK669" s="2571" t="e">
        <f>AVERAGE(JL670:JL675)</f>
        <v>#DIV/0!</v>
      </c>
      <c r="JL669" s="2571"/>
      <c r="JM669" s="2570">
        <f>STDEV(JP670:JP675)</f>
        <v>1.2110601416389903</v>
      </c>
      <c r="JN669" s="2570"/>
      <c r="JO669" s="2571">
        <f>AVERAGE(JP670:JP675)</f>
        <v>13.833333333333334</v>
      </c>
      <c r="JP669" s="2571"/>
      <c r="JQ669" s="2570" t="e">
        <f>STDEV(JT670:JT675)</f>
        <v>#DIV/0!</v>
      </c>
      <c r="JR669" s="2570"/>
      <c r="JS669" s="2571" t="e">
        <f>AVERAGE(JT670:JT675)</f>
        <v>#DIV/0!</v>
      </c>
      <c r="JT669" s="2571"/>
      <c r="JU669" s="2570" t="e">
        <f>STDEV(JX670:JX675)</f>
        <v>#DIV/0!</v>
      </c>
      <c r="JV669" s="2570"/>
      <c r="JW669" s="2571" t="e">
        <f>AVERAGE(JX670:JX675)</f>
        <v>#DIV/0!</v>
      </c>
      <c r="JX669" s="2571"/>
      <c r="JY669" s="2570" t="e">
        <f>STDEV(KB670:KB675)</f>
        <v>#DIV/0!</v>
      </c>
      <c r="JZ669" s="2570"/>
      <c r="KA669" s="2571" t="e">
        <f>AVERAGE(KB670:KB675)</f>
        <v>#DIV/0!</v>
      </c>
      <c r="KB669" s="2571"/>
      <c r="KC669" s="2570" t="e">
        <f>STDEV(KF670:KF675)</f>
        <v>#DIV/0!</v>
      </c>
      <c r="KD669" s="2570"/>
      <c r="KE669" s="2571" t="e">
        <f>AVERAGE(KF670:KF675)</f>
        <v>#DIV/0!</v>
      </c>
      <c r="KF669" s="2571"/>
      <c r="KG669" s="2570" t="e">
        <f>STDEV(KJ670:KJ675)</f>
        <v>#DIV/0!</v>
      </c>
      <c r="KH669" s="2570"/>
      <c r="KI669" s="2571" t="e">
        <f>AVERAGE(KJ670:KJ675)</f>
        <v>#DIV/0!</v>
      </c>
      <c r="KJ669" s="2571"/>
      <c r="KK669" s="2570" t="e">
        <f>STDEV(KN670:KN675)</f>
        <v>#DIV/0!</v>
      </c>
      <c r="KL669" s="2570"/>
      <c r="KM669" s="2571" t="e">
        <f>AVERAGE(KN670:KN675)</f>
        <v>#DIV/0!</v>
      </c>
      <c r="KN669" s="2571"/>
      <c r="KO669" s="2570" t="e">
        <f>STDEV(KR670:KR675)</f>
        <v>#DIV/0!</v>
      </c>
      <c r="KP669" s="2570"/>
      <c r="KQ669" s="2571" t="e">
        <f>AVERAGE(KR670:KR675)</f>
        <v>#DIV/0!</v>
      </c>
      <c r="KR669" s="2571"/>
      <c r="KS669" s="2570" t="e">
        <f>STDEV(KV670:KV675)</f>
        <v>#DIV/0!</v>
      </c>
      <c r="KT669" s="2570"/>
      <c r="KU669" s="2571" t="e">
        <f>AVERAGE(KV670:KV675)</f>
        <v>#DIV/0!</v>
      </c>
      <c r="KV669" s="2571"/>
      <c r="KW669" s="2570" t="e">
        <f>STDEV(KZ670:KZ675)</f>
        <v>#DIV/0!</v>
      </c>
      <c r="KX669" s="2570"/>
      <c r="KY669" s="2571" t="e">
        <f>AVERAGE(KZ670:KZ675)</f>
        <v>#DIV/0!</v>
      </c>
      <c r="KZ669" s="2571"/>
      <c r="LA669" s="2570" t="e">
        <f>STDEV(LD670:LD675)</f>
        <v>#DIV/0!</v>
      </c>
      <c r="LB669" s="2570"/>
      <c r="LC669" s="2571" t="e">
        <f>AVERAGE(LD670:LD675)</f>
        <v>#DIV/0!</v>
      </c>
      <c r="LD669" s="2571"/>
      <c r="LE669" s="2570" t="e">
        <f>STDEV(LH670:LH675)</f>
        <v>#DIV/0!</v>
      </c>
      <c r="LF669" s="2570"/>
      <c r="LG669" s="2571" t="e">
        <f>AVERAGE(LH670:LH675)</f>
        <v>#DIV/0!</v>
      </c>
      <c r="LH669" s="2571"/>
      <c r="LI669" s="2570" t="e">
        <f>STDEV(LL670:LL675)</f>
        <v>#DIV/0!</v>
      </c>
      <c r="LJ669" s="2570"/>
      <c r="LK669" s="2571" t="e">
        <f>AVERAGE(LL670:LL675)</f>
        <v>#DIV/0!</v>
      </c>
      <c r="LL669" s="2571"/>
      <c r="LM669" s="2570" t="e">
        <f>STDEV(LP670:LP675)</f>
        <v>#DIV/0!</v>
      </c>
      <c r="LN669" s="2570"/>
      <c r="LO669" s="2571" t="e">
        <f>AVERAGE(LP670:LP675)</f>
        <v>#DIV/0!</v>
      </c>
      <c r="LP669" s="2571"/>
      <c r="LQ669" s="2570" t="e">
        <f>STDEV(LT670:LT675)</f>
        <v>#DIV/0!</v>
      </c>
      <c r="LR669" s="2570"/>
      <c r="LS669" s="2571" t="e">
        <f>AVERAGE(LT670:LT675)</f>
        <v>#DIV/0!</v>
      </c>
      <c r="LT669" s="2571"/>
      <c r="LU669" s="2570" t="e">
        <f>STDEV(LX670:LX675)</f>
        <v>#DIV/0!</v>
      </c>
      <c r="LV669" s="2570"/>
      <c r="LW669" s="2571" t="e">
        <f>AVERAGE(LX670:LX675)</f>
        <v>#DIV/0!</v>
      </c>
      <c r="LX669" s="2571"/>
      <c r="LY669" s="2570" t="e">
        <f>STDEV(MB670:MB675)</f>
        <v>#DIV/0!</v>
      </c>
      <c r="LZ669" s="2570"/>
      <c r="MA669" s="2571" t="e">
        <f>AVERAGE(MB670:MB675)</f>
        <v>#DIV/0!</v>
      </c>
      <c r="MB669" s="2571"/>
      <c r="MC669" s="2570" t="e">
        <f>STDEV(MF670:MF675)</f>
        <v>#DIV/0!</v>
      </c>
      <c r="MD669" s="2570"/>
      <c r="ME669" s="2571" t="e">
        <f>AVERAGE(MF670:MF675)</f>
        <v>#DIV/0!</v>
      </c>
      <c r="MF669" s="2571"/>
      <c r="MG669" s="2570" t="e">
        <f>STDEV(MJ670:MJ675)</f>
        <v>#DIV/0!</v>
      </c>
      <c r="MH669" s="2570"/>
      <c r="MI669" s="2571" t="e">
        <f>AVERAGE(MJ670:MJ675)</f>
        <v>#DIV/0!</v>
      </c>
      <c r="MJ669" s="2571"/>
      <c r="MK669" s="2570" t="e">
        <f>STDEV(MN670:MN675)</f>
        <v>#DIV/0!</v>
      </c>
      <c r="ML669" s="2570"/>
      <c r="MM669" s="2571" t="e">
        <f>AVERAGE(MN670:MN675)</f>
        <v>#DIV/0!</v>
      </c>
      <c r="MN669" s="2571"/>
      <c r="MO669" s="2570" t="e">
        <f>STDEV(MR670:MR675)</f>
        <v>#DIV/0!</v>
      </c>
      <c r="MP669" s="2570"/>
      <c r="MQ669" s="2571" t="e">
        <f>AVERAGE(MR670:MR675)</f>
        <v>#DIV/0!</v>
      </c>
      <c r="MR669" s="2571"/>
      <c r="MS669" s="2570" t="e">
        <f>STDEV(MV670:MV675)</f>
        <v>#DIV/0!</v>
      </c>
      <c r="MT669" s="2570"/>
      <c r="MU669" s="2571" t="e">
        <f>AVERAGE(MV670:MV675)</f>
        <v>#DIV/0!</v>
      </c>
      <c r="MV669" s="2571"/>
      <c r="MW669" s="2570" t="e">
        <f>STDEV(MZ670:MZ675)</f>
        <v>#DIV/0!</v>
      </c>
      <c r="MX669" s="2570"/>
      <c r="MY669" s="2571" t="e">
        <f>AVERAGE(MZ670:MZ675)</f>
        <v>#DIV/0!</v>
      </c>
      <c r="MZ669" s="2571"/>
      <c r="NA669" s="2570" t="e">
        <f>STDEV(ND670:ND675)</f>
        <v>#DIV/0!</v>
      </c>
      <c r="NB669" s="2570"/>
      <c r="NC669" s="2571" t="e">
        <f>AVERAGE(ND670:ND675)</f>
        <v>#DIV/0!</v>
      </c>
      <c r="ND669" s="2571"/>
    </row>
    <row r="670" spans="1:368" s="78" customFormat="1" thickBot="1">
      <c r="A670" s="899"/>
      <c r="B670" s="1754"/>
      <c r="C670" s="1790"/>
      <c r="D670" s="2331"/>
      <c r="E670" s="1790"/>
      <c r="F670" s="2342" t="s">
        <v>731</v>
      </c>
      <c r="G670" s="2342" t="s">
        <v>725</v>
      </c>
      <c r="H670" s="2343">
        <f>AVERAGE(AG670,DA670,BE670,JA670,GW670,GC670,AK670,IS670,JM670,CC670,HI670)</f>
        <v>3.9</v>
      </c>
      <c r="I670" s="2343">
        <f t="shared" ref="I670:J670" si="814">AVERAGE(AH670,DB670,BF670,JB670,GX670,GD670,AL670,IT670,JN670,CD670,HJ670)</f>
        <v>3.9</v>
      </c>
      <c r="J670" s="2343">
        <f t="shared" si="814"/>
        <v>4.7</v>
      </c>
      <c r="K670" s="2216">
        <f t="shared" ref="K670:K675" si="815">SUM(H670:J670)</f>
        <v>12.5</v>
      </c>
      <c r="L670" s="1754"/>
      <c r="M670" s="65"/>
      <c r="N670" s="65"/>
      <c r="O670" s="65"/>
      <c r="P670" s="218"/>
      <c r="Q670" s="2511"/>
      <c r="R670" s="97"/>
      <c r="S670" s="98"/>
      <c r="T670" s="2512"/>
      <c r="U670" s="41"/>
      <c r="V670" s="41"/>
      <c r="W670" s="41"/>
      <c r="X670" s="100"/>
      <c r="Y670" s="101"/>
      <c r="Z670" s="101"/>
      <c r="AA670" s="101"/>
      <c r="AB670" s="102"/>
      <c r="AC670" s="484"/>
      <c r="AD670" s="484"/>
      <c r="AE670" s="484"/>
      <c r="AF670" s="2403"/>
      <c r="AG670" s="358"/>
      <c r="AH670" s="358"/>
      <c r="AI670" s="358"/>
      <c r="AJ670" s="543"/>
      <c r="AK670" s="2405"/>
      <c r="AL670" s="1556"/>
      <c r="AM670" s="1556"/>
      <c r="AN670" s="2406"/>
      <c r="AO670" s="2225"/>
      <c r="AP670" s="2225"/>
      <c r="AQ670" s="2225"/>
      <c r="AR670" s="2226"/>
      <c r="AS670" s="879"/>
      <c r="AT670" s="879"/>
      <c r="AU670" s="879"/>
      <c r="AV670" s="2236"/>
      <c r="AW670" s="1906"/>
      <c r="AX670" s="683"/>
      <c r="AY670" s="683"/>
      <c r="AZ670" s="1907"/>
      <c r="BA670" s="4"/>
      <c r="BB670" s="4"/>
      <c r="BC670" s="4"/>
      <c r="BD670" s="2395"/>
      <c r="BE670" s="2400"/>
      <c r="BF670" s="1526"/>
      <c r="BG670" s="2450"/>
      <c r="BH670" s="2447"/>
      <c r="BI670" s="221"/>
      <c r="BJ670" s="221"/>
      <c r="BK670" s="221"/>
      <c r="BL670" s="220"/>
      <c r="BM670" s="2235"/>
      <c r="BN670" s="879"/>
      <c r="BO670" s="879"/>
      <c r="BP670" s="2236"/>
      <c r="BQ670" s="109"/>
      <c r="BR670" s="109"/>
      <c r="BS670" s="109"/>
      <c r="BT670" s="608"/>
      <c r="BU670" s="1939"/>
      <c r="BV670" s="109"/>
      <c r="BW670" s="109"/>
      <c r="BX670" s="1940"/>
      <c r="BY670" s="374"/>
      <c r="BZ670" s="374"/>
      <c r="CA670" s="374"/>
      <c r="CB670" s="2263"/>
      <c r="CC670" s="41"/>
      <c r="CD670" s="41"/>
      <c r="CE670" s="41"/>
      <c r="CF670" s="148"/>
      <c r="CG670" s="38"/>
      <c r="CH670" s="38"/>
      <c r="CI670" s="38"/>
      <c r="CJ670" s="117"/>
      <c r="CK670" s="221"/>
      <c r="CL670" s="221"/>
      <c r="CM670" s="221"/>
      <c r="CN670" s="220"/>
      <c r="CO670" s="1858"/>
      <c r="CQ670" s="3"/>
      <c r="CR670" s="2020"/>
      <c r="CV670" s="121"/>
      <c r="CW670" s="2"/>
      <c r="CY670" s="3"/>
      <c r="CZ670" s="3"/>
      <c r="DA670" s="2418"/>
      <c r="DB670" s="378"/>
      <c r="DC670" s="2448"/>
      <c r="DD670" s="369"/>
      <c r="DE670" s="2"/>
      <c r="DG670" s="3"/>
      <c r="DH670" s="3"/>
      <c r="DI670" s="2"/>
      <c r="DK670" s="3"/>
      <c r="DL670" s="3"/>
      <c r="DM670" s="90"/>
      <c r="DN670" s="90"/>
      <c r="DO670" s="90"/>
      <c r="DP670" s="103"/>
      <c r="DQ670" s="2"/>
      <c r="DS670" s="3"/>
      <c r="DT670" s="121"/>
      <c r="DU670" s="2"/>
      <c r="DW670" s="3"/>
      <c r="DX670" s="121"/>
      <c r="DY670" s="2"/>
      <c r="EA670" s="3"/>
      <c r="EB670" s="121"/>
      <c r="EC670" s="2"/>
      <c r="EE670" s="3"/>
      <c r="EF670" s="121"/>
      <c r="EG670" s="2"/>
      <c r="EI670" s="3"/>
      <c r="EJ670" s="121"/>
      <c r="EK670" s="2"/>
      <c r="EM670" s="3"/>
      <c r="EN670" s="121"/>
      <c r="EO670" s="1870"/>
      <c r="EP670" s="462"/>
      <c r="EQ670" s="462"/>
      <c r="ER670" s="1871"/>
      <c r="ES670" s="2"/>
      <c r="EU670" s="3"/>
      <c r="EV670" s="121"/>
      <c r="EW670" s="2"/>
      <c r="EY670" s="3"/>
      <c r="EZ670" s="121"/>
      <c r="FA670" s="2"/>
      <c r="FC670" s="3"/>
      <c r="FD670" s="121"/>
      <c r="FE670" s="1682"/>
      <c r="FF670" s="1683"/>
      <c r="FG670" s="1684"/>
      <c r="FH670" s="1685"/>
      <c r="FL670" s="2252"/>
      <c r="FP670" s="2252"/>
      <c r="FQ670" s="1858"/>
      <c r="FT670" s="2252"/>
      <c r="FX670" s="2252"/>
      <c r="FY670" s="374"/>
      <c r="FZ670" s="374"/>
      <c r="GA670" s="374"/>
      <c r="GB670" s="2263"/>
      <c r="GC670" s="374">
        <f t="shared" ref="GC670:GC675" si="816">GF670*6/20</f>
        <v>3.6</v>
      </c>
      <c r="GD670" s="374">
        <f t="shared" ref="GD670:GD675" si="817">GF670*6/20</f>
        <v>3.6</v>
      </c>
      <c r="GE670" s="374">
        <f t="shared" ref="GE670:GE675" si="818">GF670*8/20</f>
        <v>4.8</v>
      </c>
      <c r="GF670" s="2263">
        <v>12</v>
      </c>
      <c r="GG670" s="1858"/>
      <c r="GJ670" s="2252"/>
      <c r="GK670" s="1858"/>
      <c r="GN670" s="2252"/>
      <c r="GR670" s="2252"/>
      <c r="GS670" s="374"/>
      <c r="GT670" s="374"/>
      <c r="GU670" s="374"/>
      <c r="GV670" s="2263"/>
      <c r="GW670" s="1870">
        <v>5</v>
      </c>
      <c r="GX670" s="462">
        <v>5</v>
      </c>
      <c r="GY670" s="462">
        <v>4</v>
      </c>
      <c r="GZ670" s="1871">
        <f t="shared" ref="GZ670" si="819">GY670+GX670+GW670</f>
        <v>14</v>
      </c>
      <c r="HA670" s="1870"/>
      <c r="HB670" s="462"/>
      <c r="HC670" s="462"/>
      <c r="HD670" s="1871"/>
      <c r="HE670" s="1870"/>
      <c r="HF670" s="462"/>
      <c r="HG670" s="462"/>
      <c r="HH670" s="1871"/>
      <c r="HI670" s="374"/>
      <c r="HJ670" s="374"/>
      <c r="HK670" s="374"/>
      <c r="HL670" s="2263"/>
      <c r="HM670" s="1870"/>
      <c r="HN670" s="462"/>
      <c r="HO670" s="462"/>
      <c r="HP670" s="1871"/>
      <c r="HQ670" s="1870"/>
      <c r="HR670" s="462"/>
      <c r="HS670" s="462"/>
      <c r="HT670" s="1871"/>
      <c r="HU670" s="1870"/>
      <c r="HV670" s="462"/>
      <c r="HW670" s="462"/>
      <c r="HX670" s="1871"/>
      <c r="HY670" s="1870"/>
      <c r="HZ670" s="462"/>
      <c r="IA670" s="462"/>
      <c r="IB670" s="1871"/>
      <c r="IC670" s="374"/>
      <c r="ID670" s="374"/>
      <c r="IE670" s="374"/>
      <c r="IF670" s="2263"/>
      <c r="IG670" s="1870"/>
      <c r="IH670" s="462"/>
      <c r="II670" s="462"/>
      <c r="IJ670" s="1871"/>
      <c r="IK670" s="1870"/>
      <c r="IL670" s="462"/>
      <c r="IM670" s="462"/>
      <c r="IN670" s="1871"/>
      <c r="IO670" s="1906"/>
      <c r="IP670" s="683"/>
      <c r="IQ670" s="683"/>
      <c r="IR670" s="1907"/>
      <c r="IS670" s="1870">
        <v>4</v>
      </c>
      <c r="IT670" s="462">
        <v>4</v>
      </c>
      <c r="IU670" s="462">
        <v>4</v>
      </c>
      <c r="IV670" s="1871">
        <f t="shared" ref="IV670" si="820">IU670+IT670+IS670</f>
        <v>12</v>
      </c>
      <c r="IW670" s="1906"/>
      <c r="IX670" s="683"/>
      <c r="IY670" s="683"/>
      <c r="IZ670" s="1907"/>
      <c r="JA670" s="1869"/>
      <c r="JB670" s="374"/>
      <c r="JC670" s="374"/>
      <c r="JD670" s="2263"/>
      <c r="JE670" s="1906"/>
      <c r="JF670" s="683"/>
      <c r="JG670" s="683"/>
      <c r="JH670" s="1907"/>
      <c r="JI670" s="1869"/>
      <c r="JJ670" s="374"/>
      <c r="JK670" s="374"/>
      <c r="JL670" s="2263"/>
      <c r="JM670" s="1870">
        <v>3</v>
      </c>
      <c r="JN670" s="462">
        <v>3</v>
      </c>
      <c r="JO670" s="462">
        <v>6</v>
      </c>
      <c r="JP670" s="1871">
        <f t="shared" ref="JP670" si="821">JO670+JN670+JM670</f>
        <v>12</v>
      </c>
      <c r="JQ670" s="1870"/>
      <c r="JR670" s="462"/>
      <c r="JS670" s="462"/>
      <c r="JT670" s="1871"/>
      <c r="JU670" s="1870"/>
      <c r="JV670" s="462"/>
      <c r="JW670" s="462"/>
      <c r="JX670" s="1871"/>
      <c r="JY670" s="1870"/>
      <c r="JZ670" s="462"/>
      <c r="KA670" s="462"/>
      <c r="KB670" s="1871"/>
      <c r="KC670" s="1870"/>
      <c r="KD670" s="462"/>
      <c r="KE670" s="462"/>
      <c r="KF670" s="1871"/>
      <c r="KG670" s="1870"/>
      <c r="KH670" s="462"/>
      <c r="KI670" s="462"/>
      <c r="KJ670" s="1871"/>
      <c r="KK670" s="1870"/>
      <c r="KL670" s="462"/>
      <c r="KM670" s="462"/>
      <c r="KN670" s="1871"/>
      <c r="KO670" s="1870"/>
      <c r="KP670" s="462"/>
      <c r="KQ670" s="462"/>
      <c r="KR670" s="1871"/>
      <c r="KS670" s="1870"/>
      <c r="KT670" s="462"/>
      <c r="KU670" s="462"/>
      <c r="KV670" s="1871"/>
      <c r="KW670" s="1870"/>
      <c r="KX670" s="462"/>
      <c r="KY670" s="462"/>
      <c r="KZ670" s="1871"/>
      <c r="LA670" s="1870"/>
      <c r="LB670" s="462"/>
      <c r="LC670" s="462"/>
      <c r="LD670" s="1871"/>
      <c r="LE670" s="1870"/>
      <c r="LF670" s="462"/>
      <c r="LG670" s="462"/>
      <c r="LH670" s="1871"/>
      <c r="LI670" s="1870"/>
      <c r="LJ670" s="462"/>
      <c r="LK670" s="462"/>
      <c r="LL670" s="1871"/>
      <c r="LM670" s="1870"/>
      <c r="LN670" s="462"/>
      <c r="LO670" s="462"/>
      <c r="LP670" s="1871"/>
      <c r="LQ670" s="1870"/>
      <c r="LR670" s="462"/>
      <c r="LS670" s="462"/>
      <c r="LT670" s="1871"/>
      <c r="LU670" s="1870"/>
      <c r="LV670" s="462"/>
      <c r="LW670" s="462"/>
      <c r="LX670" s="1871"/>
      <c r="LY670" s="1870"/>
      <c r="LZ670" s="462"/>
      <c r="MA670" s="462"/>
      <c r="MB670" s="1871"/>
      <c r="MC670" s="1870"/>
      <c r="MD670" s="462"/>
      <c r="ME670" s="462"/>
      <c r="MF670" s="1871"/>
      <c r="MG670" s="1870"/>
      <c r="MH670" s="462"/>
      <c r="MI670" s="462"/>
      <c r="MJ670" s="1871"/>
      <c r="MK670" s="1870"/>
      <c r="ML670" s="462"/>
      <c r="MM670" s="462"/>
      <c r="MN670" s="1871"/>
      <c r="MO670" s="1870"/>
      <c r="MP670" s="462"/>
      <c r="MQ670" s="462"/>
      <c r="MR670" s="1871"/>
      <c r="MS670" s="1870"/>
      <c r="MT670" s="462"/>
      <c r="MU670" s="462"/>
      <c r="MV670" s="1871"/>
      <c r="MW670" s="1870"/>
      <c r="MX670" s="462"/>
      <c r="MY670" s="462"/>
      <c r="MZ670" s="1871"/>
      <c r="NA670" s="1870"/>
      <c r="NB670" s="462"/>
      <c r="NC670" s="462"/>
      <c r="ND670" s="1871"/>
    </row>
    <row r="671" spans="1:368" s="78" customFormat="1" thickBot="1">
      <c r="A671" s="899"/>
      <c r="B671" s="1754"/>
      <c r="C671" s="1790"/>
      <c r="D671" s="2331"/>
      <c r="E671" s="1790"/>
      <c r="F671" s="2342"/>
      <c r="G671" s="2342" t="s">
        <v>726</v>
      </c>
      <c r="H671" s="2354">
        <f t="shared" ref="H671:H675" si="822">AVERAGE(AG671,DA671,BE671,JA671,GW671,GC671,AK671,IS671,JM671,CC671,HI671)</f>
        <v>4.5824999999999996</v>
      </c>
      <c r="I671" s="2343">
        <f t="shared" ref="I671:I675" si="823">AVERAGE(AH671,DB671,BF671,JB671,GX671,GD671,AL671,IT671,JN671,CD671,HJ671)</f>
        <v>3.9575</v>
      </c>
      <c r="J671" s="2352">
        <f t="shared" ref="J671:J675" si="824">AVERAGE(AI671,DC671,BG671,JC671,GY671,GE671,AM671,IU671,JO671,CE671,HK671)</f>
        <v>5.36</v>
      </c>
      <c r="K671" s="2215">
        <f t="shared" si="815"/>
        <v>13.899999999999999</v>
      </c>
      <c r="L671" s="1754"/>
      <c r="M671" s="65"/>
      <c r="N671" s="65"/>
      <c r="O671" s="65"/>
      <c r="P671" s="218"/>
      <c r="Q671" s="2511"/>
      <c r="R671" s="97"/>
      <c r="S671" s="98"/>
      <c r="T671" s="2512"/>
      <c r="U671" s="41"/>
      <c r="V671" s="41"/>
      <c r="W671" s="41"/>
      <c r="X671" s="100"/>
      <c r="Y671" s="101"/>
      <c r="Z671" s="101"/>
      <c r="AA671" s="101"/>
      <c r="AB671" s="102"/>
      <c r="AC671" s="484"/>
      <c r="AD671" s="484"/>
      <c r="AE671" s="484"/>
      <c r="AF671" s="2403"/>
      <c r="AG671" s="358"/>
      <c r="AH671" s="358"/>
      <c r="AI671" s="358"/>
      <c r="AJ671" s="543"/>
      <c r="AK671" s="485"/>
      <c r="AL671" s="486"/>
      <c r="AM671" s="486"/>
      <c r="AN671" s="2361"/>
      <c r="AO671" s="2227"/>
      <c r="AP671" s="2227"/>
      <c r="AQ671" s="2227"/>
      <c r="AR671" s="108"/>
      <c r="AS671" s="358"/>
      <c r="AT671" s="358"/>
      <c r="AU671" s="358"/>
      <c r="AV671" s="1983"/>
      <c r="AW671" s="1971"/>
      <c r="AX671" s="665"/>
      <c r="AY671" s="666"/>
      <c r="AZ671" s="1963"/>
      <c r="BA671" s="4"/>
      <c r="BB671" s="4"/>
      <c r="BC671" s="4"/>
      <c r="BD671" s="2395"/>
      <c r="BE671" s="2401"/>
      <c r="BF671" s="368"/>
      <c r="BG671" s="2451"/>
      <c r="BH671" s="2448"/>
      <c r="BI671" s="221"/>
      <c r="BJ671" s="221"/>
      <c r="BK671" s="221"/>
      <c r="BL671" s="220"/>
      <c r="BM671" s="1982"/>
      <c r="BN671" s="358"/>
      <c r="BO671" s="358"/>
      <c r="BP671" s="1983"/>
      <c r="BQ671" s="109"/>
      <c r="BR671" s="109"/>
      <c r="BS671" s="109"/>
      <c r="BT671" s="608"/>
      <c r="BU671" s="1939"/>
      <c r="BV671" s="109"/>
      <c r="BW671" s="109"/>
      <c r="BX671" s="1940"/>
      <c r="BY671" s="374"/>
      <c r="BZ671" s="374"/>
      <c r="CA671" s="374"/>
      <c r="CB671" s="2263"/>
      <c r="CC671" s="41"/>
      <c r="CD671" s="41"/>
      <c r="CE671" s="41"/>
      <c r="CF671" s="148"/>
      <c r="CG671" s="38"/>
      <c r="CH671" s="38"/>
      <c r="CI671" s="38"/>
      <c r="CJ671" s="117"/>
      <c r="CK671" s="221"/>
      <c r="CL671" s="221"/>
      <c r="CM671" s="221"/>
      <c r="CN671" s="220"/>
      <c r="CO671" s="1858"/>
      <c r="CQ671" s="3"/>
      <c r="CR671" s="2020"/>
      <c r="CV671" s="121"/>
      <c r="CW671" s="2"/>
      <c r="CY671" s="3"/>
      <c r="CZ671" s="3"/>
      <c r="DA671" s="2418"/>
      <c r="DB671" s="378"/>
      <c r="DC671" s="2448"/>
      <c r="DD671" s="369"/>
      <c r="DE671" s="2"/>
      <c r="DG671" s="3"/>
      <c r="DH671" s="3"/>
      <c r="DI671" s="2"/>
      <c r="DK671" s="3"/>
      <c r="DL671" s="3"/>
      <c r="DM671" s="90"/>
      <c r="DN671" s="90"/>
      <c r="DO671" s="90"/>
      <c r="DP671" s="103"/>
      <c r="DQ671" s="2"/>
      <c r="DS671" s="3"/>
      <c r="DT671" s="121"/>
      <c r="DU671" s="2"/>
      <c r="DW671" s="3"/>
      <c r="DX671" s="121"/>
      <c r="DY671" s="2"/>
      <c r="EA671" s="3"/>
      <c r="EB671" s="121"/>
      <c r="EC671" s="2"/>
      <c r="EE671" s="3"/>
      <c r="EF671" s="121"/>
      <c r="EG671" s="2"/>
      <c r="EI671" s="3"/>
      <c r="EJ671" s="121"/>
      <c r="EK671" s="2"/>
      <c r="EM671" s="3"/>
      <c r="EN671" s="121"/>
      <c r="EO671" s="1870"/>
      <c r="EP671" s="462"/>
      <c r="EQ671" s="462"/>
      <c r="ER671" s="1871"/>
      <c r="ES671" s="2"/>
      <c r="EU671" s="3"/>
      <c r="EV671" s="121"/>
      <c r="EW671" s="2"/>
      <c r="EY671" s="3"/>
      <c r="EZ671" s="121"/>
      <c r="FA671" s="2"/>
      <c r="FC671" s="3"/>
      <c r="FD671" s="121"/>
      <c r="FE671" s="1682"/>
      <c r="FF671" s="1683"/>
      <c r="FG671" s="1684"/>
      <c r="FH671" s="1685"/>
      <c r="FL671" s="2252"/>
      <c r="FP671" s="2252"/>
      <c r="FQ671" s="1858"/>
      <c r="FT671" s="2252"/>
      <c r="FX671" s="2252"/>
      <c r="FY671" s="374"/>
      <c r="FZ671" s="374"/>
      <c r="GA671" s="374"/>
      <c r="GB671" s="2263"/>
      <c r="GC671" s="374">
        <f t="shared" si="816"/>
        <v>4.05</v>
      </c>
      <c r="GD671" s="374">
        <f t="shared" si="817"/>
        <v>4.05</v>
      </c>
      <c r="GE671" s="374">
        <f t="shared" si="818"/>
        <v>5.4</v>
      </c>
      <c r="GF671" s="2263">
        <v>13.5</v>
      </c>
      <c r="GG671" s="1858"/>
      <c r="GJ671" s="2252"/>
      <c r="GK671" s="1858"/>
      <c r="GN671" s="2252"/>
      <c r="GR671" s="2252"/>
      <c r="GS671" s="1870"/>
      <c r="GT671" s="462"/>
      <c r="GU671" s="462"/>
      <c r="GV671" s="1871"/>
      <c r="GW671" s="1870">
        <v>6</v>
      </c>
      <c r="GX671" s="462">
        <v>4</v>
      </c>
      <c r="GY671" s="462">
        <v>5</v>
      </c>
      <c r="GZ671" s="1871">
        <f t="shared" ref="GZ671:GZ674" si="825">GY671+GX671+GW671</f>
        <v>15</v>
      </c>
      <c r="HA671" s="1870"/>
      <c r="HB671" s="462"/>
      <c r="HC671" s="462"/>
      <c r="HD671" s="1871"/>
      <c r="HE671" s="1870"/>
      <c r="HF671" s="462"/>
      <c r="HG671" s="462"/>
      <c r="HH671" s="1871"/>
      <c r="HI671" s="374"/>
      <c r="HJ671" s="374"/>
      <c r="HK671" s="374"/>
      <c r="HL671" s="2263"/>
      <c r="HM671" s="1870"/>
      <c r="HN671" s="462"/>
      <c r="HO671" s="462"/>
      <c r="HP671" s="1871"/>
      <c r="HQ671" s="1870"/>
      <c r="HR671" s="462"/>
      <c r="HS671" s="462"/>
      <c r="HT671" s="1871"/>
      <c r="HU671" s="1870"/>
      <c r="HV671" s="462"/>
      <c r="HW671" s="462"/>
      <c r="HX671" s="1871"/>
      <c r="HY671" s="1870"/>
      <c r="HZ671" s="462"/>
      <c r="IA671" s="462"/>
      <c r="IB671" s="1871"/>
      <c r="IC671" s="374"/>
      <c r="ID671" s="374"/>
      <c r="IE671" s="374"/>
      <c r="IF671" s="2263"/>
      <c r="IG671" s="1870"/>
      <c r="IH671" s="462"/>
      <c r="II671" s="462"/>
      <c r="IJ671" s="1871"/>
      <c r="IK671" s="1870"/>
      <c r="IL671" s="462"/>
      <c r="IM671" s="462"/>
      <c r="IN671" s="1871"/>
      <c r="IO671" s="374"/>
      <c r="IP671" s="374"/>
      <c r="IQ671" s="374"/>
      <c r="IR671" s="2263"/>
      <c r="IS671" s="2477">
        <f t="shared" ref="IS671" si="826">IV671*6/20</f>
        <v>3.78</v>
      </c>
      <c r="IT671" s="2477">
        <f t="shared" ref="IT671" si="827">IV671*6/20</f>
        <v>3.78</v>
      </c>
      <c r="IU671" s="2477">
        <f t="shared" ref="IU671" si="828">IV671*8/20</f>
        <v>5.04</v>
      </c>
      <c r="IV671" s="2478">
        <v>12.6</v>
      </c>
      <c r="IW671" s="1869"/>
      <c r="IX671" s="374"/>
      <c r="IY671" s="374"/>
      <c r="IZ671" s="2263"/>
      <c r="JA671" s="1869"/>
      <c r="JB671" s="374"/>
      <c r="JC671" s="374"/>
      <c r="JD671" s="2263"/>
      <c r="JE671" s="1869"/>
      <c r="JF671" s="374"/>
      <c r="JG671" s="374"/>
      <c r="JH671" s="2263"/>
      <c r="JI671" s="1869"/>
      <c r="JJ671" s="374"/>
      <c r="JK671" s="374"/>
      <c r="JL671" s="2263"/>
      <c r="JM671" s="1870">
        <v>4.5</v>
      </c>
      <c r="JN671" s="462">
        <v>4</v>
      </c>
      <c r="JO671" s="462">
        <v>6</v>
      </c>
      <c r="JP671" s="1871">
        <f t="shared" ref="JP671:JP675" si="829">JO671+JN671+JM671</f>
        <v>14.5</v>
      </c>
      <c r="JQ671" s="1870"/>
      <c r="JR671" s="462"/>
      <c r="JS671" s="462"/>
      <c r="JT671" s="1871"/>
      <c r="JU671" s="1870"/>
      <c r="JV671" s="462"/>
      <c r="JW671" s="462"/>
      <c r="JX671" s="1871"/>
      <c r="JY671" s="1870"/>
      <c r="JZ671" s="462"/>
      <c r="KA671" s="462"/>
      <c r="KB671" s="1871"/>
      <c r="KC671" s="1870"/>
      <c r="KD671" s="462"/>
      <c r="KE671" s="462"/>
      <c r="KF671" s="1871"/>
      <c r="KG671" s="1870"/>
      <c r="KH671" s="462"/>
      <c r="KI671" s="462"/>
      <c r="KJ671" s="1871"/>
      <c r="KK671" s="1870"/>
      <c r="KL671" s="462"/>
      <c r="KM671" s="462"/>
      <c r="KN671" s="1871"/>
      <c r="KO671" s="1870"/>
      <c r="KP671" s="462"/>
      <c r="KQ671" s="462"/>
      <c r="KR671" s="1871"/>
      <c r="KS671" s="1870"/>
      <c r="KT671" s="462"/>
      <c r="KU671" s="462"/>
      <c r="KV671" s="1871"/>
      <c r="KW671" s="1870"/>
      <c r="KX671" s="462"/>
      <c r="KY671" s="462"/>
      <c r="KZ671" s="1871"/>
      <c r="LA671" s="1870"/>
      <c r="LB671" s="462"/>
      <c r="LC671" s="462"/>
      <c r="LD671" s="1871"/>
      <c r="LE671" s="1870"/>
      <c r="LF671" s="462"/>
      <c r="LG671" s="462"/>
      <c r="LH671" s="1871"/>
      <c r="LI671" s="1870"/>
      <c r="LJ671" s="462"/>
      <c r="LK671" s="462"/>
      <c r="LL671" s="1871"/>
      <c r="LM671" s="1870"/>
      <c r="LN671" s="462"/>
      <c r="LO671" s="462"/>
      <c r="LP671" s="1871"/>
      <c r="LQ671" s="1870"/>
      <c r="LR671" s="462"/>
      <c r="LS671" s="462"/>
      <c r="LT671" s="1871"/>
      <c r="LU671" s="1870"/>
      <c r="LV671" s="462"/>
      <c r="LW671" s="462"/>
      <c r="LX671" s="1871"/>
      <c r="LY671" s="1870"/>
      <c r="LZ671" s="462"/>
      <c r="MA671" s="462"/>
      <c r="MB671" s="1871"/>
      <c r="MC671" s="1870"/>
      <c r="MD671" s="462"/>
      <c r="ME671" s="462"/>
      <c r="MF671" s="1871"/>
      <c r="MG671" s="1870"/>
      <c r="MH671" s="462"/>
      <c r="MI671" s="462"/>
      <c r="MJ671" s="1871"/>
      <c r="MK671" s="1870"/>
      <c r="ML671" s="462"/>
      <c r="MM671" s="462"/>
      <c r="MN671" s="1871"/>
      <c r="MO671" s="1870"/>
      <c r="MP671" s="462"/>
      <c r="MQ671" s="462"/>
      <c r="MR671" s="1871"/>
      <c r="MS671" s="1870"/>
      <c r="MT671" s="462"/>
      <c r="MU671" s="462"/>
      <c r="MV671" s="1871"/>
      <c r="MW671" s="1870"/>
      <c r="MX671" s="462"/>
      <c r="MY671" s="462"/>
      <c r="MZ671" s="1871"/>
      <c r="NA671" s="1870"/>
      <c r="NB671" s="462"/>
      <c r="NC671" s="462"/>
      <c r="ND671" s="1871"/>
    </row>
    <row r="672" spans="1:368" s="78" customFormat="1" thickBot="1">
      <c r="A672" s="899"/>
      <c r="B672" s="1754"/>
      <c r="C672" s="1790"/>
      <c r="D672" s="2331"/>
      <c r="E672" s="1790"/>
      <c r="F672" s="2342"/>
      <c r="G672" s="2342" t="s">
        <v>727</v>
      </c>
      <c r="H672" s="2352">
        <f t="shared" si="822"/>
        <v>4.6950000000000003</v>
      </c>
      <c r="I672" s="2354">
        <f t="shared" si="823"/>
        <v>4.4450000000000003</v>
      </c>
      <c r="J672" s="2354">
        <f t="shared" si="824"/>
        <v>4.76</v>
      </c>
      <c r="K672" s="2215">
        <f t="shared" si="815"/>
        <v>13.9</v>
      </c>
      <c r="L672" s="1754"/>
      <c r="M672" s="65"/>
      <c r="N672" s="65"/>
      <c r="O672" s="65"/>
      <c r="P672" s="218"/>
      <c r="Q672" s="2511"/>
      <c r="R672" s="97"/>
      <c r="S672" s="98"/>
      <c r="T672" s="2512"/>
      <c r="U672" s="41"/>
      <c r="V672" s="41"/>
      <c r="W672" s="41"/>
      <c r="X672" s="100"/>
      <c r="Y672" s="101"/>
      <c r="Z672" s="101"/>
      <c r="AA672" s="101"/>
      <c r="AB672" s="102"/>
      <c r="AC672" s="484"/>
      <c r="AD672" s="484"/>
      <c r="AE672" s="484"/>
      <c r="AF672" s="2403"/>
      <c r="AG672" s="358"/>
      <c r="AH672" s="358"/>
      <c r="AI672" s="358"/>
      <c r="AJ672" s="543"/>
      <c r="AK672" s="485"/>
      <c r="AL672" s="486"/>
      <c r="AM672" s="486"/>
      <c r="AN672" s="2361"/>
      <c r="AO672" s="2227"/>
      <c r="AP672" s="2227"/>
      <c r="AQ672" s="2227"/>
      <c r="AR672" s="108"/>
      <c r="AS672" s="358"/>
      <c r="AT672" s="358"/>
      <c r="AU672" s="358"/>
      <c r="AV672" s="1983"/>
      <c r="AW672" s="1971"/>
      <c r="AX672" s="665"/>
      <c r="AY672" s="666"/>
      <c r="AZ672" s="1963"/>
      <c r="BA672" s="4"/>
      <c r="BB672" s="4"/>
      <c r="BC672" s="4"/>
      <c r="BD672" s="2395"/>
      <c r="BE672" s="2401"/>
      <c r="BF672" s="368"/>
      <c r="BG672" s="2451"/>
      <c r="BH672" s="2448"/>
      <c r="BI672" s="221"/>
      <c r="BJ672" s="221"/>
      <c r="BK672" s="221"/>
      <c r="BL672" s="220"/>
      <c r="BM672" s="1982"/>
      <c r="BN672" s="358"/>
      <c r="BO672" s="358"/>
      <c r="BP672" s="1983"/>
      <c r="BQ672" s="109"/>
      <c r="BR672" s="109"/>
      <c r="BS672" s="109"/>
      <c r="BT672" s="608"/>
      <c r="BU672" s="1939"/>
      <c r="BV672" s="109"/>
      <c r="BW672" s="109"/>
      <c r="BX672" s="1940"/>
      <c r="BY672" s="374"/>
      <c r="BZ672" s="374"/>
      <c r="CA672" s="374"/>
      <c r="CB672" s="2263"/>
      <c r="CC672" s="1906"/>
      <c r="CD672" s="683"/>
      <c r="CE672" s="683"/>
      <c r="CF672" s="1907"/>
      <c r="CG672" s="38"/>
      <c r="CH672" s="38"/>
      <c r="CI672" s="38"/>
      <c r="CJ672" s="117"/>
      <c r="CK672" s="221"/>
      <c r="CL672" s="221"/>
      <c r="CM672" s="221"/>
      <c r="CN672" s="220"/>
      <c r="CO672" s="1858"/>
      <c r="CQ672" s="3"/>
      <c r="CR672" s="2020"/>
      <c r="CV672" s="121"/>
      <c r="CW672" s="2"/>
      <c r="CY672" s="3"/>
      <c r="CZ672" s="3"/>
      <c r="DA672" s="2418"/>
      <c r="DB672" s="378"/>
      <c r="DC672" s="2448"/>
      <c r="DD672" s="369"/>
      <c r="DE672" s="2"/>
      <c r="DG672" s="3"/>
      <c r="DH672" s="3"/>
      <c r="DI672" s="2"/>
      <c r="DK672" s="3"/>
      <c r="DL672" s="3"/>
      <c r="DM672" s="90"/>
      <c r="DN672" s="90"/>
      <c r="DO672" s="90"/>
      <c r="DP672" s="103"/>
      <c r="DQ672" s="2"/>
      <c r="DS672" s="3"/>
      <c r="DT672" s="121"/>
      <c r="DU672" s="2"/>
      <c r="DW672" s="3"/>
      <c r="DX672" s="121"/>
      <c r="DY672" s="2"/>
      <c r="EA672" s="3"/>
      <c r="EB672" s="121"/>
      <c r="EC672" s="2"/>
      <c r="EE672" s="3"/>
      <c r="EF672" s="121"/>
      <c r="EG672" s="2"/>
      <c r="EI672" s="3"/>
      <c r="EJ672" s="121"/>
      <c r="EK672" s="2"/>
      <c r="EM672" s="3"/>
      <c r="EN672" s="121"/>
      <c r="EO672" s="1870"/>
      <c r="EP672" s="462"/>
      <c r="EQ672" s="462"/>
      <c r="ER672" s="1871"/>
      <c r="ES672" s="2"/>
      <c r="EU672" s="3"/>
      <c r="EV672" s="121"/>
      <c r="EW672" s="2"/>
      <c r="EY672" s="3"/>
      <c r="EZ672" s="121"/>
      <c r="FA672" s="2"/>
      <c r="FC672" s="3"/>
      <c r="FD672" s="121"/>
      <c r="FE672" s="1682"/>
      <c r="FF672" s="1683"/>
      <c r="FG672" s="1684"/>
      <c r="FH672" s="1685"/>
      <c r="FL672" s="2252"/>
      <c r="FP672" s="2252"/>
      <c r="FQ672" s="1858"/>
      <c r="FT672" s="2252"/>
      <c r="FX672" s="2252"/>
      <c r="FY672" s="374"/>
      <c r="FZ672" s="374"/>
      <c r="GA672" s="374"/>
      <c r="GB672" s="2263"/>
      <c r="GC672" s="1906">
        <f>GF672*6/20</f>
        <v>3.78</v>
      </c>
      <c r="GD672" s="683">
        <f>GF672*6/20</f>
        <v>3.78</v>
      </c>
      <c r="GE672" s="683">
        <f>GF672*8/20</f>
        <v>5.04</v>
      </c>
      <c r="GF672" s="1907">
        <v>12.6</v>
      </c>
      <c r="GG672" s="1858"/>
      <c r="GJ672" s="2252"/>
      <c r="GK672" s="1858"/>
      <c r="GN672" s="2252"/>
      <c r="GR672" s="2252"/>
      <c r="GS672" s="374"/>
      <c r="GT672" s="374"/>
      <c r="GU672" s="374"/>
      <c r="GV672" s="2263"/>
      <c r="GW672" s="1870">
        <v>5</v>
      </c>
      <c r="GX672" s="462">
        <v>5</v>
      </c>
      <c r="GY672" s="462">
        <v>4</v>
      </c>
      <c r="GZ672" s="1871">
        <f t="shared" si="825"/>
        <v>14</v>
      </c>
      <c r="HA672" s="1870"/>
      <c r="HB672" s="462"/>
      <c r="HC672" s="462"/>
      <c r="HD672" s="1871"/>
      <c r="HE672" s="1870"/>
      <c r="HF672" s="462"/>
      <c r="HG672" s="462"/>
      <c r="HH672" s="1871"/>
      <c r="HI672" s="374"/>
      <c r="HJ672" s="374"/>
      <c r="HK672" s="374"/>
      <c r="HL672" s="2263"/>
      <c r="HM672" s="1870"/>
      <c r="HN672" s="462"/>
      <c r="HO672" s="462"/>
      <c r="HP672" s="1871"/>
      <c r="HQ672" s="1870"/>
      <c r="HR672" s="462"/>
      <c r="HS672" s="462"/>
      <c r="HT672" s="1871"/>
      <c r="HU672" s="1906"/>
      <c r="HV672" s="683"/>
      <c r="HW672" s="683"/>
      <c r="HX672" s="1907"/>
      <c r="HY672" s="1906"/>
      <c r="HZ672" s="683"/>
      <c r="IA672" s="683"/>
      <c r="IB672" s="1907"/>
      <c r="IC672" s="374"/>
      <c r="ID672" s="374"/>
      <c r="IE672" s="374"/>
      <c r="IF672" s="2263"/>
      <c r="IG672" s="1906"/>
      <c r="IH672" s="683"/>
      <c r="II672" s="683"/>
      <c r="IJ672" s="1907"/>
      <c r="IK672" s="1906"/>
      <c r="IL672" s="683"/>
      <c r="IM672" s="683"/>
      <c r="IN672" s="1907"/>
      <c r="IO672" s="374"/>
      <c r="IP672" s="374"/>
      <c r="IQ672" s="374"/>
      <c r="IR672" s="2263"/>
      <c r="IS672" s="1870">
        <v>5</v>
      </c>
      <c r="IT672" s="462">
        <v>4</v>
      </c>
      <c r="IU672" s="462">
        <v>5</v>
      </c>
      <c r="IV672" s="1871">
        <f t="shared" ref="IV672:IV675" si="830">IU672+IT672+IS672</f>
        <v>14</v>
      </c>
      <c r="IW672" s="1869"/>
      <c r="IX672" s="374"/>
      <c r="IY672" s="374"/>
      <c r="IZ672" s="2263"/>
      <c r="JA672" s="1869"/>
      <c r="JB672" s="374"/>
      <c r="JC672" s="374"/>
      <c r="JD672" s="2263"/>
      <c r="JE672" s="1869"/>
      <c r="JF672" s="374"/>
      <c r="JG672" s="374"/>
      <c r="JH672" s="2263"/>
      <c r="JI672" s="1869"/>
      <c r="JJ672" s="374"/>
      <c r="JK672" s="374"/>
      <c r="JL672" s="2263"/>
      <c r="JM672" s="1870">
        <v>5</v>
      </c>
      <c r="JN672" s="462">
        <v>5</v>
      </c>
      <c r="JO672" s="462">
        <v>5</v>
      </c>
      <c r="JP672" s="1871">
        <f t="shared" si="829"/>
        <v>15</v>
      </c>
      <c r="JQ672" s="1870"/>
      <c r="JR672" s="462"/>
      <c r="JS672" s="462"/>
      <c r="JT672" s="1871"/>
      <c r="JU672" s="1870"/>
      <c r="JV672" s="462"/>
      <c r="JW672" s="462"/>
      <c r="JX672" s="1871"/>
      <c r="JY672" s="1870"/>
      <c r="JZ672" s="462"/>
      <c r="KA672" s="462"/>
      <c r="KB672" s="1871"/>
      <c r="KC672" s="1870"/>
      <c r="KD672" s="462"/>
      <c r="KE672" s="462"/>
      <c r="KF672" s="1871"/>
      <c r="KG672" s="1870"/>
      <c r="KH672" s="462"/>
      <c r="KI672" s="462"/>
      <c r="KJ672" s="1871"/>
      <c r="KK672" s="1870"/>
      <c r="KL672" s="462"/>
      <c r="KM672" s="462"/>
      <c r="KN672" s="1871"/>
      <c r="KO672" s="1870"/>
      <c r="KP672" s="462"/>
      <c r="KQ672" s="462"/>
      <c r="KR672" s="1871"/>
      <c r="KS672" s="1870"/>
      <c r="KT672" s="462"/>
      <c r="KU672" s="462"/>
      <c r="KV672" s="1871"/>
      <c r="KW672" s="1870"/>
      <c r="KX672" s="462"/>
      <c r="KY672" s="462"/>
      <c r="KZ672" s="1871"/>
      <c r="LA672" s="1870"/>
      <c r="LB672" s="462"/>
      <c r="LC672" s="462"/>
      <c r="LD672" s="1871"/>
      <c r="LE672" s="1870"/>
      <c r="LF672" s="462"/>
      <c r="LG672" s="462"/>
      <c r="LH672" s="1871"/>
      <c r="LI672" s="1870"/>
      <c r="LJ672" s="462"/>
      <c r="LK672" s="462"/>
      <c r="LL672" s="1871"/>
      <c r="LM672" s="1870"/>
      <c r="LN672" s="462"/>
      <c r="LO672" s="462"/>
      <c r="LP672" s="1871"/>
      <c r="LQ672" s="1870"/>
      <c r="LR672" s="462"/>
      <c r="LS672" s="462"/>
      <c r="LT672" s="1871"/>
      <c r="LU672" s="1870"/>
      <c r="LV672" s="462"/>
      <c r="LW672" s="462"/>
      <c r="LX672" s="1871"/>
      <c r="LY672" s="1870"/>
      <c r="LZ672" s="462"/>
      <c r="MA672" s="462"/>
      <c r="MB672" s="1871"/>
      <c r="MC672" s="1870"/>
      <c r="MD672" s="462"/>
      <c r="ME672" s="462"/>
      <c r="MF672" s="1871"/>
      <c r="MG672" s="1870"/>
      <c r="MH672" s="462"/>
      <c r="MI672" s="462"/>
      <c r="MJ672" s="1871"/>
      <c r="MK672" s="1870"/>
      <c r="ML672" s="462"/>
      <c r="MM672" s="462"/>
      <c r="MN672" s="1871"/>
      <c r="MO672" s="1870"/>
      <c r="MP672" s="462"/>
      <c r="MQ672" s="462"/>
      <c r="MR672" s="1871"/>
      <c r="MS672" s="1870"/>
      <c r="MT672" s="462"/>
      <c r="MU672" s="462"/>
      <c r="MV672" s="1871"/>
      <c r="MW672" s="1870"/>
      <c r="MX672" s="462"/>
      <c r="MY672" s="462"/>
      <c r="MZ672" s="1871"/>
      <c r="NA672" s="1870"/>
      <c r="NB672" s="462"/>
      <c r="NC672" s="462"/>
      <c r="ND672" s="1871"/>
    </row>
    <row r="673" spans="1:368" s="78" customFormat="1" thickBot="1">
      <c r="A673" s="899"/>
      <c r="B673" s="1754"/>
      <c r="C673" s="1790"/>
      <c r="D673" s="2331"/>
      <c r="E673" s="1790"/>
      <c r="F673" s="2342"/>
      <c r="G673" s="2342" t="s">
        <v>268</v>
      </c>
      <c r="H673" s="2343">
        <f t="shared" si="822"/>
        <v>3.6124999999999998</v>
      </c>
      <c r="I673" s="2352">
        <f t="shared" si="823"/>
        <v>4.7374999999999998</v>
      </c>
      <c r="J673" s="2343">
        <f t="shared" si="824"/>
        <v>3.65</v>
      </c>
      <c r="K673" s="2214">
        <f t="shared" si="815"/>
        <v>12</v>
      </c>
      <c r="L673" s="1754"/>
      <c r="M673" s="65"/>
      <c r="N673" s="65"/>
      <c r="O673" s="65"/>
      <c r="P673" s="218"/>
      <c r="Q673" s="2511"/>
      <c r="R673" s="97"/>
      <c r="S673" s="98"/>
      <c r="T673" s="2512"/>
      <c r="U673" s="41"/>
      <c r="V673" s="41"/>
      <c r="W673" s="41"/>
      <c r="X673" s="100"/>
      <c r="Y673" s="101"/>
      <c r="Z673" s="101"/>
      <c r="AA673" s="101"/>
      <c r="AB673" s="102"/>
      <c r="AC673" s="484"/>
      <c r="AD673" s="484"/>
      <c r="AE673" s="484"/>
      <c r="AF673" s="2403"/>
      <c r="AG673" s="2473"/>
      <c r="AH673" s="2473"/>
      <c r="AI673" s="2473"/>
      <c r="AJ673" s="2474"/>
      <c r="AK673" s="485"/>
      <c r="AL673" s="486"/>
      <c r="AM673" s="486"/>
      <c r="AN673" s="2361"/>
      <c r="AO673" s="2227"/>
      <c r="AP673" s="2227"/>
      <c r="AQ673" s="2227"/>
      <c r="AR673" s="108"/>
      <c r="AS673" s="358"/>
      <c r="AT673" s="358"/>
      <c r="AU673" s="358"/>
      <c r="AV673" s="1983"/>
      <c r="AW673" s="1971"/>
      <c r="AX673" s="665"/>
      <c r="AY673" s="666"/>
      <c r="AZ673" s="1963"/>
      <c r="BA673" s="4"/>
      <c r="BB673" s="4"/>
      <c r="BC673" s="4"/>
      <c r="BD673" s="2395"/>
      <c r="BE673" s="1906"/>
      <c r="BF673" s="683"/>
      <c r="BG673" s="2466"/>
      <c r="BH673" s="2409"/>
      <c r="BI673" s="221"/>
      <c r="BJ673" s="221"/>
      <c r="BK673" s="221"/>
      <c r="BL673" s="220"/>
      <c r="BM673" s="1982"/>
      <c r="BN673" s="358"/>
      <c r="BO673" s="358"/>
      <c r="BP673" s="1983"/>
      <c r="BQ673" s="109"/>
      <c r="BR673" s="109"/>
      <c r="BS673" s="109"/>
      <c r="BT673" s="608"/>
      <c r="BU673" s="1939"/>
      <c r="BV673" s="109"/>
      <c r="BW673" s="109"/>
      <c r="BX673" s="1940"/>
      <c r="BY673" s="374"/>
      <c r="BZ673" s="374"/>
      <c r="CA673" s="374"/>
      <c r="CB673" s="2263"/>
      <c r="CC673" s="41"/>
      <c r="CD673" s="41"/>
      <c r="CE673" s="41"/>
      <c r="CF673" s="148"/>
      <c r="CG673" s="38"/>
      <c r="CH673" s="38"/>
      <c r="CI673" s="38"/>
      <c r="CJ673" s="117"/>
      <c r="CK673" s="221"/>
      <c r="CL673" s="221"/>
      <c r="CM673" s="221"/>
      <c r="CN673" s="220"/>
      <c r="CO673" s="1858"/>
      <c r="CQ673" s="3"/>
      <c r="CR673" s="2020"/>
      <c r="CV673" s="121"/>
      <c r="CW673" s="2"/>
      <c r="CY673" s="3"/>
      <c r="CZ673" s="3"/>
      <c r="DA673" s="2418"/>
      <c r="DB673" s="378"/>
      <c r="DC673" s="2448"/>
      <c r="DD673" s="369"/>
      <c r="DE673" s="2"/>
      <c r="DG673" s="3"/>
      <c r="DH673" s="3"/>
      <c r="DI673" s="2"/>
      <c r="DK673" s="3"/>
      <c r="DL673" s="3"/>
      <c r="DM673" s="90"/>
      <c r="DN673" s="90"/>
      <c r="DO673" s="90"/>
      <c r="DP673" s="103"/>
      <c r="DQ673" s="2"/>
      <c r="DS673" s="3"/>
      <c r="DT673" s="121"/>
      <c r="DU673" s="2"/>
      <c r="DW673" s="3"/>
      <c r="DX673" s="121"/>
      <c r="DY673" s="2"/>
      <c r="EA673" s="3"/>
      <c r="EB673" s="121"/>
      <c r="EC673" s="2"/>
      <c r="EE673" s="3"/>
      <c r="EF673" s="121"/>
      <c r="EG673" s="2"/>
      <c r="EI673" s="3"/>
      <c r="EJ673" s="121"/>
      <c r="EK673" s="2"/>
      <c r="EM673" s="3"/>
      <c r="EN673" s="121"/>
      <c r="EO673" s="1870"/>
      <c r="EP673" s="462"/>
      <c r="EQ673" s="462"/>
      <c r="ER673" s="1871"/>
      <c r="ES673" s="2"/>
      <c r="EU673" s="3"/>
      <c r="EV673" s="121"/>
      <c r="EW673" s="2"/>
      <c r="EY673" s="3"/>
      <c r="EZ673" s="121"/>
      <c r="FA673" s="2"/>
      <c r="FC673" s="3"/>
      <c r="FD673" s="121"/>
      <c r="FE673" s="1682"/>
      <c r="FF673" s="1683"/>
      <c r="FG673" s="1684"/>
      <c r="FH673" s="1685"/>
      <c r="FL673" s="2252"/>
      <c r="FP673" s="2252"/>
      <c r="FQ673" s="1858"/>
      <c r="FT673" s="2252"/>
      <c r="FX673" s="2252"/>
      <c r="FY673" s="374"/>
      <c r="FZ673" s="374"/>
      <c r="GA673" s="374"/>
      <c r="GB673" s="2263"/>
      <c r="GC673" s="374">
        <f t="shared" si="816"/>
        <v>3.45</v>
      </c>
      <c r="GD673" s="374">
        <f t="shared" si="817"/>
        <v>3.45</v>
      </c>
      <c r="GE673" s="374">
        <f t="shared" si="818"/>
        <v>4.5999999999999996</v>
      </c>
      <c r="GF673" s="2263">
        <v>11.5</v>
      </c>
      <c r="GG673" s="1858"/>
      <c r="GJ673" s="2252"/>
      <c r="GK673" s="1858"/>
      <c r="GN673" s="2252"/>
      <c r="GR673" s="2252"/>
      <c r="GS673" s="374"/>
      <c r="GT673" s="374"/>
      <c r="GU673" s="374"/>
      <c r="GV673" s="2263"/>
      <c r="GW673" s="1870">
        <v>4</v>
      </c>
      <c r="GX673" s="462">
        <v>5</v>
      </c>
      <c r="GY673" s="462">
        <v>3</v>
      </c>
      <c r="GZ673" s="1871">
        <f t="shared" si="825"/>
        <v>12</v>
      </c>
      <c r="HA673" s="1870"/>
      <c r="HB673" s="462"/>
      <c r="HC673" s="462"/>
      <c r="HD673" s="1871"/>
      <c r="HE673" s="1870"/>
      <c r="HF673" s="462"/>
      <c r="HG673" s="462"/>
      <c r="HH673" s="1871"/>
      <c r="HI673" s="374"/>
      <c r="HJ673" s="374"/>
      <c r="HK673" s="374"/>
      <c r="HL673" s="2263"/>
      <c r="HM673" s="1870"/>
      <c r="HN673" s="462"/>
      <c r="HO673" s="462"/>
      <c r="HP673" s="1871"/>
      <c r="HQ673" s="1870"/>
      <c r="HR673" s="462"/>
      <c r="HS673" s="462"/>
      <c r="HT673" s="1871"/>
      <c r="HU673" s="1870"/>
      <c r="HV673" s="462"/>
      <c r="HW673" s="462"/>
      <c r="HX673" s="1871"/>
      <c r="HY673" s="1870"/>
      <c r="HZ673" s="462"/>
      <c r="IA673" s="462"/>
      <c r="IB673" s="1871"/>
      <c r="IC673" s="374"/>
      <c r="ID673" s="374"/>
      <c r="IE673" s="374"/>
      <c r="IF673" s="2263"/>
      <c r="IG673" s="1870"/>
      <c r="IH673" s="462"/>
      <c r="II673" s="462"/>
      <c r="IJ673" s="1871"/>
      <c r="IK673" s="1870"/>
      <c r="IL673" s="462"/>
      <c r="IM673" s="462"/>
      <c r="IN673" s="1871"/>
      <c r="IO673" s="374"/>
      <c r="IP673" s="374"/>
      <c r="IQ673" s="374"/>
      <c r="IR673" s="2263"/>
      <c r="IS673" s="1870">
        <v>3</v>
      </c>
      <c r="IT673" s="462">
        <v>5</v>
      </c>
      <c r="IU673" s="462">
        <v>3</v>
      </c>
      <c r="IV673" s="1871">
        <f t="shared" si="830"/>
        <v>11</v>
      </c>
      <c r="IW673" s="1869"/>
      <c r="IX673" s="374"/>
      <c r="IY673" s="374"/>
      <c r="IZ673" s="2263"/>
      <c r="JA673" s="1869"/>
      <c r="JB673" s="374"/>
      <c r="JC673" s="374"/>
      <c r="JD673" s="2263"/>
      <c r="JE673" s="1869"/>
      <c r="JF673" s="374"/>
      <c r="JG673" s="374"/>
      <c r="JH673" s="2263"/>
      <c r="JI673" s="1869"/>
      <c r="JJ673" s="374"/>
      <c r="JK673" s="374"/>
      <c r="JL673" s="2263"/>
      <c r="JM673" s="1870">
        <v>4</v>
      </c>
      <c r="JN673" s="462">
        <v>5.5</v>
      </c>
      <c r="JO673" s="462">
        <v>4</v>
      </c>
      <c r="JP673" s="1871">
        <f t="shared" si="829"/>
        <v>13.5</v>
      </c>
      <c r="JQ673" s="1870"/>
      <c r="JR673" s="462"/>
      <c r="JS673" s="462"/>
      <c r="JT673" s="1871"/>
      <c r="JU673" s="1870"/>
      <c r="JV673" s="462"/>
      <c r="JW673" s="462"/>
      <c r="JX673" s="1871"/>
      <c r="JY673" s="1870"/>
      <c r="JZ673" s="462"/>
      <c r="KA673" s="462"/>
      <c r="KB673" s="1871"/>
      <c r="KC673" s="1870"/>
      <c r="KD673" s="462"/>
      <c r="KE673" s="462"/>
      <c r="KF673" s="1871"/>
      <c r="KG673" s="1870"/>
      <c r="KH673" s="462"/>
      <c r="KI673" s="462"/>
      <c r="KJ673" s="1871"/>
      <c r="KK673" s="1870"/>
      <c r="KL673" s="462"/>
      <c r="KM673" s="462"/>
      <c r="KN673" s="1871"/>
      <c r="KO673" s="1870"/>
      <c r="KP673" s="462"/>
      <c r="KQ673" s="462"/>
      <c r="KR673" s="1871"/>
      <c r="KS673" s="1870"/>
      <c r="KT673" s="462"/>
      <c r="KU673" s="462"/>
      <c r="KV673" s="1871"/>
      <c r="KW673" s="1870"/>
      <c r="KX673" s="462"/>
      <c r="KY673" s="462"/>
      <c r="KZ673" s="1871"/>
      <c r="LA673" s="1870"/>
      <c r="LB673" s="462"/>
      <c r="LC673" s="462"/>
      <c r="LD673" s="1871"/>
      <c r="LE673" s="1870"/>
      <c r="LF673" s="462"/>
      <c r="LG673" s="462"/>
      <c r="LH673" s="1871"/>
      <c r="LI673" s="1870"/>
      <c r="LJ673" s="462"/>
      <c r="LK673" s="462"/>
      <c r="LL673" s="1871"/>
      <c r="LM673" s="1870"/>
      <c r="LN673" s="462"/>
      <c r="LO673" s="462"/>
      <c r="LP673" s="1871"/>
      <c r="LQ673" s="1870"/>
      <c r="LR673" s="462"/>
      <c r="LS673" s="462"/>
      <c r="LT673" s="1871"/>
      <c r="LU673" s="1870"/>
      <c r="LV673" s="462"/>
      <c r="LW673" s="462"/>
      <c r="LX673" s="1871"/>
      <c r="LY673" s="1870"/>
      <c r="LZ673" s="462"/>
      <c r="MA673" s="462"/>
      <c r="MB673" s="1871"/>
      <c r="MC673" s="1870"/>
      <c r="MD673" s="462"/>
      <c r="ME673" s="462"/>
      <c r="MF673" s="1871"/>
      <c r="MG673" s="1870"/>
      <c r="MH673" s="462"/>
      <c r="MI673" s="462"/>
      <c r="MJ673" s="1871"/>
      <c r="MK673" s="1870"/>
      <c r="ML673" s="462"/>
      <c r="MM673" s="462"/>
      <c r="MN673" s="1871"/>
      <c r="MO673" s="1870"/>
      <c r="MP673" s="462"/>
      <c r="MQ673" s="462"/>
      <c r="MR673" s="1871"/>
      <c r="MS673" s="1870"/>
      <c r="MT673" s="462"/>
      <c r="MU673" s="462"/>
      <c r="MV673" s="1871"/>
      <c r="MW673" s="1870"/>
      <c r="MX673" s="462"/>
      <c r="MY673" s="462"/>
      <c r="MZ673" s="1871"/>
      <c r="NA673" s="1870"/>
      <c r="NB673" s="462"/>
      <c r="NC673" s="462"/>
      <c r="ND673" s="1871"/>
    </row>
    <row r="674" spans="1:368" s="78" customFormat="1" thickBot="1">
      <c r="A674" s="899"/>
      <c r="B674" s="1754"/>
      <c r="C674" s="1790"/>
      <c r="D674" s="2331"/>
      <c r="E674" s="1790"/>
      <c r="F674" s="2342"/>
      <c r="G674" s="2342" t="s">
        <v>728</v>
      </c>
      <c r="H674" s="2343">
        <f t="shared" si="822"/>
        <v>3.8624999999999998</v>
      </c>
      <c r="I674" s="2343">
        <f t="shared" si="823"/>
        <v>3.8624999999999998</v>
      </c>
      <c r="J674" s="2343">
        <f t="shared" si="824"/>
        <v>4.1500000000000004</v>
      </c>
      <c r="K674" s="2214">
        <f t="shared" si="815"/>
        <v>11.875</v>
      </c>
      <c r="L674" s="1754"/>
      <c r="M674" s="65"/>
      <c r="N674" s="65"/>
      <c r="O674" s="65"/>
      <c r="P674" s="218"/>
      <c r="Q674" s="2511"/>
      <c r="R674" s="97"/>
      <c r="S674" s="98"/>
      <c r="T674" s="2512"/>
      <c r="U674" s="41"/>
      <c r="V674" s="41"/>
      <c r="W674" s="41"/>
      <c r="X674" s="100"/>
      <c r="Y674" s="101"/>
      <c r="Z674" s="101"/>
      <c r="AA674" s="101"/>
      <c r="AB674" s="102"/>
      <c r="AC674" s="484"/>
      <c r="AD674" s="484"/>
      <c r="AE674" s="484"/>
      <c r="AF674" s="2403"/>
      <c r="AG674" s="358"/>
      <c r="AH674" s="358"/>
      <c r="AI674" s="358"/>
      <c r="AJ674" s="543"/>
      <c r="AK674" s="485"/>
      <c r="AL674" s="486"/>
      <c r="AM674" s="486"/>
      <c r="AN674" s="2361"/>
      <c r="AO674" s="2227"/>
      <c r="AP674" s="2227"/>
      <c r="AQ674" s="2227"/>
      <c r="AR674" s="108"/>
      <c r="AS674" s="358"/>
      <c r="AT674" s="358"/>
      <c r="AU674" s="358"/>
      <c r="AV674" s="1983"/>
      <c r="AW674" s="1971"/>
      <c r="AX674" s="665"/>
      <c r="AY674" s="666"/>
      <c r="AZ674" s="1963"/>
      <c r="BA674" s="4"/>
      <c r="BB674" s="4"/>
      <c r="BC674" s="4"/>
      <c r="BD674" s="2395"/>
      <c r="BE674" s="2401"/>
      <c r="BF674" s="368"/>
      <c r="BG674" s="2451"/>
      <c r="BH674" s="2448"/>
      <c r="BI674" s="221"/>
      <c r="BJ674" s="221"/>
      <c r="BK674" s="221"/>
      <c r="BL674" s="220"/>
      <c r="BM674" s="1982"/>
      <c r="BN674" s="358"/>
      <c r="BO674" s="358"/>
      <c r="BP674" s="1983"/>
      <c r="BQ674" s="109"/>
      <c r="BR674" s="109"/>
      <c r="BS674" s="109"/>
      <c r="BT674" s="608"/>
      <c r="BU674" s="1939"/>
      <c r="BV674" s="109"/>
      <c r="BW674" s="109"/>
      <c r="BX674" s="1940"/>
      <c r="BY674" s="374"/>
      <c r="BZ674" s="374"/>
      <c r="CA674" s="374"/>
      <c r="CB674" s="2263"/>
      <c r="CC674" s="1906"/>
      <c r="CD674" s="683"/>
      <c r="CE674" s="683"/>
      <c r="CF674" s="1907"/>
      <c r="CG674" s="38"/>
      <c r="CH674" s="38"/>
      <c r="CI674" s="38"/>
      <c r="CJ674" s="117"/>
      <c r="CK674" s="221"/>
      <c r="CL674" s="221"/>
      <c r="CM674" s="221"/>
      <c r="CN674" s="220"/>
      <c r="CO674" s="1858"/>
      <c r="CQ674" s="3"/>
      <c r="CR674" s="2020"/>
      <c r="CV674" s="121"/>
      <c r="CW674" s="2"/>
      <c r="CY674" s="3"/>
      <c r="CZ674" s="3"/>
      <c r="DA674" s="2418"/>
      <c r="DB674" s="378"/>
      <c r="DC674" s="2448"/>
      <c r="DD674" s="369"/>
      <c r="DE674" s="2"/>
      <c r="DG674" s="3"/>
      <c r="DH674" s="3"/>
      <c r="DI674" s="2"/>
      <c r="DK674" s="3"/>
      <c r="DL674" s="3"/>
      <c r="DM674" s="90"/>
      <c r="DN674" s="90"/>
      <c r="DO674" s="90"/>
      <c r="DP674" s="103"/>
      <c r="DQ674" s="2"/>
      <c r="DS674" s="3"/>
      <c r="DT674" s="121"/>
      <c r="DU674" s="2"/>
      <c r="DW674" s="3"/>
      <c r="DX674" s="121"/>
      <c r="DY674" s="2"/>
      <c r="EA674" s="3"/>
      <c r="EB674" s="121"/>
      <c r="EC674" s="2"/>
      <c r="EE674" s="3"/>
      <c r="EF674" s="121"/>
      <c r="EG674" s="2"/>
      <c r="EI674" s="3"/>
      <c r="EJ674" s="121"/>
      <c r="EK674" s="2"/>
      <c r="EM674" s="3"/>
      <c r="EN674" s="121"/>
      <c r="EO674" s="1870"/>
      <c r="EP674" s="462"/>
      <c r="EQ674" s="462"/>
      <c r="ER674" s="1871"/>
      <c r="ES674" s="2"/>
      <c r="EU674" s="3"/>
      <c r="EV674" s="121"/>
      <c r="EW674" s="2"/>
      <c r="EY674" s="3"/>
      <c r="EZ674" s="121"/>
      <c r="FA674" s="2"/>
      <c r="FC674" s="3"/>
      <c r="FD674" s="121"/>
      <c r="FE674" s="1682"/>
      <c r="FF674" s="1683"/>
      <c r="FG674" s="1684"/>
      <c r="FH674" s="1685"/>
      <c r="FL674" s="2252"/>
      <c r="FP674" s="2252"/>
      <c r="FQ674" s="1858"/>
      <c r="FT674" s="2252"/>
      <c r="FX674" s="2252"/>
      <c r="FY674" s="374"/>
      <c r="FZ674" s="374"/>
      <c r="GA674" s="374"/>
      <c r="GB674" s="2263"/>
      <c r="GC674" s="374">
        <f t="shared" si="816"/>
        <v>3.45</v>
      </c>
      <c r="GD674" s="374">
        <f t="shared" si="817"/>
        <v>3.45</v>
      </c>
      <c r="GE674" s="374">
        <f t="shared" si="818"/>
        <v>4.5999999999999996</v>
      </c>
      <c r="GF674" s="2263">
        <v>11.5</v>
      </c>
      <c r="GG674" s="1858"/>
      <c r="GJ674" s="2252"/>
      <c r="GK674" s="1858"/>
      <c r="GN674" s="2252"/>
      <c r="GR674" s="2252"/>
      <c r="GS674" s="374"/>
      <c r="GT674" s="374"/>
      <c r="GU674" s="374"/>
      <c r="GV674" s="2263"/>
      <c r="GW674" s="1870">
        <v>4</v>
      </c>
      <c r="GX674" s="462">
        <v>4</v>
      </c>
      <c r="GY674" s="462">
        <v>4</v>
      </c>
      <c r="GZ674" s="1871">
        <f t="shared" si="825"/>
        <v>12</v>
      </c>
      <c r="HA674" s="1870"/>
      <c r="HB674" s="462"/>
      <c r="HC674" s="462"/>
      <c r="HD674" s="1871"/>
      <c r="HE674" s="1870"/>
      <c r="HF674" s="462"/>
      <c r="HG674" s="462"/>
      <c r="HH674" s="1871"/>
      <c r="HI674" s="374"/>
      <c r="HJ674" s="374"/>
      <c r="HK674" s="374"/>
      <c r="HL674" s="2263"/>
      <c r="HM674" s="1870"/>
      <c r="HN674" s="462"/>
      <c r="HO674" s="462"/>
      <c r="HP674" s="1871"/>
      <c r="HQ674" s="1870"/>
      <c r="HR674" s="462"/>
      <c r="HS674" s="462"/>
      <c r="HT674" s="1871"/>
      <c r="HU674" s="1870"/>
      <c r="HV674" s="462"/>
      <c r="HW674" s="462"/>
      <c r="HX674" s="1871"/>
      <c r="HY674" s="1870"/>
      <c r="HZ674" s="462"/>
      <c r="IA674" s="462"/>
      <c r="IB674" s="1871"/>
      <c r="IC674" s="374"/>
      <c r="ID674" s="374"/>
      <c r="IE674" s="374"/>
      <c r="IF674" s="2263"/>
      <c r="IG674" s="1870"/>
      <c r="IH674" s="462"/>
      <c r="II674" s="462"/>
      <c r="IJ674" s="1871"/>
      <c r="IK674" s="1870"/>
      <c r="IL674" s="462"/>
      <c r="IM674" s="462"/>
      <c r="IN674" s="1871"/>
      <c r="IO674" s="374"/>
      <c r="IP674" s="374"/>
      <c r="IQ674" s="374"/>
      <c r="IR674" s="2263"/>
      <c r="IS674" s="1870">
        <v>4</v>
      </c>
      <c r="IT674" s="462">
        <v>4</v>
      </c>
      <c r="IU674" s="462">
        <v>3</v>
      </c>
      <c r="IV674" s="1871">
        <f t="shared" si="830"/>
        <v>11</v>
      </c>
      <c r="IW674" s="1869"/>
      <c r="IX674" s="374"/>
      <c r="IY674" s="374"/>
      <c r="IZ674" s="2263"/>
      <c r="JA674" s="1869"/>
      <c r="JB674" s="374"/>
      <c r="JC674" s="374"/>
      <c r="JD674" s="2263"/>
      <c r="JE674" s="1869"/>
      <c r="JF674" s="374"/>
      <c r="JG674" s="374"/>
      <c r="JH674" s="2263"/>
      <c r="JI674" s="1869"/>
      <c r="JJ674" s="374"/>
      <c r="JK674" s="374"/>
      <c r="JL674" s="2263"/>
      <c r="JM674" s="1870">
        <v>4</v>
      </c>
      <c r="JN674" s="462">
        <v>4</v>
      </c>
      <c r="JO674" s="462">
        <v>5</v>
      </c>
      <c r="JP674" s="1871">
        <f t="shared" si="829"/>
        <v>13</v>
      </c>
      <c r="JQ674" s="1870"/>
      <c r="JR674" s="462"/>
      <c r="JS674" s="462"/>
      <c r="JT674" s="1871"/>
      <c r="JU674" s="1870"/>
      <c r="JV674" s="462"/>
      <c r="JW674" s="462"/>
      <c r="JX674" s="1871"/>
      <c r="JY674" s="1870"/>
      <c r="JZ674" s="462"/>
      <c r="KA674" s="462"/>
      <c r="KB674" s="1871"/>
      <c r="KC674" s="1870"/>
      <c r="KD674" s="462"/>
      <c r="KE674" s="462"/>
      <c r="KF674" s="1871"/>
      <c r="KG674" s="1870"/>
      <c r="KH674" s="462"/>
      <c r="KI674" s="462"/>
      <c r="KJ674" s="1871"/>
      <c r="KK674" s="1870"/>
      <c r="KL674" s="462"/>
      <c r="KM674" s="462"/>
      <c r="KN674" s="1871"/>
      <c r="KO674" s="1870"/>
      <c r="KP674" s="462"/>
      <c r="KQ674" s="462"/>
      <c r="KR674" s="1871"/>
      <c r="KS674" s="1870"/>
      <c r="KT674" s="462"/>
      <c r="KU674" s="462"/>
      <c r="KV674" s="1871"/>
      <c r="KW674" s="1870"/>
      <c r="KX674" s="462"/>
      <c r="KY674" s="462"/>
      <c r="KZ674" s="1871"/>
      <c r="LA674" s="1870"/>
      <c r="LB674" s="462"/>
      <c r="LC674" s="462"/>
      <c r="LD674" s="1871"/>
      <c r="LE674" s="1870"/>
      <c r="LF674" s="462"/>
      <c r="LG674" s="462"/>
      <c r="LH674" s="1871"/>
      <c r="LI674" s="1870"/>
      <c r="LJ674" s="462"/>
      <c r="LK674" s="462"/>
      <c r="LL674" s="1871"/>
      <c r="LM674" s="1870"/>
      <c r="LN674" s="462"/>
      <c r="LO674" s="462"/>
      <c r="LP674" s="1871"/>
      <c r="LQ674" s="1870"/>
      <c r="LR674" s="462"/>
      <c r="LS674" s="462"/>
      <c r="LT674" s="1871"/>
      <c r="LU674" s="1870"/>
      <c r="LV674" s="462"/>
      <c r="LW674" s="462"/>
      <c r="LX674" s="1871"/>
      <c r="LY674" s="1870"/>
      <c r="LZ674" s="462"/>
      <c r="MA674" s="462"/>
      <c r="MB674" s="1871"/>
      <c r="MC674" s="1870"/>
      <c r="MD674" s="462"/>
      <c r="ME674" s="462"/>
      <c r="MF674" s="1871"/>
      <c r="MG674" s="1870"/>
      <c r="MH674" s="462"/>
      <c r="MI674" s="462"/>
      <c r="MJ674" s="1871"/>
      <c r="MK674" s="1870"/>
      <c r="ML674" s="462"/>
      <c r="MM674" s="462"/>
      <c r="MN674" s="1871"/>
      <c r="MO674" s="1870"/>
      <c r="MP674" s="462"/>
      <c r="MQ674" s="462"/>
      <c r="MR674" s="1871"/>
      <c r="MS674" s="1870"/>
      <c r="MT674" s="462"/>
      <c r="MU674" s="462"/>
      <c r="MV674" s="1871"/>
      <c r="MW674" s="1870"/>
      <c r="MX674" s="462"/>
      <c r="MY674" s="462"/>
      <c r="MZ674" s="1871"/>
      <c r="NA674" s="1870"/>
      <c r="NB674" s="462"/>
      <c r="NC674" s="462"/>
      <c r="ND674" s="1871"/>
    </row>
    <row r="675" spans="1:368" s="933" customFormat="1" thickBot="1">
      <c r="A675" s="900"/>
      <c r="B675" s="1761"/>
      <c r="C675" s="2340"/>
      <c r="D675" s="2347"/>
      <c r="E675" s="2340"/>
      <c r="F675" s="2270"/>
      <c r="G675" s="2270" t="s">
        <v>580</v>
      </c>
      <c r="H675" s="2377">
        <f t="shared" si="822"/>
        <v>4.5925000000000002</v>
      </c>
      <c r="I675" s="2377">
        <f t="shared" si="823"/>
        <v>4.5925000000000002</v>
      </c>
      <c r="J675" s="2377">
        <f t="shared" si="824"/>
        <v>5.29</v>
      </c>
      <c r="K675" s="2362">
        <f t="shared" si="815"/>
        <v>14.475000000000001</v>
      </c>
      <c r="L675" s="1761"/>
      <c r="M675" s="2136"/>
      <c r="N675" s="2136"/>
      <c r="O675" s="2136"/>
      <c r="P675" s="2492"/>
      <c r="Q675" s="2538"/>
      <c r="R675" s="2137"/>
      <c r="S675" s="2138"/>
      <c r="T675" s="2539"/>
      <c r="U675" s="2139"/>
      <c r="V675" s="2139"/>
      <c r="W675" s="2139"/>
      <c r="X675" s="2140"/>
      <c r="Y675" s="2204"/>
      <c r="Z675" s="2204"/>
      <c r="AA675" s="2204"/>
      <c r="AB675" s="2205"/>
      <c r="AC675" s="2245"/>
      <c r="AD675" s="2245"/>
      <c r="AE675" s="2245"/>
      <c r="AF675" s="1310"/>
      <c r="AG675" s="918"/>
      <c r="AH675" s="918"/>
      <c r="AI675" s="918"/>
      <c r="AJ675" s="2240"/>
      <c r="AK675" s="2391"/>
      <c r="AL675" s="2238"/>
      <c r="AM675" s="2238"/>
      <c r="AN675" s="2392"/>
      <c r="AO675" s="2229"/>
      <c r="AP675" s="2229"/>
      <c r="AQ675" s="2229"/>
      <c r="AR675" s="2230"/>
      <c r="AS675" s="918"/>
      <c r="AT675" s="918"/>
      <c r="AU675" s="918"/>
      <c r="AV675" s="2390"/>
      <c r="AW675" s="2414"/>
      <c r="AX675" s="2415"/>
      <c r="AY675" s="2416"/>
      <c r="AZ675" s="1979"/>
      <c r="BA675" s="2156"/>
      <c r="BB675" s="2156"/>
      <c r="BC675" s="2156"/>
      <c r="BD675" s="2396"/>
      <c r="BE675" s="2402"/>
      <c r="BF675" s="2273"/>
      <c r="BG675" s="2452"/>
      <c r="BH675" s="2449"/>
      <c r="BI675" s="2158"/>
      <c r="BJ675" s="2158"/>
      <c r="BK675" s="2158"/>
      <c r="BL675" s="2166"/>
      <c r="BM675" s="2389"/>
      <c r="BN675" s="918"/>
      <c r="BO675" s="918"/>
      <c r="BP675" s="2390"/>
      <c r="BQ675" s="2149"/>
      <c r="BR675" s="2149"/>
      <c r="BS675" s="2149"/>
      <c r="BT675" s="2151"/>
      <c r="BU675" s="2162"/>
      <c r="BV675" s="2149"/>
      <c r="BW675" s="2149"/>
      <c r="BX675" s="2163"/>
      <c r="BY675" s="906"/>
      <c r="BZ675" s="906"/>
      <c r="CA675" s="906"/>
      <c r="CB675" s="2393"/>
      <c r="CC675" s="2139"/>
      <c r="CD675" s="2139"/>
      <c r="CE675" s="2139"/>
      <c r="CF675" s="2472"/>
      <c r="CG675" s="2160"/>
      <c r="CH675" s="2160"/>
      <c r="CI675" s="2160"/>
      <c r="CJ675" s="2161"/>
      <c r="CK675" s="2158"/>
      <c r="CL675" s="2158"/>
      <c r="CM675" s="2158"/>
      <c r="CN675" s="2166"/>
      <c r="CO675" s="1868"/>
      <c r="CQ675" s="2167"/>
      <c r="CR675" s="2206"/>
      <c r="CV675" s="2168"/>
      <c r="CW675" s="2169"/>
      <c r="CY675" s="2167"/>
      <c r="CZ675" s="2167"/>
      <c r="DA675" s="2419"/>
      <c r="DB675" s="915"/>
      <c r="DC675" s="2449"/>
      <c r="DD675" s="2471"/>
      <c r="DE675" s="2169"/>
      <c r="DG675" s="2167"/>
      <c r="DH675" s="2167"/>
      <c r="DI675" s="2169"/>
      <c r="DK675" s="2167"/>
      <c r="DL675" s="2167"/>
      <c r="DM675" s="2170"/>
      <c r="DN675" s="2170"/>
      <c r="DO675" s="2170"/>
      <c r="DP675" s="2171"/>
      <c r="DQ675" s="2169"/>
      <c r="DS675" s="2167"/>
      <c r="DT675" s="2168"/>
      <c r="DU675" s="2169"/>
      <c r="DW675" s="2167"/>
      <c r="DX675" s="2168"/>
      <c r="DY675" s="2169"/>
      <c r="EA675" s="2167"/>
      <c r="EB675" s="2168"/>
      <c r="EC675" s="2169"/>
      <c r="EE675" s="2167"/>
      <c r="EF675" s="2168"/>
      <c r="EG675" s="2169"/>
      <c r="EI675" s="2167"/>
      <c r="EJ675" s="2168"/>
      <c r="EK675" s="2169"/>
      <c r="EM675" s="2167"/>
      <c r="EN675" s="2168"/>
      <c r="EO675" s="2348"/>
      <c r="EP675" s="2233"/>
      <c r="EQ675" s="2233"/>
      <c r="ER675" s="2349"/>
      <c r="ES675" s="2169"/>
      <c r="EU675" s="2167"/>
      <c r="EV675" s="2168"/>
      <c r="EW675" s="2169"/>
      <c r="EY675" s="2167"/>
      <c r="EZ675" s="2168"/>
      <c r="FA675" s="2169"/>
      <c r="FC675" s="2167"/>
      <c r="FD675" s="2168"/>
      <c r="FE675" s="2192"/>
      <c r="FF675" s="2193"/>
      <c r="FG675" s="2194"/>
      <c r="FH675" s="2195"/>
      <c r="FL675" s="2261"/>
      <c r="FP675" s="2261"/>
      <c r="FQ675" s="1868"/>
      <c r="FT675" s="2261"/>
      <c r="FX675" s="2261"/>
      <c r="FY675" s="906"/>
      <c r="FZ675" s="906"/>
      <c r="GA675" s="906"/>
      <c r="GB675" s="2393"/>
      <c r="GC675" s="906">
        <f t="shared" si="816"/>
        <v>4.3499999999999996</v>
      </c>
      <c r="GD675" s="906">
        <f t="shared" si="817"/>
        <v>4.3499999999999996</v>
      </c>
      <c r="GE675" s="906">
        <f t="shared" si="818"/>
        <v>5.8</v>
      </c>
      <c r="GF675" s="2393">
        <v>14.5</v>
      </c>
      <c r="GG675" s="1868"/>
      <c r="GJ675" s="2261"/>
      <c r="GK675" s="1868"/>
      <c r="GN675" s="2261"/>
      <c r="GR675" s="2261"/>
      <c r="GS675" s="906"/>
      <c r="GT675" s="906"/>
      <c r="GU675" s="906"/>
      <c r="GV675" s="2393"/>
      <c r="GW675" s="2477">
        <f t="shared" ref="GW675" si="831">GZ675*6/20</f>
        <v>4.0200000000000005</v>
      </c>
      <c r="GX675" s="2477">
        <f t="shared" ref="GX675" si="832">GZ675*6/20</f>
        <v>4.0200000000000005</v>
      </c>
      <c r="GY675" s="2477">
        <f t="shared" ref="GY675" si="833">GZ675*8/20</f>
        <v>5.36</v>
      </c>
      <c r="GZ675" s="2478">
        <v>13.4</v>
      </c>
      <c r="HA675" s="2348"/>
      <c r="HB675" s="2233"/>
      <c r="HC675" s="2233"/>
      <c r="HD675" s="2349"/>
      <c r="HE675" s="2348"/>
      <c r="HF675" s="2233"/>
      <c r="HG675" s="2233"/>
      <c r="HH675" s="2349"/>
      <c r="HI675" s="2212"/>
      <c r="HJ675" s="2213"/>
      <c r="HK675" s="2213"/>
      <c r="HL675" s="2357"/>
      <c r="HM675" s="2348"/>
      <c r="HN675" s="2233"/>
      <c r="HO675" s="2233"/>
      <c r="HP675" s="2349"/>
      <c r="HQ675" s="2348"/>
      <c r="HR675" s="2233"/>
      <c r="HS675" s="2233"/>
      <c r="HT675" s="2349"/>
      <c r="HU675" s="2348"/>
      <c r="HV675" s="2233"/>
      <c r="HW675" s="2233"/>
      <c r="HX675" s="2349"/>
      <c r="HY675" s="2348"/>
      <c r="HZ675" s="2233"/>
      <c r="IA675" s="2233"/>
      <c r="IB675" s="2349"/>
      <c r="IC675" s="2212"/>
      <c r="ID675" s="2213"/>
      <c r="IE675" s="2213"/>
      <c r="IF675" s="2357"/>
      <c r="IG675" s="2348"/>
      <c r="IH675" s="2233"/>
      <c r="II675" s="2233"/>
      <c r="IJ675" s="2349"/>
      <c r="IK675" s="2348"/>
      <c r="IL675" s="2233"/>
      <c r="IM675" s="2233"/>
      <c r="IN675" s="2349"/>
      <c r="IO675" s="906"/>
      <c r="IP675" s="906"/>
      <c r="IQ675" s="906"/>
      <c r="IR675" s="2393"/>
      <c r="IS675" s="1870">
        <v>5</v>
      </c>
      <c r="IT675" s="462">
        <v>5</v>
      </c>
      <c r="IU675" s="462">
        <v>5</v>
      </c>
      <c r="IV675" s="1871">
        <f t="shared" si="830"/>
        <v>15</v>
      </c>
      <c r="IW675" s="2243"/>
      <c r="IX675" s="906"/>
      <c r="IY675" s="906"/>
      <c r="IZ675" s="2393"/>
      <c r="JA675" s="2243"/>
      <c r="JB675" s="906"/>
      <c r="JC675" s="906"/>
      <c r="JD675" s="2393"/>
      <c r="JE675" s="2243"/>
      <c r="JF675" s="906"/>
      <c r="JG675" s="906"/>
      <c r="JH675" s="2393"/>
      <c r="JI675" s="2243"/>
      <c r="JJ675" s="906"/>
      <c r="JK675" s="906"/>
      <c r="JL675" s="2393"/>
      <c r="JM675" s="1870">
        <v>5</v>
      </c>
      <c r="JN675" s="462">
        <v>5</v>
      </c>
      <c r="JO675" s="462">
        <v>5</v>
      </c>
      <c r="JP675" s="1871">
        <f t="shared" si="829"/>
        <v>15</v>
      </c>
      <c r="JQ675" s="1870"/>
      <c r="JR675" s="462"/>
      <c r="JS675" s="462"/>
      <c r="JT675" s="1871"/>
      <c r="JU675" s="1870"/>
      <c r="JV675" s="462"/>
      <c r="JW675" s="462"/>
      <c r="JX675" s="1871"/>
      <c r="JY675" s="1870"/>
      <c r="JZ675" s="462"/>
      <c r="KA675" s="462"/>
      <c r="KB675" s="1871"/>
      <c r="KC675" s="1870"/>
      <c r="KD675" s="462"/>
      <c r="KE675" s="462"/>
      <c r="KF675" s="1871"/>
      <c r="KG675" s="1870"/>
      <c r="KH675" s="462"/>
      <c r="KI675" s="462"/>
      <c r="KJ675" s="1871"/>
      <c r="KK675" s="1870"/>
      <c r="KL675" s="462"/>
      <c r="KM675" s="462"/>
      <c r="KN675" s="1871"/>
      <c r="KO675" s="1870"/>
      <c r="KP675" s="462"/>
      <c r="KQ675" s="462"/>
      <c r="KR675" s="1871"/>
      <c r="KS675" s="1870"/>
      <c r="KT675" s="462"/>
      <c r="KU675" s="462"/>
      <c r="KV675" s="1871"/>
      <c r="KW675" s="1870"/>
      <c r="KX675" s="462"/>
      <c r="KY675" s="462"/>
      <c r="KZ675" s="1871"/>
      <c r="LA675" s="1870"/>
      <c r="LB675" s="462"/>
      <c r="LC675" s="462"/>
      <c r="LD675" s="1871"/>
      <c r="LE675" s="1870"/>
      <c r="LF675" s="462"/>
      <c r="LG675" s="462"/>
      <c r="LH675" s="1871"/>
      <c r="LI675" s="1870"/>
      <c r="LJ675" s="462"/>
      <c r="LK675" s="462"/>
      <c r="LL675" s="1871"/>
      <c r="LM675" s="1870"/>
      <c r="LN675" s="462"/>
      <c r="LO675" s="462"/>
      <c r="LP675" s="1871"/>
      <c r="LQ675" s="1870"/>
      <c r="LR675" s="462"/>
      <c r="LS675" s="462"/>
      <c r="LT675" s="1871"/>
      <c r="LU675" s="1870"/>
      <c r="LV675" s="462"/>
      <c r="LW675" s="462"/>
      <c r="LX675" s="1871"/>
      <c r="LY675" s="1870"/>
      <c r="LZ675" s="462"/>
      <c r="MA675" s="462"/>
      <c r="MB675" s="1871"/>
      <c r="MC675" s="1870"/>
      <c r="MD675" s="462"/>
      <c r="ME675" s="462"/>
      <c r="MF675" s="1871"/>
      <c r="MG675" s="1870"/>
      <c r="MH675" s="462"/>
      <c r="MI675" s="462"/>
      <c r="MJ675" s="1871"/>
      <c r="MK675" s="1870"/>
      <c r="ML675" s="462"/>
      <c r="MM675" s="462"/>
      <c r="MN675" s="1871"/>
      <c r="MO675" s="1870"/>
      <c r="MP675" s="462"/>
      <c r="MQ675" s="462"/>
      <c r="MR675" s="1871"/>
      <c r="MS675" s="1870"/>
      <c r="MT675" s="462"/>
      <c r="MU675" s="462"/>
      <c r="MV675" s="1871"/>
      <c r="MW675" s="1870"/>
      <c r="MX675" s="462"/>
      <c r="MY675" s="462"/>
      <c r="MZ675" s="1871"/>
      <c r="NA675" s="1870"/>
      <c r="NB675" s="462"/>
      <c r="NC675" s="462"/>
      <c r="ND675" s="1871"/>
    </row>
    <row r="676" spans="1:368" s="898" customFormat="1" thickBot="1">
      <c r="A676" s="861"/>
      <c r="B676" s="1760"/>
      <c r="C676" s="1790"/>
      <c r="D676" s="2331"/>
      <c r="E676" s="1790"/>
      <c r="F676" s="2345" t="s">
        <v>737</v>
      </c>
      <c r="G676" s="2346"/>
      <c r="H676" s="2274"/>
      <c r="I676" s="2274"/>
      <c r="J676" s="2274"/>
      <c r="K676" s="2275"/>
      <c r="L676" s="1760"/>
      <c r="M676" s="2570"/>
      <c r="N676" s="2570"/>
      <c r="O676" s="2571"/>
      <c r="P676" s="2571"/>
      <c r="Q676" s="2536"/>
      <c r="R676" s="2076"/>
      <c r="S676" s="2077"/>
      <c r="T676" s="2537"/>
      <c r="U676" s="2078"/>
      <c r="V676" s="2078"/>
      <c r="W676" s="2078"/>
      <c r="X676" s="2079"/>
      <c r="Y676" s="2199"/>
      <c r="Z676" s="2199"/>
      <c r="AA676" s="2199"/>
      <c r="AB676" s="2200"/>
      <c r="AC676" s="2570"/>
      <c r="AD676" s="2570"/>
      <c r="AE676" s="2571"/>
      <c r="AF676" s="2571"/>
      <c r="AG676" s="2570"/>
      <c r="AH676" s="2570"/>
      <c r="AI676" s="2571"/>
      <c r="AJ676" s="2571"/>
      <c r="AK676" s="2570">
        <f>STDEV(AN677:AN679)</f>
        <v>0</v>
      </c>
      <c r="AL676" s="2570"/>
      <c r="AM676" s="2571">
        <f>AVERAGE(AN677:AN679)</f>
        <v>0</v>
      </c>
      <c r="AN676" s="2571"/>
      <c r="AO676" s="2225"/>
      <c r="AP676" s="2225"/>
      <c r="AQ676" s="2225"/>
      <c r="AR676" s="2226"/>
      <c r="AS676" s="2570"/>
      <c r="AT676" s="2570"/>
      <c r="AU676" s="2571"/>
      <c r="AV676" s="2571"/>
      <c r="AW676" s="2570"/>
      <c r="AX676" s="2570"/>
      <c r="AY676" s="2571"/>
      <c r="AZ676" s="2571"/>
      <c r="BA676" s="2095"/>
      <c r="BB676" s="2095"/>
      <c r="BC676" s="2095"/>
      <c r="BD676" s="2394"/>
      <c r="BE676" s="2572"/>
      <c r="BF676" s="2570"/>
      <c r="BG676" s="2571"/>
      <c r="BH676" s="2571"/>
      <c r="BI676" s="2097"/>
      <c r="BJ676" s="2097"/>
      <c r="BK676" s="2097"/>
      <c r="BL676" s="2098"/>
      <c r="BM676" s="2570"/>
      <c r="BN676" s="2570"/>
      <c r="BO676" s="2571"/>
      <c r="BP676" s="2571"/>
      <c r="BQ676" s="2088"/>
      <c r="BR676" s="2088"/>
      <c r="BS676" s="2088"/>
      <c r="BT676" s="2090"/>
      <c r="BU676" s="2101"/>
      <c r="BV676" s="2088"/>
      <c r="BW676" s="2088"/>
      <c r="BX676" s="2102"/>
      <c r="BY676" s="2109"/>
      <c r="BZ676" s="2109"/>
      <c r="CA676" s="2109"/>
      <c r="CB676" s="2232"/>
      <c r="CC676" s="2078"/>
      <c r="CD676" s="2078"/>
      <c r="CE676" s="2078"/>
      <c r="CF676" s="2079"/>
      <c r="CG676" s="2099"/>
      <c r="CH676" s="2099"/>
      <c r="CI676" s="2099"/>
      <c r="CJ676" s="2100"/>
      <c r="CK676" s="2097"/>
      <c r="CL676" s="2097"/>
      <c r="CM676" s="2097"/>
      <c r="CN676" s="2105"/>
      <c r="CO676" s="1867"/>
      <c r="CQ676" s="2106"/>
      <c r="CR676" s="2201"/>
      <c r="CV676" s="2107"/>
      <c r="CW676" s="2108"/>
      <c r="CY676" s="2106"/>
      <c r="CZ676" s="2106"/>
      <c r="DA676" s="2108"/>
      <c r="DC676" s="2106"/>
      <c r="DD676" s="2106"/>
      <c r="DE676" s="2108"/>
      <c r="DG676" s="2106"/>
      <c r="DH676" s="2106"/>
      <c r="DI676" s="2108"/>
      <c r="DK676" s="2106"/>
      <c r="DL676" s="2106"/>
      <c r="DM676" s="2109"/>
      <c r="DN676" s="2109"/>
      <c r="DO676" s="2109"/>
      <c r="DP676" s="2110"/>
      <c r="DQ676" s="2108"/>
      <c r="DS676" s="2106"/>
      <c r="DT676" s="2107"/>
      <c r="DU676" s="2108"/>
      <c r="DW676" s="2106"/>
      <c r="DX676" s="2107"/>
      <c r="DY676" s="2108"/>
      <c r="EA676" s="2106"/>
      <c r="EB676" s="2107"/>
      <c r="EC676" s="2108"/>
      <c r="EE676" s="2106"/>
      <c r="EF676" s="2107"/>
      <c r="EG676" s="2108"/>
      <c r="EI676" s="2106"/>
      <c r="EJ676" s="2107"/>
      <c r="EK676" s="2108"/>
      <c r="EM676" s="2106"/>
      <c r="EN676" s="2107"/>
      <c r="EO676" s="2570"/>
      <c r="EP676" s="2570"/>
      <c r="EQ676" s="2571"/>
      <c r="ER676" s="2571"/>
      <c r="ES676" s="2108"/>
      <c r="EU676" s="2106"/>
      <c r="EV676" s="2107"/>
      <c r="EW676" s="2108"/>
      <c r="EY676" s="2106"/>
      <c r="EZ676" s="2107"/>
      <c r="FA676" s="2108"/>
      <c r="FC676" s="2106"/>
      <c r="FD676" s="2107"/>
      <c r="FE676" s="2131"/>
      <c r="FF676" s="2132"/>
      <c r="FG676" s="2133"/>
      <c r="FH676" s="2134"/>
      <c r="FL676" s="2260"/>
      <c r="FP676" s="2260"/>
      <c r="FQ676" s="1867"/>
      <c r="FT676" s="2260"/>
      <c r="FX676" s="2260"/>
      <c r="FY676" s="2570"/>
      <c r="FZ676" s="2570"/>
      <c r="GA676" s="2571"/>
      <c r="GB676" s="2571"/>
      <c r="GC676" s="2570">
        <f>STDEV(GF677:GF679)</f>
        <v>1.5</v>
      </c>
      <c r="GD676" s="2570"/>
      <c r="GE676" s="2571">
        <f>AVERAGE(GF677:GF679)</f>
        <v>15.5</v>
      </c>
      <c r="GF676" s="2571"/>
      <c r="GG676" s="1867"/>
      <c r="GJ676" s="2260"/>
      <c r="GK676" s="1867"/>
      <c r="GN676" s="2260"/>
      <c r="GR676" s="2260"/>
      <c r="GV676" s="1867"/>
      <c r="GW676" s="2570">
        <f>STDEV(GZ677:GZ679)</f>
        <v>1</v>
      </c>
      <c r="GX676" s="2570"/>
      <c r="GY676" s="2571">
        <f>AVERAGE(GZ677:GZ679)</f>
        <v>17</v>
      </c>
      <c r="GZ676" s="2571"/>
      <c r="HA676" s="2570"/>
      <c r="HB676" s="2570"/>
      <c r="HC676" s="2571"/>
      <c r="HD676" s="2571"/>
      <c r="HE676" s="2570"/>
      <c r="HF676" s="2570"/>
      <c r="HG676" s="2571"/>
      <c r="HH676" s="2571"/>
      <c r="HI676" s="2570" t="e">
        <f>STDEV(HL677:HL679)</f>
        <v>#DIV/0!</v>
      </c>
      <c r="HJ676" s="2570"/>
      <c r="HK676" s="2571" t="e">
        <f>AVERAGE(HL677:HL679)</f>
        <v>#DIV/0!</v>
      </c>
      <c r="HL676" s="2571"/>
      <c r="HM676" s="2570"/>
      <c r="HN676" s="2570"/>
      <c r="HO676" s="2571"/>
      <c r="HP676" s="2571"/>
      <c r="HQ676" s="2570"/>
      <c r="HR676" s="2570"/>
      <c r="HS676" s="2571"/>
      <c r="HT676" s="2571"/>
      <c r="HU676" s="2570"/>
      <c r="HV676" s="2570"/>
      <c r="HW676" s="2571"/>
      <c r="HX676" s="2571"/>
      <c r="HY676" s="2570"/>
      <c r="HZ676" s="2570"/>
      <c r="IA676" s="2571"/>
      <c r="IB676" s="2571"/>
      <c r="IC676" s="2570"/>
      <c r="ID676" s="2570"/>
      <c r="IE676" s="2571"/>
      <c r="IF676" s="2571"/>
      <c r="IG676" s="2570" t="e">
        <f>STDEV(IJ677:IJ679)</f>
        <v>#DIV/0!</v>
      </c>
      <c r="IH676" s="2570"/>
      <c r="II676" s="2571" t="e">
        <f>AVERAGE(IJ677:IJ679)</f>
        <v>#DIV/0!</v>
      </c>
      <c r="IJ676" s="2571"/>
      <c r="IK676" s="2570"/>
      <c r="IL676" s="2570"/>
      <c r="IM676" s="2571"/>
      <c r="IN676" s="2571"/>
      <c r="IO676" s="2570"/>
      <c r="IP676" s="2570"/>
      <c r="IQ676" s="2571"/>
      <c r="IR676" s="2571"/>
      <c r="IS676" s="2570"/>
      <c r="IT676" s="2570"/>
      <c r="IU676" s="2571"/>
      <c r="IV676" s="2571"/>
      <c r="IW676" s="2572">
        <f>STDEV(IZ677:IZ679)</f>
        <v>2</v>
      </c>
      <c r="IX676" s="2570"/>
      <c r="IY676" s="2571">
        <f>AVERAGE(IZ677:IZ679)</f>
        <v>16</v>
      </c>
      <c r="IZ676" s="2573"/>
      <c r="JA676" s="2572"/>
      <c r="JB676" s="2570"/>
      <c r="JC676" s="2571"/>
      <c r="JD676" s="2573"/>
      <c r="JE676" s="2572"/>
      <c r="JF676" s="2570"/>
      <c r="JG676" s="2571"/>
      <c r="JH676" s="2573"/>
      <c r="JI676" s="2572"/>
      <c r="JJ676" s="2570"/>
      <c r="JK676" s="2571"/>
      <c r="JL676" s="2573"/>
      <c r="JM676" s="2572"/>
      <c r="JN676" s="2570"/>
      <c r="JO676" s="2571"/>
      <c r="JP676" s="2573"/>
      <c r="JQ676" s="2572">
        <f>STDEV(JT677:JT679)</f>
        <v>1.5</v>
      </c>
      <c r="JR676" s="2570"/>
      <c r="JS676" s="2571">
        <f>AVERAGE(JT677:JT679)</f>
        <v>15.5</v>
      </c>
      <c r="JT676" s="2573"/>
      <c r="JU676" s="2572"/>
      <c r="JV676" s="2570"/>
      <c r="JW676" s="2571"/>
      <c r="JX676" s="2573"/>
      <c r="JY676" s="2572"/>
      <c r="JZ676" s="2570"/>
      <c r="KA676" s="2571"/>
      <c r="KB676" s="2573"/>
      <c r="KC676" s="2572"/>
      <c r="KD676" s="2570"/>
      <c r="KE676" s="2571"/>
      <c r="KF676" s="2573"/>
      <c r="KG676" s="2572"/>
      <c r="KH676" s="2570"/>
      <c r="KI676" s="2571"/>
      <c r="KJ676" s="2573"/>
      <c r="KK676" s="2572"/>
      <c r="KL676" s="2570"/>
      <c r="KM676" s="2571"/>
      <c r="KN676" s="2573"/>
      <c r="KO676" s="2572"/>
      <c r="KP676" s="2570"/>
      <c r="KQ676" s="2571"/>
      <c r="KR676" s="2573"/>
      <c r="KS676" s="2572"/>
      <c r="KT676" s="2570"/>
      <c r="KU676" s="2571"/>
      <c r="KV676" s="2573"/>
      <c r="KW676" s="2572"/>
      <c r="KX676" s="2570"/>
      <c r="KY676" s="2571"/>
      <c r="KZ676" s="2573"/>
      <c r="LA676" s="2572"/>
      <c r="LB676" s="2570"/>
      <c r="LC676" s="2571"/>
      <c r="LD676" s="2573"/>
      <c r="LE676" s="2572"/>
      <c r="LF676" s="2570"/>
      <c r="LG676" s="2571"/>
      <c r="LH676" s="2573"/>
      <c r="LI676" s="2572"/>
      <c r="LJ676" s="2570"/>
      <c r="LK676" s="2571"/>
      <c r="LL676" s="2573"/>
      <c r="LM676" s="2572"/>
      <c r="LN676" s="2570"/>
      <c r="LO676" s="2571"/>
      <c r="LP676" s="2573"/>
      <c r="LQ676" s="2572"/>
      <c r="LR676" s="2570"/>
      <c r="LS676" s="2571"/>
      <c r="LT676" s="2573"/>
      <c r="LU676" s="2572"/>
      <c r="LV676" s="2570"/>
      <c r="LW676" s="2571"/>
      <c r="LX676" s="2573"/>
      <c r="LY676" s="2572"/>
      <c r="LZ676" s="2570"/>
      <c r="MA676" s="2571"/>
      <c r="MB676" s="2573"/>
      <c r="MC676" s="2572"/>
      <c r="MD676" s="2570"/>
      <c r="ME676" s="2571"/>
      <c r="MF676" s="2573"/>
      <c r="MG676" s="2572"/>
      <c r="MH676" s="2570"/>
      <c r="MI676" s="2571"/>
      <c r="MJ676" s="2573"/>
      <c r="MK676" s="2572"/>
      <c r="ML676" s="2570"/>
      <c r="MM676" s="2571"/>
      <c r="MN676" s="2573"/>
      <c r="MO676" s="2572"/>
      <c r="MP676" s="2570"/>
      <c r="MQ676" s="2571"/>
      <c r="MR676" s="2573"/>
      <c r="MS676" s="2572"/>
      <c r="MT676" s="2570"/>
      <c r="MU676" s="2571"/>
      <c r="MV676" s="2573"/>
      <c r="MW676" s="2572"/>
      <c r="MX676" s="2570"/>
      <c r="MY676" s="2571"/>
      <c r="MZ676" s="2573"/>
      <c r="NA676" s="2572"/>
      <c r="NB676" s="2570"/>
      <c r="NC676" s="2571"/>
      <c r="ND676" s="2573"/>
    </row>
    <row r="677" spans="1:368" s="78" customFormat="1" thickBot="1">
      <c r="A677" s="899"/>
      <c r="B677" s="1754"/>
      <c r="C677" s="1790"/>
      <c r="D677" s="2331"/>
      <c r="E677" s="1790"/>
      <c r="F677" s="2342" t="s">
        <v>732</v>
      </c>
      <c r="G677" s="2342" t="s">
        <v>733</v>
      </c>
      <c r="H677" s="2352">
        <f>AVERAGE(AC677,CG677,BE677,CO677,GC677,AW677,AK677,GW677,IG677,BM677,IW677,JQ677)</f>
        <v>4.7874999999999996</v>
      </c>
      <c r="I677" s="2343">
        <f t="shared" ref="I677:J677" si="834">AVERAGE(AD677,CH677,BF677,CP677,GD677,AX677,AL677,GX677,IH677,BN677,IX677,JR677)</f>
        <v>5.2874999999999996</v>
      </c>
      <c r="J677" s="2343">
        <f t="shared" si="834"/>
        <v>6.55</v>
      </c>
      <c r="K677" s="2362">
        <f>SUM(H677:J677)</f>
        <v>16.625</v>
      </c>
      <c r="L677" s="1754"/>
      <c r="M677" s="65"/>
      <c r="N677" s="65"/>
      <c r="O677" s="65"/>
      <c r="P677" s="218"/>
      <c r="Q677" s="2511"/>
      <c r="R677" s="97"/>
      <c r="S677" s="98"/>
      <c r="T677" s="2512"/>
      <c r="U677" s="41"/>
      <c r="V677" s="41"/>
      <c r="W677" s="41"/>
      <c r="X677" s="100"/>
      <c r="Y677" s="101"/>
      <c r="Z677" s="101"/>
      <c r="AA677" s="101"/>
      <c r="AB677" s="102"/>
      <c r="AC677" s="484"/>
      <c r="AD677" s="484"/>
      <c r="AE677" s="484"/>
      <c r="AF677" s="356"/>
      <c r="AG677" s="358"/>
      <c r="AH677" s="358"/>
      <c r="AI677" s="358"/>
      <c r="AJ677" s="543"/>
      <c r="AK677" s="485"/>
      <c r="AL677" s="486"/>
      <c r="AM677" s="486"/>
      <c r="AN677" s="2361">
        <f>AM677+AL677+AK677</f>
        <v>0</v>
      </c>
      <c r="AO677" s="2227"/>
      <c r="AP677" s="2227"/>
      <c r="AQ677" s="2227"/>
      <c r="AR677" s="108"/>
      <c r="AS677" s="358"/>
      <c r="AT677" s="358"/>
      <c r="AU677" s="358"/>
      <c r="AV677" s="543"/>
      <c r="AW677" s="1906"/>
      <c r="AX677" s="683"/>
      <c r="AY677" s="683"/>
      <c r="AZ677" s="1907"/>
      <c r="BA677" s="4"/>
      <c r="BB677" s="4"/>
      <c r="BC677" s="4"/>
      <c r="BD677" s="2395"/>
      <c r="BE677" s="2417"/>
      <c r="BF677" s="875"/>
      <c r="BG677" s="2447"/>
      <c r="BH677" s="2450"/>
      <c r="BI677" s="221"/>
      <c r="BJ677" s="221"/>
      <c r="BK677" s="221"/>
      <c r="BL677" s="220"/>
      <c r="BM677" s="2235"/>
      <c r="BN677" s="879"/>
      <c r="BO677" s="879"/>
      <c r="BP677" s="2236"/>
      <c r="BQ677" s="109"/>
      <c r="BR677" s="109"/>
      <c r="BS677" s="109"/>
      <c r="BT677" s="608"/>
      <c r="BU677" s="1939"/>
      <c r="BV677" s="109"/>
      <c r="BW677" s="109"/>
      <c r="BX677" s="1940"/>
      <c r="BY677" s="90"/>
      <c r="BZ677" s="90"/>
      <c r="CA677" s="90"/>
      <c r="CB677" s="120"/>
      <c r="CC677" s="41"/>
      <c r="CD677" s="41"/>
      <c r="CE677" s="41"/>
      <c r="CF677" s="100"/>
      <c r="CG677" s="38"/>
      <c r="CH677" s="38"/>
      <c r="CI677" s="38"/>
      <c r="CJ677" s="117"/>
      <c r="CK677" s="221"/>
      <c r="CL677" s="221"/>
      <c r="CM677" s="221"/>
      <c r="CN677" s="220"/>
      <c r="CO677" s="1858"/>
      <c r="CQ677" s="3"/>
      <c r="CR677" s="2020"/>
      <c r="CV677" s="121"/>
      <c r="CW677" s="2"/>
      <c r="CY677" s="3"/>
      <c r="CZ677" s="3"/>
      <c r="DA677" s="2"/>
      <c r="DC677" s="3"/>
      <c r="DD677" s="3"/>
      <c r="DE677" s="2"/>
      <c r="DG677" s="3"/>
      <c r="DH677" s="3"/>
      <c r="DI677" s="2"/>
      <c r="DK677" s="3"/>
      <c r="DL677" s="3"/>
      <c r="DM677" s="90"/>
      <c r="DN677" s="90"/>
      <c r="DO677" s="90"/>
      <c r="DP677" s="103"/>
      <c r="DQ677" s="2"/>
      <c r="DS677" s="3"/>
      <c r="DT677" s="121"/>
      <c r="DU677" s="2"/>
      <c r="DW677" s="3"/>
      <c r="DX677" s="121"/>
      <c r="DY677" s="2"/>
      <c r="EA677" s="3"/>
      <c r="EB677" s="121"/>
      <c r="EC677" s="2"/>
      <c r="EE677" s="3"/>
      <c r="EF677" s="121"/>
      <c r="EG677" s="2"/>
      <c r="EI677" s="3"/>
      <c r="EJ677" s="121"/>
      <c r="EK677" s="2"/>
      <c r="EM677" s="3"/>
      <c r="EN677" s="121"/>
      <c r="EO677" s="1870"/>
      <c r="EP677" s="462"/>
      <c r="EQ677" s="462"/>
      <c r="ER677" s="1871"/>
      <c r="ES677" s="2"/>
      <c r="EU677" s="3"/>
      <c r="EV677" s="121"/>
      <c r="EW677" s="2"/>
      <c r="EY677" s="3"/>
      <c r="EZ677" s="121"/>
      <c r="FA677" s="2"/>
      <c r="FC677" s="3"/>
      <c r="FD677" s="121"/>
      <c r="FE677" s="1682"/>
      <c r="FF677" s="1683"/>
      <c r="FG677" s="1684"/>
      <c r="FH677" s="1685"/>
      <c r="FL677" s="2252"/>
      <c r="FP677" s="2252"/>
      <c r="FQ677" s="1858"/>
      <c r="FT677" s="2252"/>
      <c r="FX677" s="2252"/>
      <c r="FY677" s="374"/>
      <c r="FZ677" s="374"/>
      <c r="GA677" s="374"/>
      <c r="GB677" s="2263"/>
      <c r="GC677" s="1906">
        <f>GF677*6/20</f>
        <v>4.6500000000000004</v>
      </c>
      <c r="GD677" s="683">
        <f>GF677*6/20</f>
        <v>4.6500000000000004</v>
      </c>
      <c r="GE677" s="683">
        <f>GF677*8/20</f>
        <v>6.2</v>
      </c>
      <c r="GF677" s="1907">
        <v>15.5</v>
      </c>
      <c r="GG677" s="1858"/>
      <c r="GJ677" s="2252"/>
      <c r="GK677" s="1858"/>
      <c r="GN677" s="2252"/>
      <c r="GR677" s="2252"/>
      <c r="GV677" s="1858"/>
      <c r="GW677" s="1870">
        <v>4</v>
      </c>
      <c r="GX677" s="462">
        <v>6</v>
      </c>
      <c r="GY677" s="462">
        <v>6</v>
      </c>
      <c r="GZ677" s="1871">
        <f t="shared" ref="GZ677" si="835">GY677+GX677+GW677</f>
        <v>16</v>
      </c>
      <c r="HA677" s="1870"/>
      <c r="HB677" s="462"/>
      <c r="HC677" s="462"/>
      <c r="HD677" s="1871"/>
      <c r="HE677" s="1870"/>
      <c r="HF677" s="462"/>
      <c r="HG677" s="462"/>
      <c r="HH677" s="1871"/>
      <c r="HI677" s="1906"/>
      <c r="HJ677" s="683"/>
      <c r="HK677" s="683"/>
      <c r="HL677" s="1907"/>
      <c r="HM677" s="374"/>
      <c r="HN677" s="374"/>
      <c r="HO677" s="374"/>
      <c r="HP677" s="2263"/>
      <c r="HQ677" s="374"/>
      <c r="HR677" s="374"/>
      <c r="HS677" s="374"/>
      <c r="HT677" s="2263"/>
      <c r="HU677" s="374"/>
      <c r="HV677" s="374"/>
      <c r="HW677" s="374"/>
      <c r="HX677" s="2263"/>
      <c r="HY677" s="374"/>
      <c r="HZ677" s="374"/>
      <c r="IA677" s="374"/>
      <c r="IB677" s="2263"/>
      <c r="IC677" s="374"/>
      <c r="ID677" s="374"/>
      <c r="IE677" s="374"/>
      <c r="IF677" s="2263"/>
      <c r="IG677" s="374"/>
      <c r="IH677" s="374"/>
      <c r="II677" s="374"/>
      <c r="IJ677" s="2263"/>
      <c r="IK677" s="374"/>
      <c r="IL677" s="374"/>
      <c r="IM677" s="374"/>
      <c r="IN677" s="2263"/>
      <c r="IO677" s="374"/>
      <c r="IP677" s="374"/>
      <c r="IQ677" s="374"/>
      <c r="IR677" s="2263"/>
      <c r="IS677" s="374"/>
      <c r="IT677" s="374"/>
      <c r="IU677" s="374"/>
      <c r="IV677" s="1870"/>
      <c r="IW677" s="1869">
        <f t="shared" ref="IW677:IW679" si="836">IZ677*6/20</f>
        <v>5.4</v>
      </c>
      <c r="IX677" s="374">
        <f t="shared" ref="IX677:IX679" si="837">IZ677*6/20</f>
        <v>5.4</v>
      </c>
      <c r="IY677" s="374">
        <f t="shared" ref="IY677:IY679" si="838">IZ677*8/20</f>
        <v>7.2</v>
      </c>
      <c r="IZ677" s="2263">
        <v>18</v>
      </c>
      <c r="JA677" s="1869"/>
      <c r="JB677" s="374"/>
      <c r="JC677" s="374"/>
      <c r="JD677" s="2263"/>
      <c r="JE677" s="1869"/>
      <c r="JF677" s="374"/>
      <c r="JG677" s="374"/>
      <c r="JH677" s="2263"/>
      <c r="JI677" s="1869"/>
      <c r="JJ677" s="374"/>
      <c r="JK677" s="374"/>
      <c r="JL677" s="2263"/>
      <c r="JM677" s="1869"/>
      <c r="JN677" s="374"/>
      <c r="JO677" s="374"/>
      <c r="JP677" s="2263"/>
      <c r="JQ677" s="1869">
        <f t="shared" ref="JQ677:JQ679" si="839">JT677*6/20</f>
        <v>5.0999999999999996</v>
      </c>
      <c r="JR677" s="374">
        <f t="shared" ref="JR677:JR679" si="840">JT677*6/20</f>
        <v>5.0999999999999996</v>
      </c>
      <c r="JS677" s="374">
        <f t="shared" ref="JS677:JS679" si="841">JT677*8/20</f>
        <v>6.8</v>
      </c>
      <c r="JT677" s="2263">
        <v>17</v>
      </c>
      <c r="JU677" s="1869"/>
      <c r="JV677" s="374"/>
      <c r="JW677" s="374"/>
      <c r="JX677" s="2263"/>
      <c r="JY677" s="1869"/>
      <c r="JZ677" s="374"/>
      <c r="KA677" s="374"/>
      <c r="KB677" s="2263"/>
      <c r="KC677" s="1869"/>
      <c r="KD677" s="374"/>
      <c r="KE677" s="374"/>
      <c r="KF677" s="2263"/>
      <c r="KG677" s="1869"/>
      <c r="KH677" s="374"/>
      <c r="KI677" s="374"/>
      <c r="KJ677" s="2263"/>
      <c r="KK677" s="1869"/>
      <c r="KL677" s="374"/>
      <c r="KM677" s="374"/>
      <c r="KN677" s="2263"/>
      <c r="KO677" s="1869"/>
      <c r="KP677" s="374"/>
      <c r="KQ677" s="374"/>
      <c r="KR677" s="2263"/>
      <c r="KS677" s="1869"/>
      <c r="KT677" s="374"/>
      <c r="KU677" s="374"/>
      <c r="KV677" s="2263"/>
      <c r="KW677" s="1869"/>
      <c r="KX677" s="374"/>
      <c r="KY677" s="374"/>
      <c r="KZ677" s="2263"/>
      <c r="LA677" s="1869"/>
      <c r="LB677" s="374"/>
      <c r="LC677" s="374"/>
      <c r="LD677" s="2263"/>
      <c r="LE677" s="1869"/>
      <c r="LF677" s="374"/>
      <c r="LG677" s="374"/>
      <c r="LH677" s="2263"/>
      <c r="LI677" s="1869"/>
      <c r="LJ677" s="374"/>
      <c r="LK677" s="374"/>
      <c r="LL677" s="2263"/>
      <c r="LM677" s="1869"/>
      <c r="LN677" s="374"/>
      <c r="LO677" s="374"/>
      <c r="LP677" s="2263"/>
      <c r="LQ677" s="1869"/>
      <c r="LR677" s="374"/>
      <c r="LS677" s="374"/>
      <c r="LT677" s="2263"/>
      <c r="LU677" s="1869"/>
      <c r="LV677" s="374"/>
      <c r="LW677" s="374"/>
      <c r="LX677" s="2263"/>
      <c r="LY677" s="1869"/>
      <c r="LZ677" s="374"/>
      <c r="MA677" s="374"/>
      <c r="MB677" s="2263"/>
      <c r="MC677" s="1869"/>
      <c r="MD677" s="374"/>
      <c r="ME677" s="374"/>
      <c r="MF677" s="2263"/>
      <c r="MG677" s="1869"/>
      <c r="MH677" s="374"/>
      <c r="MI677" s="374"/>
      <c r="MJ677" s="2263"/>
      <c r="MK677" s="1869"/>
      <c r="ML677" s="374"/>
      <c r="MM677" s="374"/>
      <c r="MN677" s="2263"/>
      <c r="MO677" s="1869"/>
      <c r="MP677" s="374"/>
      <c r="MQ677" s="374"/>
      <c r="MR677" s="2263"/>
      <c r="MS677" s="1869"/>
      <c r="MT677" s="374"/>
      <c r="MU677" s="374"/>
      <c r="MV677" s="2263"/>
      <c r="MW677" s="1869"/>
      <c r="MX677" s="374"/>
      <c r="MY677" s="374"/>
      <c r="MZ677" s="2263"/>
      <c r="NA677" s="1869"/>
      <c r="NB677" s="374"/>
      <c r="NC677" s="374"/>
      <c r="ND677" s="2263"/>
    </row>
    <row r="678" spans="1:368" s="78" customFormat="1" thickBot="1">
      <c r="A678" s="899"/>
      <c r="B678" s="1754"/>
      <c r="C678" s="1790"/>
      <c r="D678" s="2331"/>
      <c r="E678" s="1790"/>
      <c r="F678" s="2342"/>
      <c r="G678" s="2342" t="s">
        <v>734</v>
      </c>
      <c r="H678" s="2343">
        <f t="shared" ref="H678:H679" si="842">AVERAGE(AC678,CG678,BE678,CO678,GC678,AW678,AK678,GW678,IG678,BM678,IW678,JQ678)</f>
        <v>4.375</v>
      </c>
      <c r="I678" s="2343">
        <f t="shared" ref="I678:I679" si="843">AVERAGE(AD678,CH678,BF678,CP678,GD678,AX678,AL678,GX678,IH678,BN678,IX678,JR678)</f>
        <v>4.375</v>
      </c>
      <c r="J678" s="2343">
        <f t="shared" ref="J678" si="844">AVERAGE(AE678,CI678,BG678,CQ678,GE678,AY678,AM678,GY678,II678,BO678,IY678,JS678)</f>
        <v>6</v>
      </c>
      <c r="K678" s="2214">
        <f>SUM(H678:J678)</f>
        <v>14.75</v>
      </c>
      <c r="L678" s="1754"/>
      <c r="M678" s="65"/>
      <c r="N678" s="65"/>
      <c r="O678" s="65"/>
      <c r="P678" s="218"/>
      <c r="Q678" s="2511"/>
      <c r="R678" s="97"/>
      <c r="S678" s="98"/>
      <c r="T678" s="2512"/>
      <c r="U678" s="41"/>
      <c r="V678" s="41"/>
      <c r="W678" s="41"/>
      <c r="X678" s="100"/>
      <c r="Y678" s="101"/>
      <c r="Z678" s="101"/>
      <c r="AA678" s="101"/>
      <c r="AB678" s="102"/>
      <c r="AC678" s="484"/>
      <c r="AD678" s="484"/>
      <c r="AE678" s="484"/>
      <c r="AF678" s="356"/>
      <c r="AG678" s="358"/>
      <c r="AH678" s="358"/>
      <c r="AI678" s="358"/>
      <c r="AJ678" s="543"/>
      <c r="AK678" s="485"/>
      <c r="AL678" s="486"/>
      <c r="AM678" s="486"/>
      <c r="AN678" s="2361">
        <f t="shared" ref="AN678:AN679" si="845">AM678+AL678+AK678</f>
        <v>0</v>
      </c>
      <c r="AO678" s="2227"/>
      <c r="AP678" s="2227"/>
      <c r="AQ678" s="2227"/>
      <c r="AR678" s="108"/>
      <c r="AS678" s="358"/>
      <c r="AT678" s="358"/>
      <c r="AU678" s="358"/>
      <c r="AV678" s="543"/>
      <c r="AW678" s="1971"/>
      <c r="AX678" s="665"/>
      <c r="AY678" s="666"/>
      <c r="AZ678" s="1963"/>
      <c r="BA678" s="4"/>
      <c r="BB678" s="4"/>
      <c r="BC678" s="4"/>
      <c r="BD678" s="2395"/>
      <c r="BE678" s="2418"/>
      <c r="BF678" s="378"/>
      <c r="BG678" s="2448"/>
      <c r="BH678" s="2451"/>
      <c r="BI678" s="221"/>
      <c r="BJ678" s="221"/>
      <c r="BK678" s="221"/>
      <c r="BL678" s="220"/>
      <c r="BM678" s="1982"/>
      <c r="BN678" s="358"/>
      <c r="BO678" s="358"/>
      <c r="BP678" s="1983"/>
      <c r="BQ678" s="109"/>
      <c r="BR678" s="109"/>
      <c r="BS678" s="109"/>
      <c r="BT678" s="608"/>
      <c r="BU678" s="1939"/>
      <c r="BV678" s="109"/>
      <c r="BW678" s="109"/>
      <c r="BX678" s="1940"/>
      <c r="BY678" s="90"/>
      <c r="BZ678" s="90"/>
      <c r="CA678" s="90"/>
      <c r="CB678" s="120"/>
      <c r="CC678" s="41"/>
      <c r="CD678" s="41"/>
      <c r="CE678" s="41"/>
      <c r="CF678" s="100"/>
      <c r="CG678" s="38"/>
      <c r="CH678" s="38"/>
      <c r="CI678" s="38"/>
      <c r="CJ678" s="117"/>
      <c r="CK678" s="221"/>
      <c r="CL678" s="221"/>
      <c r="CM678" s="221"/>
      <c r="CN678" s="220"/>
      <c r="CO678" s="1858"/>
      <c r="CQ678" s="3"/>
      <c r="CR678" s="2020"/>
      <c r="CV678" s="121"/>
      <c r="CW678" s="2"/>
      <c r="CY678" s="3"/>
      <c r="CZ678" s="3"/>
      <c r="DA678" s="2"/>
      <c r="DC678" s="3"/>
      <c r="DD678" s="3"/>
      <c r="DE678" s="2"/>
      <c r="DG678" s="3"/>
      <c r="DH678" s="3"/>
      <c r="DI678" s="2"/>
      <c r="DK678" s="3"/>
      <c r="DL678" s="3"/>
      <c r="DM678" s="90"/>
      <c r="DN678" s="90"/>
      <c r="DO678" s="90"/>
      <c r="DP678" s="103"/>
      <c r="DQ678" s="2"/>
      <c r="DS678" s="3"/>
      <c r="DT678" s="121"/>
      <c r="DU678" s="2"/>
      <c r="DW678" s="3"/>
      <c r="DX678" s="121"/>
      <c r="DY678" s="2"/>
      <c r="EA678" s="3"/>
      <c r="EB678" s="121"/>
      <c r="EC678" s="2"/>
      <c r="EE678" s="3"/>
      <c r="EF678" s="121"/>
      <c r="EG678" s="2"/>
      <c r="EI678" s="3"/>
      <c r="EJ678" s="121"/>
      <c r="EK678" s="2"/>
      <c r="EM678" s="3"/>
      <c r="EN678" s="121"/>
      <c r="EO678" s="1870"/>
      <c r="EP678" s="462"/>
      <c r="EQ678" s="462"/>
      <c r="ER678" s="1871"/>
      <c r="ES678" s="2"/>
      <c r="EU678" s="3"/>
      <c r="EV678" s="121"/>
      <c r="EW678" s="2"/>
      <c r="EY678" s="3"/>
      <c r="EZ678" s="121"/>
      <c r="FA678" s="2"/>
      <c r="FC678" s="3"/>
      <c r="FD678" s="121"/>
      <c r="FE678" s="1682"/>
      <c r="FF678" s="1683"/>
      <c r="FG678" s="1684"/>
      <c r="FH678" s="1685"/>
      <c r="FL678" s="2252"/>
      <c r="FP678" s="2252"/>
      <c r="FQ678" s="1858"/>
      <c r="FT678" s="2252"/>
      <c r="FX678" s="2252"/>
      <c r="FY678" s="374"/>
      <c r="FZ678" s="374"/>
      <c r="GA678" s="374"/>
      <c r="GB678" s="2263"/>
      <c r="GC678" s="1870">
        <v>4</v>
      </c>
      <c r="GD678" s="462">
        <v>4</v>
      </c>
      <c r="GE678" s="462">
        <v>6</v>
      </c>
      <c r="GF678" s="1871">
        <f t="shared" ref="GF678:GF679" si="846">GE678+GD678+GC678</f>
        <v>14</v>
      </c>
      <c r="GG678" s="1858"/>
      <c r="GJ678" s="2252"/>
      <c r="GK678" s="1858"/>
      <c r="GN678" s="2252"/>
      <c r="GR678" s="2252"/>
      <c r="GV678" s="1858"/>
      <c r="GW678" s="2477">
        <f t="shared" ref="GW678" si="847">GZ678*6/20</f>
        <v>5.0999999999999996</v>
      </c>
      <c r="GX678" s="2477">
        <f t="shared" ref="GX678" si="848">GZ678*6/20</f>
        <v>5.0999999999999996</v>
      </c>
      <c r="GY678" s="2477">
        <f t="shared" ref="GY678" si="849">GZ678*8/20</f>
        <v>6.8</v>
      </c>
      <c r="GZ678" s="2478">
        <v>17</v>
      </c>
      <c r="HA678" s="1870"/>
      <c r="HB678" s="462"/>
      <c r="HC678" s="462"/>
      <c r="HD678" s="1871"/>
      <c r="HE678" s="1870"/>
      <c r="HF678" s="462"/>
      <c r="HG678" s="462"/>
      <c r="HH678" s="1871"/>
      <c r="HI678" s="374"/>
      <c r="HJ678" s="374"/>
      <c r="HK678" s="374"/>
      <c r="HL678" s="2263"/>
      <c r="HM678" s="374"/>
      <c r="HN678" s="374"/>
      <c r="HO678" s="374"/>
      <c r="HP678" s="2263"/>
      <c r="HQ678" s="374"/>
      <c r="HR678" s="374"/>
      <c r="HS678" s="374"/>
      <c r="HT678" s="2263"/>
      <c r="HU678" s="374"/>
      <c r="HV678" s="374"/>
      <c r="HW678" s="374"/>
      <c r="HX678" s="2263"/>
      <c r="HY678" s="374"/>
      <c r="HZ678" s="374"/>
      <c r="IA678" s="374"/>
      <c r="IB678" s="2263"/>
      <c r="IC678" s="374"/>
      <c r="ID678" s="374"/>
      <c r="IE678" s="374"/>
      <c r="IF678" s="2263"/>
      <c r="IG678" s="374"/>
      <c r="IH678" s="374"/>
      <c r="II678" s="374"/>
      <c r="IJ678" s="2263"/>
      <c r="IK678" s="374"/>
      <c r="IL678" s="374"/>
      <c r="IM678" s="374"/>
      <c r="IN678" s="2263"/>
      <c r="IO678" s="374"/>
      <c r="IP678" s="374"/>
      <c r="IQ678" s="374"/>
      <c r="IR678" s="2263"/>
      <c r="IS678" s="374"/>
      <c r="IT678" s="374"/>
      <c r="IU678" s="374"/>
      <c r="IV678" s="1870"/>
      <c r="IW678" s="1869">
        <f t="shared" si="836"/>
        <v>4.2</v>
      </c>
      <c r="IX678" s="374">
        <f t="shared" si="837"/>
        <v>4.2</v>
      </c>
      <c r="IY678" s="374">
        <f t="shared" si="838"/>
        <v>5.6</v>
      </c>
      <c r="IZ678" s="2263">
        <v>14</v>
      </c>
      <c r="JA678" s="1869"/>
      <c r="JB678" s="374"/>
      <c r="JC678" s="374"/>
      <c r="JD678" s="2263"/>
      <c r="JE678" s="1869"/>
      <c r="JF678" s="374"/>
      <c r="JG678" s="374"/>
      <c r="JH678" s="2263"/>
      <c r="JI678" s="1869"/>
      <c r="JJ678" s="374"/>
      <c r="JK678" s="374"/>
      <c r="JL678" s="2263"/>
      <c r="JM678" s="1869"/>
      <c r="JN678" s="374"/>
      <c r="JO678" s="374"/>
      <c r="JP678" s="2263"/>
      <c r="JQ678" s="1869">
        <f t="shared" si="839"/>
        <v>4.2</v>
      </c>
      <c r="JR678" s="374">
        <f t="shared" si="840"/>
        <v>4.2</v>
      </c>
      <c r="JS678" s="374">
        <f t="shared" si="841"/>
        <v>5.6</v>
      </c>
      <c r="JT678" s="2263">
        <v>14</v>
      </c>
      <c r="JU678" s="1869"/>
      <c r="JV678" s="374"/>
      <c r="JW678" s="374"/>
      <c r="JX678" s="2263"/>
      <c r="JY678" s="1869"/>
      <c r="JZ678" s="374"/>
      <c r="KA678" s="374"/>
      <c r="KB678" s="2263"/>
      <c r="KC678" s="1869"/>
      <c r="KD678" s="374"/>
      <c r="KE678" s="374"/>
      <c r="KF678" s="2263"/>
      <c r="KG678" s="1869"/>
      <c r="KH678" s="374"/>
      <c r="KI678" s="374"/>
      <c r="KJ678" s="2263"/>
      <c r="KK678" s="1869"/>
      <c r="KL678" s="374"/>
      <c r="KM678" s="374"/>
      <c r="KN678" s="2263"/>
      <c r="KO678" s="1869"/>
      <c r="KP678" s="374"/>
      <c r="KQ678" s="374"/>
      <c r="KR678" s="2263"/>
      <c r="KS678" s="1869"/>
      <c r="KT678" s="374"/>
      <c r="KU678" s="374"/>
      <c r="KV678" s="2263"/>
      <c r="KW678" s="1869"/>
      <c r="KX678" s="374"/>
      <c r="KY678" s="374"/>
      <c r="KZ678" s="2263"/>
      <c r="LA678" s="1869"/>
      <c r="LB678" s="374"/>
      <c r="LC678" s="374"/>
      <c r="LD678" s="2263"/>
      <c r="LE678" s="1869"/>
      <c r="LF678" s="374"/>
      <c r="LG678" s="374"/>
      <c r="LH678" s="2263"/>
      <c r="LI678" s="1869"/>
      <c r="LJ678" s="374"/>
      <c r="LK678" s="374"/>
      <c r="LL678" s="2263"/>
      <c r="LM678" s="1869"/>
      <c r="LN678" s="374"/>
      <c r="LO678" s="374"/>
      <c r="LP678" s="2263"/>
      <c r="LQ678" s="1869"/>
      <c r="LR678" s="374"/>
      <c r="LS678" s="374"/>
      <c r="LT678" s="2263"/>
      <c r="LU678" s="1869"/>
      <c r="LV678" s="374"/>
      <c r="LW678" s="374"/>
      <c r="LX678" s="2263"/>
      <c r="LY678" s="1869"/>
      <c r="LZ678" s="374"/>
      <c r="MA678" s="374"/>
      <c r="MB678" s="2263"/>
      <c r="MC678" s="1869"/>
      <c r="MD678" s="374"/>
      <c r="ME678" s="374"/>
      <c r="MF678" s="2263"/>
      <c r="MG678" s="1869"/>
      <c r="MH678" s="374"/>
      <c r="MI678" s="374"/>
      <c r="MJ678" s="2263"/>
      <c r="MK678" s="1869"/>
      <c r="ML678" s="374"/>
      <c r="MM678" s="374"/>
      <c r="MN678" s="2263"/>
      <c r="MO678" s="1869"/>
      <c r="MP678" s="374"/>
      <c r="MQ678" s="374"/>
      <c r="MR678" s="2263"/>
      <c r="MS678" s="1869"/>
      <c r="MT678" s="374"/>
      <c r="MU678" s="374"/>
      <c r="MV678" s="2263"/>
      <c r="MW678" s="1869"/>
      <c r="MX678" s="374"/>
      <c r="MY678" s="374"/>
      <c r="MZ678" s="2263"/>
      <c r="NA678" s="1869"/>
      <c r="NB678" s="374"/>
      <c r="NC678" s="374"/>
      <c r="ND678" s="2263"/>
    </row>
    <row r="679" spans="1:368" s="933" customFormat="1" thickBot="1">
      <c r="A679" s="900"/>
      <c r="B679" s="1761"/>
      <c r="C679" s="2340"/>
      <c r="D679" s="2347"/>
      <c r="E679" s="2340"/>
      <c r="F679" s="2270"/>
      <c r="G679" s="2270" t="s">
        <v>735</v>
      </c>
      <c r="H679" s="2343">
        <f t="shared" si="842"/>
        <v>4.6125000000000007</v>
      </c>
      <c r="I679" s="2352">
        <f t="shared" si="843"/>
        <v>5.3625000000000007</v>
      </c>
      <c r="J679" s="2352">
        <f>AVERAGE(AE679,CI679,BG679,CQ679,GE679,AY679,AM679,GY679,II679,BO679,IY679,JS679)</f>
        <v>6.6499999999999995</v>
      </c>
      <c r="K679" s="2362">
        <f>SUM(H679:J679)</f>
        <v>16.625</v>
      </c>
      <c r="L679" s="1761"/>
      <c r="M679" s="2136"/>
      <c r="N679" s="2136"/>
      <c r="O679" s="2136"/>
      <c r="P679" s="2492"/>
      <c r="Q679" s="2538"/>
      <c r="R679" s="2137"/>
      <c r="S679" s="2138"/>
      <c r="T679" s="2539"/>
      <c r="U679" s="2139"/>
      <c r="V679" s="2139"/>
      <c r="W679" s="2139"/>
      <c r="X679" s="2140"/>
      <c r="Y679" s="2204"/>
      <c r="Z679" s="2204"/>
      <c r="AA679" s="2204"/>
      <c r="AB679" s="2205"/>
      <c r="AC679" s="2245"/>
      <c r="AD679" s="2245"/>
      <c r="AE679" s="2245"/>
      <c r="AF679" s="904"/>
      <c r="AG679" s="918"/>
      <c r="AH679" s="918"/>
      <c r="AI679" s="918"/>
      <c r="AJ679" s="2240"/>
      <c r="AK679" s="2391"/>
      <c r="AL679" s="2238"/>
      <c r="AM679" s="2238"/>
      <c r="AN679" s="2392">
        <f t="shared" si="845"/>
        <v>0</v>
      </c>
      <c r="AO679" s="2229"/>
      <c r="AP679" s="2229"/>
      <c r="AQ679" s="2229"/>
      <c r="AR679" s="2230"/>
      <c r="AS679" s="918"/>
      <c r="AT679" s="918"/>
      <c r="AU679" s="918"/>
      <c r="AV679" s="2240"/>
      <c r="AW679" s="2414"/>
      <c r="AX679" s="2415"/>
      <c r="AY679" s="2416"/>
      <c r="AZ679" s="1979"/>
      <c r="BA679" s="2156"/>
      <c r="BB679" s="2156"/>
      <c r="BC679" s="2156"/>
      <c r="BD679" s="2396"/>
      <c r="BE679" s="2419"/>
      <c r="BF679" s="915"/>
      <c r="BG679" s="2449"/>
      <c r="BH679" s="2452"/>
      <c r="BI679" s="2158"/>
      <c r="BJ679" s="2158"/>
      <c r="BK679" s="2158"/>
      <c r="BL679" s="2166"/>
      <c r="BM679" s="2389"/>
      <c r="BN679" s="918"/>
      <c r="BO679" s="918"/>
      <c r="BP679" s="2390"/>
      <c r="BQ679" s="2149"/>
      <c r="BR679" s="2149"/>
      <c r="BS679" s="2149"/>
      <c r="BT679" s="2151"/>
      <c r="BU679" s="2162"/>
      <c r="BV679" s="2149"/>
      <c r="BW679" s="2149"/>
      <c r="BX679" s="2163"/>
      <c r="BY679" s="2170"/>
      <c r="BZ679" s="2170"/>
      <c r="CA679" s="2170"/>
      <c r="CB679" s="2231"/>
      <c r="CC679" s="2139"/>
      <c r="CD679" s="2139"/>
      <c r="CE679" s="2139"/>
      <c r="CF679" s="2140"/>
      <c r="CG679" s="2160"/>
      <c r="CH679" s="2160"/>
      <c r="CI679" s="2160"/>
      <c r="CJ679" s="2161"/>
      <c r="CK679" s="2158"/>
      <c r="CL679" s="2158"/>
      <c r="CM679" s="2158"/>
      <c r="CN679" s="2166"/>
      <c r="CO679" s="1868"/>
      <c r="CQ679" s="2167"/>
      <c r="CR679" s="2206"/>
      <c r="CV679" s="2168"/>
      <c r="CW679" s="2169"/>
      <c r="CY679" s="2167"/>
      <c r="CZ679" s="2167"/>
      <c r="DA679" s="2169"/>
      <c r="DC679" s="2167"/>
      <c r="DD679" s="2167"/>
      <c r="DE679" s="2169"/>
      <c r="DG679" s="2167"/>
      <c r="DH679" s="2167"/>
      <c r="DI679" s="2169"/>
      <c r="DK679" s="2167"/>
      <c r="DL679" s="2167"/>
      <c r="DM679" s="2170"/>
      <c r="DN679" s="2170"/>
      <c r="DO679" s="2170"/>
      <c r="DP679" s="2171"/>
      <c r="DQ679" s="2169"/>
      <c r="DS679" s="2167"/>
      <c r="DT679" s="2168"/>
      <c r="DU679" s="2169"/>
      <c r="DW679" s="2167"/>
      <c r="DX679" s="2168"/>
      <c r="DY679" s="2169"/>
      <c r="EA679" s="2167"/>
      <c r="EB679" s="2168"/>
      <c r="EC679" s="2169"/>
      <c r="EE679" s="2167"/>
      <c r="EF679" s="2168"/>
      <c r="EG679" s="2169"/>
      <c r="EI679" s="2167"/>
      <c r="EJ679" s="2168"/>
      <c r="EK679" s="2169"/>
      <c r="EM679" s="2167"/>
      <c r="EN679" s="2168"/>
      <c r="EO679" s="2348"/>
      <c r="EP679" s="2233"/>
      <c r="EQ679" s="2233"/>
      <c r="ER679" s="2349"/>
      <c r="ES679" s="2169"/>
      <c r="EU679" s="2167"/>
      <c r="EV679" s="2168"/>
      <c r="EW679" s="2169"/>
      <c r="EY679" s="2167"/>
      <c r="EZ679" s="2168"/>
      <c r="FA679" s="2169"/>
      <c r="FC679" s="2167"/>
      <c r="FD679" s="2168"/>
      <c r="FE679" s="2192"/>
      <c r="FF679" s="2193"/>
      <c r="FG679" s="2194"/>
      <c r="FH679" s="2195"/>
      <c r="FL679" s="2261"/>
      <c r="FP679" s="2261"/>
      <c r="FQ679" s="1868"/>
      <c r="FT679" s="2261"/>
      <c r="FX679" s="2261"/>
      <c r="FY679" s="2212"/>
      <c r="FZ679" s="2213"/>
      <c r="GA679" s="2213"/>
      <c r="GB679" s="2357"/>
      <c r="GC679" s="1870">
        <v>5</v>
      </c>
      <c r="GD679" s="462">
        <v>6</v>
      </c>
      <c r="GE679" s="462">
        <v>6</v>
      </c>
      <c r="GF679" s="1871">
        <f t="shared" si="846"/>
        <v>17</v>
      </c>
      <c r="GG679" s="1868"/>
      <c r="GJ679" s="2261"/>
      <c r="GK679" s="1868"/>
      <c r="GN679" s="2261"/>
      <c r="GR679" s="2261"/>
      <c r="GV679" s="1868"/>
      <c r="GW679" s="1870">
        <v>4</v>
      </c>
      <c r="GX679" s="462">
        <v>6</v>
      </c>
      <c r="GY679" s="462">
        <v>8</v>
      </c>
      <c r="GZ679" s="1871">
        <f t="shared" ref="GZ679" si="850">GY679+GX679+GW679</f>
        <v>18</v>
      </c>
      <c r="HA679" s="2348"/>
      <c r="HB679" s="2233"/>
      <c r="HC679" s="2233"/>
      <c r="HD679" s="2349"/>
      <c r="HE679" s="2348"/>
      <c r="HF679" s="2233"/>
      <c r="HG679" s="2233"/>
      <c r="HH679" s="2349"/>
      <c r="HI679" s="906"/>
      <c r="HJ679" s="906"/>
      <c r="HK679" s="906"/>
      <c r="HL679" s="2393"/>
      <c r="HM679" s="906"/>
      <c r="HN679" s="906"/>
      <c r="HO679" s="906"/>
      <c r="HP679" s="2393"/>
      <c r="HQ679" s="906"/>
      <c r="HR679" s="906"/>
      <c r="HS679" s="906"/>
      <c r="HT679" s="2393"/>
      <c r="HU679" s="906"/>
      <c r="HV679" s="906"/>
      <c r="HW679" s="906"/>
      <c r="HX679" s="2393"/>
      <c r="HY679" s="906"/>
      <c r="HZ679" s="906"/>
      <c r="IA679" s="906"/>
      <c r="IB679" s="2393"/>
      <c r="IC679" s="906"/>
      <c r="ID679" s="906"/>
      <c r="IE679" s="906"/>
      <c r="IF679" s="2393"/>
      <c r="IG679" s="906"/>
      <c r="IH679" s="906"/>
      <c r="II679" s="906"/>
      <c r="IJ679" s="2393"/>
      <c r="IK679" s="906"/>
      <c r="IL679" s="906"/>
      <c r="IM679" s="906"/>
      <c r="IN679" s="2393"/>
      <c r="IO679" s="906"/>
      <c r="IP679" s="906"/>
      <c r="IQ679" s="906"/>
      <c r="IR679" s="2393"/>
      <c r="IS679" s="906"/>
      <c r="IT679" s="906"/>
      <c r="IU679" s="906"/>
      <c r="IV679" s="2348"/>
      <c r="IW679" s="2243">
        <f t="shared" si="836"/>
        <v>4.8</v>
      </c>
      <c r="IX679" s="906">
        <f t="shared" si="837"/>
        <v>4.8</v>
      </c>
      <c r="IY679" s="906">
        <f t="shared" si="838"/>
        <v>6.4</v>
      </c>
      <c r="IZ679" s="2393">
        <v>16</v>
      </c>
      <c r="JA679" s="2243"/>
      <c r="JB679" s="906"/>
      <c r="JC679" s="906"/>
      <c r="JD679" s="2393"/>
      <c r="JE679" s="2243"/>
      <c r="JF679" s="906"/>
      <c r="JG679" s="906"/>
      <c r="JH679" s="2393"/>
      <c r="JI679" s="2243"/>
      <c r="JJ679" s="906"/>
      <c r="JK679" s="906"/>
      <c r="JL679" s="2393"/>
      <c r="JM679" s="2243"/>
      <c r="JN679" s="906"/>
      <c r="JO679" s="906"/>
      <c r="JP679" s="2393"/>
      <c r="JQ679" s="2477">
        <f t="shared" si="839"/>
        <v>4.6500000000000004</v>
      </c>
      <c r="JR679" s="2477">
        <f t="shared" si="840"/>
        <v>4.6500000000000004</v>
      </c>
      <c r="JS679" s="2477">
        <f t="shared" si="841"/>
        <v>6.2</v>
      </c>
      <c r="JT679" s="2478">
        <v>15.5</v>
      </c>
      <c r="JU679" s="2477"/>
      <c r="JV679" s="2477"/>
      <c r="JW679" s="2477"/>
      <c r="JX679" s="2478"/>
      <c r="JY679" s="2477"/>
      <c r="JZ679" s="2477"/>
      <c r="KA679" s="2477"/>
      <c r="KB679" s="2478"/>
      <c r="KC679" s="2477"/>
      <c r="KD679" s="2477"/>
      <c r="KE679" s="2477"/>
      <c r="KF679" s="2478"/>
      <c r="KG679" s="2477"/>
      <c r="KH679" s="2477"/>
      <c r="KI679" s="2477"/>
      <c r="KJ679" s="2478"/>
      <c r="KK679" s="2477"/>
      <c r="KL679" s="2477"/>
      <c r="KM679" s="2477"/>
      <c r="KN679" s="2478"/>
      <c r="KO679" s="2477"/>
      <c r="KP679" s="2477"/>
      <c r="KQ679" s="2477"/>
      <c r="KR679" s="2478"/>
      <c r="KS679" s="2477"/>
      <c r="KT679" s="2477"/>
      <c r="KU679" s="2477"/>
      <c r="KV679" s="2478"/>
      <c r="KW679" s="2477"/>
      <c r="KX679" s="2477"/>
      <c r="KY679" s="2477"/>
      <c r="KZ679" s="2478"/>
      <c r="LA679" s="2477"/>
      <c r="LB679" s="2477"/>
      <c r="LC679" s="2477"/>
      <c r="LD679" s="2478"/>
      <c r="LE679" s="2477"/>
      <c r="LF679" s="2477"/>
      <c r="LG679" s="2477"/>
      <c r="LH679" s="2478"/>
      <c r="LI679" s="2477"/>
      <c r="LJ679" s="2477"/>
      <c r="LK679" s="2477"/>
      <c r="LL679" s="2478"/>
      <c r="LM679" s="2477"/>
      <c r="LN679" s="2477"/>
      <c r="LO679" s="2477"/>
      <c r="LP679" s="2478"/>
      <c r="LQ679" s="2477"/>
      <c r="LR679" s="2477"/>
      <c r="LS679" s="2477"/>
      <c r="LT679" s="2478"/>
      <c r="LU679" s="2477"/>
      <c r="LV679" s="2477"/>
      <c r="LW679" s="2477"/>
      <c r="LX679" s="2478"/>
      <c r="LY679" s="2477"/>
      <c r="LZ679" s="2477"/>
      <c r="MA679" s="2477"/>
      <c r="MB679" s="2478"/>
      <c r="MC679" s="2477"/>
      <c r="MD679" s="2477"/>
      <c r="ME679" s="2477"/>
      <c r="MF679" s="2478"/>
      <c r="MG679" s="2477"/>
      <c r="MH679" s="2477"/>
      <c r="MI679" s="2477"/>
      <c r="MJ679" s="2478"/>
      <c r="MK679" s="2477"/>
      <c r="ML679" s="2477"/>
      <c r="MM679" s="2477"/>
      <c r="MN679" s="2478"/>
      <c r="MO679" s="2477"/>
      <c r="MP679" s="2477"/>
      <c r="MQ679" s="2477"/>
      <c r="MR679" s="2478"/>
      <c r="MS679" s="2477"/>
      <c r="MT679" s="2477"/>
      <c r="MU679" s="2477"/>
      <c r="MV679" s="2478"/>
      <c r="MW679" s="2477"/>
      <c r="MX679" s="2477"/>
      <c r="MY679" s="2477"/>
      <c r="MZ679" s="2478"/>
      <c r="NA679" s="2477"/>
      <c r="NB679" s="2477"/>
      <c r="NC679" s="2477"/>
      <c r="ND679" s="2478"/>
    </row>
    <row r="680" spans="1:368" s="898" customFormat="1" thickBot="1">
      <c r="A680" s="861"/>
      <c r="B680" s="1760"/>
      <c r="C680" s="1790"/>
      <c r="D680" s="2331"/>
      <c r="E680" s="1790"/>
      <c r="F680" s="2345" t="s">
        <v>738</v>
      </c>
      <c r="G680" s="2346"/>
      <c r="H680" s="2274"/>
      <c r="I680" s="2274"/>
      <c r="J680" s="2274"/>
      <c r="K680" s="2275"/>
      <c r="L680" s="1760"/>
      <c r="M680" s="2075"/>
      <c r="N680" s="2075"/>
      <c r="O680" s="2075"/>
      <c r="P680" s="2491"/>
      <c r="Q680" s="2536"/>
      <c r="R680" s="2076"/>
      <c r="S680" s="2077"/>
      <c r="T680" s="2537"/>
      <c r="U680" s="2078"/>
      <c r="V680" s="2078"/>
      <c r="W680" s="2078"/>
      <c r="X680" s="2079"/>
      <c r="Y680" s="2199"/>
      <c r="Z680" s="2199"/>
      <c r="AA680" s="2199"/>
      <c r="AB680" s="2200"/>
      <c r="AC680" s="2570"/>
      <c r="AD680" s="2570"/>
      <c r="AE680" s="2571"/>
      <c r="AF680" s="2571"/>
      <c r="AG680" s="2574" t="e">
        <f>STDEV(AJ681:AJ688)</f>
        <v>#DIV/0!</v>
      </c>
      <c r="AH680" s="2574"/>
      <c r="AI680" s="2575" t="e">
        <f>AVERAGE(AJ681:AJ688)</f>
        <v>#DIV/0!</v>
      </c>
      <c r="AJ680" s="2575"/>
      <c r="AK680" s="2574"/>
      <c r="AL680" s="2574"/>
      <c r="AM680" s="2575"/>
      <c r="AN680" s="2575"/>
      <c r="AO680" s="2225"/>
      <c r="AP680" s="2225"/>
      <c r="AQ680" s="2225"/>
      <c r="AR680" s="2226"/>
      <c r="AS680" s="2574" t="e">
        <f>STDEV(AV681:AV688)</f>
        <v>#DIV/0!</v>
      </c>
      <c r="AT680" s="2574"/>
      <c r="AU680" s="2575" t="e">
        <f>AVERAGE(AV681:AV688)</f>
        <v>#DIV/0!</v>
      </c>
      <c r="AV680" s="2575"/>
      <c r="AW680" s="2570" t="e">
        <f>STDEV(AZ681:AZ688)</f>
        <v>#DIV/0!</v>
      </c>
      <c r="AX680" s="2570"/>
      <c r="AY680" s="2571" t="e">
        <f>AVERAGE(AZ681:AZ688)</f>
        <v>#DIV/0!</v>
      </c>
      <c r="AZ680" s="2571"/>
      <c r="BA680" s="2095"/>
      <c r="BB680" s="2095"/>
      <c r="BC680" s="2095"/>
      <c r="BD680" s="2394"/>
      <c r="BE680" s="2572" t="e">
        <f>STDEV(BH681:BH688)</f>
        <v>#DIV/0!</v>
      </c>
      <c r="BF680" s="2570"/>
      <c r="BG680" s="2571" t="e">
        <f>AVERAGE(BH681:BH688)</f>
        <v>#DIV/0!</v>
      </c>
      <c r="BH680" s="2571"/>
      <c r="BI680" s="2097"/>
      <c r="BJ680" s="2097"/>
      <c r="BK680" s="2097"/>
      <c r="BL680" s="2098"/>
      <c r="BM680" s="2570"/>
      <c r="BN680" s="2570"/>
      <c r="BO680" s="2571"/>
      <c r="BP680" s="2571"/>
      <c r="BQ680" s="2088"/>
      <c r="BR680" s="2088"/>
      <c r="BS680" s="2088"/>
      <c r="BT680" s="2090"/>
      <c r="BU680" s="2101"/>
      <c r="BV680" s="2088"/>
      <c r="BW680" s="2088"/>
      <c r="BX680" s="2102"/>
      <c r="BY680" s="2570" t="e">
        <f>STDEV(CB681:CB688)</f>
        <v>#DIV/0!</v>
      </c>
      <c r="BZ680" s="2570"/>
      <c r="CA680" s="2571" t="e">
        <f>AVERAGE(CB681:CB688)</f>
        <v>#DIV/0!</v>
      </c>
      <c r="CB680" s="2571"/>
      <c r="CC680" s="2570" t="e">
        <f>STDEV(CF681:CF688)</f>
        <v>#DIV/0!</v>
      </c>
      <c r="CD680" s="2570"/>
      <c r="CE680" s="2571" t="e">
        <f>AVERAGE(CF681:CF688)</f>
        <v>#DIV/0!</v>
      </c>
      <c r="CF680" s="2571"/>
      <c r="CG680" s="2099"/>
      <c r="CH680" s="2099"/>
      <c r="CI680" s="2099"/>
      <c r="CJ680" s="2100"/>
      <c r="CK680" s="2097"/>
      <c r="CL680" s="2097"/>
      <c r="CM680" s="2097"/>
      <c r="CN680" s="2105"/>
      <c r="CO680" s="1867"/>
      <c r="CQ680" s="2106"/>
      <c r="CR680" s="2201"/>
      <c r="CV680" s="2107"/>
      <c r="CW680" s="2108"/>
      <c r="CY680" s="2106"/>
      <c r="CZ680" s="2106"/>
      <c r="DA680" s="2570" t="e">
        <f>STDEV(DD681:DD688)</f>
        <v>#DIV/0!</v>
      </c>
      <c r="DB680" s="2570"/>
      <c r="DC680" s="2571" t="e">
        <f>AVERAGE(DD681:DD688)</f>
        <v>#DIV/0!</v>
      </c>
      <c r="DD680" s="2571"/>
      <c r="DE680" s="2108"/>
      <c r="DG680" s="2106"/>
      <c r="DH680" s="2106"/>
      <c r="DI680" s="2108"/>
      <c r="DK680" s="2106"/>
      <c r="DL680" s="2106"/>
      <c r="DM680" s="2109"/>
      <c r="DN680" s="2109"/>
      <c r="DO680" s="2109"/>
      <c r="DP680" s="2110"/>
      <c r="DQ680" s="2108"/>
      <c r="DS680" s="2106"/>
      <c r="DT680" s="2107"/>
      <c r="DU680" s="2108"/>
      <c r="DW680" s="2106"/>
      <c r="DX680" s="2107"/>
      <c r="DY680" s="2108"/>
      <c r="EA680" s="2106"/>
      <c r="EB680" s="2107"/>
      <c r="EC680" s="2108"/>
      <c r="EE680" s="2106"/>
      <c r="EF680" s="2107"/>
      <c r="EG680" s="2108"/>
      <c r="EI680" s="2106"/>
      <c r="EJ680" s="2107"/>
      <c r="EK680" s="2108"/>
      <c r="EM680" s="2106"/>
      <c r="EN680" s="2107"/>
      <c r="EO680" s="2570"/>
      <c r="EP680" s="2570"/>
      <c r="EQ680" s="2571"/>
      <c r="ER680" s="2571"/>
      <c r="ES680" s="2108"/>
      <c r="EU680" s="2106"/>
      <c r="EV680" s="2107"/>
      <c r="EW680" s="2108"/>
      <c r="EY680" s="2106"/>
      <c r="EZ680" s="2107"/>
      <c r="FA680" s="2108"/>
      <c r="FC680" s="2106"/>
      <c r="FD680" s="2107"/>
      <c r="FE680" s="2131"/>
      <c r="FF680" s="2132"/>
      <c r="FG680" s="2133"/>
      <c r="FH680" s="2134"/>
      <c r="FL680" s="2260"/>
      <c r="FP680" s="2260"/>
      <c r="FQ680" s="1867"/>
      <c r="FT680" s="2260"/>
      <c r="FX680" s="2260"/>
      <c r="FY680" s="2570"/>
      <c r="FZ680" s="2570"/>
      <c r="GA680" s="2571"/>
      <c r="GB680" s="2571"/>
      <c r="GC680" s="2570">
        <f>STDEV(GF681:GF688)</f>
        <v>0.74915070961339958</v>
      </c>
      <c r="GD680" s="2570"/>
      <c r="GE680" s="2571">
        <f>AVERAGE(GF681:GF688)</f>
        <v>13.713750000000001</v>
      </c>
      <c r="GF680" s="2571"/>
      <c r="GG680" s="1867"/>
      <c r="GJ680" s="2260"/>
      <c r="GK680" s="1867"/>
      <c r="GN680" s="2260"/>
      <c r="GR680" s="2260"/>
      <c r="GS680" s="2570" t="e">
        <f>STDEV(GV681:GV688)</f>
        <v>#DIV/0!</v>
      </c>
      <c r="GT680" s="2570"/>
      <c r="GU680" s="2571" t="e">
        <f>AVERAGE(GV681:GV688)</f>
        <v>#DIV/0!</v>
      </c>
      <c r="GV680" s="2571"/>
      <c r="GW680" s="2570" t="e">
        <f>STDEV(GZ681:GZ688)</f>
        <v>#DIV/0!</v>
      </c>
      <c r="GX680" s="2570"/>
      <c r="GY680" s="2571" t="e">
        <f>AVERAGE(GZ681:GZ688)</f>
        <v>#DIV/0!</v>
      </c>
      <c r="GZ680" s="2571"/>
      <c r="HA680" s="2570"/>
      <c r="HB680" s="2570"/>
      <c r="HC680" s="2571"/>
      <c r="HD680" s="2571"/>
      <c r="HE680" s="2570" t="e">
        <f>STDEV(HH681:HH688)</f>
        <v>#DIV/0!</v>
      </c>
      <c r="HF680" s="2570"/>
      <c r="HG680" s="2571" t="e">
        <f>AVERAGE(HH681:HH688)</f>
        <v>#DIV/0!</v>
      </c>
      <c r="HH680" s="2571"/>
      <c r="HI680" s="2570" t="e">
        <f>STDEV(HL681:HL688)</f>
        <v>#DIV/0!</v>
      </c>
      <c r="HJ680" s="2570"/>
      <c r="HK680" s="2571" t="e">
        <f>AVERAGE(HL681:HL688)</f>
        <v>#DIV/0!</v>
      </c>
      <c r="HL680" s="2571"/>
      <c r="HM680" s="2570" t="e">
        <f>STDEV(HP681:HP688)</f>
        <v>#DIV/0!</v>
      </c>
      <c r="HN680" s="2570"/>
      <c r="HO680" s="2571" t="e">
        <f>AVERAGE(HP681:HP688)</f>
        <v>#DIV/0!</v>
      </c>
      <c r="HP680" s="2571"/>
      <c r="HQ680" s="2570">
        <f>STDEV(HT681:HT688)</f>
        <v>2.6212534488021366</v>
      </c>
      <c r="HR680" s="2570"/>
      <c r="HS680" s="2571">
        <f>AVERAGE(HT681:HT688)</f>
        <v>11.803750000000001</v>
      </c>
      <c r="HT680" s="2571"/>
      <c r="HU680" s="2570"/>
      <c r="HV680" s="2570"/>
      <c r="HW680" s="2571"/>
      <c r="HX680" s="2571"/>
      <c r="HY680" s="2570"/>
      <c r="HZ680" s="2570"/>
      <c r="IA680" s="2571"/>
      <c r="IB680" s="2571"/>
      <c r="IC680" s="2570" t="e">
        <f>STDEV(IF681:IF688)</f>
        <v>#DIV/0!</v>
      </c>
      <c r="ID680" s="2570"/>
      <c r="IE680" s="2571" t="e">
        <f>AVERAGE(IF681:IF688)</f>
        <v>#DIV/0!</v>
      </c>
      <c r="IF680" s="2571"/>
      <c r="IG680" s="2570"/>
      <c r="IH680" s="2570"/>
      <c r="II680" s="2571"/>
      <c r="IJ680" s="2571"/>
      <c r="IK680" s="2570"/>
      <c r="IL680" s="2570"/>
      <c r="IM680" s="2571"/>
      <c r="IN680" s="2571"/>
      <c r="IO680" s="2570" t="e">
        <f>STDEV(IR681:IR688)</f>
        <v>#DIV/0!</v>
      </c>
      <c r="IP680" s="2570"/>
      <c r="IQ680" s="2571" t="e">
        <f>AVERAGE(IR681:IR688)</f>
        <v>#DIV/0!</v>
      </c>
      <c r="IR680" s="2571"/>
      <c r="IS680" s="2570" t="e">
        <f>STDEV(IV681:IV688)</f>
        <v>#DIV/0!</v>
      </c>
      <c r="IT680" s="2570"/>
      <c r="IU680" s="2571" t="e">
        <f>AVERAGE(IV681:IV688)</f>
        <v>#DIV/0!</v>
      </c>
      <c r="IV680" s="2571"/>
      <c r="IW680" s="2572"/>
      <c r="IX680" s="2570"/>
      <c r="IY680" s="2571"/>
      <c r="IZ680" s="2573"/>
      <c r="JA680" s="2570" t="e">
        <f>STDEV(JD681:JD688)</f>
        <v>#DIV/0!</v>
      </c>
      <c r="JB680" s="2570"/>
      <c r="JC680" s="2571" t="e">
        <f>AVERAGE(JD681:JD688)</f>
        <v>#DIV/0!</v>
      </c>
      <c r="JD680" s="2571"/>
      <c r="JE680" s="2572"/>
      <c r="JF680" s="2570"/>
      <c r="JG680" s="2571"/>
      <c r="JH680" s="2573"/>
      <c r="JI680" s="2570" t="e">
        <f>STDEV(JL681:JL688)</f>
        <v>#DIV/0!</v>
      </c>
      <c r="JJ680" s="2570"/>
      <c r="JK680" s="2571" t="e">
        <f>AVERAGE(JL681:JL688)</f>
        <v>#DIV/0!</v>
      </c>
      <c r="JL680" s="2571"/>
      <c r="JM680" s="2570" t="e">
        <f>STDEV(JP681:JP688)</f>
        <v>#DIV/0!</v>
      </c>
      <c r="JN680" s="2570"/>
      <c r="JO680" s="2571" t="e">
        <f>AVERAGE(JP681:JP688)</f>
        <v>#DIV/0!</v>
      </c>
      <c r="JP680" s="2571"/>
      <c r="JQ680" s="2570">
        <f>STDEV(JT681:JT688)</f>
        <v>1.726149720372733</v>
      </c>
      <c r="JR680" s="2570"/>
      <c r="JS680" s="2571">
        <f>AVERAGE(JT681:JT688)</f>
        <v>13.8575</v>
      </c>
      <c r="JT680" s="2571"/>
      <c r="JU680" s="2570"/>
      <c r="JV680" s="2570"/>
      <c r="JW680" s="2571"/>
      <c r="JX680" s="2571"/>
      <c r="JY680" s="2570"/>
      <c r="JZ680" s="2570"/>
      <c r="KA680" s="2571"/>
      <c r="KB680" s="2571"/>
      <c r="KC680" s="2570"/>
      <c r="KD680" s="2570"/>
      <c r="KE680" s="2571"/>
      <c r="KF680" s="2571"/>
      <c r="KG680" s="2570"/>
      <c r="KH680" s="2570"/>
      <c r="KI680" s="2571"/>
      <c r="KJ680" s="2571"/>
      <c r="KK680" s="2570"/>
      <c r="KL680" s="2570"/>
      <c r="KM680" s="2571"/>
      <c r="KN680" s="2571"/>
      <c r="KO680" s="2570"/>
      <c r="KP680" s="2570"/>
      <c r="KQ680" s="2571"/>
      <c r="KR680" s="2571"/>
      <c r="KS680" s="2570"/>
      <c r="KT680" s="2570"/>
      <c r="KU680" s="2571"/>
      <c r="KV680" s="2571"/>
      <c r="KW680" s="2570"/>
      <c r="KX680" s="2570"/>
      <c r="KY680" s="2571"/>
      <c r="KZ680" s="2571"/>
      <c r="LA680" s="2570"/>
      <c r="LB680" s="2570"/>
      <c r="LC680" s="2571"/>
      <c r="LD680" s="2571"/>
      <c r="LE680" s="2570"/>
      <c r="LF680" s="2570"/>
      <c r="LG680" s="2571"/>
      <c r="LH680" s="2571"/>
      <c r="LI680" s="2570"/>
      <c r="LJ680" s="2570"/>
      <c r="LK680" s="2571"/>
      <c r="LL680" s="2571"/>
      <c r="LM680" s="2570"/>
      <c r="LN680" s="2570"/>
      <c r="LO680" s="2571"/>
      <c r="LP680" s="2571"/>
      <c r="LQ680" s="2570"/>
      <c r="LR680" s="2570"/>
      <c r="LS680" s="2571"/>
      <c r="LT680" s="2571"/>
      <c r="LU680" s="2570"/>
      <c r="LV680" s="2570"/>
      <c r="LW680" s="2571"/>
      <c r="LX680" s="2571"/>
      <c r="LY680" s="2570"/>
      <c r="LZ680" s="2570"/>
      <c r="MA680" s="2571"/>
      <c r="MB680" s="2571"/>
      <c r="MC680" s="2570"/>
      <c r="MD680" s="2570"/>
      <c r="ME680" s="2571"/>
      <c r="MF680" s="2571"/>
      <c r="MG680" s="2570"/>
      <c r="MH680" s="2570"/>
      <c r="MI680" s="2571"/>
      <c r="MJ680" s="2571"/>
      <c r="MK680" s="2570"/>
      <c r="ML680" s="2570"/>
      <c r="MM680" s="2571"/>
      <c r="MN680" s="2571"/>
      <c r="MO680" s="2570"/>
      <c r="MP680" s="2570"/>
      <c r="MQ680" s="2571"/>
      <c r="MR680" s="2571"/>
      <c r="MS680" s="2570"/>
      <c r="MT680" s="2570"/>
      <c r="MU680" s="2571"/>
      <c r="MV680" s="2571"/>
      <c r="MW680" s="2570"/>
      <c r="MX680" s="2570"/>
      <c r="MY680" s="2571"/>
      <c r="MZ680" s="2571"/>
      <c r="NA680" s="2570"/>
      <c r="NB680" s="2570"/>
      <c r="NC680" s="2571"/>
      <c r="ND680" s="2571"/>
    </row>
    <row r="681" spans="1:368" s="78" customFormat="1" thickBot="1">
      <c r="A681" s="899"/>
      <c r="B681" s="1754"/>
      <c r="C681" s="1790"/>
      <c r="D681" s="2331"/>
      <c r="E681" s="1790"/>
      <c r="F681" s="2342" t="s">
        <v>744</v>
      </c>
      <c r="G681" s="2342" t="s">
        <v>739</v>
      </c>
      <c r="H681" s="2343">
        <f>AVERAGE(AG681,DA681,BE681,JA681,GW681,GC681,AK681,IS681,JQ681,CC681,HQ681)</f>
        <v>3.3000000000000003</v>
      </c>
      <c r="I681" s="2343">
        <f t="shared" ref="I681:J681" si="851">AVERAGE(AH681,DB681,BF681,JB681,GX681,GD681,AL681,IT681,JR681,CD681,HR681)</f>
        <v>3.6333333333333333</v>
      </c>
      <c r="J681" s="2343">
        <f t="shared" si="851"/>
        <v>4.7333333333333334</v>
      </c>
      <c r="K681" s="2214">
        <f>SUM(H681:J681)</f>
        <v>11.666666666666668</v>
      </c>
      <c r="L681" s="1754"/>
      <c r="M681" s="65"/>
      <c r="N681" s="65"/>
      <c r="O681" s="65"/>
      <c r="P681" s="218"/>
      <c r="Q681" s="2511"/>
      <c r="R681" s="97"/>
      <c r="S681" s="98"/>
      <c r="T681" s="2512"/>
      <c r="U681" s="41"/>
      <c r="V681" s="41"/>
      <c r="W681" s="41"/>
      <c r="X681" s="100"/>
      <c r="Y681" s="101"/>
      <c r="Z681" s="101"/>
      <c r="AA681" s="101"/>
      <c r="AB681" s="102"/>
      <c r="AC681" s="484"/>
      <c r="AD681" s="484"/>
      <c r="AE681" s="484"/>
      <c r="AF681" s="2403"/>
      <c r="AG681" s="358"/>
      <c r="AH681" s="358"/>
      <c r="AI681" s="358"/>
      <c r="AJ681" s="543"/>
      <c r="AK681" s="2405"/>
      <c r="AL681" s="1556"/>
      <c r="AM681" s="1556"/>
      <c r="AN681" s="2406"/>
      <c r="AO681" s="2225"/>
      <c r="AP681" s="2225"/>
      <c r="AQ681" s="2225"/>
      <c r="AR681" s="2226"/>
      <c r="AS681" s="879"/>
      <c r="AT681" s="879"/>
      <c r="AU681" s="879"/>
      <c r="AV681" s="2236"/>
      <c r="AW681" s="1906"/>
      <c r="AX681" s="683"/>
      <c r="AY681" s="683"/>
      <c r="AZ681" s="1907"/>
      <c r="BA681" s="4"/>
      <c r="BB681" s="4"/>
      <c r="BC681" s="4"/>
      <c r="BD681" s="2395"/>
      <c r="BE681" s="2400"/>
      <c r="BF681" s="1526"/>
      <c r="BG681" s="2450"/>
      <c r="BH681" s="2447"/>
      <c r="BI681" s="221"/>
      <c r="BJ681" s="221"/>
      <c r="BK681" s="221"/>
      <c r="BL681" s="220"/>
      <c r="BM681" s="2235"/>
      <c r="BN681" s="879"/>
      <c r="BO681" s="879"/>
      <c r="BP681" s="2236"/>
      <c r="BQ681" s="109"/>
      <c r="BR681" s="109"/>
      <c r="BS681" s="109"/>
      <c r="BT681" s="608"/>
      <c r="BU681" s="1939"/>
      <c r="BV681" s="109"/>
      <c r="BW681" s="109"/>
      <c r="BX681" s="1940"/>
      <c r="BY681" s="374"/>
      <c r="BZ681" s="374"/>
      <c r="CA681" s="374"/>
      <c r="CB681" s="2263"/>
      <c r="CC681" s="41"/>
      <c r="CD681" s="41"/>
      <c r="CE681" s="41"/>
      <c r="CF681" s="148"/>
      <c r="CG681" s="38"/>
      <c r="CH681" s="38"/>
      <c r="CI681" s="38"/>
      <c r="CJ681" s="117"/>
      <c r="CK681" s="221"/>
      <c r="CL681" s="221"/>
      <c r="CM681" s="221"/>
      <c r="CN681" s="220"/>
      <c r="CO681" s="1858"/>
      <c r="CQ681" s="3"/>
      <c r="CR681" s="2020"/>
      <c r="CV681" s="121"/>
      <c r="CW681" s="2"/>
      <c r="CY681" s="3"/>
      <c r="CZ681" s="3"/>
      <c r="DA681" s="2418"/>
      <c r="DB681" s="378"/>
      <c r="DC681" s="2448"/>
      <c r="DD681" s="369"/>
      <c r="DE681" s="2"/>
      <c r="DG681" s="3"/>
      <c r="DH681" s="3"/>
      <c r="DI681" s="2"/>
      <c r="DK681" s="3"/>
      <c r="DL681" s="3"/>
      <c r="DM681" s="90"/>
      <c r="DN681" s="90"/>
      <c r="DO681" s="90"/>
      <c r="DP681" s="103"/>
      <c r="DQ681" s="2"/>
      <c r="DS681" s="3"/>
      <c r="DT681" s="121"/>
      <c r="DU681" s="2"/>
      <c r="DW681" s="3"/>
      <c r="DX681" s="121"/>
      <c r="DY681" s="2"/>
      <c r="EA681" s="3"/>
      <c r="EB681" s="121"/>
      <c r="EC681" s="2"/>
      <c r="EE681" s="3"/>
      <c r="EF681" s="121"/>
      <c r="EG681" s="2"/>
      <c r="EI681" s="3"/>
      <c r="EJ681" s="121"/>
      <c r="EK681" s="2"/>
      <c r="EM681" s="3"/>
      <c r="EN681" s="121"/>
      <c r="EO681" s="1870"/>
      <c r="EP681" s="462"/>
      <c r="EQ681" s="462"/>
      <c r="ER681" s="1871"/>
      <c r="ES681" s="2"/>
      <c r="EU681" s="3"/>
      <c r="EV681" s="121"/>
      <c r="EW681" s="2"/>
      <c r="EY681" s="3"/>
      <c r="EZ681" s="121"/>
      <c r="FA681" s="2"/>
      <c r="FC681" s="3"/>
      <c r="FD681" s="121"/>
      <c r="FE681" s="1682"/>
      <c r="FF681" s="1683"/>
      <c r="FG681" s="1684"/>
      <c r="FH681" s="1685"/>
      <c r="FL681" s="2252"/>
      <c r="FP681" s="2252"/>
      <c r="FQ681" s="1858"/>
      <c r="FT681" s="2252"/>
      <c r="FX681" s="2252"/>
      <c r="FY681" s="374"/>
      <c r="FZ681" s="374"/>
      <c r="GA681" s="374"/>
      <c r="GB681" s="2263"/>
      <c r="GC681" s="374">
        <f t="shared" ref="GC681" si="852">GF681*6/20</f>
        <v>3.9</v>
      </c>
      <c r="GD681" s="374">
        <f t="shared" ref="GD681" si="853">GF681*6/20</f>
        <v>3.9</v>
      </c>
      <c r="GE681" s="374">
        <f t="shared" ref="GE681" si="854">GF681*8/20</f>
        <v>5.2</v>
      </c>
      <c r="GF681" s="2263">
        <v>13</v>
      </c>
      <c r="GG681" s="1858"/>
      <c r="GJ681" s="2252"/>
      <c r="GK681" s="1858"/>
      <c r="GN681" s="2252"/>
      <c r="GR681" s="2252"/>
      <c r="GS681" s="374"/>
      <c r="GT681" s="374"/>
      <c r="GU681" s="374"/>
      <c r="GV681" s="2263"/>
      <c r="GW681" s="1870"/>
      <c r="GX681" s="462"/>
      <c r="GY681" s="462"/>
      <c r="GZ681" s="1871"/>
      <c r="HA681" s="1870"/>
      <c r="HB681" s="462"/>
      <c r="HC681" s="462"/>
      <c r="HD681" s="1871"/>
      <c r="HE681" s="1870"/>
      <c r="HF681" s="462"/>
      <c r="HG681" s="462"/>
      <c r="HH681" s="1871"/>
      <c r="HI681" s="374"/>
      <c r="HJ681" s="374"/>
      <c r="HK681" s="374"/>
      <c r="HL681" s="2263"/>
      <c r="HM681" s="1870"/>
      <c r="HN681" s="462"/>
      <c r="HO681" s="462"/>
      <c r="HP681" s="1871"/>
      <c r="HQ681" s="1870">
        <v>2</v>
      </c>
      <c r="HR681" s="462">
        <v>3</v>
      </c>
      <c r="HS681" s="462">
        <v>4</v>
      </c>
      <c r="HT681" s="1871">
        <f t="shared" ref="HT681" si="855">HS681+HR681+HQ681</f>
        <v>9</v>
      </c>
      <c r="HU681" s="1870"/>
      <c r="HV681" s="462"/>
      <c r="HW681" s="462"/>
      <c r="HX681" s="1871"/>
      <c r="HY681" s="1870"/>
      <c r="HZ681" s="462"/>
      <c r="IA681" s="462"/>
      <c r="IB681" s="1871"/>
      <c r="IC681" s="374"/>
      <c r="ID681" s="374"/>
      <c r="IE681" s="374"/>
      <c r="IF681" s="2263"/>
      <c r="IG681" s="1870"/>
      <c r="IH681" s="462"/>
      <c r="II681" s="462"/>
      <c r="IJ681" s="1871"/>
      <c r="IK681" s="1870"/>
      <c r="IL681" s="462"/>
      <c r="IM681" s="462"/>
      <c r="IN681" s="1871"/>
      <c r="IO681" s="1906"/>
      <c r="IP681" s="683"/>
      <c r="IQ681" s="683"/>
      <c r="IR681" s="1907"/>
      <c r="IS681" s="1870"/>
      <c r="IT681" s="462"/>
      <c r="IU681" s="462"/>
      <c r="IV681" s="1871"/>
      <c r="IW681" s="1906"/>
      <c r="IX681" s="683"/>
      <c r="IY681" s="683"/>
      <c r="IZ681" s="1907"/>
      <c r="JA681" s="1869"/>
      <c r="JB681" s="374"/>
      <c r="JC681" s="374"/>
      <c r="JD681" s="2263"/>
      <c r="JE681" s="1906"/>
      <c r="JF681" s="683"/>
      <c r="JG681" s="683"/>
      <c r="JH681" s="1907"/>
      <c r="JI681" s="1869"/>
      <c r="JJ681" s="374"/>
      <c r="JK681" s="374"/>
      <c r="JL681" s="2263"/>
      <c r="JM681" s="1870"/>
      <c r="JN681" s="462"/>
      <c r="JO681" s="462"/>
      <c r="JP681" s="1871"/>
      <c r="JQ681" s="1870">
        <v>4</v>
      </c>
      <c r="JR681" s="462">
        <v>4</v>
      </c>
      <c r="JS681" s="462">
        <v>5</v>
      </c>
      <c r="JT681" s="1871">
        <f t="shared" ref="JT681" si="856">JS681+JR681+JQ681</f>
        <v>13</v>
      </c>
      <c r="JU681" s="1870"/>
      <c r="JV681" s="462"/>
      <c r="JW681" s="462"/>
      <c r="JX681" s="1871"/>
      <c r="JY681" s="1870"/>
      <c r="JZ681" s="462"/>
      <c r="KA681" s="462"/>
      <c r="KB681" s="1871"/>
      <c r="KC681" s="1870"/>
      <c r="KD681" s="462"/>
      <c r="KE681" s="462"/>
      <c r="KF681" s="1871"/>
      <c r="KG681" s="1870"/>
      <c r="KH681" s="462"/>
      <c r="KI681" s="462"/>
      <c r="KJ681" s="1871"/>
      <c r="KK681" s="1870"/>
      <c r="KL681" s="462"/>
      <c r="KM681" s="462"/>
      <c r="KN681" s="1871"/>
      <c r="KO681" s="1870"/>
      <c r="KP681" s="462"/>
      <c r="KQ681" s="462"/>
      <c r="KR681" s="1871"/>
      <c r="KS681" s="1870"/>
      <c r="KT681" s="462"/>
      <c r="KU681" s="462"/>
      <c r="KV681" s="1871"/>
      <c r="KW681" s="1870"/>
      <c r="KX681" s="462"/>
      <c r="KY681" s="462"/>
      <c r="KZ681" s="1871"/>
      <c r="LA681" s="1870"/>
      <c r="LB681" s="462"/>
      <c r="LC681" s="462"/>
      <c r="LD681" s="1871"/>
      <c r="LE681" s="1870"/>
      <c r="LF681" s="462"/>
      <c r="LG681" s="462"/>
      <c r="LH681" s="1871"/>
      <c r="LI681" s="1870"/>
      <c r="LJ681" s="462"/>
      <c r="LK681" s="462"/>
      <c r="LL681" s="1871"/>
      <c r="LM681" s="1870"/>
      <c r="LN681" s="462"/>
      <c r="LO681" s="462"/>
      <c r="LP681" s="1871"/>
      <c r="LQ681" s="1870"/>
      <c r="LR681" s="462"/>
      <c r="LS681" s="462"/>
      <c r="LT681" s="1871"/>
      <c r="LU681" s="1870"/>
      <c r="LV681" s="462"/>
      <c r="LW681" s="462"/>
      <c r="LX681" s="1871"/>
      <c r="LY681" s="1870"/>
      <c r="LZ681" s="462"/>
      <c r="MA681" s="462"/>
      <c r="MB681" s="1871"/>
      <c r="MC681" s="1870"/>
      <c r="MD681" s="462"/>
      <c r="ME681" s="462"/>
      <c r="MF681" s="1871"/>
      <c r="MG681" s="1870"/>
      <c r="MH681" s="462"/>
      <c r="MI681" s="462"/>
      <c r="MJ681" s="1871"/>
      <c r="MK681" s="1870"/>
      <c r="ML681" s="462"/>
      <c r="MM681" s="462"/>
      <c r="MN681" s="1871"/>
      <c r="MO681" s="1870"/>
      <c r="MP681" s="462"/>
      <c r="MQ681" s="462"/>
      <c r="MR681" s="1871"/>
      <c r="MS681" s="1870"/>
      <c r="MT681" s="462"/>
      <c r="MU681" s="462"/>
      <c r="MV681" s="1871"/>
      <c r="MW681" s="1870"/>
      <c r="MX681" s="462"/>
      <c r="MY681" s="462"/>
      <c r="MZ681" s="1871"/>
      <c r="NA681" s="1870"/>
      <c r="NB681" s="462"/>
      <c r="NC681" s="462"/>
      <c r="ND681" s="1871"/>
    </row>
    <row r="682" spans="1:368" s="78" customFormat="1" thickBot="1">
      <c r="A682" s="899"/>
      <c r="B682" s="1754"/>
      <c r="C682" s="1790"/>
      <c r="D682" s="2331"/>
      <c r="E682" s="1790"/>
      <c r="F682" s="2342"/>
      <c r="G682" s="2342" t="s">
        <v>740</v>
      </c>
      <c r="H682" s="2352">
        <f t="shared" ref="H682:H688" si="857">AVERAGE(AG682,DA682,BE682,JA682,GW682,GC682,AK682,IS682,JQ682,CC682,HQ682)</f>
        <v>4.5096666666666669</v>
      </c>
      <c r="I682" s="2354">
        <f t="shared" ref="I682:I688" si="858">AVERAGE(AH682,DB682,BF682,JB682,GX682,GD682,AL682,IT682,JR682,CD682,HR682)</f>
        <v>4.176333333333333</v>
      </c>
      <c r="J682" s="2343">
        <f t="shared" ref="J682:J688" si="859">AVERAGE(AI682,DC682,BG682,JC682,GY682,GE682,AM682,IU682,JS682,CE682,HS682)</f>
        <v>5.4573333333333336</v>
      </c>
      <c r="K682" s="2215">
        <f t="shared" ref="K682:K690" si="860">SUM(H682:J682)</f>
        <v>14.143333333333334</v>
      </c>
      <c r="L682" s="1754"/>
      <c r="M682" s="65"/>
      <c r="N682" s="65"/>
      <c r="O682" s="65"/>
      <c r="P682" s="218"/>
      <c r="Q682" s="2511"/>
      <c r="R682" s="97"/>
      <c r="S682" s="98"/>
      <c r="T682" s="2512"/>
      <c r="U682" s="41"/>
      <c r="V682" s="41"/>
      <c r="W682" s="41"/>
      <c r="X682" s="100"/>
      <c r="Y682" s="101"/>
      <c r="Z682" s="101"/>
      <c r="AA682" s="101"/>
      <c r="AB682" s="102"/>
      <c r="AC682" s="484"/>
      <c r="AD682" s="484"/>
      <c r="AE682" s="484"/>
      <c r="AF682" s="2403"/>
      <c r="AG682" s="358"/>
      <c r="AH682" s="358"/>
      <c r="AI682" s="358"/>
      <c r="AJ682" s="543"/>
      <c r="AK682" s="485"/>
      <c r="AL682" s="486"/>
      <c r="AM682" s="486"/>
      <c r="AN682" s="2361"/>
      <c r="AO682" s="2227"/>
      <c r="AP682" s="2227"/>
      <c r="AQ682" s="2227"/>
      <c r="AR682" s="108"/>
      <c r="AS682" s="358"/>
      <c r="AT682" s="358"/>
      <c r="AU682" s="358"/>
      <c r="AV682" s="1983"/>
      <c r="AW682" s="1971"/>
      <c r="AX682" s="665"/>
      <c r="AY682" s="666"/>
      <c r="AZ682" s="1963"/>
      <c r="BA682" s="4"/>
      <c r="BB682" s="4"/>
      <c r="BC682" s="4"/>
      <c r="BD682" s="2395"/>
      <c r="BE682" s="2401"/>
      <c r="BF682" s="368"/>
      <c r="BG682" s="2451"/>
      <c r="BH682" s="2448"/>
      <c r="BI682" s="221"/>
      <c r="BJ682" s="221"/>
      <c r="BK682" s="221"/>
      <c r="BL682" s="220"/>
      <c r="BM682" s="1982"/>
      <c r="BN682" s="358"/>
      <c r="BO682" s="358"/>
      <c r="BP682" s="1983"/>
      <c r="BQ682" s="109"/>
      <c r="BR682" s="109"/>
      <c r="BS682" s="109"/>
      <c r="BT682" s="608"/>
      <c r="BU682" s="1939"/>
      <c r="BV682" s="109"/>
      <c r="BW682" s="109"/>
      <c r="BX682" s="1940"/>
      <c r="BY682" s="374"/>
      <c r="BZ682" s="374"/>
      <c r="CA682" s="374"/>
      <c r="CB682" s="2263"/>
      <c r="CC682" s="41"/>
      <c r="CD682" s="41"/>
      <c r="CE682" s="41"/>
      <c r="CF682" s="148"/>
      <c r="CG682" s="38"/>
      <c r="CH682" s="38"/>
      <c r="CI682" s="38"/>
      <c r="CJ682" s="117"/>
      <c r="CK682" s="221"/>
      <c r="CL682" s="221"/>
      <c r="CM682" s="221"/>
      <c r="CN682" s="220"/>
      <c r="CO682" s="1858"/>
      <c r="CQ682" s="3"/>
      <c r="CR682" s="2020"/>
      <c r="CV682" s="121"/>
      <c r="CW682" s="2"/>
      <c r="CY682" s="3"/>
      <c r="CZ682" s="3"/>
      <c r="DA682" s="2418"/>
      <c r="DB682" s="378"/>
      <c r="DC682" s="2448"/>
      <c r="DD682" s="369"/>
      <c r="DE682" s="2"/>
      <c r="DG682" s="3"/>
      <c r="DH682" s="3"/>
      <c r="DI682" s="2"/>
      <c r="DK682" s="3"/>
      <c r="DL682" s="3"/>
      <c r="DM682" s="90"/>
      <c r="DN682" s="90"/>
      <c r="DO682" s="90"/>
      <c r="DP682" s="103"/>
      <c r="DQ682" s="2"/>
      <c r="DS682" s="3"/>
      <c r="DT682" s="121"/>
      <c r="DU682" s="2"/>
      <c r="DW682" s="3"/>
      <c r="DX682" s="121"/>
      <c r="DY682" s="2"/>
      <c r="EA682" s="3"/>
      <c r="EB682" s="121"/>
      <c r="EC682" s="2"/>
      <c r="EE682" s="3"/>
      <c r="EF682" s="121"/>
      <c r="EG682" s="2"/>
      <c r="EI682" s="3"/>
      <c r="EJ682" s="121"/>
      <c r="EK682" s="2"/>
      <c r="EM682" s="3"/>
      <c r="EN682" s="121"/>
      <c r="EO682" s="1870"/>
      <c r="EP682" s="462"/>
      <c r="EQ682" s="462"/>
      <c r="ER682" s="1871"/>
      <c r="ES682" s="2"/>
      <c r="EU682" s="3"/>
      <c r="EV682" s="121"/>
      <c r="EW682" s="2"/>
      <c r="EY682" s="3"/>
      <c r="EZ682" s="121"/>
      <c r="FA682" s="2"/>
      <c r="FC682" s="3"/>
      <c r="FD682" s="121"/>
      <c r="FE682" s="1682"/>
      <c r="FF682" s="1683"/>
      <c r="FG682" s="1684"/>
      <c r="FH682" s="1685"/>
      <c r="FL682" s="2252"/>
      <c r="FP682" s="2252"/>
      <c r="FQ682" s="1858"/>
      <c r="FT682" s="2252"/>
      <c r="FX682" s="2252"/>
      <c r="FY682" s="374"/>
      <c r="FZ682" s="374"/>
      <c r="GA682" s="374"/>
      <c r="GB682" s="2263"/>
      <c r="GC682" s="374">
        <f t="shared" ref="GC682:GC688" si="861">GF682*6/20</f>
        <v>4.2</v>
      </c>
      <c r="GD682" s="374">
        <f t="shared" ref="GD682:GD688" si="862">GF682*6/20</f>
        <v>4.2</v>
      </c>
      <c r="GE682" s="374">
        <f t="shared" ref="GE682:GE688" si="863">GF682*8/20</f>
        <v>5.6</v>
      </c>
      <c r="GF682" s="2263">
        <v>14</v>
      </c>
      <c r="GG682" s="1858"/>
      <c r="GJ682" s="2252"/>
      <c r="GK682" s="1858"/>
      <c r="GN682" s="2252"/>
      <c r="GR682" s="2252"/>
      <c r="GS682" s="1870"/>
      <c r="GT682" s="462"/>
      <c r="GU682" s="462"/>
      <c r="GV682" s="1871"/>
      <c r="GW682" s="1870"/>
      <c r="GX682" s="462"/>
      <c r="GY682" s="462"/>
      <c r="GZ682" s="1871"/>
      <c r="HA682" s="1870"/>
      <c r="HB682" s="462"/>
      <c r="HC682" s="462"/>
      <c r="HD682" s="1871"/>
      <c r="HE682" s="1870"/>
      <c r="HF682" s="462"/>
      <c r="HG682" s="462"/>
      <c r="HH682" s="1871"/>
      <c r="HI682" s="374"/>
      <c r="HJ682" s="374"/>
      <c r="HK682" s="374"/>
      <c r="HL682" s="2263"/>
      <c r="HM682" s="1870"/>
      <c r="HN682" s="462"/>
      <c r="HO682" s="462"/>
      <c r="HP682" s="1871"/>
      <c r="HQ682" s="2477">
        <f t="shared" ref="HQ682" si="864">HT682*6/20</f>
        <v>4.3289999999999997</v>
      </c>
      <c r="HR682" s="2477">
        <f t="shared" ref="HR682" si="865">HT682*6/20</f>
        <v>4.3289999999999997</v>
      </c>
      <c r="HS682" s="2477">
        <f t="shared" ref="HS682" si="866">HT682*8/20</f>
        <v>5.7720000000000002</v>
      </c>
      <c r="HT682" s="2478">
        <v>14.43</v>
      </c>
      <c r="HU682" s="1870"/>
      <c r="HV682" s="462"/>
      <c r="HW682" s="462"/>
      <c r="HX682" s="1871"/>
      <c r="HY682" s="1870"/>
      <c r="HZ682" s="462"/>
      <c r="IA682" s="462"/>
      <c r="IB682" s="1871"/>
      <c r="IC682" s="374"/>
      <c r="ID682" s="374"/>
      <c r="IE682" s="374"/>
      <c r="IF682" s="2263"/>
      <c r="IG682" s="1870"/>
      <c r="IH682" s="462"/>
      <c r="II682" s="462"/>
      <c r="IJ682" s="1871"/>
      <c r="IK682" s="1870"/>
      <c r="IL682" s="462"/>
      <c r="IM682" s="462"/>
      <c r="IN682" s="1871"/>
      <c r="IO682" s="374"/>
      <c r="IP682" s="374"/>
      <c r="IQ682" s="374"/>
      <c r="IR682" s="2263"/>
      <c r="IS682" s="2477"/>
      <c r="IT682" s="2477"/>
      <c r="IU682" s="2477"/>
      <c r="IV682" s="2478"/>
      <c r="IW682" s="1869"/>
      <c r="IX682" s="374"/>
      <c r="IY682" s="374"/>
      <c r="IZ682" s="2263"/>
      <c r="JA682" s="1869"/>
      <c r="JB682" s="374"/>
      <c r="JC682" s="374"/>
      <c r="JD682" s="2263"/>
      <c r="JE682" s="1869"/>
      <c r="JF682" s="374"/>
      <c r="JG682" s="374"/>
      <c r="JH682" s="2263"/>
      <c r="JI682" s="1869"/>
      <c r="JJ682" s="374"/>
      <c r="JK682" s="374"/>
      <c r="JL682" s="2263"/>
      <c r="JM682" s="1870"/>
      <c r="JN682" s="462"/>
      <c r="JO682" s="462"/>
      <c r="JP682" s="1871"/>
      <c r="JQ682" s="1870">
        <v>5</v>
      </c>
      <c r="JR682" s="462">
        <v>4</v>
      </c>
      <c r="JS682" s="462">
        <v>5</v>
      </c>
      <c r="JT682" s="1871">
        <f t="shared" ref="JT682:JT688" si="867">JS682+JR682+JQ682</f>
        <v>14</v>
      </c>
      <c r="JU682" s="1870"/>
      <c r="JV682" s="462"/>
      <c r="JW682" s="462"/>
      <c r="JX682" s="1871"/>
      <c r="JY682" s="1870"/>
      <c r="JZ682" s="462"/>
      <c r="KA682" s="462"/>
      <c r="KB682" s="1871"/>
      <c r="KC682" s="1870"/>
      <c r="KD682" s="462"/>
      <c r="KE682" s="462"/>
      <c r="KF682" s="1871"/>
      <c r="KG682" s="1870"/>
      <c r="KH682" s="462"/>
      <c r="KI682" s="462"/>
      <c r="KJ682" s="1871"/>
      <c r="KK682" s="1870"/>
      <c r="KL682" s="462"/>
      <c r="KM682" s="462"/>
      <c r="KN682" s="1871"/>
      <c r="KO682" s="1870"/>
      <c r="KP682" s="462"/>
      <c r="KQ682" s="462"/>
      <c r="KR682" s="1871"/>
      <c r="KS682" s="1870"/>
      <c r="KT682" s="462"/>
      <c r="KU682" s="462"/>
      <c r="KV682" s="1871"/>
      <c r="KW682" s="1870"/>
      <c r="KX682" s="462"/>
      <c r="KY682" s="462"/>
      <c r="KZ682" s="1871"/>
      <c r="LA682" s="1870"/>
      <c r="LB682" s="462"/>
      <c r="LC682" s="462"/>
      <c r="LD682" s="1871"/>
      <c r="LE682" s="1870"/>
      <c r="LF682" s="462"/>
      <c r="LG682" s="462"/>
      <c r="LH682" s="1871"/>
      <c r="LI682" s="1870"/>
      <c r="LJ682" s="462"/>
      <c r="LK682" s="462"/>
      <c r="LL682" s="1871"/>
      <c r="LM682" s="1870"/>
      <c r="LN682" s="462"/>
      <c r="LO682" s="462"/>
      <c r="LP682" s="1871"/>
      <c r="LQ682" s="1870"/>
      <c r="LR682" s="462"/>
      <c r="LS682" s="462"/>
      <c r="LT682" s="1871"/>
      <c r="LU682" s="1870"/>
      <c r="LV682" s="462"/>
      <c r="LW682" s="462"/>
      <c r="LX682" s="1871"/>
      <c r="LY682" s="1870"/>
      <c r="LZ682" s="462"/>
      <c r="MA682" s="462"/>
      <c r="MB682" s="1871"/>
      <c r="MC682" s="1870"/>
      <c r="MD682" s="462"/>
      <c r="ME682" s="462"/>
      <c r="MF682" s="1871"/>
      <c r="MG682" s="1870"/>
      <c r="MH682" s="462"/>
      <c r="MI682" s="462"/>
      <c r="MJ682" s="1871"/>
      <c r="MK682" s="1870"/>
      <c r="ML682" s="462"/>
      <c r="MM682" s="462"/>
      <c r="MN682" s="1871"/>
      <c r="MO682" s="1870"/>
      <c r="MP682" s="462"/>
      <c r="MQ682" s="462"/>
      <c r="MR682" s="1871"/>
      <c r="MS682" s="1870"/>
      <c r="MT682" s="462"/>
      <c r="MU682" s="462"/>
      <c r="MV682" s="1871"/>
      <c r="MW682" s="1870"/>
      <c r="MX682" s="462"/>
      <c r="MY682" s="462"/>
      <c r="MZ682" s="1871"/>
      <c r="NA682" s="1870"/>
      <c r="NB682" s="462"/>
      <c r="NC682" s="462"/>
      <c r="ND682" s="1871"/>
    </row>
    <row r="683" spans="1:368" s="78" customFormat="1" thickBot="1">
      <c r="A683" s="899"/>
      <c r="B683" s="1754"/>
      <c r="C683" s="1790"/>
      <c r="D683" s="2331"/>
      <c r="E683" s="1790"/>
      <c r="F683" s="2342"/>
      <c r="G683" s="2342" t="s">
        <v>735</v>
      </c>
      <c r="H683" s="2354">
        <f t="shared" si="857"/>
        <v>4.0526666666666662</v>
      </c>
      <c r="I683" s="2377">
        <f t="shared" si="858"/>
        <v>4.2193333333333332</v>
      </c>
      <c r="J683" s="2354">
        <f t="shared" si="859"/>
        <v>5.8479999999999999</v>
      </c>
      <c r="K683" s="2216">
        <f t="shared" si="860"/>
        <v>14.119999999999997</v>
      </c>
      <c r="L683" s="1754"/>
      <c r="M683" s="65"/>
      <c r="N683" s="65"/>
      <c r="O683" s="65"/>
      <c r="P683" s="218"/>
      <c r="Q683" s="2511"/>
      <c r="R683" s="97"/>
      <c r="S683" s="98"/>
      <c r="T683" s="2512"/>
      <c r="U683" s="41"/>
      <c r="V683" s="41"/>
      <c r="W683" s="41"/>
      <c r="X683" s="100"/>
      <c r="Y683" s="101"/>
      <c r="Z683" s="101"/>
      <c r="AA683" s="101"/>
      <c r="AB683" s="102"/>
      <c r="AC683" s="484"/>
      <c r="AD683" s="484"/>
      <c r="AE683" s="484"/>
      <c r="AF683" s="2403"/>
      <c r="AG683" s="358"/>
      <c r="AH683" s="358"/>
      <c r="AI683" s="358"/>
      <c r="AJ683" s="543"/>
      <c r="AK683" s="485"/>
      <c r="AL683" s="486"/>
      <c r="AM683" s="486"/>
      <c r="AN683" s="2361"/>
      <c r="AO683" s="2227"/>
      <c r="AP683" s="2227"/>
      <c r="AQ683" s="2227"/>
      <c r="AR683" s="108"/>
      <c r="AS683" s="358"/>
      <c r="AT683" s="358"/>
      <c r="AU683" s="358"/>
      <c r="AV683" s="1983"/>
      <c r="AW683" s="1971"/>
      <c r="AX683" s="665"/>
      <c r="AY683" s="666"/>
      <c r="AZ683" s="1963"/>
      <c r="BA683" s="4"/>
      <c r="BB683" s="4"/>
      <c r="BC683" s="4"/>
      <c r="BD683" s="2395"/>
      <c r="BE683" s="2401"/>
      <c r="BF683" s="368"/>
      <c r="BG683" s="2451"/>
      <c r="BH683" s="2448"/>
      <c r="BI683" s="221"/>
      <c r="BJ683" s="221"/>
      <c r="BK683" s="221"/>
      <c r="BL683" s="220"/>
      <c r="BM683" s="1982"/>
      <c r="BN683" s="358"/>
      <c r="BO683" s="358"/>
      <c r="BP683" s="1983"/>
      <c r="BQ683" s="109"/>
      <c r="BR683" s="109"/>
      <c r="BS683" s="109"/>
      <c r="BT683" s="608"/>
      <c r="BU683" s="1939"/>
      <c r="BV683" s="109"/>
      <c r="BW683" s="109"/>
      <c r="BX683" s="1940"/>
      <c r="BY683" s="374"/>
      <c r="BZ683" s="374"/>
      <c r="CA683" s="374"/>
      <c r="CB683" s="2263"/>
      <c r="CC683" s="1906"/>
      <c r="CD683" s="683"/>
      <c r="CE683" s="683"/>
      <c r="CF683" s="1907"/>
      <c r="CG683" s="38"/>
      <c r="CH683" s="38"/>
      <c r="CI683" s="38"/>
      <c r="CJ683" s="117"/>
      <c r="CK683" s="221"/>
      <c r="CL683" s="221"/>
      <c r="CM683" s="221"/>
      <c r="CN683" s="220"/>
      <c r="CO683" s="1858"/>
      <c r="CQ683" s="3"/>
      <c r="CR683" s="2020"/>
      <c r="CV683" s="121"/>
      <c r="CW683" s="2"/>
      <c r="CY683" s="3"/>
      <c r="CZ683" s="3"/>
      <c r="DA683" s="2418"/>
      <c r="DB683" s="378"/>
      <c r="DC683" s="2448"/>
      <c r="DD683" s="369"/>
      <c r="DE683" s="2"/>
      <c r="DG683" s="3"/>
      <c r="DH683" s="3"/>
      <c r="DI683" s="2"/>
      <c r="DK683" s="3"/>
      <c r="DL683" s="3"/>
      <c r="DM683" s="90"/>
      <c r="DN683" s="90"/>
      <c r="DO683" s="90"/>
      <c r="DP683" s="103"/>
      <c r="DQ683" s="2"/>
      <c r="DS683" s="3"/>
      <c r="DT683" s="121"/>
      <c r="DU683" s="2"/>
      <c r="DW683" s="3"/>
      <c r="DX683" s="121"/>
      <c r="DY683" s="2"/>
      <c r="EA683" s="3"/>
      <c r="EB683" s="121"/>
      <c r="EC683" s="2"/>
      <c r="EE683" s="3"/>
      <c r="EF683" s="121"/>
      <c r="EG683" s="2"/>
      <c r="EI683" s="3"/>
      <c r="EJ683" s="121"/>
      <c r="EK683" s="2"/>
      <c r="EM683" s="3"/>
      <c r="EN683" s="121"/>
      <c r="EO683" s="1870"/>
      <c r="EP683" s="462"/>
      <c r="EQ683" s="462"/>
      <c r="ER683" s="1871"/>
      <c r="ES683" s="2"/>
      <c r="EU683" s="3"/>
      <c r="EV683" s="121"/>
      <c r="EW683" s="2"/>
      <c r="EY683" s="3"/>
      <c r="EZ683" s="121"/>
      <c r="FA683" s="2"/>
      <c r="FC683" s="3"/>
      <c r="FD683" s="121"/>
      <c r="FE683" s="1682"/>
      <c r="FF683" s="1683"/>
      <c r="FG683" s="1684"/>
      <c r="FH683" s="1685"/>
      <c r="FL683" s="2252"/>
      <c r="FP683" s="2252"/>
      <c r="FQ683" s="1858"/>
      <c r="FT683" s="2252"/>
      <c r="FX683" s="2252"/>
      <c r="FY683" s="374"/>
      <c r="FZ683" s="374"/>
      <c r="GA683" s="374"/>
      <c r="GB683" s="2263"/>
      <c r="GC683" s="374">
        <f t="shared" si="861"/>
        <v>4.5</v>
      </c>
      <c r="GD683" s="374">
        <f t="shared" si="862"/>
        <v>4.5</v>
      </c>
      <c r="GE683" s="374">
        <f t="shared" si="863"/>
        <v>6</v>
      </c>
      <c r="GF683" s="2263">
        <v>15</v>
      </c>
      <c r="GG683" s="1858"/>
      <c r="GJ683" s="2252"/>
      <c r="GK683" s="1858"/>
      <c r="GN683" s="2252"/>
      <c r="GR683" s="2252"/>
      <c r="GS683" s="374"/>
      <c r="GT683" s="374"/>
      <c r="GU683" s="374"/>
      <c r="GV683" s="2263"/>
      <c r="GW683" s="1870"/>
      <c r="GX683" s="462"/>
      <c r="GY683" s="462"/>
      <c r="GZ683" s="1871"/>
      <c r="HA683" s="1870"/>
      <c r="HB683" s="462"/>
      <c r="HC683" s="462"/>
      <c r="HD683" s="1871"/>
      <c r="HE683" s="1870"/>
      <c r="HF683" s="462"/>
      <c r="HG683" s="462"/>
      <c r="HH683" s="1871"/>
      <c r="HI683" s="374"/>
      <c r="HJ683" s="374"/>
      <c r="HK683" s="374"/>
      <c r="HL683" s="2263"/>
      <c r="HM683" s="1870"/>
      <c r="HN683" s="462"/>
      <c r="HO683" s="462"/>
      <c r="HP683" s="1871"/>
      <c r="HQ683" s="1870">
        <v>3.5</v>
      </c>
      <c r="HR683" s="462">
        <v>4</v>
      </c>
      <c r="HS683" s="462">
        <v>6</v>
      </c>
      <c r="HT683" s="1871">
        <f t="shared" ref="HT683:HT688" si="868">HS683+HR683+HQ683</f>
        <v>13.5</v>
      </c>
      <c r="HU683" s="1906"/>
      <c r="HV683" s="683"/>
      <c r="HW683" s="683"/>
      <c r="HX683" s="1907"/>
      <c r="HY683" s="1906"/>
      <c r="HZ683" s="683"/>
      <c r="IA683" s="683"/>
      <c r="IB683" s="1907"/>
      <c r="IC683" s="374"/>
      <c r="ID683" s="374"/>
      <c r="IE683" s="374"/>
      <c r="IF683" s="2263"/>
      <c r="IG683" s="1906"/>
      <c r="IH683" s="683"/>
      <c r="II683" s="683"/>
      <c r="IJ683" s="1907"/>
      <c r="IK683" s="1906"/>
      <c r="IL683" s="683"/>
      <c r="IM683" s="683"/>
      <c r="IN683" s="1907"/>
      <c r="IO683" s="374"/>
      <c r="IP683" s="374"/>
      <c r="IQ683" s="374"/>
      <c r="IR683" s="2263"/>
      <c r="IS683" s="1870"/>
      <c r="IT683" s="462"/>
      <c r="IU683" s="462"/>
      <c r="IV683" s="1871"/>
      <c r="IW683" s="1869"/>
      <c r="IX683" s="374"/>
      <c r="IY683" s="374"/>
      <c r="IZ683" s="2263"/>
      <c r="JA683" s="1869"/>
      <c r="JB683" s="374"/>
      <c r="JC683" s="374"/>
      <c r="JD683" s="2263"/>
      <c r="JE683" s="1869"/>
      <c r="JF683" s="374"/>
      <c r="JG683" s="374"/>
      <c r="JH683" s="2263"/>
      <c r="JI683" s="1869"/>
      <c r="JJ683" s="374"/>
      <c r="JK683" s="374"/>
      <c r="JL683" s="2263"/>
      <c r="JM683" s="1870"/>
      <c r="JN683" s="462"/>
      <c r="JO683" s="462"/>
      <c r="JP683" s="1871"/>
      <c r="JQ683" s="2477">
        <f t="shared" ref="JQ683" si="869">JT683*6/20</f>
        <v>4.1579999999999995</v>
      </c>
      <c r="JR683" s="2477">
        <f t="shared" ref="JR683" si="870">JT683*6/20</f>
        <v>4.1579999999999995</v>
      </c>
      <c r="JS683" s="2477">
        <f t="shared" ref="JS683" si="871">JT683*8/20</f>
        <v>5.5439999999999996</v>
      </c>
      <c r="JT683" s="2478">
        <v>13.86</v>
      </c>
      <c r="JU683" s="2477"/>
      <c r="JV683" s="2477"/>
      <c r="JW683" s="2477"/>
      <c r="JX683" s="2478"/>
      <c r="JY683" s="2477"/>
      <c r="JZ683" s="2477"/>
      <c r="KA683" s="2477"/>
      <c r="KB683" s="2478"/>
      <c r="KC683" s="2477"/>
      <c r="KD683" s="2477"/>
      <c r="KE683" s="2477"/>
      <c r="KF683" s="2478"/>
      <c r="KG683" s="2477"/>
      <c r="KH683" s="2477"/>
      <c r="KI683" s="2477"/>
      <c r="KJ683" s="2478"/>
      <c r="KK683" s="2477"/>
      <c r="KL683" s="2477"/>
      <c r="KM683" s="2477"/>
      <c r="KN683" s="2478"/>
      <c r="KO683" s="2477"/>
      <c r="KP683" s="2477"/>
      <c r="KQ683" s="2477"/>
      <c r="KR683" s="2478"/>
      <c r="KS683" s="2477"/>
      <c r="KT683" s="2477"/>
      <c r="KU683" s="2477"/>
      <c r="KV683" s="2478"/>
      <c r="KW683" s="2477"/>
      <c r="KX683" s="2477"/>
      <c r="KY683" s="2477"/>
      <c r="KZ683" s="2478"/>
      <c r="LA683" s="2477"/>
      <c r="LB683" s="2477"/>
      <c r="LC683" s="2477"/>
      <c r="LD683" s="2478"/>
      <c r="LE683" s="2477"/>
      <c r="LF683" s="2477"/>
      <c r="LG683" s="2477"/>
      <c r="LH683" s="2478"/>
      <c r="LI683" s="2477"/>
      <c r="LJ683" s="2477"/>
      <c r="LK683" s="2477"/>
      <c r="LL683" s="2478"/>
      <c r="LM683" s="2477"/>
      <c r="LN683" s="2477"/>
      <c r="LO683" s="2477"/>
      <c r="LP683" s="2478"/>
      <c r="LQ683" s="2477"/>
      <c r="LR683" s="2477"/>
      <c r="LS683" s="2477"/>
      <c r="LT683" s="2478"/>
      <c r="LU683" s="2477"/>
      <c r="LV683" s="2477"/>
      <c r="LW683" s="2477"/>
      <c r="LX683" s="2478"/>
      <c r="LY683" s="2477"/>
      <c r="LZ683" s="2477"/>
      <c r="MA683" s="2477"/>
      <c r="MB683" s="2478"/>
      <c r="MC683" s="2477"/>
      <c r="MD683" s="2477"/>
      <c r="ME683" s="2477"/>
      <c r="MF683" s="2478"/>
      <c r="MG683" s="2477"/>
      <c r="MH683" s="2477"/>
      <c r="MI683" s="2477"/>
      <c r="MJ683" s="2478"/>
      <c r="MK683" s="2477"/>
      <c r="ML683" s="2477"/>
      <c r="MM683" s="2477"/>
      <c r="MN683" s="2478"/>
      <c r="MO683" s="2477"/>
      <c r="MP683" s="2477"/>
      <c r="MQ683" s="2477"/>
      <c r="MR683" s="2478"/>
      <c r="MS683" s="2477"/>
      <c r="MT683" s="2477"/>
      <c r="MU683" s="2477"/>
      <c r="MV683" s="2478"/>
      <c r="MW683" s="2477"/>
      <c r="MX683" s="2477"/>
      <c r="MY683" s="2477"/>
      <c r="MZ683" s="2478"/>
      <c r="NA683" s="2477"/>
      <c r="NB683" s="2477"/>
      <c r="NC683" s="2477"/>
      <c r="ND683" s="2478"/>
    </row>
    <row r="684" spans="1:368" s="78" customFormat="1" thickBot="1">
      <c r="A684" s="899"/>
      <c r="B684" s="1754"/>
      <c r="C684" s="1790"/>
      <c r="D684" s="2331"/>
      <c r="E684" s="1790"/>
      <c r="F684" s="2342"/>
      <c r="G684" s="2342" t="s">
        <v>268</v>
      </c>
      <c r="H684" s="2377">
        <f t="shared" si="857"/>
        <v>4.2833333333333332</v>
      </c>
      <c r="I684" s="2352">
        <f t="shared" si="858"/>
        <v>4.2833333333333332</v>
      </c>
      <c r="J684" s="2343">
        <f t="shared" si="859"/>
        <v>5.6000000000000005</v>
      </c>
      <c r="K684" s="2362">
        <f t="shared" si="860"/>
        <v>14.166666666666668</v>
      </c>
      <c r="L684" s="1754"/>
      <c r="M684" s="65"/>
      <c r="N684" s="65"/>
      <c r="O684" s="65"/>
      <c r="P684" s="218"/>
      <c r="Q684" s="2511"/>
      <c r="R684" s="97"/>
      <c r="S684" s="98"/>
      <c r="T684" s="2512"/>
      <c r="U684" s="41"/>
      <c r="V684" s="41"/>
      <c r="W684" s="41"/>
      <c r="X684" s="100"/>
      <c r="Y684" s="101"/>
      <c r="Z684" s="101"/>
      <c r="AA684" s="101"/>
      <c r="AB684" s="102"/>
      <c r="AC684" s="484"/>
      <c r="AD684" s="484"/>
      <c r="AE684" s="484"/>
      <c r="AF684" s="2403"/>
      <c r="AG684" s="2473"/>
      <c r="AH684" s="2473"/>
      <c r="AI684" s="2473"/>
      <c r="AJ684" s="2474"/>
      <c r="AK684" s="485"/>
      <c r="AL684" s="486"/>
      <c r="AM684" s="486"/>
      <c r="AN684" s="2361"/>
      <c r="AO684" s="2227"/>
      <c r="AP684" s="2227"/>
      <c r="AQ684" s="2227"/>
      <c r="AR684" s="108"/>
      <c r="AS684" s="358"/>
      <c r="AT684" s="358"/>
      <c r="AU684" s="358"/>
      <c r="AV684" s="1983"/>
      <c r="AW684" s="1971"/>
      <c r="AX684" s="665"/>
      <c r="AY684" s="666"/>
      <c r="AZ684" s="1963"/>
      <c r="BA684" s="4"/>
      <c r="BB684" s="4"/>
      <c r="BC684" s="4"/>
      <c r="BD684" s="2395"/>
      <c r="BE684" s="1906"/>
      <c r="BF684" s="683"/>
      <c r="BG684" s="2466"/>
      <c r="BH684" s="2409"/>
      <c r="BI684" s="221"/>
      <c r="BJ684" s="221"/>
      <c r="BK684" s="221"/>
      <c r="BL684" s="220"/>
      <c r="BM684" s="1982"/>
      <c r="BN684" s="358"/>
      <c r="BO684" s="358"/>
      <c r="BP684" s="1983"/>
      <c r="BQ684" s="109"/>
      <c r="BR684" s="109"/>
      <c r="BS684" s="109"/>
      <c r="BT684" s="608"/>
      <c r="BU684" s="1939"/>
      <c r="BV684" s="109"/>
      <c r="BW684" s="109"/>
      <c r="BX684" s="1940"/>
      <c r="BY684" s="374"/>
      <c r="BZ684" s="374"/>
      <c r="CA684" s="374"/>
      <c r="CB684" s="2263"/>
      <c r="CC684" s="41"/>
      <c r="CD684" s="41"/>
      <c r="CE684" s="41"/>
      <c r="CF684" s="148"/>
      <c r="CG684" s="38"/>
      <c r="CH684" s="38"/>
      <c r="CI684" s="38"/>
      <c r="CJ684" s="117"/>
      <c r="CK684" s="221"/>
      <c r="CL684" s="221"/>
      <c r="CM684" s="221"/>
      <c r="CN684" s="220"/>
      <c r="CO684" s="1858"/>
      <c r="CQ684" s="3"/>
      <c r="CR684" s="2020"/>
      <c r="CV684" s="121"/>
      <c r="CW684" s="2"/>
      <c r="CY684" s="3"/>
      <c r="CZ684" s="3"/>
      <c r="DA684" s="2418"/>
      <c r="DB684" s="378"/>
      <c r="DC684" s="2448"/>
      <c r="DD684" s="369"/>
      <c r="DE684" s="2"/>
      <c r="DG684" s="3"/>
      <c r="DH684" s="3"/>
      <c r="DI684" s="2"/>
      <c r="DK684" s="3"/>
      <c r="DL684" s="3"/>
      <c r="DM684" s="90"/>
      <c r="DN684" s="90"/>
      <c r="DO684" s="90"/>
      <c r="DP684" s="103"/>
      <c r="DQ684" s="2"/>
      <c r="DS684" s="3"/>
      <c r="DT684" s="121"/>
      <c r="DU684" s="2"/>
      <c r="DW684" s="3"/>
      <c r="DX684" s="121"/>
      <c r="DY684" s="2"/>
      <c r="EA684" s="3"/>
      <c r="EB684" s="121"/>
      <c r="EC684" s="2"/>
      <c r="EE684" s="3"/>
      <c r="EF684" s="121"/>
      <c r="EG684" s="2"/>
      <c r="EI684" s="3"/>
      <c r="EJ684" s="121"/>
      <c r="EK684" s="2"/>
      <c r="EM684" s="3"/>
      <c r="EN684" s="121"/>
      <c r="EO684" s="1870"/>
      <c r="EP684" s="462"/>
      <c r="EQ684" s="462"/>
      <c r="ER684" s="1871"/>
      <c r="ES684" s="2"/>
      <c r="EU684" s="3"/>
      <c r="EV684" s="121"/>
      <c r="EW684" s="2"/>
      <c r="EY684" s="3"/>
      <c r="EZ684" s="121"/>
      <c r="FA684" s="2"/>
      <c r="FC684" s="3"/>
      <c r="FD684" s="121"/>
      <c r="FE684" s="1682"/>
      <c r="FF684" s="1683"/>
      <c r="FG684" s="1684"/>
      <c r="FH684" s="1685"/>
      <c r="FL684" s="2252"/>
      <c r="FP684" s="2252"/>
      <c r="FQ684" s="1858"/>
      <c r="FT684" s="2252"/>
      <c r="FX684" s="2252"/>
      <c r="FY684" s="374"/>
      <c r="FZ684" s="374"/>
      <c r="GA684" s="374"/>
      <c r="GB684" s="2263"/>
      <c r="GC684" s="374">
        <f t="shared" si="861"/>
        <v>4.3499999999999996</v>
      </c>
      <c r="GD684" s="374">
        <f t="shared" si="862"/>
        <v>4.3499999999999996</v>
      </c>
      <c r="GE684" s="374">
        <f t="shared" si="863"/>
        <v>5.8</v>
      </c>
      <c r="GF684" s="2263">
        <v>14.5</v>
      </c>
      <c r="GG684" s="1858"/>
      <c r="GJ684" s="2252"/>
      <c r="GK684" s="1858"/>
      <c r="GN684" s="2252"/>
      <c r="GR684" s="2252"/>
      <c r="GS684" s="374"/>
      <c r="GT684" s="374"/>
      <c r="GU684" s="374"/>
      <c r="GV684" s="2263"/>
      <c r="GW684" s="1870"/>
      <c r="GX684" s="462"/>
      <c r="GY684" s="462"/>
      <c r="GZ684" s="1871"/>
      <c r="HA684" s="1870"/>
      <c r="HB684" s="462"/>
      <c r="HC684" s="462"/>
      <c r="HD684" s="1871"/>
      <c r="HE684" s="1870"/>
      <c r="HF684" s="462"/>
      <c r="HG684" s="462"/>
      <c r="HH684" s="1871"/>
      <c r="HI684" s="374"/>
      <c r="HJ684" s="374"/>
      <c r="HK684" s="374"/>
      <c r="HL684" s="2263"/>
      <c r="HM684" s="1870"/>
      <c r="HN684" s="462"/>
      <c r="HO684" s="462"/>
      <c r="HP684" s="1871"/>
      <c r="HQ684" s="1870">
        <v>4.5</v>
      </c>
      <c r="HR684" s="462">
        <v>4.5</v>
      </c>
      <c r="HS684" s="462">
        <v>5</v>
      </c>
      <c r="HT684" s="1871">
        <f t="shared" si="868"/>
        <v>14</v>
      </c>
      <c r="HU684" s="1870"/>
      <c r="HV684" s="462"/>
      <c r="HW684" s="462"/>
      <c r="HX684" s="1871"/>
      <c r="HY684" s="1870"/>
      <c r="HZ684" s="462"/>
      <c r="IA684" s="462"/>
      <c r="IB684" s="1871"/>
      <c r="IC684" s="374"/>
      <c r="ID684" s="374"/>
      <c r="IE684" s="374"/>
      <c r="IF684" s="2263"/>
      <c r="IG684" s="1870"/>
      <c r="IH684" s="462"/>
      <c r="II684" s="462"/>
      <c r="IJ684" s="1871"/>
      <c r="IK684" s="1870"/>
      <c r="IL684" s="462"/>
      <c r="IM684" s="462"/>
      <c r="IN684" s="1871"/>
      <c r="IO684" s="374"/>
      <c r="IP684" s="374"/>
      <c r="IQ684" s="374"/>
      <c r="IR684" s="2263"/>
      <c r="IS684" s="1870"/>
      <c r="IT684" s="462"/>
      <c r="IU684" s="462"/>
      <c r="IV684" s="1871"/>
      <c r="IW684" s="1869"/>
      <c r="IX684" s="374"/>
      <c r="IY684" s="374"/>
      <c r="IZ684" s="2263"/>
      <c r="JA684" s="1869"/>
      <c r="JB684" s="374"/>
      <c r="JC684" s="374"/>
      <c r="JD684" s="2263"/>
      <c r="JE684" s="1869"/>
      <c r="JF684" s="374"/>
      <c r="JG684" s="374"/>
      <c r="JH684" s="2263"/>
      <c r="JI684" s="1869"/>
      <c r="JJ684" s="374"/>
      <c r="JK684" s="374"/>
      <c r="JL684" s="2263"/>
      <c r="JM684" s="1870"/>
      <c r="JN684" s="462"/>
      <c r="JO684" s="462"/>
      <c r="JP684" s="1871"/>
      <c r="JQ684" s="1870">
        <v>4</v>
      </c>
      <c r="JR684" s="462">
        <v>4</v>
      </c>
      <c r="JS684" s="462">
        <v>6</v>
      </c>
      <c r="JT684" s="1871">
        <f t="shared" si="867"/>
        <v>14</v>
      </c>
      <c r="JU684" s="1870"/>
      <c r="JV684" s="462"/>
      <c r="JW684" s="462"/>
      <c r="JX684" s="1871"/>
      <c r="JY684" s="1870"/>
      <c r="JZ684" s="462"/>
      <c r="KA684" s="462"/>
      <c r="KB684" s="1871"/>
      <c r="KC684" s="1870"/>
      <c r="KD684" s="462"/>
      <c r="KE684" s="462"/>
      <c r="KF684" s="1871"/>
      <c r="KG684" s="1870"/>
      <c r="KH684" s="462"/>
      <c r="KI684" s="462"/>
      <c r="KJ684" s="1871"/>
      <c r="KK684" s="1870"/>
      <c r="KL684" s="462"/>
      <c r="KM684" s="462"/>
      <c r="KN684" s="1871"/>
      <c r="KO684" s="1870"/>
      <c r="KP684" s="462"/>
      <c r="KQ684" s="462"/>
      <c r="KR684" s="1871"/>
      <c r="KS684" s="1870"/>
      <c r="KT684" s="462"/>
      <c r="KU684" s="462"/>
      <c r="KV684" s="1871"/>
      <c r="KW684" s="1870"/>
      <c r="KX684" s="462"/>
      <c r="KY684" s="462"/>
      <c r="KZ684" s="1871"/>
      <c r="LA684" s="1870"/>
      <c r="LB684" s="462"/>
      <c r="LC684" s="462"/>
      <c r="LD684" s="1871"/>
      <c r="LE684" s="1870"/>
      <c r="LF684" s="462"/>
      <c r="LG684" s="462"/>
      <c r="LH684" s="1871"/>
      <c r="LI684" s="1870"/>
      <c r="LJ684" s="462"/>
      <c r="LK684" s="462"/>
      <c r="LL684" s="1871"/>
      <c r="LM684" s="1870"/>
      <c r="LN684" s="462"/>
      <c r="LO684" s="462"/>
      <c r="LP684" s="1871"/>
      <c r="LQ684" s="1870"/>
      <c r="LR684" s="462"/>
      <c r="LS684" s="462"/>
      <c r="LT684" s="1871"/>
      <c r="LU684" s="1870"/>
      <c r="LV684" s="462"/>
      <c r="LW684" s="462"/>
      <c r="LX684" s="1871"/>
      <c r="LY684" s="1870"/>
      <c r="LZ684" s="462"/>
      <c r="MA684" s="462"/>
      <c r="MB684" s="1871"/>
      <c r="MC684" s="1870"/>
      <c r="MD684" s="462"/>
      <c r="ME684" s="462"/>
      <c r="MF684" s="1871"/>
      <c r="MG684" s="1870"/>
      <c r="MH684" s="462"/>
      <c r="MI684" s="462"/>
      <c r="MJ684" s="1871"/>
      <c r="MK684" s="1870"/>
      <c r="ML684" s="462"/>
      <c r="MM684" s="462"/>
      <c r="MN684" s="1871"/>
      <c r="MO684" s="1870"/>
      <c r="MP684" s="462"/>
      <c r="MQ684" s="462"/>
      <c r="MR684" s="1871"/>
      <c r="MS684" s="1870"/>
      <c r="MT684" s="462"/>
      <c r="MU684" s="462"/>
      <c r="MV684" s="1871"/>
      <c r="MW684" s="1870"/>
      <c r="MX684" s="462"/>
      <c r="MY684" s="462"/>
      <c r="MZ684" s="1871"/>
      <c r="NA684" s="1870"/>
      <c r="NB684" s="462"/>
      <c r="NC684" s="462"/>
      <c r="ND684" s="1871"/>
    </row>
    <row r="685" spans="1:368" s="78" customFormat="1" thickBot="1">
      <c r="A685" s="899"/>
      <c r="B685" s="1754"/>
      <c r="C685" s="1790"/>
      <c r="D685" s="2331"/>
      <c r="E685" s="1790"/>
      <c r="F685" s="2342"/>
      <c r="G685" s="2342" t="s">
        <v>741</v>
      </c>
      <c r="H685" s="2343">
        <f t="shared" si="857"/>
        <v>3.704333333333333</v>
      </c>
      <c r="I685" s="2343">
        <f t="shared" si="858"/>
        <v>4.0376666666666665</v>
      </c>
      <c r="J685" s="2343">
        <f t="shared" si="859"/>
        <v>4.8280000000000003</v>
      </c>
      <c r="K685" s="2214">
        <f t="shared" si="860"/>
        <v>12.57</v>
      </c>
      <c r="L685" s="1754"/>
      <c r="M685" s="65"/>
      <c r="N685" s="65"/>
      <c r="O685" s="65"/>
      <c r="P685" s="218"/>
      <c r="Q685" s="2511"/>
      <c r="R685" s="97"/>
      <c r="S685" s="98"/>
      <c r="T685" s="2512"/>
      <c r="U685" s="41"/>
      <c r="V685" s="41"/>
      <c r="W685" s="41"/>
      <c r="X685" s="100"/>
      <c r="Y685" s="101"/>
      <c r="Z685" s="101"/>
      <c r="AA685" s="101"/>
      <c r="AB685" s="102"/>
      <c r="AC685" s="484"/>
      <c r="AD685" s="484"/>
      <c r="AE685" s="484"/>
      <c r="AF685" s="2403"/>
      <c r="AG685" s="2473"/>
      <c r="AH685" s="2473"/>
      <c r="AI685" s="2473"/>
      <c r="AJ685" s="2474"/>
      <c r="AK685" s="485"/>
      <c r="AL685" s="486"/>
      <c r="AM685" s="486"/>
      <c r="AN685" s="2361"/>
      <c r="AO685" s="2227"/>
      <c r="AP685" s="2227"/>
      <c r="AQ685" s="2227"/>
      <c r="AR685" s="108"/>
      <c r="AS685" s="358"/>
      <c r="AT685" s="358"/>
      <c r="AU685" s="358"/>
      <c r="AV685" s="1983"/>
      <c r="AW685" s="1971"/>
      <c r="AX685" s="665"/>
      <c r="AY685" s="666"/>
      <c r="AZ685" s="1963"/>
      <c r="BA685" s="4"/>
      <c r="BB685" s="4"/>
      <c r="BC685" s="4"/>
      <c r="BD685" s="2395"/>
      <c r="BE685" s="1906"/>
      <c r="BF685" s="683"/>
      <c r="BG685" s="2466"/>
      <c r="BH685" s="2409"/>
      <c r="BI685" s="221"/>
      <c r="BJ685" s="221"/>
      <c r="BK685" s="221"/>
      <c r="BL685" s="220"/>
      <c r="BM685" s="1982"/>
      <c r="BN685" s="358"/>
      <c r="BO685" s="358"/>
      <c r="BP685" s="1983"/>
      <c r="BQ685" s="109"/>
      <c r="BR685" s="109"/>
      <c r="BS685" s="109"/>
      <c r="BT685" s="608"/>
      <c r="BU685" s="1939"/>
      <c r="BV685" s="109"/>
      <c r="BW685" s="109"/>
      <c r="BX685" s="1940"/>
      <c r="BY685" s="374"/>
      <c r="BZ685" s="374"/>
      <c r="CA685" s="374"/>
      <c r="CB685" s="2263"/>
      <c r="CC685" s="41"/>
      <c r="CD685" s="41"/>
      <c r="CE685" s="41"/>
      <c r="CF685" s="2500"/>
      <c r="CG685" s="38"/>
      <c r="CH685" s="38"/>
      <c r="CI685" s="38"/>
      <c r="CJ685" s="117"/>
      <c r="CK685" s="221"/>
      <c r="CL685" s="221"/>
      <c r="CM685" s="221"/>
      <c r="CN685" s="220"/>
      <c r="CO685" s="1858"/>
      <c r="CQ685" s="3"/>
      <c r="CR685" s="2020"/>
      <c r="CV685" s="121"/>
      <c r="CW685" s="2"/>
      <c r="CY685" s="3"/>
      <c r="CZ685" s="3"/>
      <c r="DA685" s="2418"/>
      <c r="DB685" s="378"/>
      <c r="DC685" s="2448"/>
      <c r="DD685" s="369"/>
      <c r="DE685" s="2"/>
      <c r="DG685" s="3"/>
      <c r="DH685" s="3"/>
      <c r="DI685" s="2"/>
      <c r="DK685" s="3"/>
      <c r="DL685" s="3"/>
      <c r="DM685" s="90"/>
      <c r="DN685" s="90"/>
      <c r="DO685" s="90"/>
      <c r="DP685" s="103"/>
      <c r="DQ685" s="2"/>
      <c r="DS685" s="3"/>
      <c r="DT685" s="121"/>
      <c r="DU685" s="2"/>
      <c r="DW685" s="3"/>
      <c r="DX685" s="121"/>
      <c r="DY685" s="2"/>
      <c r="EA685" s="3"/>
      <c r="EB685" s="121"/>
      <c r="EC685" s="2"/>
      <c r="EE685" s="3"/>
      <c r="EF685" s="121"/>
      <c r="EG685" s="2"/>
      <c r="EI685" s="3"/>
      <c r="EJ685" s="121"/>
      <c r="EK685" s="2"/>
      <c r="EM685" s="3"/>
      <c r="EN685" s="121"/>
      <c r="EO685" s="1870"/>
      <c r="EP685" s="462"/>
      <c r="EQ685" s="462"/>
      <c r="ER685" s="1871"/>
      <c r="ES685" s="2"/>
      <c r="EU685" s="3"/>
      <c r="EV685" s="121"/>
      <c r="EW685" s="2"/>
      <c r="EY685" s="3"/>
      <c r="EZ685" s="121"/>
      <c r="FA685" s="2"/>
      <c r="FC685" s="3"/>
      <c r="FD685" s="121"/>
      <c r="FE685" s="1682"/>
      <c r="FF685" s="1683"/>
      <c r="FG685" s="1684"/>
      <c r="FH685" s="1685"/>
      <c r="FL685" s="2252"/>
      <c r="FP685" s="2252"/>
      <c r="FQ685" s="1858"/>
      <c r="FT685" s="2252"/>
      <c r="FX685" s="2252"/>
      <c r="FY685" s="374"/>
      <c r="FZ685" s="374"/>
      <c r="GA685" s="374"/>
      <c r="GB685" s="2263"/>
      <c r="GC685" s="1906">
        <f>GF685*6/20</f>
        <v>4.1130000000000004</v>
      </c>
      <c r="GD685" s="683">
        <f>GF685*6/20</f>
        <v>4.1130000000000004</v>
      </c>
      <c r="GE685" s="683">
        <f>GF685*8/20</f>
        <v>5.484</v>
      </c>
      <c r="GF685" s="1907">
        <v>13.71</v>
      </c>
      <c r="GG685" s="1858"/>
      <c r="GJ685" s="2252"/>
      <c r="GK685" s="1858"/>
      <c r="GN685" s="2252"/>
      <c r="GR685" s="2252"/>
      <c r="GS685" s="374"/>
      <c r="GT685" s="374"/>
      <c r="GU685" s="374"/>
      <c r="GV685" s="2263"/>
      <c r="GW685" s="1870"/>
      <c r="GX685" s="462"/>
      <c r="GY685" s="462"/>
      <c r="GZ685" s="1871"/>
      <c r="HA685" s="1870"/>
      <c r="HB685" s="462"/>
      <c r="HC685" s="462"/>
      <c r="HD685" s="1871"/>
      <c r="HE685" s="1870"/>
      <c r="HF685" s="462"/>
      <c r="HG685" s="462"/>
      <c r="HH685" s="1871"/>
      <c r="HI685" s="374"/>
      <c r="HJ685" s="374"/>
      <c r="HK685" s="374"/>
      <c r="HL685" s="2263"/>
      <c r="HM685" s="1870"/>
      <c r="HN685" s="462"/>
      <c r="HO685" s="462"/>
      <c r="HP685" s="1871"/>
      <c r="HQ685" s="1870">
        <v>2</v>
      </c>
      <c r="HR685" s="462">
        <v>2</v>
      </c>
      <c r="HS685" s="462">
        <v>3</v>
      </c>
      <c r="HT685" s="1871">
        <f t="shared" si="868"/>
        <v>7</v>
      </c>
      <c r="HU685" s="1870"/>
      <c r="HV685" s="462"/>
      <c r="HW685" s="462"/>
      <c r="HX685" s="1871"/>
      <c r="HY685" s="1870"/>
      <c r="HZ685" s="462"/>
      <c r="IA685" s="462"/>
      <c r="IB685" s="1871"/>
      <c r="IC685" s="374"/>
      <c r="ID685" s="374"/>
      <c r="IE685" s="374"/>
      <c r="IF685" s="2263"/>
      <c r="IG685" s="1870"/>
      <c r="IH685" s="462"/>
      <c r="II685" s="462"/>
      <c r="IJ685" s="1871"/>
      <c r="IK685" s="1870"/>
      <c r="IL685" s="462"/>
      <c r="IM685" s="462"/>
      <c r="IN685" s="1871"/>
      <c r="IO685" s="374"/>
      <c r="IP685" s="374"/>
      <c r="IQ685" s="374"/>
      <c r="IR685" s="2263"/>
      <c r="IS685" s="1870"/>
      <c r="IT685" s="462"/>
      <c r="IU685" s="462"/>
      <c r="IV685" s="1871"/>
      <c r="IW685" s="1869"/>
      <c r="IX685" s="374"/>
      <c r="IY685" s="374"/>
      <c r="IZ685" s="2263"/>
      <c r="JA685" s="1869"/>
      <c r="JB685" s="374"/>
      <c r="JC685" s="374"/>
      <c r="JD685" s="2263"/>
      <c r="JE685" s="1869"/>
      <c r="JF685" s="374"/>
      <c r="JG685" s="374"/>
      <c r="JH685" s="2263"/>
      <c r="JI685" s="1869"/>
      <c r="JJ685" s="374"/>
      <c r="JK685" s="374"/>
      <c r="JL685" s="2263"/>
      <c r="JM685" s="1870"/>
      <c r="JN685" s="462"/>
      <c r="JO685" s="462"/>
      <c r="JP685" s="1871"/>
      <c r="JQ685" s="1870">
        <v>5</v>
      </c>
      <c r="JR685" s="462">
        <v>6</v>
      </c>
      <c r="JS685" s="462">
        <v>6</v>
      </c>
      <c r="JT685" s="1871">
        <f t="shared" si="867"/>
        <v>17</v>
      </c>
      <c r="JU685" s="1870"/>
      <c r="JV685" s="462"/>
      <c r="JW685" s="462"/>
      <c r="JX685" s="1871"/>
      <c r="JY685" s="1870"/>
      <c r="JZ685" s="462"/>
      <c r="KA685" s="462"/>
      <c r="KB685" s="1871"/>
      <c r="KC685" s="1870"/>
      <c r="KD685" s="462"/>
      <c r="KE685" s="462"/>
      <c r="KF685" s="1871"/>
      <c r="KG685" s="1870"/>
      <c r="KH685" s="462"/>
      <c r="KI685" s="462"/>
      <c r="KJ685" s="1871"/>
      <c r="KK685" s="1870"/>
      <c r="KL685" s="462"/>
      <c r="KM685" s="462"/>
      <c r="KN685" s="1871"/>
      <c r="KO685" s="1870"/>
      <c r="KP685" s="462"/>
      <c r="KQ685" s="462"/>
      <c r="KR685" s="1871"/>
      <c r="KS685" s="1870"/>
      <c r="KT685" s="462"/>
      <c r="KU685" s="462"/>
      <c r="KV685" s="1871"/>
      <c r="KW685" s="1870"/>
      <c r="KX685" s="462"/>
      <c r="KY685" s="462"/>
      <c r="KZ685" s="1871"/>
      <c r="LA685" s="1870"/>
      <c r="LB685" s="462"/>
      <c r="LC685" s="462"/>
      <c r="LD685" s="1871"/>
      <c r="LE685" s="1870"/>
      <c r="LF685" s="462"/>
      <c r="LG685" s="462"/>
      <c r="LH685" s="1871"/>
      <c r="LI685" s="1870"/>
      <c r="LJ685" s="462"/>
      <c r="LK685" s="462"/>
      <c r="LL685" s="1871"/>
      <c r="LM685" s="1870"/>
      <c r="LN685" s="462"/>
      <c r="LO685" s="462"/>
      <c r="LP685" s="1871"/>
      <c r="LQ685" s="1870"/>
      <c r="LR685" s="462"/>
      <c r="LS685" s="462"/>
      <c r="LT685" s="1871"/>
      <c r="LU685" s="1870"/>
      <c r="LV685" s="462"/>
      <c r="LW685" s="462"/>
      <c r="LX685" s="1871"/>
      <c r="LY685" s="1870"/>
      <c r="LZ685" s="462"/>
      <c r="MA685" s="462"/>
      <c r="MB685" s="1871"/>
      <c r="MC685" s="1870"/>
      <c r="MD685" s="462"/>
      <c r="ME685" s="462"/>
      <c r="MF685" s="1871"/>
      <c r="MG685" s="1870"/>
      <c r="MH685" s="462"/>
      <c r="MI685" s="462"/>
      <c r="MJ685" s="1871"/>
      <c r="MK685" s="1870"/>
      <c r="ML685" s="462"/>
      <c r="MM685" s="462"/>
      <c r="MN685" s="1871"/>
      <c r="MO685" s="1870"/>
      <c r="MP685" s="462"/>
      <c r="MQ685" s="462"/>
      <c r="MR685" s="1871"/>
      <c r="MS685" s="1870"/>
      <c r="MT685" s="462"/>
      <c r="MU685" s="462"/>
      <c r="MV685" s="1871"/>
      <c r="MW685" s="1870"/>
      <c r="MX685" s="462"/>
      <c r="MY685" s="462"/>
      <c r="MZ685" s="1871"/>
      <c r="NA685" s="1870"/>
      <c r="NB685" s="462"/>
      <c r="NC685" s="462"/>
      <c r="ND685" s="1871"/>
    </row>
    <row r="686" spans="1:368" s="78" customFormat="1" thickBot="1">
      <c r="A686" s="899"/>
      <c r="B686" s="1754"/>
      <c r="C686" s="1790"/>
      <c r="D686" s="2331"/>
      <c r="E686" s="1790"/>
      <c r="F686" s="2342"/>
      <c r="G686" s="2342" t="s">
        <v>580</v>
      </c>
      <c r="H686" s="2343">
        <f t="shared" si="857"/>
        <v>2.9666666666666668</v>
      </c>
      <c r="I686" s="2343">
        <f t="shared" si="858"/>
        <v>4.1333333333333337</v>
      </c>
      <c r="J686" s="2352">
        <f t="shared" si="859"/>
        <v>6.3999999999999995</v>
      </c>
      <c r="K686" s="2214">
        <f t="shared" si="860"/>
        <v>13.5</v>
      </c>
      <c r="L686" s="1754"/>
      <c r="M686" s="65"/>
      <c r="N686" s="65"/>
      <c r="O686" s="65"/>
      <c r="P686" s="218"/>
      <c r="Q686" s="2511"/>
      <c r="R686" s="97"/>
      <c r="S686" s="98"/>
      <c r="T686" s="2512"/>
      <c r="U686" s="41"/>
      <c r="V686" s="41"/>
      <c r="W686" s="41"/>
      <c r="X686" s="100"/>
      <c r="Y686" s="101"/>
      <c r="Z686" s="101"/>
      <c r="AA686" s="101"/>
      <c r="AB686" s="102"/>
      <c r="AC686" s="484"/>
      <c r="AD686" s="484"/>
      <c r="AE686" s="484"/>
      <c r="AF686" s="2403"/>
      <c r="AG686" s="2473"/>
      <c r="AH686" s="2473"/>
      <c r="AI686" s="2473"/>
      <c r="AJ686" s="2474"/>
      <c r="AK686" s="485"/>
      <c r="AL686" s="486"/>
      <c r="AM686" s="486"/>
      <c r="AN686" s="2361"/>
      <c r="AO686" s="2227"/>
      <c r="AP686" s="2227"/>
      <c r="AQ686" s="2227"/>
      <c r="AR686" s="108"/>
      <c r="AS686" s="358"/>
      <c r="AT686" s="358"/>
      <c r="AU686" s="358"/>
      <c r="AV686" s="1983"/>
      <c r="AW686" s="1971"/>
      <c r="AX686" s="665"/>
      <c r="AY686" s="666"/>
      <c r="AZ686" s="1963"/>
      <c r="BA686" s="4"/>
      <c r="BB686" s="4"/>
      <c r="BC686" s="4"/>
      <c r="BD686" s="2395"/>
      <c r="BE686" s="1906"/>
      <c r="BF686" s="683"/>
      <c r="BG686" s="2466"/>
      <c r="BH686" s="2409"/>
      <c r="BI686" s="221"/>
      <c r="BJ686" s="221"/>
      <c r="BK686" s="221"/>
      <c r="BL686" s="220"/>
      <c r="BM686" s="1982"/>
      <c r="BN686" s="358"/>
      <c r="BO686" s="358"/>
      <c r="BP686" s="1983"/>
      <c r="BQ686" s="109"/>
      <c r="BR686" s="109"/>
      <c r="BS686" s="109"/>
      <c r="BT686" s="608"/>
      <c r="BU686" s="1939"/>
      <c r="BV686" s="109"/>
      <c r="BW686" s="109"/>
      <c r="BX686" s="1940"/>
      <c r="BY686" s="374"/>
      <c r="BZ686" s="374"/>
      <c r="CA686" s="374"/>
      <c r="CB686" s="2263"/>
      <c r="CC686" s="41"/>
      <c r="CD686" s="41"/>
      <c r="CE686" s="41"/>
      <c r="CF686" s="2500"/>
      <c r="CG686" s="38"/>
      <c r="CH686" s="38"/>
      <c r="CI686" s="38"/>
      <c r="CJ686" s="117"/>
      <c r="CK686" s="221"/>
      <c r="CL686" s="221"/>
      <c r="CM686" s="221"/>
      <c r="CN686" s="220"/>
      <c r="CO686" s="1858"/>
      <c r="CQ686" s="3"/>
      <c r="CR686" s="2020"/>
      <c r="CV686" s="121"/>
      <c r="CW686" s="2"/>
      <c r="CY686" s="3"/>
      <c r="CZ686" s="3"/>
      <c r="DA686" s="2418"/>
      <c r="DB686" s="378"/>
      <c r="DC686" s="2448"/>
      <c r="DD686" s="369"/>
      <c r="DE686" s="2"/>
      <c r="DG686" s="3"/>
      <c r="DH686" s="3"/>
      <c r="DI686" s="2"/>
      <c r="DK686" s="3"/>
      <c r="DL686" s="3"/>
      <c r="DM686" s="90"/>
      <c r="DN686" s="90"/>
      <c r="DO686" s="90"/>
      <c r="DP686" s="103"/>
      <c r="DQ686" s="2"/>
      <c r="DS686" s="3"/>
      <c r="DT686" s="121"/>
      <c r="DU686" s="2"/>
      <c r="DW686" s="3"/>
      <c r="DX686" s="121"/>
      <c r="DY686" s="2"/>
      <c r="EA686" s="3"/>
      <c r="EB686" s="121"/>
      <c r="EC686" s="2"/>
      <c r="EE686" s="3"/>
      <c r="EF686" s="121"/>
      <c r="EG686" s="2"/>
      <c r="EI686" s="3"/>
      <c r="EJ686" s="121"/>
      <c r="EK686" s="2"/>
      <c r="EM686" s="3"/>
      <c r="EN686" s="121"/>
      <c r="EO686" s="1870"/>
      <c r="EP686" s="462"/>
      <c r="EQ686" s="462"/>
      <c r="ER686" s="1871"/>
      <c r="ES686" s="2"/>
      <c r="EU686" s="3"/>
      <c r="EV686" s="121"/>
      <c r="EW686" s="2"/>
      <c r="EY686" s="3"/>
      <c r="EZ686" s="121"/>
      <c r="FA686" s="2"/>
      <c r="FC686" s="3"/>
      <c r="FD686" s="121"/>
      <c r="FE686" s="1682"/>
      <c r="FF686" s="1683"/>
      <c r="FG686" s="1684"/>
      <c r="FH686" s="1685"/>
      <c r="FL686" s="2252"/>
      <c r="FP686" s="2252"/>
      <c r="FQ686" s="1858"/>
      <c r="FT686" s="2252"/>
      <c r="FX686" s="2252"/>
      <c r="FY686" s="374"/>
      <c r="FZ686" s="374"/>
      <c r="GA686" s="374"/>
      <c r="GB686" s="2263"/>
      <c r="GC686" s="374">
        <f t="shared" si="861"/>
        <v>3.9</v>
      </c>
      <c r="GD686" s="374">
        <f t="shared" si="862"/>
        <v>3.9</v>
      </c>
      <c r="GE686" s="374">
        <f t="shared" si="863"/>
        <v>5.2</v>
      </c>
      <c r="GF686" s="2263">
        <v>13</v>
      </c>
      <c r="GG686" s="1858"/>
      <c r="GJ686" s="2252"/>
      <c r="GK686" s="1858"/>
      <c r="GN686" s="2252"/>
      <c r="GR686" s="2252"/>
      <c r="GS686" s="374"/>
      <c r="GT686" s="374"/>
      <c r="GU686" s="374"/>
      <c r="GV686" s="2263"/>
      <c r="GW686" s="1870"/>
      <c r="GX686" s="462"/>
      <c r="GY686" s="462"/>
      <c r="GZ686" s="1871"/>
      <c r="HA686" s="1870"/>
      <c r="HB686" s="462"/>
      <c r="HC686" s="462"/>
      <c r="HD686" s="1871"/>
      <c r="HE686" s="1870"/>
      <c r="HF686" s="462"/>
      <c r="HG686" s="462"/>
      <c r="HH686" s="1871"/>
      <c r="HI686" s="374"/>
      <c r="HJ686" s="374"/>
      <c r="HK686" s="374"/>
      <c r="HL686" s="2263"/>
      <c r="HM686" s="1870"/>
      <c r="HN686" s="462"/>
      <c r="HO686" s="462"/>
      <c r="HP686" s="1871"/>
      <c r="HQ686" s="1870">
        <v>2</v>
      </c>
      <c r="HR686" s="462">
        <v>3.5</v>
      </c>
      <c r="HS686" s="462">
        <v>7</v>
      </c>
      <c r="HT686" s="1871">
        <f t="shared" si="868"/>
        <v>12.5</v>
      </c>
      <c r="HU686" s="1870"/>
      <c r="HV686" s="462"/>
      <c r="HW686" s="462"/>
      <c r="HX686" s="1871"/>
      <c r="HY686" s="1870"/>
      <c r="HZ686" s="462"/>
      <c r="IA686" s="462"/>
      <c r="IB686" s="1871"/>
      <c r="IC686" s="374"/>
      <c r="ID686" s="374"/>
      <c r="IE686" s="374"/>
      <c r="IF686" s="2263"/>
      <c r="IG686" s="1870"/>
      <c r="IH686" s="462"/>
      <c r="II686" s="462"/>
      <c r="IJ686" s="1871"/>
      <c r="IK686" s="1870"/>
      <c r="IL686" s="462"/>
      <c r="IM686" s="462"/>
      <c r="IN686" s="1871"/>
      <c r="IO686" s="374"/>
      <c r="IP686" s="374"/>
      <c r="IQ686" s="374"/>
      <c r="IR686" s="2263"/>
      <c r="IS686" s="1870"/>
      <c r="IT686" s="462"/>
      <c r="IU686" s="462"/>
      <c r="IV686" s="1871"/>
      <c r="IW686" s="1869"/>
      <c r="IX686" s="374"/>
      <c r="IY686" s="374"/>
      <c r="IZ686" s="2263"/>
      <c r="JA686" s="1869"/>
      <c r="JB686" s="374"/>
      <c r="JC686" s="374"/>
      <c r="JD686" s="2263"/>
      <c r="JE686" s="1869"/>
      <c r="JF686" s="374"/>
      <c r="JG686" s="374"/>
      <c r="JH686" s="2263"/>
      <c r="JI686" s="1869"/>
      <c r="JJ686" s="374"/>
      <c r="JK686" s="374"/>
      <c r="JL686" s="2263"/>
      <c r="JM686" s="1870"/>
      <c r="JN686" s="462"/>
      <c r="JO686" s="462"/>
      <c r="JP686" s="1871"/>
      <c r="JQ686" s="1870">
        <v>3</v>
      </c>
      <c r="JR686" s="462">
        <v>5</v>
      </c>
      <c r="JS686" s="462">
        <v>7</v>
      </c>
      <c r="JT686" s="1871">
        <f t="shared" si="867"/>
        <v>15</v>
      </c>
      <c r="JU686" s="1870"/>
      <c r="JV686" s="462"/>
      <c r="JW686" s="462"/>
      <c r="JX686" s="1871"/>
      <c r="JY686" s="1870"/>
      <c r="JZ686" s="462"/>
      <c r="KA686" s="462"/>
      <c r="KB686" s="1871"/>
      <c r="KC686" s="1870"/>
      <c r="KD686" s="462"/>
      <c r="KE686" s="462"/>
      <c r="KF686" s="1871"/>
      <c r="KG686" s="1870"/>
      <c r="KH686" s="462"/>
      <c r="KI686" s="462"/>
      <c r="KJ686" s="1871"/>
      <c r="KK686" s="1870"/>
      <c r="KL686" s="462"/>
      <c r="KM686" s="462"/>
      <c r="KN686" s="1871"/>
      <c r="KO686" s="1870"/>
      <c r="KP686" s="462"/>
      <c r="KQ686" s="462"/>
      <c r="KR686" s="1871"/>
      <c r="KS686" s="1870"/>
      <c r="KT686" s="462"/>
      <c r="KU686" s="462"/>
      <c r="KV686" s="1871"/>
      <c r="KW686" s="1870"/>
      <c r="KX686" s="462"/>
      <c r="KY686" s="462"/>
      <c r="KZ686" s="1871"/>
      <c r="LA686" s="1870"/>
      <c r="LB686" s="462"/>
      <c r="LC686" s="462"/>
      <c r="LD686" s="1871"/>
      <c r="LE686" s="1870"/>
      <c r="LF686" s="462"/>
      <c r="LG686" s="462"/>
      <c r="LH686" s="1871"/>
      <c r="LI686" s="1870"/>
      <c r="LJ686" s="462"/>
      <c r="LK686" s="462"/>
      <c r="LL686" s="1871"/>
      <c r="LM686" s="1870"/>
      <c r="LN686" s="462"/>
      <c r="LO686" s="462"/>
      <c r="LP686" s="1871"/>
      <c r="LQ686" s="1870"/>
      <c r="LR686" s="462"/>
      <c r="LS686" s="462"/>
      <c r="LT686" s="1871"/>
      <c r="LU686" s="1870"/>
      <c r="LV686" s="462"/>
      <c r="LW686" s="462"/>
      <c r="LX686" s="1871"/>
      <c r="LY686" s="1870"/>
      <c r="LZ686" s="462"/>
      <c r="MA686" s="462"/>
      <c r="MB686" s="1871"/>
      <c r="MC686" s="1870"/>
      <c r="MD686" s="462"/>
      <c r="ME686" s="462"/>
      <c r="MF686" s="1871"/>
      <c r="MG686" s="1870"/>
      <c r="MH686" s="462"/>
      <c r="MI686" s="462"/>
      <c r="MJ686" s="1871"/>
      <c r="MK686" s="1870"/>
      <c r="ML686" s="462"/>
      <c r="MM686" s="462"/>
      <c r="MN686" s="1871"/>
      <c r="MO686" s="1870"/>
      <c r="MP686" s="462"/>
      <c r="MQ686" s="462"/>
      <c r="MR686" s="1871"/>
      <c r="MS686" s="1870"/>
      <c r="MT686" s="462"/>
      <c r="MU686" s="462"/>
      <c r="MV686" s="1871"/>
      <c r="MW686" s="1870"/>
      <c r="MX686" s="462"/>
      <c r="MY686" s="462"/>
      <c r="MZ686" s="1871"/>
      <c r="NA686" s="1870"/>
      <c r="NB686" s="462"/>
      <c r="NC686" s="462"/>
      <c r="ND686" s="1871"/>
    </row>
    <row r="687" spans="1:368" s="78" customFormat="1" thickBot="1">
      <c r="A687" s="899"/>
      <c r="B687" s="1754"/>
      <c r="C687" s="1790"/>
      <c r="D687" s="2331"/>
      <c r="E687" s="1790"/>
      <c r="F687" s="2342"/>
      <c r="G687" s="2342" t="s">
        <v>742</v>
      </c>
      <c r="H687" s="2343">
        <f t="shared" si="857"/>
        <v>3.4499999999999997</v>
      </c>
      <c r="I687" s="2343">
        <f t="shared" si="858"/>
        <v>3.7833333333333337</v>
      </c>
      <c r="J687" s="2343">
        <f t="shared" si="859"/>
        <v>4.6000000000000005</v>
      </c>
      <c r="K687" s="2214">
        <f t="shared" si="860"/>
        <v>11.833333333333334</v>
      </c>
      <c r="L687" s="1754"/>
      <c r="M687" s="65"/>
      <c r="N687" s="65"/>
      <c r="O687" s="65"/>
      <c r="P687" s="218"/>
      <c r="Q687" s="2511"/>
      <c r="R687" s="97"/>
      <c r="S687" s="98"/>
      <c r="T687" s="2512"/>
      <c r="U687" s="41"/>
      <c r="V687" s="41"/>
      <c r="W687" s="41"/>
      <c r="X687" s="100"/>
      <c r="Y687" s="101"/>
      <c r="Z687" s="101"/>
      <c r="AA687" s="101"/>
      <c r="AB687" s="102"/>
      <c r="AC687" s="484"/>
      <c r="AD687" s="484"/>
      <c r="AE687" s="484"/>
      <c r="AF687" s="2403"/>
      <c r="AG687" s="358"/>
      <c r="AH687" s="358"/>
      <c r="AI687" s="358"/>
      <c r="AJ687" s="543"/>
      <c r="AK687" s="485"/>
      <c r="AL687" s="486"/>
      <c r="AM687" s="486"/>
      <c r="AN687" s="2361"/>
      <c r="AO687" s="2227"/>
      <c r="AP687" s="2227"/>
      <c r="AQ687" s="2227"/>
      <c r="AR687" s="108"/>
      <c r="AS687" s="358"/>
      <c r="AT687" s="358"/>
      <c r="AU687" s="358"/>
      <c r="AV687" s="1983"/>
      <c r="AW687" s="1971"/>
      <c r="AX687" s="665"/>
      <c r="AY687" s="666"/>
      <c r="AZ687" s="1963"/>
      <c r="BA687" s="4"/>
      <c r="BB687" s="4"/>
      <c r="BC687" s="4"/>
      <c r="BD687" s="2395"/>
      <c r="BE687" s="2401"/>
      <c r="BF687" s="368"/>
      <c r="BG687" s="2451"/>
      <c r="BH687" s="2448"/>
      <c r="BI687" s="221"/>
      <c r="BJ687" s="221"/>
      <c r="BK687" s="221"/>
      <c r="BL687" s="220"/>
      <c r="BM687" s="1982"/>
      <c r="BN687" s="358"/>
      <c r="BO687" s="358"/>
      <c r="BP687" s="1983"/>
      <c r="BQ687" s="109"/>
      <c r="BR687" s="109"/>
      <c r="BS687" s="109"/>
      <c r="BT687" s="608"/>
      <c r="BU687" s="1939"/>
      <c r="BV687" s="109"/>
      <c r="BW687" s="109"/>
      <c r="BX687" s="1940"/>
      <c r="BY687" s="374"/>
      <c r="BZ687" s="374"/>
      <c r="CA687" s="374"/>
      <c r="CB687" s="2263"/>
      <c r="CC687" s="1906"/>
      <c r="CD687" s="683"/>
      <c r="CE687" s="683"/>
      <c r="CF687" s="1907"/>
      <c r="CG687" s="38"/>
      <c r="CH687" s="38"/>
      <c r="CI687" s="38"/>
      <c r="CJ687" s="117"/>
      <c r="CK687" s="221"/>
      <c r="CL687" s="221"/>
      <c r="CM687" s="221"/>
      <c r="CN687" s="220"/>
      <c r="CO687" s="1858"/>
      <c r="CQ687" s="3"/>
      <c r="CR687" s="2020"/>
      <c r="CV687" s="121"/>
      <c r="CW687" s="2"/>
      <c r="CY687" s="3"/>
      <c r="CZ687" s="3"/>
      <c r="DA687" s="2418"/>
      <c r="DB687" s="378"/>
      <c r="DC687" s="2448"/>
      <c r="DD687" s="369"/>
      <c r="DE687" s="2"/>
      <c r="DG687" s="3"/>
      <c r="DH687" s="3"/>
      <c r="DI687" s="2"/>
      <c r="DK687" s="3"/>
      <c r="DL687" s="3"/>
      <c r="DM687" s="90"/>
      <c r="DN687" s="90"/>
      <c r="DO687" s="90"/>
      <c r="DP687" s="103"/>
      <c r="DQ687" s="2"/>
      <c r="DS687" s="3"/>
      <c r="DT687" s="121"/>
      <c r="DU687" s="2"/>
      <c r="DW687" s="3"/>
      <c r="DX687" s="121"/>
      <c r="DY687" s="2"/>
      <c r="EA687" s="3"/>
      <c r="EB687" s="121"/>
      <c r="EC687" s="2"/>
      <c r="EE687" s="3"/>
      <c r="EF687" s="121"/>
      <c r="EG687" s="2"/>
      <c r="EI687" s="3"/>
      <c r="EJ687" s="121"/>
      <c r="EK687" s="2"/>
      <c r="EM687" s="3"/>
      <c r="EN687" s="121"/>
      <c r="EO687" s="1870"/>
      <c r="EP687" s="462"/>
      <c r="EQ687" s="462"/>
      <c r="ER687" s="1871"/>
      <c r="ES687" s="2"/>
      <c r="EU687" s="3"/>
      <c r="EV687" s="121"/>
      <c r="EW687" s="2"/>
      <c r="EY687" s="3"/>
      <c r="EZ687" s="121"/>
      <c r="FA687" s="2"/>
      <c r="FC687" s="3"/>
      <c r="FD687" s="121"/>
      <c r="FE687" s="1682"/>
      <c r="FF687" s="1683"/>
      <c r="FG687" s="1684"/>
      <c r="FH687" s="1685"/>
      <c r="FL687" s="2252"/>
      <c r="FP687" s="2252"/>
      <c r="FQ687" s="1858"/>
      <c r="FT687" s="2252"/>
      <c r="FX687" s="2252"/>
      <c r="FY687" s="374"/>
      <c r="FZ687" s="374"/>
      <c r="GA687" s="374"/>
      <c r="GB687" s="2263"/>
      <c r="GC687" s="374">
        <f t="shared" si="861"/>
        <v>4.05</v>
      </c>
      <c r="GD687" s="374">
        <f t="shared" si="862"/>
        <v>4.05</v>
      </c>
      <c r="GE687" s="374">
        <f t="shared" si="863"/>
        <v>5.4</v>
      </c>
      <c r="GF687" s="2263">
        <v>13.5</v>
      </c>
      <c r="GG687" s="1858"/>
      <c r="GJ687" s="2252"/>
      <c r="GK687" s="1858"/>
      <c r="GN687" s="2252"/>
      <c r="GR687" s="2252"/>
      <c r="GS687" s="374"/>
      <c r="GT687" s="374"/>
      <c r="GU687" s="374"/>
      <c r="GV687" s="2263"/>
      <c r="GW687" s="1870"/>
      <c r="GX687" s="462"/>
      <c r="GY687" s="462"/>
      <c r="GZ687" s="1871"/>
      <c r="HA687" s="1870"/>
      <c r="HB687" s="462"/>
      <c r="HC687" s="462"/>
      <c r="HD687" s="1871"/>
      <c r="HE687" s="1870"/>
      <c r="HF687" s="462"/>
      <c r="HG687" s="462"/>
      <c r="HH687" s="1871"/>
      <c r="HI687" s="374"/>
      <c r="HJ687" s="374"/>
      <c r="HK687" s="374"/>
      <c r="HL687" s="2263"/>
      <c r="HM687" s="1870"/>
      <c r="HN687" s="462"/>
      <c r="HO687" s="462"/>
      <c r="HP687" s="1871"/>
      <c r="HQ687" s="374">
        <f t="shared" ref="HQ687" si="872">HT687*6/20</f>
        <v>3.3</v>
      </c>
      <c r="HR687" s="374">
        <f t="shared" ref="HR687" si="873">HT687*6/20</f>
        <v>3.3</v>
      </c>
      <c r="HS687" s="374">
        <f t="shared" ref="HS687" si="874">HT687*8/20</f>
        <v>4.4000000000000004</v>
      </c>
      <c r="HT687" s="2263">
        <v>11</v>
      </c>
      <c r="HU687" s="1870"/>
      <c r="HV687" s="462"/>
      <c r="HW687" s="462"/>
      <c r="HX687" s="1871"/>
      <c r="HY687" s="1870"/>
      <c r="HZ687" s="462"/>
      <c r="IA687" s="462"/>
      <c r="IB687" s="1871"/>
      <c r="IC687" s="374"/>
      <c r="ID687" s="374"/>
      <c r="IE687" s="374"/>
      <c r="IF687" s="2263"/>
      <c r="IG687" s="1870"/>
      <c r="IH687" s="462"/>
      <c r="II687" s="462"/>
      <c r="IJ687" s="1871"/>
      <c r="IK687" s="1870"/>
      <c r="IL687" s="462"/>
      <c r="IM687" s="462"/>
      <c r="IN687" s="1871"/>
      <c r="IO687" s="374"/>
      <c r="IP687" s="374"/>
      <c r="IQ687" s="374"/>
      <c r="IR687" s="2263"/>
      <c r="IS687" s="1870"/>
      <c r="IT687" s="462"/>
      <c r="IU687" s="462"/>
      <c r="IV687" s="1871"/>
      <c r="IW687" s="1869"/>
      <c r="IX687" s="374"/>
      <c r="IY687" s="374"/>
      <c r="IZ687" s="2263"/>
      <c r="JA687" s="1869"/>
      <c r="JB687" s="374"/>
      <c r="JC687" s="374"/>
      <c r="JD687" s="2263"/>
      <c r="JE687" s="1869"/>
      <c r="JF687" s="374"/>
      <c r="JG687" s="374"/>
      <c r="JH687" s="2263"/>
      <c r="JI687" s="1869"/>
      <c r="JJ687" s="374"/>
      <c r="JK687" s="374"/>
      <c r="JL687" s="2263"/>
      <c r="JM687" s="1870"/>
      <c r="JN687" s="462"/>
      <c r="JO687" s="462"/>
      <c r="JP687" s="1871"/>
      <c r="JQ687" s="1870">
        <v>3</v>
      </c>
      <c r="JR687" s="462">
        <v>4</v>
      </c>
      <c r="JS687" s="462">
        <v>4</v>
      </c>
      <c r="JT687" s="1871">
        <f t="shared" si="867"/>
        <v>11</v>
      </c>
      <c r="JU687" s="1870"/>
      <c r="JV687" s="462"/>
      <c r="JW687" s="462"/>
      <c r="JX687" s="1871"/>
      <c r="JY687" s="1870"/>
      <c r="JZ687" s="462"/>
      <c r="KA687" s="462"/>
      <c r="KB687" s="1871"/>
      <c r="KC687" s="1870"/>
      <c r="KD687" s="462"/>
      <c r="KE687" s="462"/>
      <c r="KF687" s="1871"/>
      <c r="KG687" s="1870"/>
      <c r="KH687" s="462"/>
      <c r="KI687" s="462"/>
      <c r="KJ687" s="1871"/>
      <c r="KK687" s="1870"/>
      <c r="KL687" s="462"/>
      <c r="KM687" s="462"/>
      <c r="KN687" s="1871"/>
      <c r="KO687" s="1870"/>
      <c r="KP687" s="462"/>
      <c r="KQ687" s="462"/>
      <c r="KR687" s="1871"/>
      <c r="KS687" s="1870"/>
      <c r="KT687" s="462"/>
      <c r="KU687" s="462"/>
      <c r="KV687" s="1871"/>
      <c r="KW687" s="1870"/>
      <c r="KX687" s="462"/>
      <c r="KY687" s="462"/>
      <c r="KZ687" s="1871"/>
      <c r="LA687" s="1870"/>
      <c r="LB687" s="462"/>
      <c r="LC687" s="462"/>
      <c r="LD687" s="1871"/>
      <c r="LE687" s="1870"/>
      <c r="LF687" s="462"/>
      <c r="LG687" s="462"/>
      <c r="LH687" s="1871"/>
      <c r="LI687" s="1870"/>
      <c r="LJ687" s="462"/>
      <c r="LK687" s="462"/>
      <c r="LL687" s="1871"/>
      <c r="LM687" s="1870"/>
      <c r="LN687" s="462"/>
      <c r="LO687" s="462"/>
      <c r="LP687" s="1871"/>
      <c r="LQ687" s="1870"/>
      <c r="LR687" s="462"/>
      <c r="LS687" s="462"/>
      <c r="LT687" s="1871"/>
      <c r="LU687" s="1870"/>
      <c r="LV687" s="462"/>
      <c r="LW687" s="462"/>
      <c r="LX687" s="1871"/>
      <c r="LY687" s="1870"/>
      <c r="LZ687" s="462"/>
      <c r="MA687" s="462"/>
      <c r="MB687" s="1871"/>
      <c r="MC687" s="1870"/>
      <c r="MD687" s="462"/>
      <c r="ME687" s="462"/>
      <c r="MF687" s="1871"/>
      <c r="MG687" s="1870"/>
      <c r="MH687" s="462"/>
      <c r="MI687" s="462"/>
      <c r="MJ687" s="1871"/>
      <c r="MK687" s="1870"/>
      <c r="ML687" s="462"/>
      <c r="MM687" s="462"/>
      <c r="MN687" s="1871"/>
      <c r="MO687" s="1870"/>
      <c r="MP687" s="462"/>
      <c r="MQ687" s="462"/>
      <c r="MR687" s="1871"/>
      <c r="MS687" s="1870"/>
      <c r="MT687" s="462"/>
      <c r="MU687" s="462"/>
      <c r="MV687" s="1871"/>
      <c r="MW687" s="1870"/>
      <c r="MX687" s="462"/>
      <c r="MY687" s="462"/>
      <c r="MZ687" s="1871"/>
      <c r="NA687" s="1870"/>
      <c r="NB687" s="462"/>
      <c r="NC687" s="462"/>
      <c r="ND687" s="1871"/>
    </row>
    <row r="688" spans="1:368" s="933" customFormat="1" thickBot="1">
      <c r="A688" s="900"/>
      <c r="B688" s="1761"/>
      <c r="C688" s="2340"/>
      <c r="D688" s="2347"/>
      <c r="E688" s="2340"/>
      <c r="F688" s="2270"/>
      <c r="G688" s="2270" t="s">
        <v>743</v>
      </c>
      <c r="H688" s="2343">
        <f t="shared" si="857"/>
        <v>3.3000000000000003</v>
      </c>
      <c r="I688" s="2343">
        <f t="shared" si="858"/>
        <v>3.6333333333333333</v>
      </c>
      <c r="J688" s="2377">
        <f t="shared" si="859"/>
        <v>6.0666666666666664</v>
      </c>
      <c r="K688" s="2214">
        <f t="shared" si="860"/>
        <v>13</v>
      </c>
      <c r="L688" s="1761"/>
      <c r="M688" s="2136"/>
      <c r="N688" s="2136"/>
      <c r="O688" s="2136"/>
      <c r="P688" s="2492"/>
      <c r="Q688" s="2538"/>
      <c r="R688" s="2137"/>
      <c r="S688" s="2138"/>
      <c r="T688" s="2539"/>
      <c r="U688" s="2139"/>
      <c r="V688" s="2139"/>
      <c r="W688" s="2139"/>
      <c r="X688" s="2140"/>
      <c r="Y688" s="2204"/>
      <c r="Z688" s="2204"/>
      <c r="AA688" s="2204"/>
      <c r="AB688" s="2205"/>
      <c r="AC688" s="2245"/>
      <c r="AD688" s="2245"/>
      <c r="AE688" s="2245"/>
      <c r="AF688" s="1310"/>
      <c r="AG688" s="918"/>
      <c r="AH688" s="918"/>
      <c r="AI688" s="918"/>
      <c r="AJ688" s="2240"/>
      <c r="AK688" s="2391"/>
      <c r="AL688" s="2238"/>
      <c r="AM688" s="2238"/>
      <c r="AN688" s="2392"/>
      <c r="AO688" s="2229"/>
      <c r="AP688" s="2229"/>
      <c r="AQ688" s="2229"/>
      <c r="AR688" s="2230"/>
      <c r="AS688" s="918"/>
      <c r="AT688" s="918"/>
      <c r="AU688" s="918"/>
      <c r="AV688" s="2390"/>
      <c r="AW688" s="2414"/>
      <c r="AX688" s="2415"/>
      <c r="AY688" s="2416"/>
      <c r="AZ688" s="1979"/>
      <c r="BA688" s="2156"/>
      <c r="BB688" s="2156"/>
      <c r="BC688" s="2156"/>
      <c r="BD688" s="2396"/>
      <c r="BE688" s="2402"/>
      <c r="BF688" s="2273"/>
      <c r="BG688" s="2452"/>
      <c r="BH688" s="2449"/>
      <c r="BI688" s="2158"/>
      <c r="BJ688" s="2158"/>
      <c r="BK688" s="2158"/>
      <c r="BL688" s="2166"/>
      <c r="BM688" s="2389"/>
      <c r="BN688" s="918"/>
      <c r="BO688" s="918"/>
      <c r="BP688" s="2390"/>
      <c r="BQ688" s="2149"/>
      <c r="BR688" s="2149"/>
      <c r="BS688" s="2149"/>
      <c r="BT688" s="2151"/>
      <c r="BU688" s="2162"/>
      <c r="BV688" s="2149"/>
      <c r="BW688" s="2149"/>
      <c r="BX688" s="2163"/>
      <c r="BY688" s="906"/>
      <c r="BZ688" s="906"/>
      <c r="CA688" s="906"/>
      <c r="CB688" s="2393"/>
      <c r="CC688" s="2139"/>
      <c r="CD688" s="2139"/>
      <c r="CE688" s="2139"/>
      <c r="CF688" s="2472"/>
      <c r="CG688" s="2160"/>
      <c r="CH688" s="2160"/>
      <c r="CI688" s="2160"/>
      <c r="CJ688" s="2161"/>
      <c r="CK688" s="2158"/>
      <c r="CL688" s="2158"/>
      <c r="CM688" s="2158"/>
      <c r="CN688" s="2166"/>
      <c r="CO688" s="1868"/>
      <c r="CQ688" s="2167"/>
      <c r="CR688" s="2206"/>
      <c r="CV688" s="2168"/>
      <c r="CW688" s="2169"/>
      <c r="CY688" s="2167"/>
      <c r="CZ688" s="2167"/>
      <c r="DA688" s="2419"/>
      <c r="DB688" s="915"/>
      <c r="DC688" s="2449"/>
      <c r="DD688" s="2471"/>
      <c r="DE688" s="2169"/>
      <c r="DG688" s="2167"/>
      <c r="DH688" s="2167"/>
      <c r="DI688" s="2169"/>
      <c r="DK688" s="2167"/>
      <c r="DL688" s="2167"/>
      <c r="DM688" s="2170"/>
      <c r="DN688" s="2170"/>
      <c r="DO688" s="2170"/>
      <c r="DP688" s="2171"/>
      <c r="DQ688" s="2169"/>
      <c r="DS688" s="2167"/>
      <c r="DT688" s="2168"/>
      <c r="DU688" s="2169"/>
      <c r="DW688" s="2167"/>
      <c r="DX688" s="2168"/>
      <c r="DY688" s="2169"/>
      <c r="EA688" s="2167"/>
      <c r="EB688" s="2168"/>
      <c r="EC688" s="2169"/>
      <c r="EE688" s="2167"/>
      <c r="EF688" s="2168"/>
      <c r="EG688" s="2169"/>
      <c r="EI688" s="2167"/>
      <c r="EJ688" s="2168"/>
      <c r="EK688" s="2169"/>
      <c r="EM688" s="2167"/>
      <c r="EN688" s="2168"/>
      <c r="EO688" s="2348"/>
      <c r="EP688" s="2233"/>
      <c r="EQ688" s="2233"/>
      <c r="ER688" s="2349"/>
      <c r="ES688" s="2169"/>
      <c r="EU688" s="2167"/>
      <c r="EV688" s="2168"/>
      <c r="EW688" s="2169"/>
      <c r="EY688" s="2167"/>
      <c r="EZ688" s="2168"/>
      <c r="FA688" s="2169"/>
      <c r="FC688" s="2167"/>
      <c r="FD688" s="2168"/>
      <c r="FE688" s="2192"/>
      <c r="FF688" s="2193"/>
      <c r="FG688" s="2194"/>
      <c r="FH688" s="2195"/>
      <c r="FL688" s="2261"/>
      <c r="FP688" s="2261"/>
      <c r="FQ688" s="1868"/>
      <c r="FT688" s="2261"/>
      <c r="FX688" s="2261"/>
      <c r="FY688" s="906"/>
      <c r="FZ688" s="906"/>
      <c r="GA688" s="906"/>
      <c r="GB688" s="2393"/>
      <c r="GC688" s="374">
        <f t="shared" si="861"/>
        <v>3.9</v>
      </c>
      <c r="GD688" s="374">
        <f t="shared" si="862"/>
        <v>3.9</v>
      </c>
      <c r="GE688" s="374">
        <f t="shared" si="863"/>
        <v>5.2</v>
      </c>
      <c r="GF688" s="2263">
        <v>13</v>
      </c>
      <c r="GG688" s="1868"/>
      <c r="GJ688" s="2261"/>
      <c r="GK688" s="1868"/>
      <c r="GN688" s="2261"/>
      <c r="GR688" s="2261"/>
      <c r="GS688" s="906"/>
      <c r="GT688" s="906"/>
      <c r="GU688" s="906"/>
      <c r="GV688" s="2393"/>
      <c r="GW688" s="2477"/>
      <c r="GX688" s="2477"/>
      <c r="GY688" s="2477"/>
      <c r="GZ688" s="2478"/>
      <c r="HA688" s="2348"/>
      <c r="HB688" s="2233"/>
      <c r="HC688" s="2233"/>
      <c r="HD688" s="2349"/>
      <c r="HE688" s="2348"/>
      <c r="HF688" s="2233"/>
      <c r="HG688" s="2233"/>
      <c r="HH688" s="2349"/>
      <c r="HI688" s="2212"/>
      <c r="HJ688" s="2213"/>
      <c r="HK688" s="2213"/>
      <c r="HL688" s="2357"/>
      <c r="HM688" s="2348"/>
      <c r="HN688" s="2233"/>
      <c r="HO688" s="2233"/>
      <c r="HP688" s="2349"/>
      <c r="HQ688" s="1870">
        <v>3</v>
      </c>
      <c r="HR688" s="462">
        <v>4</v>
      </c>
      <c r="HS688" s="462">
        <v>6</v>
      </c>
      <c r="HT688" s="1871">
        <f t="shared" si="868"/>
        <v>13</v>
      </c>
      <c r="HU688" s="2348"/>
      <c r="HV688" s="2233"/>
      <c r="HW688" s="2233"/>
      <c r="HX688" s="2349"/>
      <c r="HY688" s="2348"/>
      <c r="HZ688" s="2233"/>
      <c r="IA688" s="2233"/>
      <c r="IB688" s="2349"/>
      <c r="IC688" s="2212"/>
      <c r="ID688" s="2213"/>
      <c r="IE688" s="2213"/>
      <c r="IF688" s="2357"/>
      <c r="IG688" s="2348"/>
      <c r="IH688" s="2233"/>
      <c r="II688" s="2233"/>
      <c r="IJ688" s="2349"/>
      <c r="IK688" s="2348"/>
      <c r="IL688" s="2233"/>
      <c r="IM688" s="2233"/>
      <c r="IN688" s="2349"/>
      <c r="IO688" s="906"/>
      <c r="IP688" s="906"/>
      <c r="IQ688" s="906"/>
      <c r="IR688" s="2393"/>
      <c r="IS688" s="1870"/>
      <c r="IT688" s="462"/>
      <c r="IU688" s="462"/>
      <c r="IV688" s="1871"/>
      <c r="IW688" s="2243"/>
      <c r="IX688" s="906"/>
      <c r="IY688" s="906"/>
      <c r="IZ688" s="2393"/>
      <c r="JA688" s="2243"/>
      <c r="JB688" s="906"/>
      <c r="JC688" s="906"/>
      <c r="JD688" s="2393"/>
      <c r="JE688" s="2243"/>
      <c r="JF688" s="906"/>
      <c r="JG688" s="906"/>
      <c r="JH688" s="2393"/>
      <c r="JI688" s="2243"/>
      <c r="JJ688" s="906"/>
      <c r="JK688" s="906"/>
      <c r="JL688" s="2393"/>
      <c r="JM688" s="1870"/>
      <c r="JN688" s="462"/>
      <c r="JO688" s="462"/>
      <c r="JP688" s="1871"/>
      <c r="JQ688" s="1870">
        <v>3</v>
      </c>
      <c r="JR688" s="462">
        <v>3</v>
      </c>
      <c r="JS688" s="462">
        <v>7</v>
      </c>
      <c r="JT688" s="1871">
        <f t="shared" si="867"/>
        <v>13</v>
      </c>
      <c r="JU688" s="1870"/>
      <c r="JV688" s="462"/>
      <c r="JW688" s="462"/>
      <c r="JX688" s="1871"/>
      <c r="JY688" s="1870"/>
      <c r="JZ688" s="462"/>
      <c r="KA688" s="462"/>
      <c r="KB688" s="1871"/>
      <c r="KC688" s="1870"/>
      <c r="KD688" s="462"/>
      <c r="KE688" s="462"/>
      <c r="KF688" s="1871"/>
      <c r="KG688" s="1870"/>
      <c r="KH688" s="462"/>
      <c r="KI688" s="462"/>
      <c r="KJ688" s="1871"/>
      <c r="KK688" s="1870"/>
      <c r="KL688" s="462"/>
      <c r="KM688" s="462"/>
      <c r="KN688" s="1871"/>
      <c r="KO688" s="1870"/>
      <c r="KP688" s="462"/>
      <c r="KQ688" s="462"/>
      <c r="KR688" s="1871"/>
      <c r="KS688" s="1870"/>
      <c r="KT688" s="462"/>
      <c r="KU688" s="462"/>
      <c r="KV688" s="1871"/>
      <c r="KW688" s="1870"/>
      <c r="KX688" s="462"/>
      <c r="KY688" s="462"/>
      <c r="KZ688" s="1871"/>
      <c r="LA688" s="1870"/>
      <c r="LB688" s="462"/>
      <c r="LC688" s="462"/>
      <c r="LD688" s="1871"/>
      <c r="LE688" s="1870"/>
      <c r="LF688" s="462"/>
      <c r="LG688" s="462"/>
      <c r="LH688" s="1871"/>
      <c r="LI688" s="1870"/>
      <c r="LJ688" s="462"/>
      <c r="LK688" s="462"/>
      <c r="LL688" s="1871"/>
      <c r="LM688" s="1870"/>
      <c r="LN688" s="462"/>
      <c r="LO688" s="462"/>
      <c r="LP688" s="1871"/>
      <c r="LQ688" s="1870"/>
      <c r="LR688" s="462"/>
      <c r="LS688" s="462"/>
      <c r="LT688" s="1871"/>
      <c r="LU688" s="1870"/>
      <c r="LV688" s="462"/>
      <c r="LW688" s="462"/>
      <c r="LX688" s="1871"/>
      <c r="LY688" s="1870"/>
      <c r="LZ688" s="462"/>
      <c r="MA688" s="462"/>
      <c r="MB688" s="1871"/>
      <c r="MC688" s="1870"/>
      <c r="MD688" s="462"/>
      <c r="ME688" s="462"/>
      <c r="MF688" s="1871"/>
      <c r="MG688" s="1870"/>
      <c r="MH688" s="462"/>
      <c r="MI688" s="462"/>
      <c r="MJ688" s="1871"/>
      <c r="MK688" s="1870"/>
      <c r="ML688" s="462"/>
      <c r="MM688" s="462"/>
      <c r="MN688" s="1871"/>
      <c r="MO688" s="1870"/>
      <c r="MP688" s="462"/>
      <c r="MQ688" s="462"/>
      <c r="MR688" s="1871"/>
      <c r="MS688" s="1870"/>
      <c r="MT688" s="462"/>
      <c r="MU688" s="462"/>
      <c r="MV688" s="1871"/>
      <c r="MW688" s="1870"/>
      <c r="MX688" s="462"/>
      <c r="MY688" s="462"/>
      <c r="MZ688" s="1871"/>
      <c r="NA688" s="1870"/>
      <c r="NB688" s="462"/>
      <c r="NC688" s="462"/>
      <c r="ND688" s="1871"/>
    </row>
    <row r="689" spans="1:368" s="898" customFormat="1" thickBot="1">
      <c r="A689" s="861"/>
      <c r="B689" s="1760"/>
      <c r="C689" s="1790"/>
      <c r="D689" s="2331"/>
      <c r="E689" s="1790"/>
      <c r="F689" s="2345" t="s">
        <v>746</v>
      </c>
      <c r="G689" s="2346"/>
      <c r="H689" s="2274"/>
      <c r="I689" s="2274"/>
      <c r="J689" s="2274"/>
      <c r="K689" s="2275"/>
      <c r="L689" s="1760"/>
      <c r="M689" s="2570"/>
      <c r="N689" s="2570"/>
      <c r="O689" s="2571"/>
      <c r="P689" s="2571"/>
      <c r="Q689" s="2536"/>
      <c r="R689" s="2076"/>
      <c r="S689" s="2077"/>
      <c r="T689" s="2537"/>
      <c r="U689" s="2078"/>
      <c r="V689" s="2078"/>
      <c r="W689" s="2078"/>
      <c r="X689" s="2079"/>
      <c r="Y689" s="2199"/>
      <c r="Z689" s="2199"/>
      <c r="AA689" s="2199"/>
      <c r="AB689" s="2200"/>
      <c r="AC689" s="2570"/>
      <c r="AD689" s="2570"/>
      <c r="AE689" s="2571"/>
      <c r="AF689" s="2571"/>
      <c r="AG689" s="2570"/>
      <c r="AH689" s="2570"/>
      <c r="AI689" s="2571"/>
      <c r="AJ689" s="2571"/>
      <c r="AK689" s="2570">
        <f>STDEV(AN690:AN691)</f>
        <v>1.0606601717798212</v>
      </c>
      <c r="AL689" s="2570"/>
      <c r="AM689" s="2571">
        <f>AVERAGE(AN690:AN691)</f>
        <v>14.25</v>
      </c>
      <c r="AN689" s="2571"/>
      <c r="AO689" s="2225"/>
      <c r="AP689" s="2225"/>
      <c r="AQ689" s="2225"/>
      <c r="AR689" s="2226"/>
      <c r="AS689" s="2570"/>
      <c r="AT689" s="2570"/>
      <c r="AU689" s="2571"/>
      <c r="AV689" s="2571"/>
      <c r="AW689" s="2570"/>
      <c r="AX689" s="2570"/>
      <c r="AY689" s="2571"/>
      <c r="AZ689" s="2571"/>
      <c r="BA689" s="2095"/>
      <c r="BB689" s="2095"/>
      <c r="BC689" s="2095"/>
      <c r="BD689" s="2394"/>
      <c r="BE689" s="2572"/>
      <c r="BF689" s="2570"/>
      <c r="BG689" s="2571"/>
      <c r="BH689" s="2571"/>
      <c r="BI689" s="2097"/>
      <c r="BJ689" s="2097"/>
      <c r="BK689" s="2097"/>
      <c r="BL689" s="2098"/>
      <c r="BM689" s="2570"/>
      <c r="BN689" s="2570"/>
      <c r="BO689" s="2571"/>
      <c r="BP689" s="2571"/>
      <c r="BQ689" s="2088"/>
      <c r="BR689" s="2088"/>
      <c r="BS689" s="2088"/>
      <c r="BT689" s="2090"/>
      <c r="BU689" s="2101"/>
      <c r="BV689" s="2088"/>
      <c r="BW689" s="2088"/>
      <c r="BX689" s="2102"/>
      <c r="BY689" s="2109"/>
      <c r="BZ689" s="2109"/>
      <c r="CA689" s="2109"/>
      <c r="CB689" s="2232"/>
      <c r="CC689" s="2078"/>
      <c r="CD689" s="2078"/>
      <c r="CE689" s="2078"/>
      <c r="CF689" s="2079"/>
      <c r="CG689" s="2099"/>
      <c r="CH689" s="2099"/>
      <c r="CI689" s="2099"/>
      <c r="CJ689" s="2100"/>
      <c r="CK689" s="2097"/>
      <c r="CL689" s="2097"/>
      <c r="CM689" s="2097"/>
      <c r="CN689" s="2105"/>
      <c r="CO689" s="1867"/>
      <c r="CQ689" s="2106"/>
      <c r="CR689" s="2201"/>
      <c r="CV689" s="2107"/>
      <c r="CW689" s="2108"/>
      <c r="CY689" s="2106"/>
      <c r="CZ689" s="2106"/>
      <c r="DA689" s="2108"/>
      <c r="DC689" s="2106"/>
      <c r="DD689" s="2106"/>
      <c r="DE689" s="2108"/>
      <c r="DG689" s="2106"/>
      <c r="DH689" s="2106"/>
      <c r="DI689" s="2108"/>
      <c r="DK689" s="2106"/>
      <c r="DL689" s="2106"/>
      <c r="DM689" s="2109"/>
      <c r="DN689" s="2109"/>
      <c r="DO689" s="2109"/>
      <c r="DP689" s="2110"/>
      <c r="DQ689" s="2108"/>
      <c r="DS689" s="2106"/>
      <c r="DT689" s="2107"/>
      <c r="DU689" s="2570">
        <f>STDEV(DX690:DX691)</f>
        <v>0.70710678118654757</v>
      </c>
      <c r="DV689" s="2570"/>
      <c r="DW689" s="2571">
        <f>AVERAGE(DX690:DX691)</f>
        <v>14.5</v>
      </c>
      <c r="DX689" s="2571"/>
      <c r="DY689" s="2570">
        <f>STDEV(EB690:EB691)</f>
        <v>0</v>
      </c>
      <c r="DZ689" s="2570"/>
      <c r="EA689" s="2571">
        <f>AVERAGE(EB690:EB691)</f>
        <v>14.5</v>
      </c>
      <c r="EB689" s="2571"/>
      <c r="EC689" s="2108"/>
      <c r="EE689" s="2106"/>
      <c r="EF689" s="2107"/>
      <c r="EG689" s="2108"/>
      <c r="EI689" s="2106"/>
      <c r="EJ689" s="2107"/>
      <c r="EK689" s="2108"/>
      <c r="EM689" s="2106"/>
      <c r="EN689" s="2107"/>
      <c r="EO689" s="2570"/>
      <c r="EP689" s="2570"/>
      <c r="EQ689" s="2571"/>
      <c r="ER689" s="2571"/>
      <c r="ES689" s="2108"/>
      <c r="EU689" s="2106"/>
      <c r="EV689" s="2107"/>
      <c r="EW689" s="2108"/>
      <c r="EY689" s="2106"/>
      <c r="EZ689" s="2107"/>
      <c r="FA689" s="2108"/>
      <c r="FC689" s="2106"/>
      <c r="FD689" s="2107"/>
      <c r="FE689" s="2131"/>
      <c r="FF689" s="2132"/>
      <c r="FG689" s="2133"/>
      <c r="FH689" s="2134"/>
      <c r="FL689" s="2260"/>
      <c r="FP689" s="2260"/>
      <c r="FQ689" s="1867"/>
      <c r="FT689" s="2260"/>
      <c r="FX689" s="2260"/>
      <c r="FY689" s="2570"/>
      <c r="FZ689" s="2570"/>
      <c r="GA689" s="2571"/>
      <c r="GB689" s="2571"/>
      <c r="GC689" s="2570" t="e">
        <f>STDEV(GF690:GF691)</f>
        <v>#DIV/0!</v>
      </c>
      <c r="GD689" s="2570"/>
      <c r="GE689" s="2571" t="e">
        <f>AVERAGE(GF690:GF691)</f>
        <v>#DIV/0!</v>
      </c>
      <c r="GF689" s="2571"/>
      <c r="GG689" s="1867"/>
      <c r="GJ689" s="2260"/>
      <c r="GK689" s="1867"/>
      <c r="GN689" s="2260"/>
      <c r="GR689" s="2260"/>
      <c r="GV689" s="1867"/>
      <c r="GW689" s="2570">
        <f>STDEV(GZ690:GZ691)</f>
        <v>0</v>
      </c>
      <c r="GX689" s="2570"/>
      <c r="GY689" s="2571">
        <f>AVERAGE(GZ690:GZ691)</f>
        <v>0</v>
      </c>
      <c r="GZ689" s="2571"/>
      <c r="HA689" s="2570"/>
      <c r="HB689" s="2570"/>
      <c r="HC689" s="2571"/>
      <c r="HD689" s="2571"/>
      <c r="HE689" s="2570"/>
      <c r="HF689" s="2570"/>
      <c r="HG689" s="2571"/>
      <c r="HH689" s="2571"/>
      <c r="HI689" s="2570" t="e">
        <f>STDEV(HL690:HL691)</f>
        <v>#DIV/0!</v>
      </c>
      <c r="HJ689" s="2570"/>
      <c r="HK689" s="2571" t="e">
        <f>AVERAGE(HL690:HL691)</f>
        <v>#DIV/0!</v>
      </c>
      <c r="HL689" s="2571"/>
      <c r="HM689" s="2570"/>
      <c r="HN689" s="2570"/>
      <c r="HO689" s="2571"/>
      <c r="HP689" s="2571"/>
      <c r="HQ689" s="2570"/>
      <c r="HR689" s="2570"/>
      <c r="HS689" s="2571"/>
      <c r="HT689" s="2571"/>
      <c r="HU689" s="2570"/>
      <c r="HV689" s="2570"/>
      <c r="HW689" s="2571"/>
      <c r="HX689" s="2571"/>
      <c r="HY689" s="2570"/>
      <c r="HZ689" s="2570"/>
      <c r="IA689" s="2571"/>
      <c r="IB689" s="2571"/>
      <c r="IC689" s="2570"/>
      <c r="ID689" s="2570"/>
      <c r="IE689" s="2571"/>
      <c r="IF689" s="2571"/>
      <c r="IG689" s="2570" t="e">
        <f>STDEV(IJ690:IJ691)</f>
        <v>#DIV/0!</v>
      </c>
      <c r="IH689" s="2570"/>
      <c r="II689" s="2571" t="e">
        <f>AVERAGE(IJ690:IJ691)</f>
        <v>#DIV/0!</v>
      </c>
      <c r="IJ689" s="2571"/>
      <c r="IK689" s="2570"/>
      <c r="IL689" s="2570"/>
      <c r="IM689" s="2571"/>
      <c r="IN689" s="2571"/>
      <c r="IO689" s="2570"/>
      <c r="IP689" s="2570"/>
      <c r="IQ689" s="2571"/>
      <c r="IR689" s="2571"/>
      <c r="IS689" s="2570"/>
      <c r="IT689" s="2570"/>
      <c r="IU689" s="2571"/>
      <c r="IV689" s="2571"/>
      <c r="IW689" s="2572" t="e">
        <f>STDEV(IZ690:IZ691)</f>
        <v>#DIV/0!</v>
      </c>
      <c r="IX689" s="2570"/>
      <c r="IY689" s="2571" t="e">
        <f>AVERAGE(IZ690:IZ691)</f>
        <v>#DIV/0!</v>
      </c>
      <c r="IZ689" s="2573"/>
      <c r="JA689" s="2572"/>
      <c r="JB689" s="2570"/>
      <c r="JC689" s="2571"/>
      <c r="JD689" s="2573"/>
      <c r="JE689" s="2572"/>
      <c r="JF689" s="2570"/>
      <c r="JG689" s="2571"/>
      <c r="JH689" s="2573"/>
      <c r="JI689" s="2572"/>
      <c r="JJ689" s="2570"/>
      <c r="JK689" s="2571"/>
      <c r="JL689" s="2573"/>
      <c r="JM689" s="2572"/>
      <c r="JN689" s="2570"/>
      <c r="JO689" s="2571"/>
      <c r="JP689" s="2573"/>
      <c r="JQ689" s="2572" t="e">
        <f>STDEV(JT690:JT691)</f>
        <v>#DIV/0!</v>
      </c>
      <c r="JR689" s="2570"/>
      <c r="JS689" s="2571" t="e">
        <f>AVERAGE(JT690:JT691)</f>
        <v>#DIV/0!</v>
      </c>
      <c r="JT689" s="2573"/>
      <c r="JU689" s="2572" t="e">
        <f>STDEV(JX690:JX691)</f>
        <v>#DIV/0!</v>
      </c>
      <c r="JV689" s="2570"/>
      <c r="JW689" s="2571" t="e">
        <f>AVERAGE(JX690:JX691)</f>
        <v>#DIV/0!</v>
      </c>
      <c r="JX689" s="2573"/>
      <c r="JY689" s="2572" t="e">
        <f>STDEV(KB690:KB691)</f>
        <v>#DIV/0!</v>
      </c>
      <c r="JZ689" s="2570"/>
      <c r="KA689" s="2571" t="e">
        <f>AVERAGE(KB690:KB691)</f>
        <v>#DIV/0!</v>
      </c>
      <c r="KB689" s="2573"/>
      <c r="KC689" s="2572" t="e">
        <f>STDEV(KF690:KF691)</f>
        <v>#DIV/0!</v>
      </c>
      <c r="KD689" s="2570"/>
      <c r="KE689" s="2571" t="e">
        <f>AVERAGE(KF690:KF691)</f>
        <v>#DIV/0!</v>
      </c>
      <c r="KF689" s="2573"/>
      <c r="KG689" s="2572" t="e">
        <f>STDEV(KJ690:KJ691)</f>
        <v>#DIV/0!</v>
      </c>
      <c r="KH689" s="2570"/>
      <c r="KI689" s="2571" t="e">
        <f>AVERAGE(KJ690:KJ691)</f>
        <v>#DIV/0!</v>
      </c>
      <c r="KJ689" s="2573"/>
      <c r="KK689" s="2572" t="e">
        <f>STDEV(KN690:KN691)</f>
        <v>#DIV/0!</v>
      </c>
      <c r="KL689" s="2570"/>
      <c r="KM689" s="2571" t="e">
        <f>AVERAGE(KN690:KN691)</f>
        <v>#DIV/0!</v>
      </c>
      <c r="KN689" s="2573"/>
      <c r="KO689" s="2572" t="e">
        <f>STDEV(KR690:KR691)</f>
        <v>#DIV/0!</v>
      </c>
      <c r="KP689" s="2570"/>
      <c r="KQ689" s="2571" t="e">
        <f>AVERAGE(KR690:KR691)</f>
        <v>#DIV/0!</v>
      </c>
      <c r="KR689" s="2573"/>
      <c r="KS689" s="2572" t="e">
        <f>STDEV(KV690:KV691)</f>
        <v>#DIV/0!</v>
      </c>
      <c r="KT689" s="2570"/>
      <c r="KU689" s="2571" t="e">
        <f>AVERAGE(KV690:KV691)</f>
        <v>#DIV/0!</v>
      </c>
      <c r="KV689" s="2573"/>
      <c r="KW689" s="2572" t="e">
        <f>STDEV(KZ690:KZ691)</f>
        <v>#DIV/0!</v>
      </c>
      <c r="KX689" s="2570"/>
      <c r="KY689" s="2571" t="e">
        <f>AVERAGE(KZ690:KZ691)</f>
        <v>#DIV/0!</v>
      </c>
      <c r="KZ689" s="2573"/>
      <c r="LA689" s="2572" t="e">
        <f>STDEV(LD690:LD691)</f>
        <v>#DIV/0!</v>
      </c>
      <c r="LB689" s="2570"/>
      <c r="LC689" s="2571" t="e">
        <f>AVERAGE(LD690:LD691)</f>
        <v>#DIV/0!</v>
      </c>
      <c r="LD689" s="2573"/>
      <c r="LE689" s="2572" t="e">
        <f>STDEV(LH690:LH691)</f>
        <v>#DIV/0!</v>
      </c>
      <c r="LF689" s="2570"/>
      <c r="LG689" s="2571" t="e">
        <f>AVERAGE(LH690:LH691)</f>
        <v>#DIV/0!</v>
      </c>
      <c r="LH689" s="2573"/>
      <c r="LI689" s="2572" t="e">
        <f>STDEV(LL690:LL691)</f>
        <v>#DIV/0!</v>
      </c>
      <c r="LJ689" s="2570"/>
      <c r="LK689" s="2571" t="e">
        <f>AVERAGE(LL690:LL691)</f>
        <v>#DIV/0!</v>
      </c>
      <c r="LL689" s="2573"/>
      <c r="LM689" s="2572" t="e">
        <f>STDEV(LP690:LP691)</f>
        <v>#DIV/0!</v>
      </c>
      <c r="LN689" s="2570"/>
      <c r="LO689" s="2571" t="e">
        <f>AVERAGE(LP690:LP691)</f>
        <v>#DIV/0!</v>
      </c>
      <c r="LP689" s="2573"/>
      <c r="LQ689" s="2572" t="e">
        <f>STDEV(LT690:LT691)</f>
        <v>#DIV/0!</v>
      </c>
      <c r="LR689" s="2570"/>
      <c r="LS689" s="2571" t="e">
        <f>AVERAGE(LT690:LT691)</f>
        <v>#DIV/0!</v>
      </c>
      <c r="LT689" s="2573"/>
      <c r="LU689" s="2572" t="e">
        <f>STDEV(LX690:LX691)</f>
        <v>#DIV/0!</v>
      </c>
      <c r="LV689" s="2570"/>
      <c r="LW689" s="2571" t="e">
        <f>AVERAGE(LX690:LX691)</f>
        <v>#DIV/0!</v>
      </c>
      <c r="LX689" s="2573"/>
      <c r="LY689" s="2572" t="e">
        <f>STDEV(MB690:MB691)</f>
        <v>#DIV/0!</v>
      </c>
      <c r="LZ689" s="2570"/>
      <c r="MA689" s="2571" t="e">
        <f>AVERAGE(MB690:MB691)</f>
        <v>#DIV/0!</v>
      </c>
      <c r="MB689" s="2573"/>
      <c r="MC689" s="2572" t="e">
        <f>STDEV(MF690:MF691)</f>
        <v>#DIV/0!</v>
      </c>
      <c r="MD689" s="2570"/>
      <c r="ME689" s="2571" t="e">
        <f>AVERAGE(MF690:MF691)</f>
        <v>#DIV/0!</v>
      </c>
      <c r="MF689" s="2573"/>
      <c r="MG689" s="2572" t="e">
        <f>STDEV(MJ690:MJ691)</f>
        <v>#DIV/0!</v>
      </c>
      <c r="MH689" s="2570"/>
      <c r="MI689" s="2571" t="e">
        <f>AVERAGE(MJ690:MJ691)</f>
        <v>#DIV/0!</v>
      </c>
      <c r="MJ689" s="2573"/>
      <c r="MK689" s="2572" t="e">
        <f>STDEV(MN690:MN691)</f>
        <v>#DIV/0!</v>
      </c>
      <c r="ML689" s="2570"/>
      <c r="MM689" s="2571" t="e">
        <f>AVERAGE(MN690:MN691)</f>
        <v>#DIV/0!</v>
      </c>
      <c r="MN689" s="2573"/>
      <c r="MO689" s="2572" t="e">
        <f>STDEV(MR690:MR691)</f>
        <v>#DIV/0!</v>
      </c>
      <c r="MP689" s="2570"/>
      <c r="MQ689" s="2571" t="e">
        <f>AVERAGE(MR690:MR691)</f>
        <v>#DIV/0!</v>
      </c>
      <c r="MR689" s="2573"/>
      <c r="MS689" s="2572" t="e">
        <f>STDEV(MV690:MV691)</f>
        <v>#DIV/0!</v>
      </c>
      <c r="MT689" s="2570"/>
      <c r="MU689" s="2571" t="e">
        <f>AVERAGE(MV690:MV691)</f>
        <v>#DIV/0!</v>
      </c>
      <c r="MV689" s="2573"/>
      <c r="MW689" s="2572" t="e">
        <f>STDEV(MZ690:MZ691)</f>
        <v>#DIV/0!</v>
      </c>
      <c r="MX689" s="2570"/>
      <c r="MY689" s="2571" t="e">
        <f>AVERAGE(MZ690:MZ691)</f>
        <v>#DIV/0!</v>
      </c>
      <c r="MZ689" s="2573"/>
      <c r="NA689" s="2572" t="e">
        <f>STDEV(ND690:ND691)</f>
        <v>#DIV/0!</v>
      </c>
      <c r="NB689" s="2570"/>
      <c r="NC689" s="2571" t="e">
        <f>AVERAGE(ND690:ND691)</f>
        <v>#DIV/0!</v>
      </c>
      <c r="ND689" s="2573"/>
    </row>
    <row r="690" spans="1:368" s="78" customFormat="1" thickBot="1">
      <c r="A690" s="899"/>
      <c r="B690" s="1754"/>
      <c r="C690" s="1790"/>
      <c r="D690" s="2331"/>
      <c r="E690" s="1790"/>
      <c r="F690" s="2342" t="s">
        <v>745</v>
      </c>
      <c r="G690" s="2342" t="s">
        <v>747</v>
      </c>
      <c r="H690" s="2352">
        <f>AVERAGE(AC690,DU690,BE690,DY690,GC690,AW690,AK690,GW690,IG690,BM690,IW690,JQ690)</f>
        <v>4.833333333333333</v>
      </c>
      <c r="I690" s="2352">
        <f t="shared" ref="I690" si="875">AVERAGE(AD690,DV690,BF690,DZ690,GD690,AX690,AL690,GX690,IH690,BN690,IX690,JR690)</f>
        <v>4.5</v>
      </c>
      <c r="J690" s="2343">
        <f t="shared" ref="J690" si="876">AVERAGE(AE690,DW690,BG690,EA690,GE690,AY690,AM690,GY690,II690,BO690,IY690,JS690)</f>
        <v>5</v>
      </c>
      <c r="K690" s="2214">
        <f t="shared" si="860"/>
        <v>14.333333333333332</v>
      </c>
      <c r="L690" s="1754"/>
      <c r="M690" s="65"/>
      <c r="N690" s="65"/>
      <c r="O690" s="65"/>
      <c r="P690" s="218"/>
      <c r="Q690" s="2511"/>
      <c r="R690" s="97"/>
      <c r="S690" s="98"/>
      <c r="T690" s="2512"/>
      <c r="U690" s="41"/>
      <c r="V690" s="41"/>
      <c r="W690" s="41"/>
      <c r="X690" s="100"/>
      <c r="Y690" s="101"/>
      <c r="Z690" s="101"/>
      <c r="AA690" s="101"/>
      <c r="AB690" s="102"/>
      <c r="AC690" s="484"/>
      <c r="AD690" s="484"/>
      <c r="AE690" s="484"/>
      <c r="AF690" s="356"/>
      <c r="AG690" s="358"/>
      <c r="AH690" s="358"/>
      <c r="AI690" s="358"/>
      <c r="AJ690" s="543"/>
      <c r="AK690" s="485">
        <v>5</v>
      </c>
      <c r="AL690" s="486">
        <v>3.5</v>
      </c>
      <c r="AM690" s="486">
        <v>5</v>
      </c>
      <c r="AN690" s="2361">
        <f t="shared" ref="AN690" si="877">AM690+AL690+AK690</f>
        <v>13.5</v>
      </c>
      <c r="AO690" s="2227"/>
      <c r="AP690" s="2227"/>
      <c r="AQ690" s="2227"/>
      <c r="AR690" s="108"/>
      <c r="AS690" s="358"/>
      <c r="AT690" s="358"/>
      <c r="AU690" s="358"/>
      <c r="AV690" s="543"/>
      <c r="AW690" s="1906"/>
      <c r="AX690" s="683"/>
      <c r="AY690" s="683"/>
      <c r="AZ690" s="1907"/>
      <c r="BA690" s="4"/>
      <c r="BB690" s="4"/>
      <c r="BC690" s="4"/>
      <c r="BD690" s="2395"/>
      <c r="BE690" s="2417"/>
      <c r="BF690" s="875"/>
      <c r="BG690" s="2447"/>
      <c r="BH690" s="2450"/>
      <c r="BI690" s="221"/>
      <c r="BJ690" s="221"/>
      <c r="BK690" s="221"/>
      <c r="BL690" s="220"/>
      <c r="BM690" s="2235"/>
      <c r="BN690" s="879"/>
      <c r="BO690" s="879"/>
      <c r="BP690" s="2236"/>
      <c r="BQ690" s="109"/>
      <c r="BR690" s="109"/>
      <c r="BS690" s="109"/>
      <c r="BT690" s="608"/>
      <c r="BU690" s="1939"/>
      <c r="BV690" s="109"/>
      <c r="BW690" s="109"/>
      <c r="BX690" s="1940"/>
      <c r="BY690" s="90"/>
      <c r="BZ690" s="90"/>
      <c r="CA690" s="90"/>
      <c r="CB690" s="120"/>
      <c r="CC690" s="41"/>
      <c r="CD690" s="41"/>
      <c r="CE690" s="41"/>
      <c r="CF690" s="100"/>
      <c r="CG690" s="38"/>
      <c r="CH690" s="38"/>
      <c r="CI690" s="38"/>
      <c r="CJ690" s="117"/>
      <c r="CK690" s="221"/>
      <c r="CL690" s="221"/>
      <c r="CM690" s="221"/>
      <c r="CN690" s="220"/>
      <c r="CO690" s="1858"/>
      <c r="CQ690" s="3"/>
      <c r="CR690" s="2020"/>
      <c r="CV690" s="121"/>
      <c r="CW690" s="2"/>
      <c r="CY690" s="3"/>
      <c r="CZ690" s="3"/>
      <c r="DA690" s="2"/>
      <c r="DC690" s="3"/>
      <c r="DD690" s="3"/>
      <c r="DE690" s="2"/>
      <c r="DG690" s="3"/>
      <c r="DH690" s="3"/>
      <c r="DI690" s="2"/>
      <c r="DK690" s="3"/>
      <c r="DL690" s="3"/>
      <c r="DM690" s="90"/>
      <c r="DN690" s="90"/>
      <c r="DO690" s="90"/>
      <c r="DP690" s="103"/>
      <c r="DQ690" s="2"/>
      <c r="DS690" s="3"/>
      <c r="DT690" s="121"/>
      <c r="DU690" s="491">
        <f>DX690*6/20</f>
        <v>4.5</v>
      </c>
      <c r="DV690" s="492">
        <f>DX690*6/20</f>
        <v>4.5</v>
      </c>
      <c r="DW690" s="492">
        <f>DX690*8/20</f>
        <v>6</v>
      </c>
      <c r="DX690" s="725">
        <v>15</v>
      </c>
      <c r="DY690" s="353">
        <v>5</v>
      </c>
      <c r="DZ690" s="353">
        <v>5.5</v>
      </c>
      <c r="EA690" s="353">
        <v>4</v>
      </c>
      <c r="EB690" s="525">
        <f t="shared" ref="EB690" si="878">EA690+DZ690+DY690</f>
        <v>14.5</v>
      </c>
      <c r="EC690" s="2"/>
      <c r="EE690" s="3"/>
      <c r="EF690" s="121"/>
      <c r="EG690" s="2"/>
      <c r="EI690" s="3"/>
      <c r="EJ690" s="121"/>
      <c r="EK690" s="2"/>
      <c r="EM690" s="3"/>
      <c r="EN690" s="121"/>
      <c r="EO690" s="1870"/>
      <c r="EP690" s="462"/>
      <c r="EQ690" s="462"/>
      <c r="ER690" s="1871"/>
      <c r="ES690" s="2"/>
      <c r="EU690" s="3"/>
      <c r="EV690" s="121"/>
      <c r="EW690" s="2"/>
      <c r="EY690" s="3"/>
      <c r="EZ690" s="121"/>
      <c r="FA690" s="2"/>
      <c r="FC690" s="3"/>
      <c r="FD690" s="121"/>
      <c r="FE690" s="1682"/>
      <c r="FF690" s="1683"/>
      <c r="FG690" s="1684"/>
      <c r="FH690" s="1685"/>
      <c r="FL690" s="2252"/>
      <c r="FP690" s="2252"/>
      <c r="FQ690" s="1858"/>
      <c r="FT690" s="2252"/>
      <c r="FX690" s="2252"/>
      <c r="FY690" s="374"/>
      <c r="FZ690" s="374"/>
      <c r="GA690" s="374"/>
      <c r="GB690" s="2263"/>
      <c r="GC690" s="1906"/>
      <c r="GD690" s="683"/>
      <c r="GE690" s="683"/>
      <c r="GF690" s="1907"/>
      <c r="GG690" s="1858"/>
      <c r="GJ690" s="2252"/>
      <c r="GK690" s="1858"/>
      <c r="GN690" s="2252"/>
      <c r="GR690" s="2252"/>
      <c r="GV690" s="1858"/>
      <c r="GW690" s="1870"/>
      <c r="GX690" s="462"/>
      <c r="GY690" s="462"/>
      <c r="GZ690" s="1871">
        <f t="shared" ref="GZ690" si="879">GY690+GX690+GW690</f>
        <v>0</v>
      </c>
      <c r="HA690" s="1870"/>
      <c r="HB690" s="462"/>
      <c r="HC690" s="462"/>
      <c r="HD690" s="1871"/>
      <c r="HE690" s="1870"/>
      <c r="HF690" s="462"/>
      <c r="HG690" s="462"/>
      <c r="HH690" s="1871"/>
      <c r="HI690" s="1906"/>
      <c r="HJ690" s="683"/>
      <c r="HK690" s="683"/>
      <c r="HL690" s="1907"/>
      <c r="HM690" s="374"/>
      <c r="HN690" s="374"/>
      <c r="HO690" s="374"/>
      <c r="HP690" s="2263"/>
      <c r="HQ690" s="374"/>
      <c r="HR690" s="374"/>
      <c r="HS690" s="374"/>
      <c r="HT690" s="2263"/>
      <c r="HU690" s="374"/>
      <c r="HV690" s="374"/>
      <c r="HW690" s="374"/>
      <c r="HX690" s="2263"/>
      <c r="HY690" s="374"/>
      <c r="HZ690" s="374"/>
      <c r="IA690" s="374"/>
      <c r="IB690" s="2263"/>
      <c r="IC690" s="374"/>
      <c r="ID690" s="374"/>
      <c r="IE690" s="374"/>
      <c r="IF690" s="2263"/>
      <c r="IG690" s="374"/>
      <c r="IH690" s="374"/>
      <c r="II690" s="374"/>
      <c r="IJ690" s="2263"/>
      <c r="IK690" s="374"/>
      <c r="IL690" s="374"/>
      <c r="IM690" s="374"/>
      <c r="IN690" s="2263"/>
      <c r="IO690" s="374"/>
      <c r="IP690" s="374"/>
      <c r="IQ690" s="374"/>
      <c r="IR690" s="2263"/>
      <c r="IS690" s="374"/>
      <c r="IT690" s="374"/>
      <c r="IU690" s="374"/>
      <c r="IV690" s="1870"/>
      <c r="IW690" s="1869"/>
      <c r="IX690" s="374"/>
      <c r="IY690" s="374"/>
      <c r="IZ690" s="2263"/>
      <c r="JA690" s="1869"/>
      <c r="JB690" s="374"/>
      <c r="JC690" s="374"/>
      <c r="JD690" s="2263"/>
      <c r="JE690" s="1869"/>
      <c r="JF690" s="374"/>
      <c r="JG690" s="374"/>
      <c r="JH690" s="2263"/>
      <c r="JI690" s="1869"/>
      <c r="JJ690" s="374"/>
      <c r="JK690" s="374"/>
      <c r="JL690" s="2263"/>
      <c r="JM690" s="1869"/>
      <c r="JN690" s="374"/>
      <c r="JO690" s="374"/>
      <c r="JP690" s="2263"/>
      <c r="JQ690" s="1869"/>
      <c r="JR690" s="374"/>
      <c r="JS690" s="374"/>
      <c r="JT690" s="2263"/>
      <c r="JU690" s="1869"/>
      <c r="JV690" s="374"/>
      <c r="JW690" s="374"/>
      <c r="JX690" s="2263"/>
      <c r="JY690" s="1869"/>
      <c r="JZ690" s="374"/>
      <c r="KA690" s="374"/>
      <c r="KB690" s="2263"/>
      <c r="KC690" s="1869"/>
      <c r="KD690" s="374"/>
      <c r="KE690" s="374"/>
      <c r="KF690" s="2263"/>
      <c r="KG690" s="1869"/>
      <c r="KH690" s="374"/>
      <c r="KI690" s="374"/>
      <c r="KJ690" s="2263"/>
      <c r="KK690" s="1869"/>
      <c r="KL690" s="374"/>
      <c r="KM690" s="374"/>
      <c r="KN690" s="2263"/>
      <c r="KO690" s="1869"/>
      <c r="KP690" s="374"/>
      <c r="KQ690" s="374"/>
      <c r="KR690" s="2263"/>
      <c r="KS690" s="1869"/>
      <c r="KT690" s="374"/>
      <c r="KU690" s="374"/>
      <c r="KV690" s="2263"/>
      <c r="KW690" s="1869"/>
      <c r="KX690" s="374"/>
      <c r="KY690" s="374"/>
      <c r="KZ690" s="2263"/>
      <c r="LA690" s="1869"/>
      <c r="LB690" s="374"/>
      <c r="LC690" s="374"/>
      <c r="LD690" s="2263"/>
      <c r="LE690" s="1869"/>
      <c r="LF690" s="374"/>
      <c r="LG690" s="374"/>
      <c r="LH690" s="2263"/>
      <c r="LI690" s="1869"/>
      <c r="LJ690" s="374"/>
      <c r="LK690" s="374"/>
      <c r="LL690" s="2263"/>
      <c r="LM690" s="1869"/>
      <c r="LN690" s="374"/>
      <c r="LO690" s="374"/>
      <c r="LP690" s="2263"/>
      <c r="LQ690" s="1869"/>
      <c r="LR690" s="374"/>
      <c r="LS690" s="374"/>
      <c r="LT690" s="2263"/>
      <c r="LU690" s="1869"/>
      <c r="LV690" s="374"/>
      <c r="LW690" s="374"/>
      <c r="LX690" s="2263"/>
      <c r="LY690" s="1869"/>
      <c r="LZ690" s="374"/>
      <c r="MA690" s="374"/>
      <c r="MB690" s="2263"/>
      <c r="MC690" s="1869"/>
      <c r="MD690" s="374"/>
      <c r="ME690" s="374"/>
      <c r="MF690" s="2263"/>
      <c r="MG690" s="1869"/>
      <c r="MH690" s="374"/>
      <c r="MI690" s="374"/>
      <c r="MJ690" s="2263"/>
      <c r="MK690" s="1869"/>
      <c r="ML690" s="374"/>
      <c r="MM690" s="374"/>
      <c r="MN690" s="2263"/>
      <c r="MO690" s="1869"/>
      <c r="MP690" s="374"/>
      <c r="MQ690" s="374"/>
      <c r="MR690" s="2263"/>
      <c r="MS690" s="1869"/>
      <c r="MT690" s="374"/>
      <c r="MU690" s="374"/>
      <c r="MV690" s="2263"/>
      <c r="MW690" s="1869"/>
      <c r="MX690" s="374"/>
      <c r="MY690" s="374"/>
      <c r="MZ690" s="2263"/>
      <c r="NA690" s="1869"/>
      <c r="NB690" s="374"/>
      <c r="NC690" s="374"/>
      <c r="ND690" s="2263"/>
    </row>
    <row r="691" spans="1:368" s="933" customFormat="1" thickBot="1">
      <c r="A691" s="900"/>
      <c r="B691" s="1761"/>
      <c r="C691" s="2340"/>
      <c r="D691" s="2347"/>
      <c r="E691" s="2340"/>
      <c r="F691" s="2270"/>
      <c r="G691" s="2270" t="s">
        <v>748</v>
      </c>
      <c r="H691" s="2343">
        <f>AVERAGE(AC691,DU691,BE691,DY691,GC691,AW691,AK691,GW691,IG691,BM691,IW691,JQ691)</f>
        <v>4.5166666666666666</v>
      </c>
      <c r="I691" s="2343">
        <f t="shared" ref="I691:J691" si="880">AVERAGE(AD691,DV691,BF691,DZ691,GD691,AX691,AL691,GX691,IH691,BN691,IX691,JR691)</f>
        <v>4.3500000000000005</v>
      </c>
      <c r="J691" s="2352">
        <f t="shared" si="880"/>
        <v>5.6333333333333329</v>
      </c>
      <c r="K691" s="2362">
        <f>SUM(H691:J691)</f>
        <v>14.5</v>
      </c>
      <c r="L691" s="1761"/>
      <c r="M691" s="2136"/>
      <c r="N691" s="2136"/>
      <c r="O691" s="2136"/>
      <c r="P691" s="2492"/>
      <c r="Q691" s="2538"/>
      <c r="R691" s="2137"/>
      <c r="S691" s="2138"/>
      <c r="T691" s="2539"/>
      <c r="U691" s="2139"/>
      <c r="V691" s="2139"/>
      <c r="W691" s="2139"/>
      <c r="X691" s="2140"/>
      <c r="Y691" s="2204"/>
      <c r="Z691" s="2204"/>
      <c r="AA691" s="2204"/>
      <c r="AB691" s="2205"/>
      <c r="AC691" s="2245"/>
      <c r="AD691" s="2245"/>
      <c r="AE691" s="2245"/>
      <c r="AF691" s="904"/>
      <c r="AG691" s="918"/>
      <c r="AH691" s="918"/>
      <c r="AI691" s="918"/>
      <c r="AJ691" s="2240"/>
      <c r="AK691" s="485">
        <v>5</v>
      </c>
      <c r="AL691" s="486">
        <v>4.5</v>
      </c>
      <c r="AM691" s="486">
        <v>5.5</v>
      </c>
      <c r="AN691" s="2361">
        <f t="shared" ref="AN691" si="881">AM691+AL691+AK691</f>
        <v>15</v>
      </c>
      <c r="AO691" s="2229"/>
      <c r="AP691" s="2229"/>
      <c r="AQ691" s="2229"/>
      <c r="AR691" s="2230"/>
      <c r="AS691" s="918"/>
      <c r="AT691" s="918"/>
      <c r="AU691" s="918"/>
      <c r="AV691" s="2240"/>
      <c r="AW691" s="2414"/>
      <c r="AX691" s="2415"/>
      <c r="AY691" s="2416"/>
      <c r="AZ691" s="1979"/>
      <c r="BA691" s="2156"/>
      <c r="BB691" s="2156"/>
      <c r="BC691" s="2156"/>
      <c r="BD691" s="2396"/>
      <c r="BE691" s="2419"/>
      <c r="BF691" s="915"/>
      <c r="BG691" s="2449"/>
      <c r="BH691" s="2452"/>
      <c r="BI691" s="2158"/>
      <c r="BJ691" s="2158"/>
      <c r="BK691" s="2158"/>
      <c r="BL691" s="2166"/>
      <c r="BM691" s="2389"/>
      <c r="BN691" s="918"/>
      <c r="BO691" s="918"/>
      <c r="BP691" s="2390"/>
      <c r="BQ691" s="2149"/>
      <c r="BR691" s="2149"/>
      <c r="BS691" s="2149"/>
      <c r="BT691" s="2151"/>
      <c r="BU691" s="2162"/>
      <c r="BV691" s="2149"/>
      <c r="BW691" s="2149"/>
      <c r="BX691" s="2163"/>
      <c r="BY691" s="2170"/>
      <c r="BZ691" s="2170"/>
      <c r="CA691" s="2170"/>
      <c r="CB691" s="2231"/>
      <c r="CC691" s="2139"/>
      <c r="CD691" s="2139"/>
      <c r="CE691" s="2139"/>
      <c r="CF691" s="2140"/>
      <c r="CG691" s="2160"/>
      <c r="CH691" s="2160"/>
      <c r="CI691" s="2160"/>
      <c r="CJ691" s="2161"/>
      <c r="CK691" s="2158"/>
      <c r="CL691" s="2158"/>
      <c r="CM691" s="2158"/>
      <c r="CN691" s="2166"/>
      <c r="CO691" s="1868"/>
      <c r="CQ691" s="2167"/>
      <c r="CR691" s="2206"/>
      <c r="CV691" s="2168"/>
      <c r="CW691" s="2169"/>
      <c r="CY691" s="2167"/>
      <c r="CZ691" s="2167"/>
      <c r="DA691" s="2169"/>
      <c r="DC691" s="2167"/>
      <c r="DD691" s="2167"/>
      <c r="DE691" s="2169"/>
      <c r="DG691" s="2167"/>
      <c r="DH691" s="2167"/>
      <c r="DI691" s="2169"/>
      <c r="DK691" s="2167"/>
      <c r="DL691" s="2167"/>
      <c r="DM691" s="2170"/>
      <c r="DN691" s="2170"/>
      <c r="DO691" s="2170"/>
      <c r="DP691" s="2171"/>
      <c r="DQ691" s="2169"/>
      <c r="DS691" s="2167"/>
      <c r="DT691" s="2168"/>
      <c r="DU691" s="491">
        <f>DX691*6/20</f>
        <v>4.2</v>
      </c>
      <c r="DV691" s="492">
        <f>DX691*6/20</f>
        <v>4.2</v>
      </c>
      <c r="DW691" s="492">
        <f>DX691*8/20</f>
        <v>5.6</v>
      </c>
      <c r="DX691" s="725">
        <v>14</v>
      </c>
      <c r="DY691" s="683">
        <f>EB691*6/20</f>
        <v>4.3499999999999996</v>
      </c>
      <c r="DZ691" s="683">
        <f>EB691*6/20</f>
        <v>4.3499999999999996</v>
      </c>
      <c r="EA691" s="683">
        <f>EB691*8/20</f>
        <v>5.8</v>
      </c>
      <c r="EB691" s="684">
        <v>14.5</v>
      </c>
      <c r="EC691" s="2169"/>
      <c r="EE691" s="2167"/>
      <c r="EF691" s="2168"/>
      <c r="EG691" s="2169"/>
      <c r="EI691" s="2167"/>
      <c r="EJ691" s="2168"/>
      <c r="EK691" s="2169"/>
      <c r="EM691" s="2167"/>
      <c r="EN691" s="2168"/>
      <c r="EO691" s="2348"/>
      <c r="EP691" s="2233"/>
      <c r="EQ691" s="2233"/>
      <c r="ER691" s="2349"/>
      <c r="ES691" s="2169"/>
      <c r="EU691" s="2167"/>
      <c r="EV691" s="2168"/>
      <c r="EW691" s="2169"/>
      <c r="EY691" s="2167"/>
      <c r="EZ691" s="2168"/>
      <c r="FA691" s="2169"/>
      <c r="FC691" s="2167"/>
      <c r="FD691" s="2168"/>
      <c r="FE691" s="2192"/>
      <c r="FF691" s="2193"/>
      <c r="FG691" s="2194"/>
      <c r="FH691" s="2195"/>
      <c r="FL691" s="2261"/>
      <c r="FP691" s="2261"/>
      <c r="FQ691" s="1868"/>
      <c r="FT691" s="2261"/>
      <c r="FX691" s="2261"/>
      <c r="FY691" s="2212"/>
      <c r="FZ691" s="2213"/>
      <c r="GA691" s="2213"/>
      <c r="GB691" s="2357"/>
      <c r="GC691" s="1870"/>
      <c r="GD691" s="462"/>
      <c r="GE691" s="462"/>
      <c r="GF691" s="1871"/>
      <c r="GG691" s="1868"/>
      <c r="GJ691" s="2261"/>
      <c r="GK691" s="1868"/>
      <c r="GN691" s="2261"/>
      <c r="GR691" s="2261"/>
      <c r="GV691" s="1868"/>
      <c r="GW691" s="1870"/>
      <c r="GX691" s="462"/>
      <c r="GY691" s="462"/>
      <c r="GZ691" s="1871">
        <f t="shared" ref="GZ691" si="882">GY691+GX691+GW691</f>
        <v>0</v>
      </c>
      <c r="HA691" s="2348"/>
      <c r="HB691" s="2233"/>
      <c r="HC691" s="2233"/>
      <c r="HD691" s="2349"/>
      <c r="HE691" s="2348"/>
      <c r="HF691" s="2233"/>
      <c r="HG691" s="2233"/>
      <c r="HH691" s="2349"/>
      <c r="HI691" s="906"/>
      <c r="HJ691" s="906"/>
      <c r="HK691" s="906"/>
      <c r="HL691" s="2393"/>
      <c r="HM691" s="906"/>
      <c r="HN691" s="906"/>
      <c r="HO691" s="906"/>
      <c r="HP691" s="2393"/>
      <c r="HQ691" s="906"/>
      <c r="HR691" s="906"/>
      <c r="HS691" s="906"/>
      <c r="HT691" s="2393"/>
      <c r="HU691" s="906"/>
      <c r="HV691" s="906"/>
      <c r="HW691" s="906"/>
      <c r="HX691" s="2393"/>
      <c r="HY691" s="906"/>
      <c r="HZ691" s="906"/>
      <c r="IA691" s="906"/>
      <c r="IB691" s="2393"/>
      <c r="IC691" s="906"/>
      <c r="ID691" s="906"/>
      <c r="IE691" s="906"/>
      <c r="IF691" s="2393"/>
      <c r="IG691" s="906"/>
      <c r="IH691" s="906"/>
      <c r="II691" s="906"/>
      <c r="IJ691" s="2393"/>
      <c r="IK691" s="906"/>
      <c r="IL691" s="906"/>
      <c r="IM691" s="906"/>
      <c r="IN691" s="2393"/>
      <c r="IO691" s="906"/>
      <c r="IP691" s="906"/>
      <c r="IQ691" s="906"/>
      <c r="IR691" s="2393"/>
      <c r="IS691" s="906"/>
      <c r="IT691" s="906"/>
      <c r="IU691" s="906"/>
      <c r="IV691" s="2348"/>
      <c r="IW691" s="2243"/>
      <c r="IX691" s="906"/>
      <c r="IY691" s="906"/>
      <c r="IZ691" s="2393"/>
      <c r="JA691" s="2243"/>
      <c r="JB691" s="906"/>
      <c r="JC691" s="906"/>
      <c r="JD691" s="2393"/>
      <c r="JE691" s="2243"/>
      <c r="JF691" s="906"/>
      <c r="JG691" s="906"/>
      <c r="JH691" s="2393"/>
      <c r="JI691" s="2243"/>
      <c r="JJ691" s="906"/>
      <c r="JK691" s="906"/>
      <c r="JL691" s="2393"/>
      <c r="JM691" s="2243"/>
      <c r="JN691" s="906"/>
      <c r="JO691" s="906"/>
      <c r="JP691" s="2393"/>
      <c r="JQ691" s="2477"/>
      <c r="JR691" s="2477"/>
      <c r="JS691" s="2477"/>
      <c r="JT691" s="2478"/>
      <c r="JU691" s="2477"/>
      <c r="JV691" s="2477"/>
      <c r="JW691" s="2477"/>
      <c r="JX691" s="2478"/>
      <c r="JY691" s="2477"/>
      <c r="JZ691" s="2477"/>
      <c r="KA691" s="2477"/>
      <c r="KB691" s="2478"/>
      <c r="KC691" s="2477"/>
      <c r="KD691" s="2477"/>
      <c r="KE691" s="2477"/>
      <c r="KF691" s="2478"/>
      <c r="KG691" s="2477"/>
      <c r="KH691" s="2477"/>
      <c r="KI691" s="2477"/>
      <c r="KJ691" s="2478"/>
      <c r="KK691" s="2477"/>
      <c r="KL691" s="2477"/>
      <c r="KM691" s="2477"/>
      <c r="KN691" s="2478"/>
      <c r="KO691" s="2477"/>
      <c r="KP691" s="2477"/>
      <c r="KQ691" s="2477"/>
      <c r="KR691" s="2478"/>
      <c r="KS691" s="2477"/>
      <c r="KT691" s="2477"/>
      <c r="KU691" s="2477"/>
      <c r="KV691" s="2478"/>
      <c r="KW691" s="2477"/>
      <c r="KX691" s="2477"/>
      <c r="KY691" s="2477"/>
      <c r="KZ691" s="2478"/>
      <c r="LA691" s="2477"/>
      <c r="LB691" s="2477"/>
      <c r="LC691" s="2477"/>
      <c r="LD691" s="2478"/>
      <c r="LE691" s="2477"/>
      <c r="LF691" s="2477"/>
      <c r="LG691" s="2477"/>
      <c r="LH691" s="2478"/>
      <c r="LI691" s="2477"/>
      <c r="LJ691" s="2477"/>
      <c r="LK691" s="2477"/>
      <c r="LL691" s="2478"/>
      <c r="LM691" s="2477"/>
      <c r="LN691" s="2477"/>
      <c r="LO691" s="2477"/>
      <c r="LP691" s="2478"/>
      <c r="LQ691" s="2477"/>
      <c r="LR691" s="2477"/>
      <c r="LS691" s="2477"/>
      <c r="LT691" s="2478"/>
      <c r="LU691" s="2477"/>
      <c r="LV691" s="2477"/>
      <c r="LW691" s="2477"/>
      <c r="LX691" s="2478"/>
      <c r="LY691" s="2477"/>
      <c r="LZ691" s="2477"/>
      <c r="MA691" s="2477"/>
      <c r="MB691" s="2478"/>
      <c r="MC691" s="2477"/>
      <c r="MD691" s="2477"/>
      <c r="ME691" s="2477"/>
      <c r="MF691" s="2478"/>
      <c r="MG691" s="2477"/>
      <c r="MH691" s="2477"/>
      <c r="MI691" s="2477"/>
      <c r="MJ691" s="2478"/>
      <c r="MK691" s="2477"/>
      <c r="ML691" s="2477"/>
      <c r="MM691" s="2477"/>
      <c r="MN691" s="2478"/>
      <c r="MO691" s="2477"/>
      <c r="MP691" s="2477"/>
      <c r="MQ691" s="2477"/>
      <c r="MR691" s="2478"/>
      <c r="MS691" s="2477"/>
      <c r="MT691" s="2477"/>
      <c r="MU691" s="2477"/>
      <c r="MV691" s="2478"/>
      <c r="MW691" s="2477"/>
      <c r="MX691" s="2477"/>
      <c r="MY691" s="2477"/>
      <c r="MZ691" s="2478"/>
      <c r="NA691" s="2477"/>
      <c r="NB691" s="2477"/>
      <c r="NC691" s="2477"/>
      <c r="ND691" s="2478"/>
    </row>
    <row r="692" spans="1:368" s="898" customFormat="1" thickBot="1">
      <c r="A692" s="861"/>
      <c r="B692" s="1760"/>
      <c r="C692" s="1790"/>
      <c r="D692" s="2331"/>
      <c r="E692" s="1790"/>
      <c r="F692" s="2345" t="s">
        <v>754</v>
      </c>
      <c r="G692" s="2346"/>
      <c r="H692" s="2274"/>
      <c r="I692" s="2274"/>
      <c r="J692" s="2274"/>
      <c r="K692" s="2275"/>
      <c r="L692" s="1760"/>
      <c r="M692" s="2075"/>
      <c r="N692" s="2075"/>
      <c r="O692" s="2075"/>
      <c r="P692" s="2491"/>
      <c r="Q692" s="2572" t="e">
        <f>STDEV(T693:T696)</f>
        <v>#DIV/0!</v>
      </c>
      <c r="R692" s="2570"/>
      <c r="S692" s="2571" t="e">
        <f>AVERAGE(T693:T696)</f>
        <v>#DIV/0!</v>
      </c>
      <c r="T692" s="2573"/>
      <c r="U692" s="2078"/>
      <c r="V692" s="2078"/>
      <c r="W692" s="2078"/>
      <c r="X692" s="2079"/>
      <c r="Y692" s="2199"/>
      <c r="Z692" s="2199"/>
      <c r="AA692" s="2199"/>
      <c r="AB692" s="2200"/>
      <c r="AC692" s="2570" t="e">
        <f>STDEV(AF693:AF696)</f>
        <v>#DIV/0!</v>
      </c>
      <c r="AD692" s="2570"/>
      <c r="AE692" s="2571" t="e">
        <f>AVERAGE(AF693:AF696)</f>
        <v>#DIV/0!</v>
      </c>
      <c r="AF692" s="2571"/>
      <c r="AG692" s="2570"/>
      <c r="AH692" s="2570"/>
      <c r="AI692" s="2571"/>
      <c r="AJ692" s="2571"/>
      <c r="AK692" s="2570" t="e">
        <f>STDEV(AN693:AN696)</f>
        <v>#DIV/0!</v>
      </c>
      <c r="AL692" s="2570"/>
      <c r="AM692" s="2571" t="e">
        <f>AVERAGE(AN693:AN696)</f>
        <v>#DIV/0!</v>
      </c>
      <c r="AN692" s="2571"/>
      <c r="AO692" s="2225"/>
      <c r="AP692" s="2225"/>
      <c r="AQ692" s="2225"/>
      <c r="AR692" s="2226"/>
      <c r="AS692" s="2570"/>
      <c r="AT692" s="2570"/>
      <c r="AU692" s="2571"/>
      <c r="AV692" s="2571"/>
      <c r="AW692" s="2570" t="e">
        <f>STDEV(AZ693:AZ696)</f>
        <v>#DIV/0!</v>
      </c>
      <c r="AX692" s="2570"/>
      <c r="AY692" s="2571" t="e">
        <f>AVERAGE(AZ693:AZ696)</f>
        <v>#DIV/0!</v>
      </c>
      <c r="AZ692" s="2571"/>
      <c r="BA692" s="2095"/>
      <c r="BB692" s="2095"/>
      <c r="BC692" s="2095"/>
      <c r="BD692" s="2394"/>
      <c r="BE692" s="2397"/>
      <c r="BF692" s="2096"/>
      <c r="BG692" s="2444"/>
      <c r="BH692" s="2444"/>
      <c r="BI692" s="2097"/>
      <c r="BJ692" s="2097"/>
      <c r="BK692" s="2097"/>
      <c r="BL692" s="2098"/>
      <c r="BM692" s="2570"/>
      <c r="BN692" s="2570"/>
      <c r="BO692" s="2571"/>
      <c r="BP692" s="2571"/>
      <c r="BQ692" s="2088"/>
      <c r="BR692" s="2088"/>
      <c r="BS692" s="2088"/>
      <c r="BT692" s="2090"/>
      <c r="BU692" s="2101"/>
      <c r="BV692" s="2088"/>
      <c r="BW692" s="2088"/>
      <c r="BX692" s="2102"/>
      <c r="BY692" s="2109"/>
      <c r="BZ692" s="2109"/>
      <c r="CA692" s="2109"/>
      <c r="CB692" s="2232"/>
      <c r="CC692" s="2078"/>
      <c r="CD692" s="2078"/>
      <c r="CE692" s="2078"/>
      <c r="CF692" s="2079"/>
      <c r="CG692" s="2099"/>
      <c r="CH692" s="2099"/>
      <c r="CI692" s="2099"/>
      <c r="CJ692" s="2100"/>
      <c r="CK692" s="2097"/>
      <c r="CL692" s="2097"/>
      <c r="CM692" s="2097"/>
      <c r="CN692" s="2105"/>
      <c r="CO692" s="1867"/>
      <c r="CQ692" s="2106"/>
      <c r="CR692" s="2201"/>
      <c r="CV692" s="2107"/>
      <c r="CW692" s="2108"/>
      <c r="CY692" s="2106"/>
      <c r="CZ692" s="2106"/>
      <c r="DA692" s="2108"/>
      <c r="DC692" s="2106"/>
      <c r="DD692" s="2106"/>
      <c r="DE692" s="2108"/>
      <c r="DG692" s="2106"/>
      <c r="DH692" s="2106"/>
      <c r="DI692" s="2108"/>
      <c r="DK692" s="2106"/>
      <c r="DL692" s="2106"/>
      <c r="DM692" s="2109"/>
      <c r="DN692" s="2109"/>
      <c r="DO692" s="2109"/>
      <c r="DP692" s="2110"/>
      <c r="DQ692" s="2108"/>
      <c r="DS692" s="2106"/>
      <c r="DT692" s="2107"/>
      <c r="DU692" s="2570">
        <f>STDEV(DX693:DX696)</f>
        <v>1.4142135623730951</v>
      </c>
      <c r="DV692" s="2570"/>
      <c r="DW692" s="2571">
        <f>AVERAGE(DX693:DX696)</f>
        <v>13</v>
      </c>
      <c r="DX692" s="2571"/>
      <c r="DY692" s="2108"/>
      <c r="EA692" s="2106"/>
      <c r="EB692" s="2107"/>
      <c r="EC692" s="2108"/>
      <c r="EE692" s="2106"/>
      <c r="EF692" s="2107"/>
      <c r="EG692" s="2108"/>
      <c r="EI692" s="2106"/>
      <c r="EJ692" s="2107"/>
      <c r="EK692" s="2108"/>
      <c r="EM692" s="2106"/>
      <c r="EN692" s="2107"/>
      <c r="EO692" s="2570" t="e">
        <f>STDEV(ER693:ER696)</f>
        <v>#DIV/0!</v>
      </c>
      <c r="EP692" s="2570"/>
      <c r="EQ692" s="2571" t="e">
        <f>AVERAGE(ER693:ER696)</f>
        <v>#DIV/0!</v>
      </c>
      <c r="ER692" s="2571"/>
      <c r="ES692" s="2108"/>
      <c r="EU692" s="2106"/>
      <c r="EV692" s="2107"/>
      <c r="EW692" s="2108"/>
      <c r="EY692" s="2106"/>
      <c r="EZ692" s="2107"/>
      <c r="FA692" s="2108"/>
      <c r="FC692" s="2106"/>
      <c r="FD692" s="2107"/>
      <c r="FE692" s="2131"/>
      <c r="FF692" s="2132"/>
      <c r="FG692" s="2133"/>
      <c r="FH692" s="2134"/>
      <c r="FL692" s="2260"/>
      <c r="FP692" s="2260"/>
      <c r="FQ692" s="1867"/>
      <c r="FT692" s="2260"/>
      <c r="FX692" s="2260"/>
      <c r="FY692" s="2570" t="e">
        <f>STDEV(GB693:GB696)</f>
        <v>#DIV/0!</v>
      </c>
      <c r="FZ692" s="2570"/>
      <c r="GA692" s="2571" t="e">
        <f>AVERAGE(GB693:GB696)</f>
        <v>#DIV/0!</v>
      </c>
      <c r="GB692" s="2571"/>
      <c r="GC692" s="2570" t="e">
        <f>STDEV(GF693:GF696)</f>
        <v>#DIV/0!</v>
      </c>
      <c r="GD692" s="2570"/>
      <c r="GE692" s="2571" t="e">
        <f>AVERAGE(GF693:GF696)</f>
        <v>#DIV/0!</v>
      </c>
      <c r="GF692" s="2571"/>
      <c r="GG692" s="1867"/>
      <c r="GJ692" s="2260"/>
      <c r="GK692" s="1867"/>
      <c r="GN692" s="2260"/>
      <c r="GR692" s="2260"/>
      <c r="GV692" s="1867"/>
      <c r="GW692" s="2570" t="e">
        <f>STDEV(GZ693:GZ696)</f>
        <v>#DIV/0!</v>
      </c>
      <c r="GX692" s="2570"/>
      <c r="GY692" s="2571" t="e">
        <f>AVERAGE(GZ693:GZ696)</f>
        <v>#DIV/0!</v>
      </c>
      <c r="GZ692" s="2571"/>
      <c r="HA692" s="2570"/>
      <c r="HB692" s="2570"/>
      <c r="HC692" s="2571"/>
      <c r="HD692" s="2571"/>
      <c r="HE692" s="2570"/>
      <c r="HF692" s="2570"/>
      <c r="HG692" s="2571"/>
      <c r="HH692" s="2571"/>
      <c r="HI692" s="2570" t="e">
        <f>STDEV(HL693:HL696)</f>
        <v>#DIV/0!</v>
      </c>
      <c r="HJ692" s="2570"/>
      <c r="HK692" s="2571" t="e">
        <f>AVERAGE(HL693:HL696)</f>
        <v>#DIV/0!</v>
      </c>
      <c r="HL692" s="2571"/>
      <c r="HM692" s="2570"/>
      <c r="HN692" s="2570"/>
      <c r="HO692" s="2571"/>
      <c r="HP692" s="2571"/>
      <c r="HQ692" s="2570"/>
      <c r="HR692" s="2570"/>
      <c r="HS692" s="2571"/>
      <c r="HT692" s="2571"/>
      <c r="HU692" s="2570"/>
      <c r="HV692" s="2570"/>
      <c r="HW692" s="2571"/>
      <c r="HX692" s="2571"/>
      <c r="HY692" s="2570"/>
      <c r="HZ692" s="2570"/>
      <c r="IA692" s="2571"/>
      <c r="IB692" s="2571"/>
      <c r="IC692" s="2570"/>
      <c r="ID692" s="2570"/>
      <c r="IE692" s="2571"/>
      <c r="IF692" s="2571"/>
      <c r="IG692" s="2570"/>
      <c r="IH692" s="2570"/>
      <c r="II692" s="2571"/>
      <c r="IJ692" s="2571"/>
      <c r="IK692" s="2570"/>
      <c r="IL692" s="2570"/>
      <c r="IM692" s="2571"/>
      <c r="IN692" s="2571"/>
      <c r="IO692" s="2570">
        <f>STDEV(IR693:IR696)</f>
        <v>3.5590260840104371</v>
      </c>
      <c r="IP692" s="2570"/>
      <c r="IQ692" s="2571">
        <f>AVERAGE(IR693:IR696)</f>
        <v>13</v>
      </c>
      <c r="IR692" s="2571"/>
      <c r="IS692" s="2570"/>
      <c r="IT692" s="2570"/>
      <c r="IU692" s="2571"/>
      <c r="IV692" s="2571"/>
      <c r="IW692" s="2572"/>
      <c r="IX692" s="2570"/>
      <c r="IY692" s="2571"/>
      <c r="IZ692" s="2573"/>
      <c r="JA692" s="2572"/>
      <c r="JB692" s="2570"/>
      <c r="JC692" s="2571"/>
      <c r="JD692" s="2573"/>
      <c r="JE692" s="2572"/>
      <c r="JF692" s="2570"/>
      <c r="JG692" s="2571"/>
      <c r="JH692" s="2573"/>
      <c r="JI692" s="2572"/>
      <c r="JJ692" s="2570"/>
      <c r="JK692" s="2571"/>
      <c r="JL692" s="2573"/>
      <c r="JM692" s="2572"/>
      <c r="JN692" s="2570"/>
      <c r="JO692" s="2571"/>
      <c r="JP692" s="2573"/>
      <c r="JQ692" s="2572"/>
      <c r="JR692" s="2570"/>
      <c r="JS692" s="2571"/>
      <c r="JT692" s="2573"/>
      <c r="JU692" s="2572"/>
      <c r="JV692" s="2570"/>
      <c r="JW692" s="2571"/>
      <c r="JX692" s="2573"/>
      <c r="JY692" s="2572"/>
      <c r="JZ692" s="2570"/>
      <c r="KA692" s="2571"/>
      <c r="KB692" s="2573"/>
      <c r="KC692" s="2572"/>
      <c r="KD692" s="2570"/>
      <c r="KE692" s="2571"/>
      <c r="KF692" s="2573"/>
      <c r="KG692" s="2572"/>
      <c r="KH692" s="2570"/>
      <c r="KI692" s="2571"/>
      <c r="KJ692" s="2573"/>
      <c r="KK692" s="2572"/>
      <c r="KL692" s="2570"/>
      <c r="KM692" s="2571"/>
      <c r="KN692" s="2573"/>
      <c r="KO692" s="2572"/>
      <c r="KP692" s="2570"/>
      <c r="KQ692" s="2571"/>
      <c r="KR692" s="2573"/>
      <c r="KS692" s="2572"/>
      <c r="KT692" s="2570"/>
      <c r="KU692" s="2571"/>
      <c r="KV692" s="2573"/>
      <c r="KW692" s="2572"/>
      <c r="KX692" s="2570"/>
      <c r="KY692" s="2571"/>
      <c r="KZ692" s="2573"/>
      <c r="LA692" s="2572"/>
      <c r="LB692" s="2570"/>
      <c r="LC692" s="2571"/>
      <c r="LD692" s="2573"/>
      <c r="LE692" s="2572"/>
      <c r="LF692" s="2570"/>
      <c r="LG692" s="2571"/>
      <c r="LH692" s="2573"/>
      <c r="LI692" s="2572"/>
      <c r="LJ692" s="2570"/>
      <c r="LK692" s="2571"/>
      <c r="LL692" s="2573"/>
      <c r="LM692" s="2572"/>
      <c r="LN692" s="2570"/>
      <c r="LO692" s="2571"/>
      <c r="LP692" s="2573"/>
      <c r="LQ692" s="2572"/>
      <c r="LR692" s="2570"/>
      <c r="LS692" s="2571"/>
      <c r="LT692" s="2573"/>
      <c r="LU692" s="2572"/>
      <c r="LV692" s="2570"/>
      <c r="LW692" s="2571"/>
      <c r="LX692" s="2573"/>
      <c r="LY692" s="2572"/>
      <c r="LZ692" s="2570"/>
      <c r="MA692" s="2571"/>
      <c r="MB692" s="2573"/>
      <c r="MC692" s="2572"/>
      <c r="MD692" s="2570"/>
      <c r="ME692" s="2571"/>
      <c r="MF692" s="2573"/>
      <c r="MG692" s="2572"/>
      <c r="MH692" s="2570"/>
      <c r="MI692" s="2571"/>
      <c r="MJ692" s="2573"/>
      <c r="MK692" s="2572"/>
      <c r="ML692" s="2570"/>
      <c r="MM692" s="2571"/>
      <c r="MN692" s="2573"/>
      <c r="MO692" s="2572"/>
      <c r="MP692" s="2570"/>
      <c r="MQ692" s="2571"/>
      <c r="MR692" s="2573"/>
      <c r="MS692" s="2572"/>
      <c r="MT692" s="2570"/>
      <c r="MU692" s="2571"/>
      <c r="MV692" s="2573"/>
      <c r="MW692" s="2572"/>
      <c r="MX692" s="2570"/>
      <c r="MY692" s="2571"/>
      <c r="MZ692" s="2573"/>
      <c r="NA692" s="2572"/>
      <c r="NB692" s="2570"/>
      <c r="NC692" s="2571"/>
      <c r="ND692" s="2573"/>
    </row>
    <row r="693" spans="1:368" s="78" customFormat="1" thickBot="1">
      <c r="A693" s="899"/>
      <c r="B693" s="1754"/>
      <c r="C693" s="1790"/>
      <c r="D693" s="2331"/>
      <c r="E693" s="1790"/>
      <c r="F693" s="2342" t="s">
        <v>749</v>
      </c>
      <c r="G693" s="2342" t="s">
        <v>750</v>
      </c>
      <c r="H693" s="2343">
        <f>AVERAGE(Q693,CG693,BE693,DU693,EO693,AW693,AK693,GW693,IO693,BM693,GC693)</f>
        <v>3.45</v>
      </c>
      <c r="I693" s="2343">
        <f t="shared" ref="I693:J693" si="883">AVERAGE(R693,CH693,BF693,DV693,EP693,AX693,AL693,GX693,IP693,BN693,GD693)</f>
        <v>3.45</v>
      </c>
      <c r="J693" s="2343">
        <f t="shared" si="883"/>
        <v>4.5999999999999996</v>
      </c>
      <c r="K693" s="2214">
        <f>SUM(H693:J693)</f>
        <v>11.5</v>
      </c>
      <c r="L693" s="1754"/>
      <c r="M693" s="65"/>
      <c r="N693" s="65"/>
      <c r="O693" s="65"/>
      <c r="P693" s="218"/>
      <c r="Q693" s="2496"/>
      <c r="R693" s="2483"/>
      <c r="S693" s="2483"/>
      <c r="T693" s="2484"/>
      <c r="U693" s="41"/>
      <c r="V693" s="41"/>
      <c r="W693" s="41"/>
      <c r="X693" s="100"/>
      <c r="Y693" s="101"/>
      <c r="Z693" s="101"/>
      <c r="AA693" s="101"/>
      <c r="AB693" s="102"/>
      <c r="AC693" s="484"/>
      <c r="AD693" s="484"/>
      <c r="AE693" s="484"/>
      <c r="AF693" s="356"/>
      <c r="AG693" s="358"/>
      <c r="AH693" s="358"/>
      <c r="AI693" s="358"/>
      <c r="AJ693" s="543"/>
      <c r="AK693" s="485"/>
      <c r="AL693" s="486"/>
      <c r="AM693" s="486"/>
      <c r="AN693" s="2361"/>
      <c r="AO693" s="2227"/>
      <c r="AP693" s="2227"/>
      <c r="AQ693" s="2227"/>
      <c r="AR693" s="108"/>
      <c r="AS693" s="358"/>
      <c r="AT693" s="358"/>
      <c r="AU693" s="358"/>
      <c r="AV693" s="543"/>
      <c r="AW693" s="1906"/>
      <c r="AX693" s="683"/>
      <c r="AY693" s="683"/>
      <c r="AZ693" s="1907"/>
      <c r="BA693" s="4"/>
      <c r="BB693" s="4"/>
      <c r="BC693" s="4"/>
      <c r="BD693" s="2395"/>
      <c r="BE693" s="2398"/>
      <c r="BF693" s="214"/>
      <c r="BG693" s="2445"/>
      <c r="BH693" s="2445"/>
      <c r="BI693" s="221"/>
      <c r="BJ693" s="221"/>
      <c r="BK693" s="221"/>
      <c r="BL693" s="220"/>
      <c r="BM693" s="2235"/>
      <c r="BN693" s="879"/>
      <c r="BO693" s="879"/>
      <c r="BP693" s="2236"/>
      <c r="BQ693" s="109"/>
      <c r="BR693" s="109"/>
      <c r="BS693" s="109"/>
      <c r="BT693" s="608"/>
      <c r="BU693" s="1939"/>
      <c r="BV693" s="109"/>
      <c r="BW693" s="109"/>
      <c r="BX693" s="1940"/>
      <c r="BY693" s="90"/>
      <c r="BZ693" s="90"/>
      <c r="CA693" s="90"/>
      <c r="CB693" s="120"/>
      <c r="CC693" s="41"/>
      <c r="CD693" s="41"/>
      <c r="CE693" s="41"/>
      <c r="CF693" s="100"/>
      <c r="CG693" s="38"/>
      <c r="CH693" s="38"/>
      <c r="CI693" s="38"/>
      <c r="CJ693" s="117"/>
      <c r="CK693" s="221"/>
      <c r="CL693" s="221"/>
      <c r="CM693" s="221"/>
      <c r="CN693" s="220"/>
      <c r="CO693" s="1858"/>
      <c r="CQ693" s="3"/>
      <c r="CR693" s="2020"/>
      <c r="CV693" s="121"/>
      <c r="CW693" s="2"/>
      <c r="CY693" s="3"/>
      <c r="CZ693" s="3"/>
      <c r="DA693" s="2"/>
      <c r="DC693" s="3"/>
      <c r="DD693" s="3"/>
      <c r="DE693" s="2"/>
      <c r="DG693" s="3"/>
      <c r="DH693" s="3"/>
      <c r="DI693" s="2"/>
      <c r="DK693" s="3"/>
      <c r="DL693" s="3"/>
      <c r="DM693" s="90"/>
      <c r="DN693" s="90"/>
      <c r="DO693" s="90"/>
      <c r="DP693" s="103"/>
      <c r="DQ693" s="2"/>
      <c r="DS693" s="3"/>
      <c r="DT693" s="121"/>
      <c r="DU693" s="491">
        <f t="shared" ref="DU693" si="884">DX693*6/20</f>
        <v>3.6</v>
      </c>
      <c r="DV693" s="492">
        <f t="shared" ref="DV693" si="885">DX693*6/20</f>
        <v>3.6</v>
      </c>
      <c r="DW693" s="492">
        <f t="shared" ref="DW693" si="886">DX693*8/20</f>
        <v>4.8</v>
      </c>
      <c r="DX693" s="725">
        <v>12</v>
      </c>
      <c r="DY693" s="2"/>
      <c r="EA693" s="3"/>
      <c r="EB693" s="121"/>
      <c r="EC693" s="2"/>
      <c r="EE693" s="3"/>
      <c r="EF693" s="121"/>
      <c r="EG693" s="2"/>
      <c r="EI693" s="3"/>
      <c r="EJ693" s="121"/>
      <c r="EK693" s="2"/>
      <c r="EM693" s="3"/>
      <c r="EN693" s="121"/>
      <c r="EO693" s="1870"/>
      <c r="EP693" s="462"/>
      <c r="EQ693" s="462"/>
      <c r="ER693" s="1871"/>
      <c r="ES693" s="2"/>
      <c r="EU693" s="3"/>
      <c r="EV693" s="121"/>
      <c r="EW693" s="2"/>
      <c r="EY693" s="3"/>
      <c r="EZ693" s="121"/>
      <c r="FA693" s="2"/>
      <c r="FC693" s="3"/>
      <c r="FD693" s="121"/>
      <c r="FE693" s="1682"/>
      <c r="FF693" s="1683"/>
      <c r="FG693" s="1684"/>
      <c r="FH693" s="1685"/>
      <c r="FL693" s="2252"/>
      <c r="FP693" s="2252"/>
      <c r="FQ693" s="1858"/>
      <c r="FT693" s="2252"/>
      <c r="FX693" s="2252"/>
      <c r="FY693" s="374"/>
      <c r="FZ693" s="374"/>
      <c r="GA693" s="374"/>
      <c r="GB693" s="2263"/>
      <c r="GC693" s="1870"/>
      <c r="GD693" s="462"/>
      <c r="GE693" s="462"/>
      <c r="GF693" s="1871"/>
      <c r="GG693" s="1858"/>
      <c r="GJ693" s="2252"/>
      <c r="GK693" s="1858"/>
      <c r="GN693" s="2252"/>
      <c r="GR693" s="2252"/>
      <c r="GV693" s="1858"/>
      <c r="GW693" s="1870"/>
      <c r="GX693" s="462"/>
      <c r="GY693" s="462"/>
      <c r="GZ693" s="1871"/>
      <c r="HA693" s="1870"/>
      <c r="HB693" s="462"/>
      <c r="HC693" s="462"/>
      <c r="HD693" s="1871"/>
      <c r="HE693" s="1870"/>
      <c r="HF693" s="462"/>
      <c r="HG693" s="462"/>
      <c r="HH693" s="1871"/>
      <c r="HI693" s="374"/>
      <c r="HJ693" s="374"/>
      <c r="HK693" s="374"/>
      <c r="HL693" s="2263"/>
      <c r="HM693" s="1870"/>
      <c r="HN693" s="462"/>
      <c r="HO693" s="462"/>
      <c r="HP693" s="1871"/>
      <c r="HQ693" s="1870"/>
      <c r="HR693" s="462"/>
      <c r="HS693" s="462"/>
      <c r="HT693" s="1871"/>
      <c r="HU693" s="1870"/>
      <c r="HV693" s="462"/>
      <c r="HW693" s="462"/>
      <c r="HX693" s="1871"/>
      <c r="HY693" s="1870"/>
      <c r="HZ693" s="462"/>
      <c r="IA693" s="462"/>
      <c r="IB693" s="1871"/>
      <c r="IC693" s="1870"/>
      <c r="ID693" s="462"/>
      <c r="IE693" s="462"/>
      <c r="IF693" s="1871"/>
      <c r="IG693" s="1870"/>
      <c r="IH693" s="462"/>
      <c r="II693" s="462"/>
      <c r="IJ693" s="1871"/>
      <c r="IK693" s="1870"/>
      <c r="IL693" s="462"/>
      <c r="IM693" s="462"/>
      <c r="IN693" s="1871"/>
      <c r="IO693" s="1869">
        <f t="shared" ref="IO693:IO694" si="887">IR693*6/20</f>
        <v>3.3</v>
      </c>
      <c r="IP693" s="374">
        <f t="shared" ref="IP693:IP694" si="888">IR693*6/20</f>
        <v>3.3</v>
      </c>
      <c r="IQ693" s="374">
        <f t="shared" ref="IQ693:IQ694" si="889">IR693*8/20</f>
        <v>4.4000000000000004</v>
      </c>
      <c r="IR693" s="2263">
        <v>11</v>
      </c>
      <c r="IS693" s="1870"/>
      <c r="IT693" s="462"/>
      <c r="IU693" s="462"/>
      <c r="IV693" s="574"/>
      <c r="IW693" s="1870"/>
      <c r="IX693" s="462"/>
      <c r="IY693" s="462"/>
      <c r="IZ693" s="1871"/>
      <c r="JA693" s="1870"/>
      <c r="JB693" s="462"/>
      <c r="JC693" s="462"/>
      <c r="JD693" s="1871"/>
      <c r="JE693" s="1870"/>
      <c r="JF693" s="462"/>
      <c r="JG693" s="462"/>
      <c r="JH693" s="1871"/>
      <c r="JI693" s="1870"/>
      <c r="JJ693" s="462"/>
      <c r="JK693" s="462"/>
      <c r="JL693" s="1871"/>
      <c r="JM693" s="1870"/>
      <c r="JN693" s="462"/>
      <c r="JO693" s="462"/>
      <c r="JP693" s="1871"/>
      <c r="JQ693" s="1870"/>
      <c r="JR693" s="462"/>
      <c r="JS693" s="462"/>
      <c r="JT693" s="1871"/>
      <c r="JU693" s="1870"/>
      <c r="JV693" s="462"/>
      <c r="JW693" s="462"/>
      <c r="JX693" s="1871"/>
      <c r="JY693" s="1870"/>
      <c r="JZ693" s="462"/>
      <c r="KA693" s="462"/>
      <c r="KB693" s="1871"/>
      <c r="KC693" s="1870"/>
      <c r="KD693" s="462"/>
      <c r="KE693" s="462"/>
      <c r="KF693" s="1871"/>
      <c r="KG693" s="1870"/>
      <c r="KH693" s="462"/>
      <c r="KI693" s="462"/>
      <c r="KJ693" s="1871"/>
      <c r="KK693" s="1870"/>
      <c r="KL693" s="462"/>
      <c r="KM693" s="462"/>
      <c r="KN693" s="1871"/>
      <c r="KO693" s="1870"/>
      <c r="KP693" s="462"/>
      <c r="KQ693" s="462"/>
      <c r="KR693" s="1871"/>
      <c r="KS693" s="1870"/>
      <c r="KT693" s="462"/>
      <c r="KU693" s="462"/>
      <c r="KV693" s="1871"/>
      <c r="KW693" s="1870"/>
      <c r="KX693" s="462"/>
      <c r="KY693" s="462"/>
      <c r="KZ693" s="1871"/>
      <c r="LA693" s="1870"/>
      <c r="LB693" s="462"/>
      <c r="LC693" s="462"/>
      <c r="LD693" s="1871"/>
      <c r="LE693" s="1870"/>
      <c r="LF693" s="462"/>
      <c r="LG693" s="462"/>
      <c r="LH693" s="1871"/>
      <c r="LI693" s="1870"/>
      <c r="LJ693" s="462"/>
      <c r="LK693" s="462"/>
      <c r="LL693" s="1871"/>
      <c r="LM693" s="1870"/>
      <c r="LN693" s="462"/>
      <c r="LO693" s="462"/>
      <c r="LP693" s="1871"/>
      <c r="LQ693" s="1870"/>
      <c r="LR693" s="462"/>
      <c r="LS693" s="462"/>
      <c r="LT693" s="1871"/>
      <c r="LU693" s="1870"/>
      <c r="LV693" s="462"/>
      <c r="LW693" s="462"/>
      <c r="LX693" s="1871"/>
      <c r="LY693" s="1870"/>
      <c r="LZ693" s="462"/>
      <c r="MA693" s="462"/>
      <c r="MB693" s="1871"/>
      <c r="MC693" s="1870"/>
      <c r="MD693" s="462"/>
      <c r="ME693" s="462"/>
      <c r="MF693" s="1871"/>
      <c r="MG693" s="1870"/>
      <c r="MH693" s="462"/>
      <c r="MI693" s="462"/>
      <c r="MJ693" s="1871"/>
      <c r="MK693" s="1870"/>
      <c r="ML693" s="462"/>
      <c r="MM693" s="462"/>
      <c r="MN693" s="1871"/>
      <c r="MO693" s="1870"/>
      <c r="MP693" s="462"/>
      <c r="MQ693" s="462"/>
      <c r="MR693" s="1871"/>
      <c r="MS693" s="1870"/>
      <c r="MT693" s="462"/>
      <c r="MU693" s="462"/>
      <c r="MV693" s="1871"/>
      <c r="MW693" s="1870"/>
      <c r="MX693" s="462"/>
      <c r="MY693" s="462"/>
      <c r="MZ693" s="1871"/>
      <c r="NA693" s="1870"/>
      <c r="NB693" s="462"/>
      <c r="NC693" s="462"/>
      <c r="ND693" s="1871"/>
    </row>
    <row r="694" spans="1:368" s="78" customFormat="1" thickBot="1">
      <c r="A694" s="899"/>
      <c r="B694" s="1754"/>
      <c r="C694" s="1790"/>
      <c r="D694" s="2331"/>
      <c r="E694" s="1790"/>
      <c r="F694" s="2342"/>
      <c r="G694" s="2342" t="s">
        <v>751</v>
      </c>
      <c r="H694" s="2343">
        <f t="shared" ref="H694:H696" si="890">AVERAGE(Q694,CG694,BE694,DU694,EO694,AW694,AK694,GW694,IO694,BM694,GC694)</f>
        <v>3.75</v>
      </c>
      <c r="I694" s="2343">
        <f t="shared" ref="I694:I696" si="891">AVERAGE(R694,CH694,BF694,DV694,EP694,AX694,AL694,GX694,IP694,BN694,GD694)</f>
        <v>3.75</v>
      </c>
      <c r="J694" s="2343">
        <f t="shared" ref="J694:J696" si="892">AVERAGE(S694,CI694,BG694,DW694,EQ694,AY694,AM694,GY694,IQ694,BO694,GE694)</f>
        <v>5</v>
      </c>
      <c r="K694" s="2214">
        <f>SUM(H694:J694)</f>
        <v>12.5</v>
      </c>
      <c r="L694" s="1754"/>
      <c r="M694" s="65"/>
      <c r="N694" s="65"/>
      <c r="O694" s="65"/>
      <c r="P694" s="218"/>
      <c r="Q694" s="2496"/>
      <c r="R694" s="2483"/>
      <c r="S694" s="2483"/>
      <c r="T694" s="2484"/>
      <c r="U694" s="41"/>
      <c r="V694" s="41"/>
      <c r="W694" s="41"/>
      <c r="X694" s="100"/>
      <c r="Y694" s="101"/>
      <c r="Z694" s="101"/>
      <c r="AA694" s="101"/>
      <c r="AB694" s="102"/>
      <c r="AC694" s="484"/>
      <c r="AD694" s="484"/>
      <c r="AE694" s="484"/>
      <c r="AF694" s="356"/>
      <c r="AG694" s="358"/>
      <c r="AH694" s="358"/>
      <c r="AI694" s="358"/>
      <c r="AJ694" s="543"/>
      <c r="AK694" s="485"/>
      <c r="AL694" s="486"/>
      <c r="AM694" s="486"/>
      <c r="AN694" s="2361"/>
      <c r="AO694" s="2227"/>
      <c r="AP694" s="2227"/>
      <c r="AQ694" s="2227"/>
      <c r="AR694" s="108"/>
      <c r="AS694" s="358"/>
      <c r="AT694" s="358"/>
      <c r="AU694" s="358"/>
      <c r="AV694" s="543"/>
      <c r="AW694" s="1971"/>
      <c r="AX694" s="665"/>
      <c r="AY694" s="666"/>
      <c r="AZ694" s="1963"/>
      <c r="BA694" s="4"/>
      <c r="BB694" s="4"/>
      <c r="BC694" s="4"/>
      <c r="BD694" s="2395"/>
      <c r="BE694" s="2398"/>
      <c r="BF694" s="214"/>
      <c r="BG694" s="2445"/>
      <c r="BH694" s="2445"/>
      <c r="BI694" s="221"/>
      <c r="BJ694" s="221"/>
      <c r="BK694" s="221"/>
      <c r="BL694" s="220"/>
      <c r="BM694" s="1982"/>
      <c r="BN694" s="358"/>
      <c r="BO694" s="358"/>
      <c r="BP694" s="1983"/>
      <c r="BQ694" s="109"/>
      <c r="BR694" s="109"/>
      <c r="BS694" s="109"/>
      <c r="BT694" s="608"/>
      <c r="BU694" s="1939"/>
      <c r="BV694" s="109"/>
      <c r="BW694" s="109"/>
      <c r="BX694" s="1940"/>
      <c r="BY694" s="90"/>
      <c r="BZ694" s="90"/>
      <c r="CA694" s="90"/>
      <c r="CB694" s="120"/>
      <c r="CC694" s="41"/>
      <c r="CD694" s="41"/>
      <c r="CE694" s="41"/>
      <c r="CF694" s="100"/>
      <c r="CG694" s="38"/>
      <c r="CH694" s="38"/>
      <c r="CI694" s="38"/>
      <c r="CJ694" s="117"/>
      <c r="CK694" s="221"/>
      <c r="CL694" s="221"/>
      <c r="CM694" s="221"/>
      <c r="CN694" s="220"/>
      <c r="CO694" s="1858"/>
      <c r="CQ694" s="3"/>
      <c r="CR694" s="2020"/>
      <c r="CV694" s="121"/>
      <c r="CW694" s="2"/>
      <c r="CY694" s="3"/>
      <c r="CZ694" s="3"/>
      <c r="DA694" s="2"/>
      <c r="DC694" s="3"/>
      <c r="DD694" s="3"/>
      <c r="DE694" s="2"/>
      <c r="DG694" s="3"/>
      <c r="DH694" s="3"/>
      <c r="DI694" s="2"/>
      <c r="DK694" s="3"/>
      <c r="DL694" s="3"/>
      <c r="DM694" s="90"/>
      <c r="DN694" s="90"/>
      <c r="DO694" s="90"/>
      <c r="DP694" s="103"/>
      <c r="DQ694" s="2"/>
      <c r="DS694" s="3"/>
      <c r="DT694" s="121"/>
      <c r="DU694" s="491">
        <f t="shared" ref="DU694:DU696" si="893">DX694*6/20</f>
        <v>3.6</v>
      </c>
      <c r="DV694" s="492">
        <f t="shared" ref="DV694:DV696" si="894">DX694*6/20</f>
        <v>3.6</v>
      </c>
      <c r="DW694" s="492">
        <f t="shared" ref="DW694:DW696" si="895">DX694*8/20</f>
        <v>4.8</v>
      </c>
      <c r="DX694" s="725">
        <v>12</v>
      </c>
      <c r="DY694" s="2"/>
      <c r="EA694" s="3"/>
      <c r="EB694" s="121"/>
      <c r="EC694" s="2"/>
      <c r="EE694" s="3"/>
      <c r="EF694" s="121"/>
      <c r="EG694" s="2"/>
      <c r="EI694" s="3"/>
      <c r="EJ694" s="121"/>
      <c r="EK694" s="2"/>
      <c r="EM694" s="3"/>
      <c r="EN694" s="121"/>
      <c r="EO694" s="1870"/>
      <c r="EP694" s="462"/>
      <c r="EQ694" s="462"/>
      <c r="ER694" s="1871"/>
      <c r="ES694" s="2"/>
      <c r="EU694" s="3"/>
      <c r="EV694" s="121"/>
      <c r="EW694" s="2"/>
      <c r="EY694" s="3"/>
      <c r="EZ694" s="121"/>
      <c r="FA694" s="2"/>
      <c r="FC694" s="3"/>
      <c r="FD694" s="121"/>
      <c r="FE694" s="1682"/>
      <c r="FF694" s="1683"/>
      <c r="FG694" s="1684"/>
      <c r="FH694" s="1685"/>
      <c r="FL694" s="2252"/>
      <c r="FP694" s="2252"/>
      <c r="FQ694" s="1858"/>
      <c r="FT694" s="2252"/>
      <c r="FX694" s="2252"/>
      <c r="FY694" s="374"/>
      <c r="FZ694" s="374"/>
      <c r="GA694" s="374"/>
      <c r="GB694" s="2263"/>
      <c r="GC694" s="1906"/>
      <c r="GD694" s="683"/>
      <c r="GE694" s="683"/>
      <c r="GF694" s="1907"/>
      <c r="GG694" s="1858"/>
      <c r="GJ694" s="2252"/>
      <c r="GK694" s="1858"/>
      <c r="GN694" s="2252"/>
      <c r="GR694" s="2252"/>
      <c r="GV694" s="1858"/>
      <c r="GW694" s="1870"/>
      <c r="GX694" s="462"/>
      <c r="GY694" s="462"/>
      <c r="GZ694" s="1871"/>
      <c r="HA694" s="1870"/>
      <c r="HB694" s="462"/>
      <c r="HC694" s="462"/>
      <c r="HD694" s="1871"/>
      <c r="HE694" s="1870"/>
      <c r="HF694" s="462"/>
      <c r="HG694" s="462"/>
      <c r="HH694" s="1871"/>
      <c r="HI694" s="374"/>
      <c r="HJ694" s="374"/>
      <c r="HK694" s="374"/>
      <c r="HL694" s="2263"/>
      <c r="HM694" s="1870"/>
      <c r="HN694" s="462"/>
      <c r="HO694" s="462"/>
      <c r="HP694" s="1871"/>
      <c r="HQ694" s="1870"/>
      <c r="HR694" s="462"/>
      <c r="HS694" s="462"/>
      <c r="HT694" s="1871"/>
      <c r="HU694" s="1870"/>
      <c r="HV694" s="462"/>
      <c r="HW694" s="462"/>
      <c r="HX694" s="1871"/>
      <c r="HY694" s="1870"/>
      <c r="HZ694" s="462"/>
      <c r="IA694" s="462"/>
      <c r="IB694" s="1871"/>
      <c r="IC694" s="1870"/>
      <c r="ID694" s="462"/>
      <c r="IE694" s="462"/>
      <c r="IF694" s="1871"/>
      <c r="IG694" s="1870"/>
      <c r="IH694" s="462"/>
      <c r="II694" s="462"/>
      <c r="IJ694" s="1871"/>
      <c r="IK694" s="1870"/>
      <c r="IL694" s="462"/>
      <c r="IM694" s="462"/>
      <c r="IN694" s="1871"/>
      <c r="IO694" s="2477">
        <f t="shared" si="887"/>
        <v>3.9</v>
      </c>
      <c r="IP694" s="2477">
        <f t="shared" si="888"/>
        <v>3.9</v>
      </c>
      <c r="IQ694" s="2477">
        <f t="shared" si="889"/>
        <v>5.2</v>
      </c>
      <c r="IR694" s="2478">
        <v>13</v>
      </c>
      <c r="IS694" s="1870"/>
      <c r="IT694" s="462"/>
      <c r="IU694" s="462"/>
      <c r="IV694" s="574"/>
      <c r="IW694" s="1870"/>
      <c r="IX694" s="462"/>
      <c r="IY694" s="462"/>
      <c r="IZ694" s="1871"/>
      <c r="JA694" s="1870"/>
      <c r="JB694" s="462"/>
      <c r="JC694" s="462"/>
      <c r="JD694" s="1871"/>
      <c r="JE694" s="1870"/>
      <c r="JF694" s="462"/>
      <c r="JG694" s="462"/>
      <c r="JH694" s="1871"/>
      <c r="JI694" s="1870"/>
      <c r="JJ694" s="462"/>
      <c r="JK694" s="462"/>
      <c r="JL694" s="1871"/>
      <c r="JM694" s="1870"/>
      <c r="JN694" s="462"/>
      <c r="JO694" s="462"/>
      <c r="JP694" s="1871"/>
      <c r="JQ694" s="1870"/>
      <c r="JR694" s="462"/>
      <c r="JS694" s="462"/>
      <c r="JT694" s="1871"/>
      <c r="JU694" s="1870"/>
      <c r="JV694" s="462"/>
      <c r="JW694" s="462"/>
      <c r="JX694" s="1871"/>
      <c r="JY694" s="1870"/>
      <c r="JZ694" s="462"/>
      <c r="KA694" s="462"/>
      <c r="KB694" s="1871"/>
      <c r="KC694" s="1870"/>
      <c r="KD694" s="462"/>
      <c r="KE694" s="462"/>
      <c r="KF694" s="1871"/>
      <c r="KG694" s="1870"/>
      <c r="KH694" s="462"/>
      <c r="KI694" s="462"/>
      <c r="KJ694" s="1871"/>
      <c r="KK694" s="1870"/>
      <c r="KL694" s="462"/>
      <c r="KM694" s="462"/>
      <c r="KN694" s="1871"/>
      <c r="KO694" s="1870"/>
      <c r="KP694" s="462"/>
      <c r="KQ694" s="462"/>
      <c r="KR694" s="1871"/>
      <c r="KS694" s="1870"/>
      <c r="KT694" s="462"/>
      <c r="KU694" s="462"/>
      <c r="KV694" s="1871"/>
      <c r="KW694" s="1870"/>
      <c r="KX694" s="462"/>
      <c r="KY694" s="462"/>
      <c r="KZ694" s="1871"/>
      <c r="LA694" s="1870"/>
      <c r="LB694" s="462"/>
      <c r="LC694" s="462"/>
      <c r="LD694" s="1871"/>
      <c r="LE694" s="1870"/>
      <c r="LF694" s="462"/>
      <c r="LG694" s="462"/>
      <c r="LH694" s="1871"/>
      <c r="LI694" s="1870"/>
      <c r="LJ694" s="462"/>
      <c r="LK694" s="462"/>
      <c r="LL694" s="1871"/>
      <c r="LM694" s="1870"/>
      <c r="LN694" s="462"/>
      <c r="LO694" s="462"/>
      <c r="LP694" s="1871"/>
      <c r="LQ694" s="1870"/>
      <c r="LR694" s="462"/>
      <c r="LS694" s="462"/>
      <c r="LT694" s="1871"/>
      <c r="LU694" s="1870"/>
      <c r="LV694" s="462"/>
      <c r="LW694" s="462"/>
      <c r="LX694" s="1871"/>
      <c r="LY694" s="1870"/>
      <c r="LZ694" s="462"/>
      <c r="MA694" s="462"/>
      <c r="MB694" s="1871"/>
      <c r="MC694" s="1870"/>
      <c r="MD694" s="462"/>
      <c r="ME694" s="462"/>
      <c r="MF694" s="1871"/>
      <c r="MG694" s="1870"/>
      <c r="MH694" s="462"/>
      <c r="MI694" s="462"/>
      <c r="MJ694" s="1871"/>
      <c r="MK694" s="1870"/>
      <c r="ML694" s="462"/>
      <c r="MM694" s="462"/>
      <c r="MN694" s="1871"/>
      <c r="MO694" s="1870"/>
      <c r="MP694" s="462"/>
      <c r="MQ694" s="462"/>
      <c r="MR694" s="1871"/>
      <c r="MS694" s="1870"/>
      <c r="MT694" s="462"/>
      <c r="MU694" s="462"/>
      <c r="MV694" s="1871"/>
      <c r="MW694" s="1870"/>
      <c r="MX694" s="462"/>
      <c r="MY694" s="462"/>
      <c r="MZ694" s="1871"/>
      <c r="NA694" s="1870"/>
      <c r="NB694" s="462"/>
      <c r="NC694" s="462"/>
      <c r="ND694" s="1871"/>
    </row>
    <row r="695" spans="1:368" s="78" customFormat="1" thickBot="1">
      <c r="A695" s="899"/>
      <c r="B695" s="1754"/>
      <c r="C695" s="1790"/>
      <c r="D695" s="2331"/>
      <c r="E695" s="1790"/>
      <c r="F695" s="2342"/>
      <c r="G695" s="2342" t="s">
        <v>752</v>
      </c>
      <c r="H695" s="2352">
        <f t="shared" si="890"/>
        <v>4.95</v>
      </c>
      <c r="I695" s="2352">
        <f t="shared" si="891"/>
        <v>4.95</v>
      </c>
      <c r="J695" s="2352">
        <f t="shared" si="892"/>
        <v>6.6</v>
      </c>
      <c r="K695" s="2362">
        <f>SUM(H695:J695)</f>
        <v>16.5</v>
      </c>
      <c r="L695" s="1754"/>
      <c r="M695" s="65"/>
      <c r="N695" s="65"/>
      <c r="O695" s="65"/>
      <c r="P695" s="218"/>
      <c r="Q695" s="2496"/>
      <c r="R695" s="2483"/>
      <c r="S695" s="2483"/>
      <c r="T695" s="2484"/>
      <c r="U695" s="41"/>
      <c r="V695" s="41"/>
      <c r="W695" s="41"/>
      <c r="X695" s="100"/>
      <c r="Y695" s="101"/>
      <c r="Z695" s="101"/>
      <c r="AA695" s="101"/>
      <c r="AB695" s="102"/>
      <c r="AC695" s="484"/>
      <c r="AD695" s="484"/>
      <c r="AE695" s="484"/>
      <c r="AF695" s="356"/>
      <c r="AG695" s="358"/>
      <c r="AH695" s="358"/>
      <c r="AI695" s="358"/>
      <c r="AJ695" s="543"/>
      <c r="AK695" s="485"/>
      <c r="AL695" s="486"/>
      <c r="AM695" s="486"/>
      <c r="AN695" s="2361"/>
      <c r="AO695" s="2227"/>
      <c r="AP695" s="2227"/>
      <c r="AQ695" s="2227"/>
      <c r="AR695" s="108"/>
      <c r="AS695" s="358"/>
      <c r="AT695" s="358"/>
      <c r="AU695" s="358"/>
      <c r="AV695" s="543"/>
      <c r="AW695" s="1971"/>
      <c r="AX695" s="665"/>
      <c r="AY695" s="666"/>
      <c r="AZ695" s="1963"/>
      <c r="BA695" s="4"/>
      <c r="BB695" s="4"/>
      <c r="BC695" s="4"/>
      <c r="BD695" s="2395"/>
      <c r="BE695" s="2398"/>
      <c r="BF695" s="214"/>
      <c r="BG695" s="2445"/>
      <c r="BH695" s="2445"/>
      <c r="BI695" s="221"/>
      <c r="BJ695" s="221"/>
      <c r="BK695" s="221"/>
      <c r="BL695" s="220"/>
      <c r="BM695" s="1982"/>
      <c r="BN695" s="358"/>
      <c r="BO695" s="358"/>
      <c r="BP695" s="1983"/>
      <c r="BQ695" s="109"/>
      <c r="BR695" s="109"/>
      <c r="BS695" s="109"/>
      <c r="BT695" s="608"/>
      <c r="BU695" s="1939"/>
      <c r="BV695" s="109"/>
      <c r="BW695" s="109"/>
      <c r="BX695" s="1940"/>
      <c r="BY695" s="90"/>
      <c r="BZ695" s="90"/>
      <c r="CA695" s="90"/>
      <c r="CB695" s="120"/>
      <c r="CC695" s="41"/>
      <c r="CD695" s="41"/>
      <c r="CE695" s="41"/>
      <c r="CF695" s="100"/>
      <c r="CG695" s="38"/>
      <c r="CH695" s="38"/>
      <c r="CI695" s="38"/>
      <c r="CJ695" s="117"/>
      <c r="CK695" s="221"/>
      <c r="CL695" s="221"/>
      <c r="CM695" s="221"/>
      <c r="CN695" s="220"/>
      <c r="CO695" s="1858"/>
      <c r="CQ695" s="3"/>
      <c r="CR695" s="2020"/>
      <c r="CV695" s="121"/>
      <c r="CW695" s="2"/>
      <c r="CY695" s="3"/>
      <c r="CZ695" s="3"/>
      <c r="DA695" s="2"/>
      <c r="DC695" s="3"/>
      <c r="DD695" s="3"/>
      <c r="DE695" s="2"/>
      <c r="DG695" s="3"/>
      <c r="DH695" s="3"/>
      <c r="DI695" s="2"/>
      <c r="DK695" s="3"/>
      <c r="DL695" s="3"/>
      <c r="DM695" s="90"/>
      <c r="DN695" s="90"/>
      <c r="DO695" s="90"/>
      <c r="DP695" s="103"/>
      <c r="DQ695" s="2"/>
      <c r="DS695" s="3"/>
      <c r="DT695" s="121"/>
      <c r="DU695" s="491">
        <f t="shared" si="893"/>
        <v>4.5</v>
      </c>
      <c r="DV695" s="492">
        <f t="shared" si="894"/>
        <v>4.5</v>
      </c>
      <c r="DW695" s="492">
        <f t="shared" si="895"/>
        <v>6</v>
      </c>
      <c r="DX695" s="725">
        <v>15</v>
      </c>
      <c r="DY695" s="2"/>
      <c r="EA695" s="3"/>
      <c r="EB695" s="121"/>
      <c r="EC695" s="2"/>
      <c r="EE695" s="3"/>
      <c r="EF695" s="121"/>
      <c r="EG695" s="2"/>
      <c r="EI695" s="3"/>
      <c r="EJ695" s="121"/>
      <c r="EK695" s="2"/>
      <c r="EM695" s="3"/>
      <c r="EN695" s="121"/>
      <c r="EO695" s="1870"/>
      <c r="EP695" s="462"/>
      <c r="EQ695" s="462"/>
      <c r="ER695" s="1871"/>
      <c r="ES695" s="2"/>
      <c r="EU695" s="3"/>
      <c r="EV695" s="121"/>
      <c r="EW695" s="2"/>
      <c r="EY695" s="3"/>
      <c r="EZ695" s="121"/>
      <c r="FA695" s="2"/>
      <c r="FC695" s="3"/>
      <c r="FD695" s="121"/>
      <c r="FE695" s="1682"/>
      <c r="FF695" s="1683"/>
      <c r="FG695" s="1684"/>
      <c r="FH695" s="1685"/>
      <c r="FL695" s="2252"/>
      <c r="FP695" s="2252"/>
      <c r="FQ695" s="1858"/>
      <c r="FT695" s="2252"/>
      <c r="FX695" s="2252"/>
      <c r="FY695" s="1906"/>
      <c r="FZ695" s="683"/>
      <c r="GA695" s="683"/>
      <c r="GB695" s="1907"/>
      <c r="GC695" s="1870"/>
      <c r="GD695" s="462"/>
      <c r="GE695" s="462"/>
      <c r="GF695" s="1871"/>
      <c r="GG695" s="1858"/>
      <c r="GJ695" s="2252"/>
      <c r="GK695" s="1858"/>
      <c r="GN695" s="2252"/>
      <c r="GR695" s="2252"/>
      <c r="GV695" s="1858"/>
      <c r="GW695" s="1870"/>
      <c r="GX695" s="462"/>
      <c r="GY695" s="462"/>
      <c r="GZ695" s="1871"/>
      <c r="HA695" s="1870"/>
      <c r="HB695" s="462"/>
      <c r="HC695" s="462"/>
      <c r="HD695" s="1871"/>
      <c r="HE695" s="1870"/>
      <c r="HF695" s="462"/>
      <c r="HG695" s="462"/>
      <c r="HH695" s="1871"/>
      <c r="HI695" s="2477"/>
      <c r="HJ695" s="2477"/>
      <c r="HK695" s="2477"/>
      <c r="HL695" s="2478"/>
      <c r="HM695" s="1870"/>
      <c r="HN695" s="462"/>
      <c r="HO695" s="462"/>
      <c r="HP695" s="1871"/>
      <c r="HQ695" s="1870"/>
      <c r="HR695" s="462"/>
      <c r="HS695" s="462"/>
      <c r="HT695" s="1871"/>
      <c r="HU695" s="1870"/>
      <c r="HV695" s="462"/>
      <c r="HW695" s="462"/>
      <c r="HX695" s="1871"/>
      <c r="HY695" s="1870"/>
      <c r="HZ695" s="462"/>
      <c r="IA695" s="462"/>
      <c r="IB695" s="1871"/>
      <c r="IC695" s="1870"/>
      <c r="ID695" s="462"/>
      <c r="IE695" s="462"/>
      <c r="IF695" s="1871"/>
      <c r="IG695" s="1870"/>
      <c r="IH695" s="462"/>
      <c r="II695" s="462"/>
      <c r="IJ695" s="1871"/>
      <c r="IK695" s="1870"/>
      <c r="IL695" s="462"/>
      <c r="IM695" s="462"/>
      <c r="IN695" s="1871"/>
      <c r="IO695" s="1869">
        <f t="shared" ref="IO695:IO696" si="896">IR695*6/20</f>
        <v>5.4</v>
      </c>
      <c r="IP695" s="374">
        <f t="shared" ref="IP695:IP696" si="897">IR695*6/20</f>
        <v>5.4</v>
      </c>
      <c r="IQ695" s="374">
        <f t="shared" ref="IQ695:IQ696" si="898">IR695*8/20</f>
        <v>7.2</v>
      </c>
      <c r="IR695" s="2263">
        <v>18</v>
      </c>
      <c r="IS695" s="1870"/>
      <c r="IT695" s="462"/>
      <c r="IU695" s="462"/>
      <c r="IV695" s="574"/>
      <c r="IW695" s="1870"/>
      <c r="IX695" s="462"/>
      <c r="IY695" s="462"/>
      <c r="IZ695" s="1871"/>
      <c r="JA695" s="1870"/>
      <c r="JB695" s="462"/>
      <c r="JC695" s="462"/>
      <c r="JD695" s="1871"/>
      <c r="JE695" s="1870"/>
      <c r="JF695" s="462"/>
      <c r="JG695" s="462"/>
      <c r="JH695" s="1871"/>
      <c r="JI695" s="1870"/>
      <c r="JJ695" s="462"/>
      <c r="JK695" s="462"/>
      <c r="JL695" s="1871"/>
      <c r="JM695" s="1870"/>
      <c r="JN695" s="462"/>
      <c r="JO695" s="462"/>
      <c r="JP695" s="1871"/>
      <c r="JQ695" s="1870"/>
      <c r="JR695" s="462"/>
      <c r="JS695" s="462"/>
      <c r="JT695" s="1871"/>
      <c r="JU695" s="1870"/>
      <c r="JV695" s="462"/>
      <c r="JW695" s="462"/>
      <c r="JX695" s="1871"/>
      <c r="JY695" s="1870"/>
      <c r="JZ695" s="462"/>
      <c r="KA695" s="462"/>
      <c r="KB695" s="1871"/>
      <c r="KC695" s="1870"/>
      <c r="KD695" s="462"/>
      <c r="KE695" s="462"/>
      <c r="KF695" s="1871"/>
      <c r="KG695" s="1870"/>
      <c r="KH695" s="462"/>
      <c r="KI695" s="462"/>
      <c r="KJ695" s="1871"/>
      <c r="KK695" s="1870"/>
      <c r="KL695" s="462"/>
      <c r="KM695" s="462"/>
      <c r="KN695" s="1871"/>
      <c r="KO695" s="1870"/>
      <c r="KP695" s="462"/>
      <c r="KQ695" s="462"/>
      <c r="KR695" s="1871"/>
      <c r="KS695" s="1870"/>
      <c r="KT695" s="462"/>
      <c r="KU695" s="462"/>
      <c r="KV695" s="1871"/>
      <c r="KW695" s="1870"/>
      <c r="KX695" s="462"/>
      <c r="KY695" s="462"/>
      <c r="KZ695" s="1871"/>
      <c r="LA695" s="1870"/>
      <c r="LB695" s="462"/>
      <c r="LC695" s="462"/>
      <c r="LD695" s="1871"/>
      <c r="LE695" s="1870"/>
      <c r="LF695" s="462"/>
      <c r="LG695" s="462"/>
      <c r="LH695" s="1871"/>
      <c r="LI695" s="1870"/>
      <c r="LJ695" s="462"/>
      <c r="LK695" s="462"/>
      <c r="LL695" s="1871"/>
      <c r="LM695" s="1870"/>
      <c r="LN695" s="462"/>
      <c r="LO695" s="462"/>
      <c r="LP695" s="1871"/>
      <c r="LQ695" s="1870"/>
      <c r="LR695" s="462"/>
      <c r="LS695" s="462"/>
      <c r="LT695" s="1871"/>
      <c r="LU695" s="1870"/>
      <c r="LV695" s="462"/>
      <c r="LW695" s="462"/>
      <c r="LX695" s="1871"/>
      <c r="LY695" s="1870"/>
      <c r="LZ695" s="462"/>
      <c r="MA695" s="462"/>
      <c r="MB695" s="1871"/>
      <c r="MC695" s="1870"/>
      <c r="MD695" s="462"/>
      <c r="ME695" s="462"/>
      <c r="MF695" s="1871"/>
      <c r="MG695" s="1870"/>
      <c r="MH695" s="462"/>
      <c r="MI695" s="462"/>
      <c r="MJ695" s="1871"/>
      <c r="MK695" s="1870"/>
      <c r="ML695" s="462"/>
      <c r="MM695" s="462"/>
      <c r="MN695" s="1871"/>
      <c r="MO695" s="1870"/>
      <c r="MP695" s="462"/>
      <c r="MQ695" s="462"/>
      <c r="MR695" s="1871"/>
      <c r="MS695" s="1870"/>
      <c r="MT695" s="462"/>
      <c r="MU695" s="462"/>
      <c r="MV695" s="1871"/>
      <c r="MW695" s="1870"/>
      <c r="MX695" s="462"/>
      <c r="MY695" s="462"/>
      <c r="MZ695" s="1871"/>
      <c r="NA695" s="1870"/>
      <c r="NB695" s="462"/>
      <c r="NC695" s="462"/>
      <c r="ND695" s="1871"/>
    </row>
    <row r="696" spans="1:368" s="933" customFormat="1" thickBot="1">
      <c r="A696" s="900"/>
      <c r="B696" s="1761"/>
      <c r="C696" s="2340"/>
      <c r="D696" s="2347"/>
      <c r="E696" s="2340"/>
      <c r="F696" s="2270"/>
      <c r="G696" s="2270" t="s">
        <v>753</v>
      </c>
      <c r="H696" s="2343">
        <f t="shared" si="890"/>
        <v>3.45</v>
      </c>
      <c r="I696" s="2343">
        <f t="shared" si="891"/>
        <v>3.45</v>
      </c>
      <c r="J696" s="2343">
        <f t="shared" si="892"/>
        <v>4.5999999999999996</v>
      </c>
      <c r="K696" s="2214">
        <f>SUM(H696:J696)</f>
        <v>11.5</v>
      </c>
      <c r="L696" s="1761"/>
      <c r="M696" s="2136"/>
      <c r="N696" s="2136"/>
      <c r="O696" s="2136"/>
      <c r="P696" s="2492"/>
      <c r="Q696" s="2499"/>
      <c r="R696" s="2485"/>
      <c r="S696" s="2485"/>
      <c r="T696" s="2486"/>
      <c r="U696" s="2139"/>
      <c r="V696" s="2139"/>
      <c r="W696" s="2139"/>
      <c r="X696" s="2140"/>
      <c r="Y696" s="2204"/>
      <c r="Z696" s="2204"/>
      <c r="AA696" s="2204"/>
      <c r="AB696" s="2205"/>
      <c r="AC696" s="484"/>
      <c r="AD696" s="484"/>
      <c r="AE696" s="484"/>
      <c r="AF696" s="356"/>
      <c r="AG696" s="918"/>
      <c r="AH696" s="918"/>
      <c r="AI696" s="918"/>
      <c r="AJ696" s="2240"/>
      <c r="AK696" s="485"/>
      <c r="AL696" s="486"/>
      <c r="AM696" s="486"/>
      <c r="AN696" s="2361"/>
      <c r="AO696" s="2229"/>
      <c r="AP696" s="2229"/>
      <c r="AQ696" s="2229"/>
      <c r="AR696" s="2230"/>
      <c r="AS696" s="918"/>
      <c r="AT696" s="918"/>
      <c r="AU696" s="918"/>
      <c r="AV696" s="2240"/>
      <c r="AW696" s="1971"/>
      <c r="AX696" s="665"/>
      <c r="AY696" s="666"/>
      <c r="AZ696" s="1963"/>
      <c r="BA696" s="2156"/>
      <c r="BB696" s="2156"/>
      <c r="BC696" s="2156"/>
      <c r="BD696" s="2396"/>
      <c r="BE696" s="2399"/>
      <c r="BF696" s="2157"/>
      <c r="BG696" s="2446"/>
      <c r="BH696" s="2446"/>
      <c r="BI696" s="2158"/>
      <c r="BJ696" s="2158"/>
      <c r="BK696" s="2158"/>
      <c r="BL696" s="2166"/>
      <c r="BM696" s="2389"/>
      <c r="BN696" s="918"/>
      <c r="BO696" s="918"/>
      <c r="BP696" s="2390"/>
      <c r="BQ696" s="2149"/>
      <c r="BR696" s="2149"/>
      <c r="BS696" s="2149"/>
      <c r="BT696" s="2151"/>
      <c r="BU696" s="2162"/>
      <c r="BV696" s="2149"/>
      <c r="BW696" s="2149"/>
      <c r="BX696" s="2163"/>
      <c r="BY696" s="2170"/>
      <c r="BZ696" s="2170"/>
      <c r="CA696" s="2170"/>
      <c r="CB696" s="2231"/>
      <c r="CC696" s="2139"/>
      <c r="CD696" s="2139"/>
      <c r="CE696" s="2139"/>
      <c r="CF696" s="2140"/>
      <c r="CG696" s="2160"/>
      <c r="CH696" s="2160"/>
      <c r="CI696" s="2160"/>
      <c r="CJ696" s="2161"/>
      <c r="CK696" s="2158"/>
      <c r="CL696" s="2158"/>
      <c r="CM696" s="2158"/>
      <c r="CN696" s="2166"/>
      <c r="CO696" s="1868"/>
      <c r="CQ696" s="2167"/>
      <c r="CR696" s="2206"/>
      <c r="CV696" s="2168"/>
      <c r="CW696" s="2169"/>
      <c r="CY696" s="2167"/>
      <c r="CZ696" s="2167"/>
      <c r="DA696" s="2169"/>
      <c r="DC696" s="2167"/>
      <c r="DD696" s="2167"/>
      <c r="DE696" s="2169"/>
      <c r="DG696" s="2167"/>
      <c r="DH696" s="2167"/>
      <c r="DI696" s="2169"/>
      <c r="DK696" s="2167"/>
      <c r="DL696" s="2167"/>
      <c r="DM696" s="2170"/>
      <c r="DN696" s="2170"/>
      <c r="DO696" s="2170"/>
      <c r="DP696" s="2171"/>
      <c r="DQ696" s="2169"/>
      <c r="DS696" s="2167"/>
      <c r="DT696" s="2168"/>
      <c r="DU696" s="491">
        <f t="shared" si="893"/>
        <v>3.9</v>
      </c>
      <c r="DV696" s="492">
        <f t="shared" si="894"/>
        <v>3.9</v>
      </c>
      <c r="DW696" s="492">
        <f t="shared" si="895"/>
        <v>5.2</v>
      </c>
      <c r="DX696" s="725">
        <v>13</v>
      </c>
      <c r="DY696" s="2169"/>
      <c r="EA696" s="2167"/>
      <c r="EB696" s="2168"/>
      <c r="EC696" s="2169"/>
      <c r="EE696" s="2167"/>
      <c r="EF696" s="2168"/>
      <c r="EG696" s="2169"/>
      <c r="EI696" s="2167"/>
      <c r="EJ696" s="2168"/>
      <c r="EK696" s="2169"/>
      <c r="EM696" s="2167"/>
      <c r="EN696" s="2168"/>
      <c r="EO696" s="1870"/>
      <c r="EP696" s="462"/>
      <c r="EQ696" s="462"/>
      <c r="ER696" s="1871"/>
      <c r="ES696" s="2169"/>
      <c r="EU696" s="2167"/>
      <c r="EV696" s="2168"/>
      <c r="EW696" s="2169"/>
      <c r="EY696" s="2167"/>
      <c r="EZ696" s="2168"/>
      <c r="FA696" s="2169"/>
      <c r="FC696" s="2167"/>
      <c r="FD696" s="2168"/>
      <c r="FE696" s="2192"/>
      <c r="FF696" s="2193"/>
      <c r="FG696" s="2194"/>
      <c r="FH696" s="2195"/>
      <c r="FL696" s="2261"/>
      <c r="FP696" s="2261"/>
      <c r="FQ696" s="1868"/>
      <c r="FT696" s="2261"/>
      <c r="FX696" s="2261"/>
      <c r="FY696" s="374"/>
      <c r="FZ696" s="374"/>
      <c r="GA696" s="374"/>
      <c r="GB696" s="2263"/>
      <c r="GC696" s="1870"/>
      <c r="GD696" s="462"/>
      <c r="GE696" s="462"/>
      <c r="GF696" s="1871"/>
      <c r="GG696" s="1868"/>
      <c r="GJ696" s="2261"/>
      <c r="GK696" s="1868"/>
      <c r="GN696" s="2261"/>
      <c r="GR696" s="2261"/>
      <c r="GV696" s="1868"/>
      <c r="GW696" s="2489"/>
      <c r="GX696" s="2489"/>
      <c r="GY696" s="2489"/>
      <c r="GZ696" s="2490"/>
      <c r="HA696" s="2348"/>
      <c r="HB696" s="2233"/>
      <c r="HC696" s="2233"/>
      <c r="HD696" s="2349"/>
      <c r="HE696" s="2348"/>
      <c r="HF696" s="2233"/>
      <c r="HG696" s="2233"/>
      <c r="HH696" s="2349"/>
      <c r="HI696" s="374"/>
      <c r="HJ696" s="374"/>
      <c r="HK696" s="374"/>
      <c r="HL696" s="2263"/>
      <c r="HM696" s="2348"/>
      <c r="HN696" s="2233"/>
      <c r="HO696" s="2233"/>
      <c r="HP696" s="2349"/>
      <c r="HQ696" s="2348"/>
      <c r="HR696" s="2233"/>
      <c r="HS696" s="2233"/>
      <c r="HT696" s="2349"/>
      <c r="HU696" s="2348"/>
      <c r="HV696" s="2233"/>
      <c r="HW696" s="2233"/>
      <c r="HX696" s="2349"/>
      <c r="HY696" s="2348"/>
      <c r="HZ696" s="2233"/>
      <c r="IA696" s="2233"/>
      <c r="IB696" s="2349"/>
      <c r="IC696" s="2348"/>
      <c r="ID696" s="2233"/>
      <c r="IE696" s="2233"/>
      <c r="IF696" s="2349"/>
      <c r="IG696" s="2348"/>
      <c r="IH696" s="2233"/>
      <c r="II696" s="2233"/>
      <c r="IJ696" s="2349"/>
      <c r="IK696" s="2348"/>
      <c r="IL696" s="2233"/>
      <c r="IM696" s="2233"/>
      <c r="IN696" s="2349"/>
      <c r="IO696" s="1869">
        <f t="shared" si="896"/>
        <v>3</v>
      </c>
      <c r="IP696" s="374">
        <f t="shared" si="897"/>
        <v>3</v>
      </c>
      <c r="IQ696" s="374">
        <f t="shared" si="898"/>
        <v>4</v>
      </c>
      <c r="IR696" s="2263">
        <v>10</v>
      </c>
      <c r="IS696" s="2348"/>
      <c r="IT696" s="2233"/>
      <c r="IU696" s="2233"/>
      <c r="IV696" s="905"/>
      <c r="IW696" s="2348"/>
      <c r="IX696" s="2233"/>
      <c r="IY696" s="2233"/>
      <c r="IZ696" s="2349"/>
      <c r="JA696" s="2348"/>
      <c r="JB696" s="2233"/>
      <c r="JC696" s="2233"/>
      <c r="JD696" s="2349"/>
      <c r="JE696" s="2348"/>
      <c r="JF696" s="2233"/>
      <c r="JG696" s="2233"/>
      <c r="JH696" s="2349"/>
      <c r="JI696" s="2348"/>
      <c r="JJ696" s="2233"/>
      <c r="JK696" s="2233"/>
      <c r="JL696" s="2349"/>
      <c r="JM696" s="2348"/>
      <c r="JN696" s="2233"/>
      <c r="JO696" s="2233"/>
      <c r="JP696" s="2349"/>
      <c r="JQ696" s="2348"/>
      <c r="JR696" s="2233"/>
      <c r="JS696" s="2233"/>
      <c r="JT696" s="2349"/>
      <c r="JU696" s="2348"/>
      <c r="JV696" s="2233"/>
      <c r="JW696" s="2233"/>
      <c r="JX696" s="2349"/>
      <c r="JY696" s="2348"/>
      <c r="JZ696" s="2233"/>
      <c r="KA696" s="2233"/>
      <c r="KB696" s="2349"/>
      <c r="KC696" s="2348"/>
      <c r="KD696" s="2233"/>
      <c r="KE696" s="2233"/>
      <c r="KF696" s="2349"/>
      <c r="KG696" s="2348"/>
      <c r="KH696" s="2233"/>
      <c r="KI696" s="2233"/>
      <c r="KJ696" s="2349"/>
      <c r="KK696" s="2348"/>
      <c r="KL696" s="2233"/>
      <c r="KM696" s="2233"/>
      <c r="KN696" s="2349"/>
      <c r="KO696" s="2348"/>
      <c r="KP696" s="2233"/>
      <c r="KQ696" s="2233"/>
      <c r="KR696" s="2349"/>
      <c r="KS696" s="2348"/>
      <c r="KT696" s="2233"/>
      <c r="KU696" s="2233"/>
      <c r="KV696" s="2349"/>
      <c r="KW696" s="2348"/>
      <c r="KX696" s="2233"/>
      <c r="KY696" s="2233"/>
      <c r="KZ696" s="2349"/>
      <c r="LA696" s="2348"/>
      <c r="LB696" s="2233"/>
      <c r="LC696" s="2233"/>
      <c r="LD696" s="2349"/>
      <c r="LE696" s="2348"/>
      <c r="LF696" s="2233"/>
      <c r="LG696" s="2233"/>
      <c r="LH696" s="2349"/>
      <c r="LI696" s="2348"/>
      <c r="LJ696" s="2233"/>
      <c r="LK696" s="2233"/>
      <c r="LL696" s="2349"/>
      <c r="LM696" s="2348"/>
      <c r="LN696" s="2233"/>
      <c r="LO696" s="2233"/>
      <c r="LP696" s="2349"/>
      <c r="LQ696" s="2348"/>
      <c r="LR696" s="2233"/>
      <c r="LS696" s="2233"/>
      <c r="LT696" s="2349"/>
      <c r="LU696" s="2348"/>
      <c r="LV696" s="2233"/>
      <c r="LW696" s="2233"/>
      <c r="LX696" s="2349"/>
      <c r="LY696" s="2348"/>
      <c r="LZ696" s="2233"/>
      <c r="MA696" s="2233"/>
      <c r="MB696" s="2349"/>
      <c r="MC696" s="2348"/>
      <c r="MD696" s="2233"/>
      <c r="ME696" s="2233"/>
      <c r="MF696" s="2349"/>
      <c r="MG696" s="2348"/>
      <c r="MH696" s="2233"/>
      <c r="MI696" s="2233"/>
      <c r="MJ696" s="2349"/>
      <c r="MK696" s="2348"/>
      <c r="ML696" s="2233"/>
      <c r="MM696" s="2233"/>
      <c r="MN696" s="2349"/>
      <c r="MO696" s="2348"/>
      <c r="MP696" s="2233"/>
      <c r="MQ696" s="2233"/>
      <c r="MR696" s="2349"/>
      <c r="MS696" s="2348"/>
      <c r="MT696" s="2233"/>
      <c r="MU696" s="2233"/>
      <c r="MV696" s="2349"/>
      <c r="MW696" s="2348"/>
      <c r="MX696" s="2233"/>
      <c r="MY696" s="2233"/>
      <c r="MZ696" s="2349"/>
      <c r="NA696" s="2348"/>
      <c r="NB696" s="2233"/>
      <c r="NC696" s="2233"/>
      <c r="ND696" s="2349"/>
    </row>
    <row r="697" spans="1:368" s="898" customFormat="1" thickBot="1">
      <c r="A697" s="861"/>
      <c r="B697" s="1760"/>
      <c r="C697" s="1790"/>
      <c r="D697" s="2331"/>
      <c r="E697" s="1790"/>
      <c r="F697" s="2345" t="s">
        <v>755</v>
      </c>
      <c r="G697" s="2346"/>
      <c r="H697" s="2274"/>
      <c r="I697" s="2274"/>
      <c r="J697" s="2274"/>
      <c r="K697" s="2275"/>
      <c r="L697" s="1760"/>
      <c r="M697" s="2570"/>
      <c r="N697" s="2570"/>
      <c r="O697" s="2571"/>
      <c r="P697" s="2571"/>
      <c r="Q697" s="2536"/>
      <c r="R697" s="2076"/>
      <c r="S697" s="2077"/>
      <c r="T697" s="2537"/>
      <c r="U697" s="2078"/>
      <c r="V697" s="2078"/>
      <c r="W697" s="2078"/>
      <c r="X697" s="2079"/>
      <c r="Y697" s="2199"/>
      <c r="Z697" s="2199"/>
      <c r="AA697" s="2199"/>
      <c r="AB697" s="2200"/>
      <c r="AC697" s="2570"/>
      <c r="AD697" s="2570"/>
      <c r="AE697" s="2571"/>
      <c r="AF697" s="2571"/>
      <c r="AG697" s="2570"/>
      <c r="AH697" s="2570"/>
      <c r="AI697" s="2571"/>
      <c r="AJ697" s="2571"/>
      <c r="AK697" s="2570">
        <f>STDEV(AN698:AN700)</f>
        <v>0.8660254037844386</v>
      </c>
      <c r="AL697" s="2570"/>
      <c r="AM697" s="2571">
        <f>AVERAGE(AN698:AN700)</f>
        <v>13.5</v>
      </c>
      <c r="AN697" s="2571"/>
      <c r="AO697" s="2225"/>
      <c r="AP697" s="2225"/>
      <c r="AQ697" s="2225"/>
      <c r="AR697" s="2226"/>
      <c r="AS697" s="2570"/>
      <c r="AT697" s="2570"/>
      <c r="AU697" s="2571"/>
      <c r="AV697" s="2571"/>
      <c r="AW697" s="2570"/>
      <c r="AX697" s="2570"/>
      <c r="AY697" s="2571"/>
      <c r="AZ697" s="2571"/>
      <c r="BA697" s="2095"/>
      <c r="BB697" s="2095"/>
      <c r="BC697" s="2095"/>
      <c r="BD697" s="2394"/>
      <c r="BE697" s="2572"/>
      <c r="BF697" s="2570"/>
      <c r="BG697" s="2571"/>
      <c r="BH697" s="2571"/>
      <c r="BI697" s="2097"/>
      <c r="BJ697" s="2097"/>
      <c r="BK697" s="2097"/>
      <c r="BL697" s="2098"/>
      <c r="BM697" s="2570"/>
      <c r="BN697" s="2570"/>
      <c r="BO697" s="2571"/>
      <c r="BP697" s="2571"/>
      <c r="BQ697" s="2088"/>
      <c r="BR697" s="2088"/>
      <c r="BS697" s="2088"/>
      <c r="BT697" s="2090"/>
      <c r="BU697" s="2101"/>
      <c r="BV697" s="2088"/>
      <c r="BW697" s="2088"/>
      <c r="BX697" s="2102"/>
      <c r="BY697" s="2109"/>
      <c r="BZ697" s="2109"/>
      <c r="CA697" s="2109"/>
      <c r="CB697" s="2232"/>
      <c r="CC697" s="2078"/>
      <c r="CD697" s="2078"/>
      <c r="CE697" s="2078"/>
      <c r="CF697" s="2079"/>
      <c r="CG697" s="2099"/>
      <c r="CH697" s="2099"/>
      <c r="CI697" s="2099"/>
      <c r="CJ697" s="2100"/>
      <c r="CK697" s="2097"/>
      <c r="CL697" s="2097"/>
      <c r="CM697" s="2097"/>
      <c r="CN697" s="2105"/>
      <c r="CO697" s="2570">
        <f>STDEV(CR698:CR700)</f>
        <v>0.25</v>
      </c>
      <c r="CP697" s="2570"/>
      <c r="CQ697" s="2571">
        <f>AVERAGE(CR698:CR700)</f>
        <v>12.75</v>
      </c>
      <c r="CR697" s="2571"/>
      <c r="CV697" s="2107"/>
      <c r="CW697" s="2108"/>
      <c r="CY697" s="2106"/>
      <c r="CZ697" s="2106"/>
      <c r="DA697" s="2108"/>
      <c r="DC697" s="2106"/>
      <c r="DD697" s="2106"/>
      <c r="DE697" s="2108"/>
      <c r="DG697" s="2106"/>
      <c r="DH697" s="2106"/>
      <c r="DI697" s="2108"/>
      <c r="DK697" s="2106"/>
      <c r="DL697" s="2106"/>
      <c r="DM697" s="2109"/>
      <c r="DN697" s="2109"/>
      <c r="DO697" s="2109"/>
      <c r="DP697" s="2110"/>
      <c r="DQ697" s="2108"/>
      <c r="DS697" s="2106"/>
      <c r="DT697" s="2107"/>
      <c r="DU697" s="2570">
        <f>STDEV(DX698:DX700)</f>
        <v>1.5275252316519405</v>
      </c>
      <c r="DV697" s="2570"/>
      <c r="DW697" s="2571">
        <f>AVERAGE(DX698:DX700)</f>
        <v>13.666666666666666</v>
      </c>
      <c r="DX697" s="2571"/>
      <c r="DY697" s="2108"/>
      <c r="EA697" s="2106"/>
      <c r="EB697" s="2107"/>
      <c r="EC697" s="2108"/>
      <c r="EE697" s="2106"/>
      <c r="EF697" s="2107"/>
      <c r="EG697" s="2108"/>
      <c r="EI697" s="2106"/>
      <c r="EJ697" s="2107"/>
      <c r="EK697" s="2108"/>
      <c r="EM697" s="2106"/>
      <c r="EN697" s="2107"/>
      <c r="EO697" s="2570"/>
      <c r="EP697" s="2570"/>
      <c r="EQ697" s="2571"/>
      <c r="ER697" s="2571"/>
      <c r="ES697" s="2108"/>
      <c r="EU697" s="2106"/>
      <c r="EV697" s="2107"/>
      <c r="EW697" s="2108"/>
      <c r="EY697" s="2106"/>
      <c r="EZ697" s="2107"/>
      <c r="FA697" s="2108"/>
      <c r="FC697" s="2106"/>
      <c r="FD697" s="2107"/>
      <c r="FE697" s="2131"/>
      <c r="FF697" s="2132"/>
      <c r="FG697" s="2133"/>
      <c r="FH697" s="2134"/>
      <c r="FL697" s="2260"/>
      <c r="FP697" s="2260"/>
      <c r="FQ697" s="1867"/>
      <c r="FT697" s="2260"/>
      <c r="FX697" s="2260"/>
      <c r="FY697" s="2570"/>
      <c r="FZ697" s="2570"/>
      <c r="GA697" s="2571"/>
      <c r="GB697" s="2571"/>
      <c r="GC697" s="2570" t="e">
        <f>STDEV(GF698:GF700)</f>
        <v>#DIV/0!</v>
      </c>
      <c r="GD697" s="2570"/>
      <c r="GE697" s="2571" t="e">
        <f>AVERAGE(GF698:GF700)</f>
        <v>#DIV/0!</v>
      </c>
      <c r="GF697" s="2571"/>
      <c r="GG697" s="1867"/>
      <c r="GJ697" s="2260"/>
      <c r="GK697" s="1867"/>
      <c r="GN697" s="2260"/>
      <c r="GR697" s="2260"/>
      <c r="GV697" s="1867"/>
      <c r="GW697" s="2570" t="e">
        <f>STDEV(GZ698:GZ700)</f>
        <v>#DIV/0!</v>
      </c>
      <c r="GX697" s="2570"/>
      <c r="GY697" s="2571" t="e">
        <f>AVERAGE(GZ698:GZ700)</f>
        <v>#DIV/0!</v>
      </c>
      <c r="GZ697" s="2571"/>
      <c r="HA697" s="2570"/>
      <c r="HB697" s="2570"/>
      <c r="HC697" s="2571"/>
      <c r="HD697" s="2571"/>
      <c r="HE697" s="2570"/>
      <c r="HF697" s="2570"/>
      <c r="HG697" s="2571"/>
      <c r="HH697" s="2571"/>
      <c r="HI697" s="2570" t="e">
        <f>STDEV(HL698:HL700)</f>
        <v>#DIV/0!</v>
      </c>
      <c r="HJ697" s="2570"/>
      <c r="HK697" s="2571" t="e">
        <f>AVERAGE(HL698:HL700)</f>
        <v>#DIV/0!</v>
      </c>
      <c r="HL697" s="2571"/>
      <c r="HM697" s="2570"/>
      <c r="HN697" s="2570"/>
      <c r="HO697" s="2571"/>
      <c r="HP697" s="2571"/>
      <c r="HQ697" s="2570"/>
      <c r="HR697" s="2570"/>
      <c r="HS697" s="2571"/>
      <c r="HT697" s="2571"/>
      <c r="HU697" s="2570"/>
      <c r="HV697" s="2570"/>
      <c r="HW697" s="2571"/>
      <c r="HX697" s="2571"/>
      <c r="HY697" s="2570"/>
      <c r="HZ697" s="2570"/>
      <c r="IA697" s="2571"/>
      <c r="IB697" s="2571"/>
      <c r="IC697" s="2570"/>
      <c r="ID697" s="2570"/>
      <c r="IE697" s="2571"/>
      <c r="IF697" s="2571"/>
      <c r="IG697" s="2570" t="e">
        <f>STDEV(IJ698:IJ700)</f>
        <v>#DIV/0!</v>
      </c>
      <c r="IH697" s="2570"/>
      <c r="II697" s="2571" t="e">
        <f>AVERAGE(IJ698:IJ700)</f>
        <v>#DIV/0!</v>
      </c>
      <c r="IJ697" s="2571"/>
      <c r="IK697" s="2570"/>
      <c r="IL697" s="2570"/>
      <c r="IM697" s="2571"/>
      <c r="IN697" s="2571"/>
      <c r="IO697" s="2570"/>
      <c r="IP697" s="2570"/>
      <c r="IQ697" s="2571"/>
      <c r="IR697" s="2571"/>
      <c r="IS697" s="2570"/>
      <c r="IT697" s="2570"/>
      <c r="IU697" s="2571"/>
      <c r="IV697" s="2571"/>
      <c r="IW697" s="2572" t="e">
        <f>STDEV(IZ698:IZ700)</f>
        <v>#DIV/0!</v>
      </c>
      <c r="IX697" s="2570"/>
      <c r="IY697" s="2571" t="e">
        <f>AVERAGE(IZ698:IZ700)</f>
        <v>#DIV/0!</v>
      </c>
      <c r="IZ697" s="2573"/>
      <c r="JA697" s="2572"/>
      <c r="JB697" s="2570"/>
      <c r="JC697" s="2571"/>
      <c r="JD697" s="2573"/>
      <c r="JE697" s="2572"/>
      <c r="JF697" s="2570"/>
      <c r="JG697" s="2571"/>
      <c r="JH697" s="2573"/>
      <c r="JI697" s="2572"/>
      <c r="JJ697" s="2570"/>
      <c r="JK697" s="2571"/>
      <c r="JL697" s="2573"/>
      <c r="JM697" s="2572"/>
      <c r="JN697" s="2570"/>
      <c r="JO697" s="2571"/>
      <c r="JP697" s="2573"/>
      <c r="JQ697" s="2572">
        <f>STDEV(JT698:JT700)</f>
        <v>0.75</v>
      </c>
      <c r="JR697" s="2570"/>
      <c r="JS697" s="2571">
        <f>AVERAGE(JT698:JT700)</f>
        <v>13.25</v>
      </c>
      <c r="JT697" s="2573"/>
      <c r="JU697" s="2572">
        <f>STDEV(JX698:JX700)</f>
        <v>0.25</v>
      </c>
      <c r="JV697" s="2570"/>
      <c r="JW697" s="2571">
        <f>AVERAGE(JX698:JX700)</f>
        <v>13.75</v>
      </c>
      <c r="JX697" s="2573"/>
      <c r="JY697" s="2572" t="e">
        <f>STDEV(KB698:KB700)</f>
        <v>#DIV/0!</v>
      </c>
      <c r="JZ697" s="2570"/>
      <c r="KA697" s="2571" t="e">
        <f>AVERAGE(KB698:KB700)</f>
        <v>#DIV/0!</v>
      </c>
      <c r="KB697" s="2573"/>
      <c r="KC697" s="2572" t="e">
        <f>STDEV(KF698:KF700)</f>
        <v>#DIV/0!</v>
      </c>
      <c r="KD697" s="2570"/>
      <c r="KE697" s="2571" t="e">
        <f>AVERAGE(KF698:KF700)</f>
        <v>#DIV/0!</v>
      </c>
      <c r="KF697" s="2573"/>
      <c r="KG697" s="2572" t="e">
        <f>STDEV(KJ698:KJ700)</f>
        <v>#DIV/0!</v>
      </c>
      <c r="KH697" s="2570"/>
      <c r="KI697" s="2571" t="e">
        <f>AVERAGE(KJ698:KJ700)</f>
        <v>#DIV/0!</v>
      </c>
      <c r="KJ697" s="2573"/>
      <c r="KK697" s="2572" t="e">
        <f>STDEV(KN698:KN700)</f>
        <v>#DIV/0!</v>
      </c>
      <c r="KL697" s="2570"/>
      <c r="KM697" s="2571" t="e">
        <f>AVERAGE(KN698:KN700)</f>
        <v>#DIV/0!</v>
      </c>
      <c r="KN697" s="2573"/>
      <c r="KO697" s="2572" t="e">
        <f>STDEV(KR698:KR700)</f>
        <v>#DIV/0!</v>
      </c>
      <c r="KP697" s="2570"/>
      <c r="KQ697" s="2571" t="e">
        <f>AVERAGE(KR698:KR700)</f>
        <v>#DIV/0!</v>
      </c>
      <c r="KR697" s="2573"/>
      <c r="KS697" s="2572" t="e">
        <f>STDEV(KV698:KV700)</f>
        <v>#DIV/0!</v>
      </c>
      <c r="KT697" s="2570"/>
      <c r="KU697" s="2571" t="e">
        <f>AVERAGE(KV698:KV700)</f>
        <v>#DIV/0!</v>
      </c>
      <c r="KV697" s="2573"/>
      <c r="KW697" s="2572" t="e">
        <f>STDEV(KZ698:KZ700)</f>
        <v>#DIV/0!</v>
      </c>
      <c r="KX697" s="2570"/>
      <c r="KY697" s="2571" t="e">
        <f>AVERAGE(KZ698:KZ700)</f>
        <v>#DIV/0!</v>
      </c>
      <c r="KZ697" s="2573"/>
      <c r="LA697" s="2572" t="e">
        <f>STDEV(LD698:LD700)</f>
        <v>#DIV/0!</v>
      </c>
      <c r="LB697" s="2570"/>
      <c r="LC697" s="2571" t="e">
        <f>AVERAGE(LD698:LD700)</f>
        <v>#DIV/0!</v>
      </c>
      <c r="LD697" s="2573"/>
      <c r="LE697" s="2572" t="e">
        <f>STDEV(LH698:LH700)</f>
        <v>#DIV/0!</v>
      </c>
      <c r="LF697" s="2570"/>
      <c r="LG697" s="2571" t="e">
        <f>AVERAGE(LH698:LH700)</f>
        <v>#DIV/0!</v>
      </c>
      <c r="LH697" s="2573"/>
      <c r="LI697" s="2572" t="e">
        <f>STDEV(LL698:LL700)</f>
        <v>#DIV/0!</v>
      </c>
      <c r="LJ697" s="2570"/>
      <c r="LK697" s="2571" t="e">
        <f>AVERAGE(LL698:LL700)</f>
        <v>#DIV/0!</v>
      </c>
      <c r="LL697" s="2573"/>
      <c r="LM697" s="2572" t="e">
        <f>STDEV(LP698:LP700)</f>
        <v>#DIV/0!</v>
      </c>
      <c r="LN697" s="2570"/>
      <c r="LO697" s="2571" t="e">
        <f>AVERAGE(LP698:LP700)</f>
        <v>#DIV/0!</v>
      </c>
      <c r="LP697" s="2573"/>
      <c r="LQ697" s="2572" t="e">
        <f>STDEV(LT698:LT700)</f>
        <v>#DIV/0!</v>
      </c>
      <c r="LR697" s="2570"/>
      <c r="LS697" s="2571" t="e">
        <f>AVERAGE(LT698:LT700)</f>
        <v>#DIV/0!</v>
      </c>
      <c r="LT697" s="2573"/>
      <c r="LU697" s="2572" t="e">
        <f>STDEV(LX698:LX700)</f>
        <v>#DIV/0!</v>
      </c>
      <c r="LV697" s="2570"/>
      <c r="LW697" s="2571" t="e">
        <f>AVERAGE(LX698:LX700)</f>
        <v>#DIV/0!</v>
      </c>
      <c r="LX697" s="2573"/>
      <c r="LY697" s="2572" t="e">
        <f>STDEV(MB698:MB700)</f>
        <v>#DIV/0!</v>
      </c>
      <c r="LZ697" s="2570"/>
      <c r="MA697" s="2571" t="e">
        <f>AVERAGE(MB698:MB700)</f>
        <v>#DIV/0!</v>
      </c>
      <c r="MB697" s="2573"/>
      <c r="MC697" s="2572" t="e">
        <f>STDEV(MF698:MF700)</f>
        <v>#DIV/0!</v>
      </c>
      <c r="MD697" s="2570"/>
      <c r="ME697" s="2571" t="e">
        <f>AVERAGE(MF698:MF700)</f>
        <v>#DIV/0!</v>
      </c>
      <c r="MF697" s="2573"/>
      <c r="MG697" s="2572" t="e">
        <f>STDEV(MJ698:MJ700)</f>
        <v>#DIV/0!</v>
      </c>
      <c r="MH697" s="2570"/>
      <c r="MI697" s="2571" t="e">
        <f>AVERAGE(MJ698:MJ700)</f>
        <v>#DIV/0!</v>
      </c>
      <c r="MJ697" s="2573"/>
      <c r="MK697" s="2572" t="e">
        <f>STDEV(MN698:MN700)</f>
        <v>#DIV/0!</v>
      </c>
      <c r="ML697" s="2570"/>
      <c r="MM697" s="2571" t="e">
        <f>AVERAGE(MN698:MN700)</f>
        <v>#DIV/0!</v>
      </c>
      <c r="MN697" s="2573"/>
      <c r="MO697" s="2572" t="e">
        <f>STDEV(MR698:MR700)</f>
        <v>#DIV/0!</v>
      </c>
      <c r="MP697" s="2570"/>
      <c r="MQ697" s="2571" t="e">
        <f>AVERAGE(MR698:MR700)</f>
        <v>#DIV/0!</v>
      </c>
      <c r="MR697" s="2573"/>
      <c r="MS697" s="2572" t="e">
        <f>STDEV(MV698:MV700)</f>
        <v>#DIV/0!</v>
      </c>
      <c r="MT697" s="2570"/>
      <c r="MU697" s="2571" t="e">
        <f>AVERAGE(MV698:MV700)</f>
        <v>#DIV/0!</v>
      </c>
      <c r="MV697" s="2573"/>
      <c r="MW697" s="2572" t="e">
        <f>STDEV(MZ698:MZ700)</f>
        <v>#DIV/0!</v>
      </c>
      <c r="MX697" s="2570"/>
      <c r="MY697" s="2571" t="e">
        <f>AVERAGE(MZ698:MZ700)</f>
        <v>#DIV/0!</v>
      </c>
      <c r="MZ697" s="2573"/>
      <c r="NA697" s="2572" t="e">
        <f>STDEV(ND698:ND700)</f>
        <v>#DIV/0!</v>
      </c>
      <c r="NB697" s="2570"/>
      <c r="NC697" s="2571" t="e">
        <f>AVERAGE(ND698:ND700)</f>
        <v>#DIV/0!</v>
      </c>
      <c r="ND697" s="2573"/>
    </row>
    <row r="698" spans="1:368" s="78" customFormat="1" thickBot="1">
      <c r="A698" s="899"/>
      <c r="B698" s="1754"/>
      <c r="C698" s="1790"/>
      <c r="D698" s="2331"/>
      <c r="E698" s="1790"/>
      <c r="F698" s="2342" t="s">
        <v>756</v>
      </c>
      <c r="G698" s="2342" t="s">
        <v>357</v>
      </c>
      <c r="H698" s="2352">
        <f t="shared" ref="H698:H699" si="899">AVERAGE(AC698,DU698,BE698,CO698,GC698,AW698,AK698,GW698,IG698,BM698,JQ698,JU698)</f>
        <v>4.0449999999999999</v>
      </c>
      <c r="I698" s="2343">
        <f t="shared" ref="I698:I699" si="900">AVERAGE(AD698,DV698,BF698,CP698,GD698,AX698,AL698,GX698,IH698,BN698,JR698,JV698)</f>
        <v>3.8450000000000002</v>
      </c>
      <c r="J698" s="2343">
        <f t="shared" ref="J698:J699" si="901">AVERAGE(AE698,DW698,BG698,CQ698,GE698,AY698,AM698,GY698,II698,BO698,JS698,JW698)</f>
        <v>5.6599999999999993</v>
      </c>
      <c r="K698" s="2214">
        <f>SUM(H698:J698)</f>
        <v>13.55</v>
      </c>
      <c r="L698" s="1754"/>
      <c r="M698" s="65"/>
      <c r="N698" s="65"/>
      <c r="O698" s="65"/>
      <c r="P698" s="218"/>
      <c r="Q698" s="2511"/>
      <c r="R698" s="97"/>
      <c r="S698" s="98"/>
      <c r="T698" s="2512"/>
      <c r="U698" s="41"/>
      <c r="V698" s="41"/>
      <c r="W698" s="41"/>
      <c r="X698" s="100"/>
      <c r="Y698" s="101"/>
      <c r="Z698" s="101"/>
      <c r="AA698" s="101"/>
      <c r="AB698" s="102"/>
      <c r="AC698" s="484"/>
      <c r="AD698" s="484"/>
      <c r="AE698" s="484"/>
      <c r="AF698" s="356"/>
      <c r="AG698" s="358"/>
      <c r="AH698" s="358"/>
      <c r="AI698" s="358"/>
      <c r="AJ698" s="543"/>
      <c r="AK698" s="485">
        <v>4</v>
      </c>
      <c r="AL698" s="486">
        <v>3</v>
      </c>
      <c r="AM698" s="486">
        <v>6</v>
      </c>
      <c r="AN698" s="2361">
        <f t="shared" ref="AN698:AN700" si="902">AM698+AL698+AK698</f>
        <v>13</v>
      </c>
      <c r="AO698" s="2227"/>
      <c r="AP698" s="2227"/>
      <c r="AQ698" s="2227"/>
      <c r="AR698" s="108"/>
      <c r="AS698" s="358"/>
      <c r="AT698" s="358"/>
      <c r="AU698" s="358"/>
      <c r="AV698" s="543"/>
      <c r="AW698" s="1906"/>
      <c r="AX698" s="683"/>
      <c r="AY698" s="683"/>
      <c r="AZ698" s="1907"/>
      <c r="BA698" s="4"/>
      <c r="BB698" s="4"/>
      <c r="BC698" s="4"/>
      <c r="BD698" s="2395"/>
      <c r="BE698" s="2417"/>
      <c r="BF698" s="875"/>
      <c r="BG698" s="2447"/>
      <c r="BH698" s="2450"/>
      <c r="BI698" s="221"/>
      <c r="BJ698" s="221"/>
      <c r="BK698" s="221"/>
      <c r="BL698" s="220"/>
      <c r="BM698" s="2235"/>
      <c r="BN698" s="879"/>
      <c r="BO698" s="879"/>
      <c r="BP698" s="2236"/>
      <c r="BQ698" s="109"/>
      <c r="BR698" s="109"/>
      <c r="BS698" s="109"/>
      <c r="BT698" s="608"/>
      <c r="BU698" s="1939"/>
      <c r="BV698" s="109"/>
      <c r="BW698" s="109"/>
      <c r="BX698" s="1940"/>
      <c r="BY698" s="90"/>
      <c r="BZ698" s="90"/>
      <c r="CA698" s="90"/>
      <c r="CB698" s="120"/>
      <c r="CC698" s="41"/>
      <c r="CD698" s="41"/>
      <c r="CE698" s="41"/>
      <c r="CF698" s="100"/>
      <c r="CG698" s="38"/>
      <c r="CH698" s="38"/>
      <c r="CI698" s="38"/>
      <c r="CJ698" s="117"/>
      <c r="CK698" s="221"/>
      <c r="CL698" s="221"/>
      <c r="CM698" s="221"/>
      <c r="CN698" s="220"/>
      <c r="CO698" s="683">
        <f>CR698*6/20</f>
        <v>3.8250000000000002</v>
      </c>
      <c r="CP698" s="683">
        <f>CR698*6/20</f>
        <v>3.8250000000000002</v>
      </c>
      <c r="CQ698" s="683">
        <f>CR698*8/20</f>
        <v>5.0999999999999996</v>
      </c>
      <c r="CR698" s="684">
        <v>12.75</v>
      </c>
      <c r="CV698" s="121"/>
      <c r="CW698" s="2"/>
      <c r="CY698" s="3"/>
      <c r="CZ698" s="3"/>
      <c r="DA698" s="2"/>
      <c r="DC698" s="3"/>
      <c r="DD698" s="3"/>
      <c r="DE698" s="2"/>
      <c r="DG698" s="3"/>
      <c r="DH698" s="3"/>
      <c r="DI698" s="2"/>
      <c r="DK698" s="3"/>
      <c r="DL698" s="3"/>
      <c r="DM698" s="90"/>
      <c r="DN698" s="90"/>
      <c r="DO698" s="90"/>
      <c r="DP698" s="103"/>
      <c r="DQ698" s="2"/>
      <c r="DS698" s="3"/>
      <c r="DT698" s="121"/>
      <c r="DU698" s="491">
        <f t="shared" ref="DU698:DU700" si="903">DX698*6/20</f>
        <v>4.2</v>
      </c>
      <c r="DV698" s="492">
        <f t="shared" ref="DV698:DV700" si="904">DX698*6/20</f>
        <v>4.2</v>
      </c>
      <c r="DW698" s="492">
        <f t="shared" ref="DW698:DW700" si="905">DX698*8/20</f>
        <v>5.6</v>
      </c>
      <c r="DX698" s="725">
        <v>14</v>
      </c>
      <c r="DY698" s="2"/>
      <c r="EA698" s="3"/>
      <c r="EB698" s="121"/>
      <c r="EC698" s="2"/>
      <c r="EE698" s="3"/>
      <c r="EF698" s="121"/>
      <c r="EG698" s="2"/>
      <c r="EI698" s="3"/>
      <c r="EJ698" s="121"/>
      <c r="EK698" s="2"/>
      <c r="EM698" s="3"/>
      <c r="EN698" s="121"/>
      <c r="EO698" s="1870"/>
      <c r="EP698" s="462"/>
      <c r="EQ698" s="462"/>
      <c r="ER698" s="1871"/>
      <c r="ES698" s="2"/>
      <c r="EU698" s="3"/>
      <c r="EV698" s="121"/>
      <c r="EW698" s="2"/>
      <c r="EY698" s="3"/>
      <c r="EZ698" s="121"/>
      <c r="FA698" s="2"/>
      <c r="FC698" s="3"/>
      <c r="FD698" s="121"/>
      <c r="FE698" s="1682"/>
      <c r="FF698" s="1683"/>
      <c r="FG698" s="1684"/>
      <c r="FH698" s="1685"/>
      <c r="FL698" s="2252"/>
      <c r="FP698" s="2252"/>
      <c r="FQ698" s="1858"/>
      <c r="FT698" s="2252"/>
      <c r="FX698" s="2252"/>
      <c r="FY698" s="374"/>
      <c r="FZ698" s="374"/>
      <c r="GA698" s="374"/>
      <c r="GB698" s="2263"/>
      <c r="GC698" s="1906"/>
      <c r="GD698" s="683"/>
      <c r="GE698" s="683"/>
      <c r="GF698" s="1907"/>
      <c r="GG698" s="1858"/>
      <c r="GJ698" s="2252"/>
      <c r="GK698" s="1858"/>
      <c r="GN698" s="2252"/>
      <c r="GR698" s="2252"/>
      <c r="GV698" s="1858"/>
      <c r="GW698" s="1870"/>
      <c r="GX698" s="462"/>
      <c r="GY698" s="462"/>
      <c r="GZ698" s="1871"/>
      <c r="HA698" s="1870"/>
      <c r="HB698" s="462"/>
      <c r="HC698" s="462"/>
      <c r="HD698" s="1871"/>
      <c r="HE698" s="1870"/>
      <c r="HF698" s="462"/>
      <c r="HG698" s="462"/>
      <c r="HH698" s="1871"/>
      <c r="HI698" s="1906"/>
      <c r="HJ698" s="683"/>
      <c r="HK698" s="683"/>
      <c r="HL698" s="1907"/>
      <c r="HM698" s="374"/>
      <c r="HN698" s="374"/>
      <c r="HO698" s="374"/>
      <c r="HP698" s="2263"/>
      <c r="HQ698" s="374"/>
      <c r="HR698" s="374"/>
      <c r="HS698" s="374"/>
      <c r="HT698" s="2263"/>
      <c r="HU698" s="374"/>
      <c r="HV698" s="374"/>
      <c r="HW698" s="374"/>
      <c r="HX698" s="2263"/>
      <c r="HY698" s="374"/>
      <c r="HZ698" s="374"/>
      <c r="IA698" s="374"/>
      <c r="IB698" s="2263"/>
      <c r="IC698" s="374"/>
      <c r="ID698" s="374"/>
      <c r="IE698" s="374"/>
      <c r="IF698" s="2263"/>
      <c r="IG698" s="374"/>
      <c r="IH698" s="374"/>
      <c r="II698" s="374"/>
      <c r="IJ698" s="2263"/>
      <c r="IK698" s="374"/>
      <c r="IL698" s="374"/>
      <c r="IM698" s="374"/>
      <c r="IN698" s="2263"/>
      <c r="IO698" s="374"/>
      <c r="IP698" s="374"/>
      <c r="IQ698" s="374"/>
      <c r="IR698" s="2263"/>
      <c r="IS698" s="374"/>
      <c r="IT698" s="374"/>
      <c r="IU698" s="374"/>
      <c r="IV698" s="1870"/>
      <c r="IW698" s="1869"/>
      <c r="IX698" s="374"/>
      <c r="IY698" s="374"/>
      <c r="IZ698" s="2263"/>
      <c r="JA698" s="1869"/>
      <c r="JB698" s="374"/>
      <c r="JC698" s="374"/>
      <c r="JD698" s="2263"/>
      <c r="JE698" s="1869"/>
      <c r="JF698" s="374"/>
      <c r="JG698" s="374"/>
      <c r="JH698" s="2263"/>
      <c r="JI698" s="1869"/>
      <c r="JJ698" s="374"/>
      <c r="JK698" s="374"/>
      <c r="JL698" s="2263"/>
      <c r="JM698" s="1869"/>
      <c r="JN698" s="374"/>
      <c r="JO698" s="374"/>
      <c r="JP698" s="2263"/>
      <c r="JQ698" s="1870">
        <v>4</v>
      </c>
      <c r="JR698" s="462">
        <v>4</v>
      </c>
      <c r="JS698" s="462">
        <v>6</v>
      </c>
      <c r="JT698" s="1871">
        <f t="shared" ref="JT698:JT699" si="906">JS698+JR698+JQ698</f>
        <v>14</v>
      </c>
      <c r="JU698" s="1869">
        <f t="shared" ref="JU698:JU700" si="907">JX698*6/20</f>
        <v>4.2</v>
      </c>
      <c r="JV698" s="374">
        <f t="shared" ref="JV698:JV700" si="908">JX698*6/20</f>
        <v>4.2</v>
      </c>
      <c r="JW698" s="374">
        <f t="shared" ref="JW698:JW700" si="909">JX698*8/20</f>
        <v>5.6</v>
      </c>
      <c r="JX698" s="2263">
        <v>14</v>
      </c>
      <c r="JY698" s="1869"/>
      <c r="JZ698" s="374"/>
      <c r="KA698" s="374"/>
      <c r="KB698" s="2263"/>
      <c r="KC698" s="1869"/>
      <c r="KD698" s="374"/>
      <c r="KE698" s="374"/>
      <c r="KF698" s="2263"/>
      <c r="KG698" s="1869"/>
      <c r="KH698" s="374"/>
      <c r="KI698" s="374"/>
      <c r="KJ698" s="2263"/>
      <c r="KK698" s="1869"/>
      <c r="KL698" s="374"/>
      <c r="KM698" s="374"/>
      <c r="KN698" s="2263"/>
      <c r="KO698" s="1869"/>
      <c r="KP698" s="374"/>
      <c r="KQ698" s="374"/>
      <c r="KR698" s="2263"/>
      <c r="KS698" s="1869"/>
      <c r="KT698" s="374"/>
      <c r="KU698" s="374"/>
      <c r="KV698" s="2263"/>
      <c r="KW698" s="1869"/>
      <c r="KX698" s="374"/>
      <c r="KY698" s="374"/>
      <c r="KZ698" s="2263"/>
      <c r="LA698" s="1869"/>
      <c r="LB698" s="374"/>
      <c r="LC698" s="374"/>
      <c r="LD698" s="2263"/>
      <c r="LE698" s="1869"/>
      <c r="LF698" s="374"/>
      <c r="LG698" s="374"/>
      <c r="LH698" s="2263"/>
      <c r="LI698" s="1869"/>
      <c r="LJ698" s="374"/>
      <c r="LK698" s="374"/>
      <c r="LL698" s="2263"/>
      <c r="LM698" s="1869"/>
      <c r="LN698" s="374"/>
      <c r="LO698" s="374"/>
      <c r="LP698" s="2263"/>
      <c r="LQ698" s="1869"/>
      <c r="LR698" s="374"/>
      <c r="LS698" s="374"/>
      <c r="LT698" s="2263"/>
      <c r="LU698" s="1869"/>
      <c r="LV698" s="374"/>
      <c r="LW698" s="374"/>
      <c r="LX698" s="2263"/>
      <c r="LY698" s="1869"/>
      <c r="LZ698" s="374"/>
      <c r="MA698" s="374"/>
      <c r="MB698" s="2263"/>
      <c r="MC698" s="1869"/>
      <c r="MD698" s="374"/>
      <c r="ME698" s="374"/>
      <c r="MF698" s="2263"/>
      <c r="MG698" s="1869"/>
      <c r="MH698" s="374"/>
      <c r="MI698" s="374"/>
      <c r="MJ698" s="2263"/>
      <c r="MK698" s="1869"/>
      <c r="ML698" s="374"/>
      <c r="MM698" s="374"/>
      <c r="MN698" s="2263"/>
      <c r="MO698" s="1869"/>
      <c r="MP698" s="374"/>
      <c r="MQ698" s="374"/>
      <c r="MR698" s="2263"/>
      <c r="MS698" s="1869"/>
      <c r="MT698" s="374"/>
      <c r="MU698" s="374"/>
      <c r="MV698" s="2263"/>
      <c r="MW698" s="1869"/>
      <c r="MX698" s="374"/>
      <c r="MY698" s="374"/>
      <c r="MZ698" s="2263"/>
      <c r="NA698" s="1869"/>
      <c r="NB698" s="374"/>
      <c r="NC698" s="374"/>
      <c r="ND698" s="2263"/>
    </row>
    <row r="699" spans="1:368" s="78" customFormat="1" thickBot="1">
      <c r="A699" s="899"/>
      <c r="B699" s="1754"/>
      <c r="C699" s="1790"/>
      <c r="D699" s="2331"/>
      <c r="E699" s="1790"/>
      <c r="F699" s="2342"/>
      <c r="G699" s="2342" t="s">
        <v>757</v>
      </c>
      <c r="H699" s="2343">
        <f t="shared" si="899"/>
        <v>4.0250000000000004</v>
      </c>
      <c r="I699" s="2352">
        <f t="shared" si="900"/>
        <v>4.0250000000000004</v>
      </c>
      <c r="J699" s="2352">
        <f t="shared" si="901"/>
        <v>5.7</v>
      </c>
      <c r="K699" s="2362">
        <f>SUM(H699:J699)</f>
        <v>13.75</v>
      </c>
      <c r="L699" s="1754"/>
      <c r="M699" s="65"/>
      <c r="N699" s="65"/>
      <c r="O699" s="65"/>
      <c r="P699" s="218"/>
      <c r="Q699" s="2511"/>
      <c r="R699" s="97"/>
      <c r="S699" s="98"/>
      <c r="T699" s="2512"/>
      <c r="U699" s="41"/>
      <c r="V699" s="41"/>
      <c r="W699" s="41"/>
      <c r="X699" s="100"/>
      <c r="Y699" s="101"/>
      <c r="Z699" s="101"/>
      <c r="AA699" s="101"/>
      <c r="AB699" s="102"/>
      <c r="AC699" s="484"/>
      <c r="AD699" s="484"/>
      <c r="AE699" s="484"/>
      <c r="AF699" s="356"/>
      <c r="AG699" s="358"/>
      <c r="AH699" s="358"/>
      <c r="AI699" s="358"/>
      <c r="AJ699" s="543"/>
      <c r="AK699" s="485">
        <v>4</v>
      </c>
      <c r="AL699" s="486">
        <v>4.5</v>
      </c>
      <c r="AM699" s="486">
        <v>6</v>
      </c>
      <c r="AN699" s="2361">
        <f t="shared" si="902"/>
        <v>14.5</v>
      </c>
      <c r="AO699" s="2227"/>
      <c r="AP699" s="2227"/>
      <c r="AQ699" s="2227"/>
      <c r="AR699" s="108"/>
      <c r="AS699" s="358"/>
      <c r="AT699" s="358"/>
      <c r="AU699" s="358"/>
      <c r="AV699" s="543"/>
      <c r="AW699" s="1971"/>
      <c r="AX699" s="665"/>
      <c r="AY699" s="666"/>
      <c r="AZ699" s="1963"/>
      <c r="BA699" s="4"/>
      <c r="BB699" s="4"/>
      <c r="BC699" s="4"/>
      <c r="BD699" s="2395"/>
      <c r="BE699" s="2418"/>
      <c r="BF699" s="378"/>
      <c r="BG699" s="2448"/>
      <c r="BH699" s="2451"/>
      <c r="BI699" s="221"/>
      <c r="BJ699" s="221"/>
      <c r="BK699" s="221"/>
      <c r="BL699" s="220"/>
      <c r="BM699" s="1982"/>
      <c r="BN699" s="358"/>
      <c r="BO699" s="358"/>
      <c r="BP699" s="1983"/>
      <c r="BQ699" s="109"/>
      <c r="BR699" s="109"/>
      <c r="BS699" s="109"/>
      <c r="BT699" s="608"/>
      <c r="BU699" s="1939"/>
      <c r="BV699" s="109"/>
      <c r="BW699" s="109"/>
      <c r="BX699" s="1940"/>
      <c r="BY699" s="90"/>
      <c r="BZ699" s="90"/>
      <c r="CA699" s="90"/>
      <c r="CB699" s="120"/>
      <c r="CC699" s="41"/>
      <c r="CD699" s="41"/>
      <c r="CE699" s="41"/>
      <c r="CF699" s="100"/>
      <c r="CG699" s="38"/>
      <c r="CH699" s="38"/>
      <c r="CI699" s="38"/>
      <c r="CJ699" s="117"/>
      <c r="CK699" s="221"/>
      <c r="CL699" s="221"/>
      <c r="CM699" s="221"/>
      <c r="CN699" s="220"/>
      <c r="CO699" s="2011">
        <v>3.5</v>
      </c>
      <c r="CP699" s="537">
        <v>4</v>
      </c>
      <c r="CQ699" s="537">
        <v>5.5</v>
      </c>
      <c r="CR699" s="2006">
        <f>CQ699+CP699+CO699</f>
        <v>13</v>
      </c>
      <c r="CV699" s="121"/>
      <c r="CW699" s="2"/>
      <c r="CY699" s="3"/>
      <c r="CZ699" s="3"/>
      <c r="DA699" s="2"/>
      <c r="DC699" s="3"/>
      <c r="DD699" s="3"/>
      <c r="DE699" s="2"/>
      <c r="DG699" s="3"/>
      <c r="DH699" s="3"/>
      <c r="DI699" s="2"/>
      <c r="DK699" s="3"/>
      <c r="DL699" s="3"/>
      <c r="DM699" s="90"/>
      <c r="DN699" s="90"/>
      <c r="DO699" s="90"/>
      <c r="DP699" s="103"/>
      <c r="DQ699" s="2"/>
      <c r="DS699" s="3"/>
      <c r="DT699" s="121"/>
      <c r="DU699" s="491">
        <f t="shared" si="903"/>
        <v>4.5</v>
      </c>
      <c r="DV699" s="492">
        <f t="shared" si="904"/>
        <v>4.5</v>
      </c>
      <c r="DW699" s="492">
        <f t="shared" si="905"/>
        <v>6</v>
      </c>
      <c r="DX699" s="725">
        <v>15</v>
      </c>
      <c r="DY699" s="2"/>
      <c r="EA699" s="3"/>
      <c r="EB699" s="121"/>
      <c r="EC699" s="2"/>
      <c r="EE699" s="3"/>
      <c r="EF699" s="121"/>
      <c r="EG699" s="2"/>
      <c r="EI699" s="3"/>
      <c r="EJ699" s="121"/>
      <c r="EK699" s="2"/>
      <c r="EM699" s="3"/>
      <c r="EN699" s="121"/>
      <c r="EO699" s="1870"/>
      <c r="EP699" s="462"/>
      <c r="EQ699" s="462"/>
      <c r="ER699" s="1871"/>
      <c r="ES699" s="2"/>
      <c r="EU699" s="3"/>
      <c r="EV699" s="121"/>
      <c r="EW699" s="2"/>
      <c r="EY699" s="3"/>
      <c r="EZ699" s="121"/>
      <c r="FA699" s="2"/>
      <c r="FC699" s="3"/>
      <c r="FD699" s="121"/>
      <c r="FE699" s="1682"/>
      <c r="FF699" s="1683"/>
      <c r="FG699" s="1684"/>
      <c r="FH699" s="1685"/>
      <c r="FL699" s="2252"/>
      <c r="FP699" s="2252"/>
      <c r="FQ699" s="1858"/>
      <c r="FT699" s="2252"/>
      <c r="FX699" s="2252"/>
      <c r="FY699" s="374"/>
      <c r="FZ699" s="374"/>
      <c r="GA699" s="374"/>
      <c r="GB699" s="2263"/>
      <c r="GC699" s="1870"/>
      <c r="GD699" s="462"/>
      <c r="GE699" s="462"/>
      <c r="GF699" s="1871"/>
      <c r="GG699" s="1858"/>
      <c r="GJ699" s="2252"/>
      <c r="GK699" s="1858"/>
      <c r="GN699" s="2252"/>
      <c r="GR699" s="2252"/>
      <c r="GV699" s="1858"/>
      <c r="GW699" s="2477"/>
      <c r="GX699" s="2477"/>
      <c r="GY699" s="2477"/>
      <c r="GZ699" s="2478"/>
      <c r="HA699" s="1870"/>
      <c r="HB699" s="462"/>
      <c r="HC699" s="462"/>
      <c r="HD699" s="1871"/>
      <c r="HE699" s="1870"/>
      <c r="HF699" s="462"/>
      <c r="HG699" s="462"/>
      <c r="HH699" s="1871"/>
      <c r="HI699" s="374"/>
      <c r="HJ699" s="374"/>
      <c r="HK699" s="374"/>
      <c r="HL699" s="2263"/>
      <c r="HM699" s="374"/>
      <c r="HN699" s="374"/>
      <c r="HO699" s="374"/>
      <c r="HP699" s="2263"/>
      <c r="HQ699" s="374"/>
      <c r="HR699" s="374"/>
      <c r="HS699" s="374"/>
      <c r="HT699" s="2263"/>
      <c r="HU699" s="374"/>
      <c r="HV699" s="374"/>
      <c r="HW699" s="374"/>
      <c r="HX699" s="2263"/>
      <c r="HY699" s="374"/>
      <c r="HZ699" s="374"/>
      <c r="IA699" s="374"/>
      <c r="IB699" s="2263"/>
      <c r="IC699" s="374"/>
      <c r="ID699" s="374"/>
      <c r="IE699" s="374"/>
      <c r="IF699" s="2263"/>
      <c r="IG699" s="374"/>
      <c r="IH699" s="374"/>
      <c r="II699" s="374"/>
      <c r="IJ699" s="2263"/>
      <c r="IK699" s="374"/>
      <c r="IL699" s="374"/>
      <c r="IM699" s="374"/>
      <c r="IN699" s="2263"/>
      <c r="IO699" s="374"/>
      <c r="IP699" s="374"/>
      <c r="IQ699" s="374"/>
      <c r="IR699" s="2263"/>
      <c r="IS699" s="374"/>
      <c r="IT699" s="374"/>
      <c r="IU699" s="374"/>
      <c r="IV699" s="1870"/>
      <c r="IW699" s="1869"/>
      <c r="IX699" s="374"/>
      <c r="IY699" s="374"/>
      <c r="IZ699" s="2263"/>
      <c r="JA699" s="1869"/>
      <c r="JB699" s="374"/>
      <c r="JC699" s="374"/>
      <c r="JD699" s="2263"/>
      <c r="JE699" s="1869"/>
      <c r="JF699" s="374"/>
      <c r="JG699" s="374"/>
      <c r="JH699" s="2263"/>
      <c r="JI699" s="1869"/>
      <c r="JJ699" s="374"/>
      <c r="JK699" s="374"/>
      <c r="JL699" s="2263"/>
      <c r="JM699" s="1869"/>
      <c r="JN699" s="374"/>
      <c r="JO699" s="374"/>
      <c r="JP699" s="2263"/>
      <c r="JQ699" s="1870">
        <v>4</v>
      </c>
      <c r="JR699" s="462">
        <v>3</v>
      </c>
      <c r="JS699" s="462">
        <v>5.5</v>
      </c>
      <c r="JT699" s="1871">
        <f t="shared" si="906"/>
        <v>12.5</v>
      </c>
      <c r="JU699" s="2477">
        <f t="shared" si="907"/>
        <v>4.125</v>
      </c>
      <c r="JV699" s="2477">
        <f t="shared" si="908"/>
        <v>4.125</v>
      </c>
      <c r="JW699" s="2477">
        <f t="shared" si="909"/>
        <v>5.5</v>
      </c>
      <c r="JX699" s="2478">
        <v>13.75</v>
      </c>
      <c r="JY699" s="2477"/>
      <c r="JZ699" s="2477"/>
      <c r="KA699" s="2477"/>
      <c r="KB699" s="2478"/>
      <c r="KC699" s="2477"/>
      <c r="KD699" s="2477"/>
      <c r="KE699" s="2477"/>
      <c r="KF699" s="2478"/>
      <c r="KG699" s="2477"/>
      <c r="KH699" s="2477"/>
      <c r="KI699" s="2477"/>
      <c r="KJ699" s="2478"/>
      <c r="KK699" s="2477"/>
      <c r="KL699" s="2477"/>
      <c r="KM699" s="2477"/>
      <c r="KN699" s="2478"/>
      <c r="KO699" s="2477"/>
      <c r="KP699" s="2477"/>
      <c r="KQ699" s="2477"/>
      <c r="KR699" s="2478"/>
      <c r="KS699" s="2477"/>
      <c r="KT699" s="2477"/>
      <c r="KU699" s="2477"/>
      <c r="KV699" s="2478"/>
      <c r="KW699" s="2477"/>
      <c r="KX699" s="2477"/>
      <c r="KY699" s="2477"/>
      <c r="KZ699" s="2478"/>
      <c r="LA699" s="2477"/>
      <c r="LB699" s="2477"/>
      <c r="LC699" s="2477"/>
      <c r="LD699" s="2478"/>
      <c r="LE699" s="2477"/>
      <c r="LF699" s="2477"/>
      <c r="LG699" s="2477"/>
      <c r="LH699" s="2478"/>
      <c r="LI699" s="2477"/>
      <c r="LJ699" s="2477"/>
      <c r="LK699" s="2477"/>
      <c r="LL699" s="2478"/>
      <c r="LM699" s="2477"/>
      <c r="LN699" s="2477"/>
      <c r="LO699" s="2477"/>
      <c r="LP699" s="2478"/>
      <c r="LQ699" s="2477"/>
      <c r="LR699" s="2477"/>
      <c r="LS699" s="2477"/>
      <c r="LT699" s="2478"/>
      <c r="LU699" s="2477"/>
      <c r="LV699" s="2477"/>
      <c r="LW699" s="2477"/>
      <c r="LX699" s="2478"/>
      <c r="LY699" s="2477"/>
      <c r="LZ699" s="2477"/>
      <c r="MA699" s="2477"/>
      <c r="MB699" s="2478"/>
      <c r="MC699" s="2477"/>
      <c r="MD699" s="2477"/>
      <c r="ME699" s="2477"/>
      <c r="MF699" s="2478"/>
      <c r="MG699" s="2477"/>
      <c r="MH699" s="2477"/>
      <c r="MI699" s="2477"/>
      <c r="MJ699" s="2478"/>
      <c r="MK699" s="2477"/>
      <c r="ML699" s="2477"/>
      <c r="MM699" s="2477"/>
      <c r="MN699" s="2478"/>
      <c r="MO699" s="2477"/>
      <c r="MP699" s="2477"/>
      <c r="MQ699" s="2477"/>
      <c r="MR699" s="2478"/>
      <c r="MS699" s="2477"/>
      <c r="MT699" s="2477"/>
      <c r="MU699" s="2477"/>
      <c r="MV699" s="2478"/>
      <c r="MW699" s="2477"/>
      <c r="MX699" s="2477"/>
      <c r="MY699" s="2477"/>
      <c r="MZ699" s="2478"/>
      <c r="NA699" s="2477"/>
      <c r="NB699" s="2477"/>
      <c r="NC699" s="2477"/>
      <c r="ND699" s="2478"/>
    </row>
    <row r="700" spans="1:368" s="933" customFormat="1" thickBot="1">
      <c r="A700" s="900"/>
      <c r="B700" s="1761"/>
      <c r="C700" s="2340"/>
      <c r="D700" s="2347"/>
      <c r="E700" s="2340"/>
      <c r="F700" s="2270"/>
      <c r="G700" s="2270" t="s">
        <v>735</v>
      </c>
      <c r="H700" s="2343">
        <f>AVERAGE(AC700,DU700,BE700,CO700,GC700,AW700,AK700,GW700,IG700,BM700,JQ700,JU700)</f>
        <v>3.7250000000000001</v>
      </c>
      <c r="I700" s="2343">
        <f t="shared" ref="I700:J700" si="910">AVERAGE(AD700,DV700,BF700,CP700,GD700,AX700,AL700,GX700,IH700,BN700,JR700,JV700)</f>
        <v>3.8250000000000002</v>
      </c>
      <c r="J700" s="2343">
        <f t="shared" si="910"/>
        <v>5.3</v>
      </c>
      <c r="K700" s="2214">
        <f>SUM(H700:J700)</f>
        <v>12.850000000000001</v>
      </c>
      <c r="L700" s="1761"/>
      <c r="M700" s="2136"/>
      <c r="N700" s="2136"/>
      <c r="O700" s="2136"/>
      <c r="P700" s="2492"/>
      <c r="Q700" s="2538"/>
      <c r="R700" s="2137"/>
      <c r="S700" s="2138"/>
      <c r="T700" s="2539"/>
      <c r="U700" s="2139"/>
      <c r="V700" s="2139"/>
      <c r="W700" s="2139"/>
      <c r="X700" s="2140"/>
      <c r="Y700" s="2204"/>
      <c r="Z700" s="2204"/>
      <c r="AA700" s="2204"/>
      <c r="AB700" s="2205"/>
      <c r="AC700" s="2245"/>
      <c r="AD700" s="2245"/>
      <c r="AE700" s="2245"/>
      <c r="AF700" s="904"/>
      <c r="AG700" s="918"/>
      <c r="AH700" s="918"/>
      <c r="AI700" s="918"/>
      <c r="AJ700" s="2240"/>
      <c r="AK700" s="485">
        <v>3.5</v>
      </c>
      <c r="AL700" s="486">
        <v>4.5</v>
      </c>
      <c r="AM700" s="486">
        <v>5</v>
      </c>
      <c r="AN700" s="2361">
        <f t="shared" si="902"/>
        <v>13</v>
      </c>
      <c r="AO700" s="2229"/>
      <c r="AP700" s="2229"/>
      <c r="AQ700" s="2229"/>
      <c r="AR700" s="2230"/>
      <c r="AS700" s="918"/>
      <c r="AT700" s="918"/>
      <c r="AU700" s="918"/>
      <c r="AV700" s="2240"/>
      <c r="AW700" s="2414"/>
      <c r="AX700" s="2415"/>
      <c r="AY700" s="2416"/>
      <c r="AZ700" s="1979"/>
      <c r="BA700" s="2156"/>
      <c r="BB700" s="2156"/>
      <c r="BC700" s="2156"/>
      <c r="BD700" s="2396"/>
      <c r="BE700" s="2419"/>
      <c r="BF700" s="915"/>
      <c r="BG700" s="2449"/>
      <c r="BH700" s="2452"/>
      <c r="BI700" s="2158"/>
      <c r="BJ700" s="2158"/>
      <c r="BK700" s="2158"/>
      <c r="BL700" s="2166"/>
      <c r="BM700" s="2389"/>
      <c r="BN700" s="918"/>
      <c r="BO700" s="918"/>
      <c r="BP700" s="2390"/>
      <c r="BQ700" s="2149"/>
      <c r="BR700" s="2149"/>
      <c r="BS700" s="2149"/>
      <c r="BT700" s="2151"/>
      <c r="BU700" s="2162"/>
      <c r="BV700" s="2149"/>
      <c r="BW700" s="2149"/>
      <c r="BX700" s="2163"/>
      <c r="BY700" s="2170"/>
      <c r="BZ700" s="2170"/>
      <c r="CA700" s="2170"/>
      <c r="CB700" s="2231"/>
      <c r="CC700" s="2139"/>
      <c r="CD700" s="2139"/>
      <c r="CE700" s="2139"/>
      <c r="CF700" s="2140"/>
      <c r="CG700" s="2160"/>
      <c r="CH700" s="2160"/>
      <c r="CI700" s="2160"/>
      <c r="CJ700" s="2161"/>
      <c r="CK700" s="2158"/>
      <c r="CL700" s="2158"/>
      <c r="CM700" s="2158"/>
      <c r="CN700" s="2166"/>
      <c r="CO700" s="2011">
        <v>3.5</v>
      </c>
      <c r="CP700" s="537">
        <v>3</v>
      </c>
      <c r="CQ700" s="537">
        <v>6</v>
      </c>
      <c r="CR700" s="2006">
        <f>CQ700+CP700+CO700</f>
        <v>12.5</v>
      </c>
      <c r="CV700" s="2168"/>
      <c r="CW700" s="2169"/>
      <c r="CY700" s="2167"/>
      <c r="CZ700" s="2167"/>
      <c r="DA700" s="2169"/>
      <c r="DC700" s="2167"/>
      <c r="DD700" s="2167"/>
      <c r="DE700" s="2169"/>
      <c r="DG700" s="2167"/>
      <c r="DH700" s="2167"/>
      <c r="DI700" s="2169"/>
      <c r="DK700" s="2167"/>
      <c r="DL700" s="2167"/>
      <c r="DM700" s="2170"/>
      <c r="DN700" s="2170"/>
      <c r="DO700" s="2170"/>
      <c r="DP700" s="2171"/>
      <c r="DQ700" s="2169"/>
      <c r="DS700" s="2167"/>
      <c r="DT700" s="2168"/>
      <c r="DU700" s="491">
        <f t="shared" si="903"/>
        <v>3.6</v>
      </c>
      <c r="DV700" s="492">
        <f t="shared" si="904"/>
        <v>3.6</v>
      </c>
      <c r="DW700" s="492">
        <f t="shared" si="905"/>
        <v>4.8</v>
      </c>
      <c r="DX700" s="725">
        <v>12</v>
      </c>
      <c r="DY700" s="2169"/>
      <c r="EA700" s="2167"/>
      <c r="EB700" s="2168"/>
      <c r="EC700" s="2169"/>
      <c r="EE700" s="2167"/>
      <c r="EF700" s="2168"/>
      <c r="EG700" s="2169"/>
      <c r="EI700" s="2167"/>
      <c r="EJ700" s="2168"/>
      <c r="EK700" s="2169"/>
      <c r="EM700" s="2167"/>
      <c r="EN700" s="2168"/>
      <c r="EO700" s="2348"/>
      <c r="EP700" s="2233"/>
      <c r="EQ700" s="2233"/>
      <c r="ER700" s="2349"/>
      <c r="ES700" s="2169"/>
      <c r="EU700" s="2167"/>
      <c r="EV700" s="2168"/>
      <c r="EW700" s="2169"/>
      <c r="EY700" s="2167"/>
      <c r="EZ700" s="2168"/>
      <c r="FA700" s="2169"/>
      <c r="FC700" s="2167"/>
      <c r="FD700" s="2168"/>
      <c r="FE700" s="2192"/>
      <c r="FF700" s="2193"/>
      <c r="FG700" s="2194"/>
      <c r="FH700" s="2195"/>
      <c r="FL700" s="2261"/>
      <c r="FP700" s="2261"/>
      <c r="FQ700" s="1868"/>
      <c r="FT700" s="2261"/>
      <c r="FX700" s="2261"/>
      <c r="FY700" s="2212"/>
      <c r="FZ700" s="2213"/>
      <c r="GA700" s="2213"/>
      <c r="GB700" s="2357"/>
      <c r="GC700" s="1870"/>
      <c r="GD700" s="462"/>
      <c r="GE700" s="462"/>
      <c r="GF700" s="1871"/>
      <c r="GG700" s="1868"/>
      <c r="GJ700" s="2261"/>
      <c r="GK700" s="1868"/>
      <c r="GN700" s="2261"/>
      <c r="GR700" s="2261"/>
      <c r="GV700" s="1868"/>
      <c r="GW700" s="1870"/>
      <c r="GX700" s="462"/>
      <c r="GY700" s="462"/>
      <c r="GZ700" s="1871"/>
      <c r="HA700" s="2348"/>
      <c r="HB700" s="2233"/>
      <c r="HC700" s="2233"/>
      <c r="HD700" s="2349"/>
      <c r="HE700" s="2348"/>
      <c r="HF700" s="2233"/>
      <c r="HG700" s="2233"/>
      <c r="HH700" s="2349"/>
      <c r="HI700" s="906"/>
      <c r="HJ700" s="906"/>
      <c r="HK700" s="906"/>
      <c r="HL700" s="2393"/>
      <c r="HM700" s="906"/>
      <c r="HN700" s="906"/>
      <c r="HO700" s="906"/>
      <c r="HP700" s="2393"/>
      <c r="HQ700" s="906"/>
      <c r="HR700" s="906"/>
      <c r="HS700" s="906"/>
      <c r="HT700" s="2393"/>
      <c r="HU700" s="906"/>
      <c r="HV700" s="906"/>
      <c r="HW700" s="906"/>
      <c r="HX700" s="2393"/>
      <c r="HY700" s="906"/>
      <c r="HZ700" s="906"/>
      <c r="IA700" s="906"/>
      <c r="IB700" s="2393"/>
      <c r="IC700" s="906"/>
      <c r="ID700" s="906"/>
      <c r="IE700" s="906"/>
      <c r="IF700" s="2393"/>
      <c r="IG700" s="906"/>
      <c r="IH700" s="906"/>
      <c r="II700" s="906"/>
      <c r="IJ700" s="2393"/>
      <c r="IK700" s="906"/>
      <c r="IL700" s="906"/>
      <c r="IM700" s="906"/>
      <c r="IN700" s="2393"/>
      <c r="IO700" s="906"/>
      <c r="IP700" s="906"/>
      <c r="IQ700" s="906"/>
      <c r="IR700" s="2393"/>
      <c r="IS700" s="906"/>
      <c r="IT700" s="906"/>
      <c r="IU700" s="906"/>
      <c r="IV700" s="2348"/>
      <c r="IW700" s="2243"/>
      <c r="IX700" s="906"/>
      <c r="IY700" s="906"/>
      <c r="IZ700" s="2393"/>
      <c r="JA700" s="2243"/>
      <c r="JB700" s="906"/>
      <c r="JC700" s="906"/>
      <c r="JD700" s="2393"/>
      <c r="JE700" s="2243"/>
      <c r="JF700" s="906"/>
      <c r="JG700" s="906"/>
      <c r="JH700" s="2393"/>
      <c r="JI700" s="2243"/>
      <c r="JJ700" s="906"/>
      <c r="JK700" s="906"/>
      <c r="JL700" s="2393"/>
      <c r="JM700" s="2243"/>
      <c r="JN700" s="906"/>
      <c r="JO700" s="906"/>
      <c r="JP700" s="2393"/>
      <c r="JQ700" s="2477">
        <f t="shared" ref="JQ700" si="911">JT700*6/20</f>
        <v>3.9750000000000001</v>
      </c>
      <c r="JR700" s="2477">
        <f t="shared" ref="JR700" si="912">JT700*6/20</f>
        <v>3.9750000000000001</v>
      </c>
      <c r="JS700" s="2477">
        <f t="shared" ref="JS700" si="913">JT700*8/20</f>
        <v>5.3</v>
      </c>
      <c r="JT700" s="2478">
        <v>13.25</v>
      </c>
      <c r="JU700" s="1869">
        <f t="shared" si="907"/>
        <v>4.05</v>
      </c>
      <c r="JV700" s="374">
        <f t="shared" si="908"/>
        <v>4.05</v>
      </c>
      <c r="JW700" s="374">
        <f t="shared" si="909"/>
        <v>5.4</v>
      </c>
      <c r="JX700" s="2263">
        <v>13.5</v>
      </c>
      <c r="JY700" s="1869"/>
      <c r="JZ700" s="374"/>
      <c r="KA700" s="374"/>
      <c r="KB700" s="2263"/>
      <c r="KC700" s="1869"/>
      <c r="KD700" s="374"/>
      <c r="KE700" s="374"/>
      <c r="KF700" s="2263"/>
      <c r="KG700" s="1869"/>
      <c r="KH700" s="374"/>
      <c r="KI700" s="374"/>
      <c r="KJ700" s="2263"/>
      <c r="KK700" s="1869"/>
      <c r="KL700" s="374"/>
      <c r="KM700" s="374"/>
      <c r="KN700" s="2263"/>
      <c r="KO700" s="1869"/>
      <c r="KP700" s="374"/>
      <c r="KQ700" s="374"/>
      <c r="KR700" s="2263"/>
      <c r="KS700" s="1869"/>
      <c r="KT700" s="374"/>
      <c r="KU700" s="374"/>
      <c r="KV700" s="2263"/>
      <c r="KW700" s="1869"/>
      <c r="KX700" s="374"/>
      <c r="KY700" s="374"/>
      <c r="KZ700" s="2263"/>
      <c r="LA700" s="1869"/>
      <c r="LB700" s="374"/>
      <c r="LC700" s="374"/>
      <c r="LD700" s="2263"/>
      <c r="LE700" s="1869"/>
      <c r="LF700" s="374"/>
      <c r="LG700" s="374"/>
      <c r="LH700" s="2263"/>
      <c r="LI700" s="1869"/>
      <c r="LJ700" s="374"/>
      <c r="LK700" s="374"/>
      <c r="LL700" s="2263"/>
      <c r="LM700" s="1869"/>
      <c r="LN700" s="374"/>
      <c r="LO700" s="374"/>
      <c r="LP700" s="2263"/>
      <c r="LQ700" s="1869"/>
      <c r="LR700" s="374"/>
      <c r="LS700" s="374"/>
      <c r="LT700" s="2263"/>
      <c r="LU700" s="1869"/>
      <c r="LV700" s="374"/>
      <c r="LW700" s="374"/>
      <c r="LX700" s="2263"/>
      <c r="LY700" s="1869"/>
      <c r="LZ700" s="374"/>
      <c r="MA700" s="374"/>
      <c r="MB700" s="2263"/>
      <c r="MC700" s="1869"/>
      <c r="MD700" s="374"/>
      <c r="ME700" s="374"/>
      <c r="MF700" s="2263"/>
      <c r="MG700" s="1869"/>
      <c r="MH700" s="374"/>
      <c r="MI700" s="374"/>
      <c r="MJ700" s="2263"/>
      <c r="MK700" s="1869"/>
      <c r="ML700" s="374"/>
      <c r="MM700" s="374"/>
      <c r="MN700" s="2263"/>
      <c r="MO700" s="1869"/>
      <c r="MP700" s="374"/>
      <c r="MQ700" s="374"/>
      <c r="MR700" s="2263"/>
      <c r="MS700" s="1869"/>
      <c r="MT700" s="374"/>
      <c r="MU700" s="374"/>
      <c r="MV700" s="2263"/>
      <c r="MW700" s="1869"/>
      <c r="MX700" s="374"/>
      <c r="MY700" s="374"/>
      <c r="MZ700" s="2263"/>
      <c r="NA700" s="1869"/>
      <c r="NB700" s="374"/>
      <c r="NC700" s="374"/>
      <c r="ND700" s="2263"/>
    </row>
    <row r="701" spans="1:368" thickBot="1">
      <c r="F701" s="2345" t="s">
        <v>771</v>
      </c>
    </row>
    <row r="703" spans="1:368" s="898" customFormat="1" thickBot="1">
      <c r="A703" s="861"/>
      <c r="B703" s="1760"/>
      <c r="C703" s="1790"/>
      <c r="D703" s="2331"/>
      <c r="E703" s="1790"/>
      <c r="F703" s="2345" t="s">
        <v>759</v>
      </c>
      <c r="G703" s="2346"/>
      <c r="H703" s="2274"/>
      <c r="I703" s="2274"/>
      <c r="J703" s="2274"/>
      <c r="K703" s="2275"/>
      <c r="L703" s="1760"/>
      <c r="M703" s="2075"/>
      <c r="N703" s="2075"/>
      <c r="O703" s="2075"/>
      <c r="P703" s="2491"/>
      <c r="Q703" s="2572">
        <f>STDEV(T704:T712)</f>
        <v>1.920286436967152</v>
      </c>
      <c r="R703" s="2570"/>
      <c r="S703" s="2571">
        <f>AVERAGE(T704:T712)</f>
        <v>13.75</v>
      </c>
      <c r="T703" s="2573"/>
      <c r="U703" s="2078"/>
      <c r="V703" s="2078"/>
      <c r="W703" s="2078"/>
      <c r="X703" s="2079"/>
      <c r="Y703" s="2199"/>
      <c r="Z703" s="2199"/>
      <c r="AA703" s="2199"/>
      <c r="AB703" s="2200"/>
      <c r="AC703" s="2570"/>
      <c r="AD703" s="2570"/>
      <c r="AE703" s="2571"/>
      <c r="AF703" s="2571"/>
      <c r="AG703" s="2574" t="e">
        <f>STDEV(AJ704:AJ712)</f>
        <v>#DIV/0!</v>
      </c>
      <c r="AH703" s="2574"/>
      <c r="AI703" s="2575" t="e">
        <f>AVERAGE(AJ704:AJ712)</f>
        <v>#DIV/0!</v>
      </c>
      <c r="AJ703" s="2575"/>
      <c r="AK703" s="2574"/>
      <c r="AL703" s="2574"/>
      <c r="AM703" s="2575"/>
      <c r="AN703" s="2575"/>
      <c r="AO703" s="2225"/>
      <c r="AP703" s="2225"/>
      <c r="AQ703" s="2225"/>
      <c r="AR703" s="2226"/>
      <c r="AS703" s="2574" t="e">
        <f>STDEV(AV704:AV712)</f>
        <v>#DIV/0!</v>
      </c>
      <c r="AT703" s="2574"/>
      <c r="AU703" s="2575" t="e">
        <f>AVERAGE(AV704:AV712)</f>
        <v>#DIV/0!</v>
      </c>
      <c r="AV703" s="2575"/>
      <c r="AW703" s="2570" t="e">
        <f>STDEV(AZ704:AZ712)</f>
        <v>#DIV/0!</v>
      </c>
      <c r="AX703" s="2570"/>
      <c r="AY703" s="2571" t="e">
        <f>AVERAGE(AZ704:AZ712)</f>
        <v>#DIV/0!</v>
      </c>
      <c r="AZ703" s="2571"/>
      <c r="BA703" s="2095"/>
      <c r="BB703" s="2095"/>
      <c r="BC703" s="2095"/>
      <c r="BD703" s="2394"/>
      <c r="BE703" s="2572" t="e">
        <f>STDEV(BH704:BH712)</f>
        <v>#DIV/0!</v>
      </c>
      <c r="BF703" s="2570"/>
      <c r="BG703" s="2571" t="e">
        <f>AVERAGE(BH704:BH712)</f>
        <v>#DIV/0!</v>
      </c>
      <c r="BH703" s="2571"/>
      <c r="BI703" s="2097"/>
      <c r="BJ703" s="2097"/>
      <c r="BK703" s="2097"/>
      <c r="BL703" s="2098"/>
      <c r="BM703" s="2570"/>
      <c r="BN703" s="2570"/>
      <c r="BO703" s="2571"/>
      <c r="BP703" s="2571"/>
      <c r="BQ703" s="2088"/>
      <c r="BR703" s="2088"/>
      <c r="BS703" s="2088"/>
      <c r="BT703" s="2090"/>
      <c r="BU703" s="2101"/>
      <c r="BV703" s="2088"/>
      <c r="BW703" s="2088"/>
      <c r="BX703" s="2102"/>
      <c r="BY703" s="2570" t="e">
        <f>STDEV(CB704:CB712)</f>
        <v>#DIV/0!</v>
      </c>
      <c r="BZ703" s="2570"/>
      <c r="CA703" s="2571" t="e">
        <f>AVERAGE(CB704:CB712)</f>
        <v>#DIV/0!</v>
      </c>
      <c r="CB703" s="2571"/>
      <c r="CC703" s="2570" t="e">
        <f>STDEV(CF704:CF712)</f>
        <v>#DIV/0!</v>
      </c>
      <c r="CD703" s="2570"/>
      <c r="CE703" s="2571" t="e">
        <f>AVERAGE(CF704:CF712)</f>
        <v>#DIV/0!</v>
      </c>
      <c r="CF703" s="2571"/>
      <c r="CG703" s="2099"/>
      <c r="CH703" s="2099"/>
      <c r="CI703" s="2099"/>
      <c r="CJ703" s="2100"/>
      <c r="CK703" s="2097"/>
      <c r="CL703" s="2097"/>
      <c r="CM703" s="2097"/>
      <c r="CN703" s="2105"/>
      <c r="CO703" s="1867"/>
      <c r="CQ703" s="2106"/>
      <c r="CR703" s="2201"/>
      <c r="CV703" s="2107"/>
      <c r="CW703" s="2108"/>
      <c r="CY703" s="2106"/>
      <c r="CZ703" s="2106"/>
      <c r="DA703" s="2570" t="e">
        <f>STDEV(DD704:DD712)</f>
        <v>#DIV/0!</v>
      </c>
      <c r="DB703" s="2570"/>
      <c r="DC703" s="2571" t="e">
        <f>AVERAGE(DD704:DD712)</f>
        <v>#DIV/0!</v>
      </c>
      <c r="DD703" s="2571"/>
      <c r="DE703" s="2108"/>
      <c r="DG703" s="2106"/>
      <c r="DH703" s="2106"/>
      <c r="DI703" s="2108"/>
      <c r="DK703" s="2106"/>
      <c r="DL703" s="2106"/>
      <c r="DM703" s="2109"/>
      <c r="DN703" s="2109"/>
      <c r="DO703" s="2109"/>
      <c r="DP703" s="2110"/>
      <c r="DQ703" s="2108"/>
      <c r="DS703" s="2106"/>
      <c r="DT703" s="2107"/>
      <c r="DU703" s="2570" t="e">
        <f>STDEV(DX704:DX712)</f>
        <v>#DIV/0!</v>
      </c>
      <c r="DV703" s="2570"/>
      <c r="DW703" s="2571" t="e">
        <f>AVERAGE(DX704:DX712)</f>
        <v>#DIV/0!</v>
      </c>
      <c r="DX703" s="2571"/>
      <c r="DY703" s="2108"/>
      <c r="EA703" s="2106"/>
      <c r="EB703" s="2107"/>
      <c r="EC703" s="2108"/>
      <c r="EE703" s="2106"/>
      <c r="EF703" s="2107"/>
      <c r="EG703" s="2108"/>
      <c r="EI703" s="2106"/>
      <c r="EJ703" s="2107"/>
      <c r="EK703" s="2108"/>
      <c r="EM703" s="2106"/>
      <c r="EN703" s="2107"/>
      <c r="EO703" s="2570"/>
      <c r="EP703" s="2570"/>
      <c r="EQ703" s="2571"/>
      <c r="ER703" s="2571"/>
      <c r="ES703" s="2108"/>
      <c r="EU703" s="2106"/>
      <c r="EV703" s="2107"/>
      <c r="EW703" s="2108"/>
      <c r="EY703" s="2106"/>
      <c r="EZ703" s="2107"/>
      <c r="FA703" s="2108"/>
      <c r="FC703" s="2106"/>
      <c r="FD703" s="2107"/>
      <c r="FE703" s="2131"/>
      <c r="FF703" s="2132"/>
      <c r="FG703" s="2133"/>
      <c r="FH703" s="2134"/>
      <c r="FL703" s="2260"/>
      <c r="FP703" s="2260"/>
      <c r="FQ703" s="1867"/>
      <c r="FT703" s="2260"/>
      <c r="FX703" s="2260"/>
      <c r="FY703" s="2570" t="e">
        <f>STDEV(GB704:GB712)</f>
        <v>#DIV/0!</v>
      </c>
      <c r="FZ703" s="2570"/>
      <c r="GA703" s="2571" t="e">
        <f>AVERAGE(GB704:GB712)</f>
        <v>#DIV/0!</v>
      </c>
      <c r="GB703" s="2571"/>
      <c r="GC703" s="2570" t="e">
        <f>STDEV(GF704:GF712)</f>
        <v>#DIV/0!</v>
      </c>
      <c r="GD703" s="2570"/>
      <c r="GE703" s="2571" t="e">
        <f>AVERAGE(GF704:GF712)</f>
        <v>#DIV/0!</v>
      </c>
      <c r="GF703" s="2571"/>
      <c r="GG703" s="1867"/>
      <c r="GJ703" s="2260"/>
      <c r="GK703" s="1867"/>
      <c r="GN703" s="2260"/>
      <c r="GR703" s="2260"/>
      <c r="GS703" s="2570" t="e">
        <f>STDEV(GV704:GV712)</f>
        <v>#DIV/0!</v>
      </c>
      <c r="GT703" s="2570"/>
      <c r="GU703" s="2571" t="e">
        <f>AVERAGE(GV704:GV712)</f>
        <v>#DIV/0!</v>
      </c>
      <c r="GV703" s="2571"/>
      <c r="GW703" s="2570" t="e">
        <f>STDEV(GZ704:GZ712)</f>
        <v>#DIV/0!</v>
      </c>
      <c r="GX703" s="2570"/>
      <c r="GY703" s="2571" t="e">
        <f>AVERAGE(GZ704:GZ712)</f>
        <v>#DIV/0!</v>
      </c>
      <c r="GZ703" s="2571"/>
      <c r="HA703" s="2570"/>
      <c r="HB703" s="2570"/>
      <c r="HC703" s="2571"/>
      <c r="HD703" s="2571"/>
      <c r="HE703" s="2570" t="e">
        <f>STDEV(HH704:HH712)</f>
        <v>#DIV/0!</v>
      </c>
      <c r="HF703" s="2570"/>
      <c r="HG703" s="2571" t="e">
        <f>AVERAGE(HH704:HH712)</f>
        <v>#DIV/0!</v>
      </c>
      <c r="HH703" s="2571"/>
      <c r="HI703" s="2570" t="e">
        <f>STDEV(HL704:HL712)</f>
        <v>#DIV/0!</v>
      </c>
      <c r="HJ703" s="2570"/>
      <c r="HK703" s="2571" t="e">
        <f>AVERAGE(HL704:HL712)</f>
        <v>#DIV/0!</v>
      </c>
      <c r="HL703" s="2571"/>
      <c r="HM703" s="2570" t="e">
        <f>STDEV(HP704:HP712)</f>
        <v>#DIV/0!</v>
      </c>
      <c r="HN703" s="2570"/>
      <c r="HO703" s="2571" t="e">
        <f>AVERAGE(HP704:HP712)</f>
        <v>#DIV/0!</v>
      </c>
      <c r="HP703" s="2571"/>
      <c r="HQ703" s="2570" t="e">
        <f>STDEV(HT704:HT712)</f>
        <v>#DIV/0!</v>
      </c>
      <c r="HR703" s="2570"/>
      <c r="HS703" s="2571" t="e">
        <f>AVERAGE(HT704:HT712)</f>
        <v>#DIV/0!</v>
      </c>
      <c r="HT703" s="2571"/>
      <c r="HU703" s="2570"/>
      <c r="HV703" s="2570"/>
      <c r="HW703" s="2571"/>
      <c r="HX703" s="2571"/>
      <c r="HY703" s="2570"/>
      <c r="HZ703" s="2570"/>
      <c r="IA703" s="2571"/>
      <c r="IB703" s="2571"/>
      <c r="IC703" s="2570" t="e">
        <f>STDEV(IF704:IF712)</f>
        <v>#DIV/0!</v>
      </c>
      <c r="ID703" s="2570"/>
      <c r="IE703" s="2571" t="e">
        <f>AVERAGE(IF704:IF712)</f>
        <v>#DIV/0!</v>
      </c>
      <c r="IF703" s="2571"/>
      <c r="IG703" s="2570"/>
      <c r="IH703" s="2570"/>
      <c r="II703" s="2571"/>
      <c r="IJ703" s="2571"/>
      <c r="IK703" s="2570" t="e">
        <f>STDEV(IN704:IR712)</f>
        <v>#DIV/0!</v>
      </c>
      <c r="IL703" s="2570"/>
      <c r="IM703" s="2571" t="e">
        <f>AVERAGE(IN704:IR712)</f>
        <v>#DIV/0!</v>
      </c>
      <c r="IN703" s="2571"/>
      <c r="IO703" s="2570">
        <f>STDEV(IR704:IV712)</f>
        <v>4.5470479221522639</v>
      </c>
      <c r="IP703" s="2570"/>
      <c r="IQ703" s="2571">
        <f>AVERAGE(IR704:IV712)</f>
        <v>7.3127777777777778</v>
      </c>
      <c r="IR703" s="2571"/>
      <c r="IS703" s="2570">
        <f>STDEV(IV704:IZ712)</f>
        <v>2.341874842466567</v>
      </c>
      <c r="IT703" s="2570"/>
      <c r="IU703" s="2571">
        <f>AVERAGE(IV704:IV712)</f>
        <v>14.625555555555556</v>
      </c>
      <c r="IV703" s="2571"/>
      <c r="IW703" s="2570" t="e">
        <f>STDEV(IZ704:JD712)</f>
        <v>#DIV/0!</v>
      </c>
      <c r="IX703" s="2570"/>
      <c r="IY703" s="2571" t="e">
        <f>AVERAGE(IZ704:IZ712)</f>
        <v>#DIV/0!</v>
      </c>
      <c r="IZ703" s="2571"/>
      <c r="JA703" s="2570" t="e">
        <f>STDEV(JD704:JH712)</f>
        <v>#DIV/0!</v>
      </c>
      <c r="JB703" s="2570"/>
      <c r="JC703" s="2571" t="e">
        <f>AVERAGE(JD704:JH712)</f>
        <v>#DIV/0!</v>
      </c>
      <c r="JD703" s="2571"/>
      <c r="JE703" s="2572"/>
      <c r="JF703" s="2570"/>
      <c r="JG703" s="2571"/>
      <c r="JH703" s="2573"/>
      <c r="JI703" s="2570" t="e">
        <f>STDEV(JL704:JP712)</f>
        <v>#DIV/0!</v>
      </c>
      <c r="JJ703" s="2570"/>
      <c r="JK703" s="2571" t="e">
        <f>AVERAGE(JL704:JP712)</f>
        <v>#DIV/0!</v>
      </c>
      <c r="JL703" s="2571"/>
      <c r="JM703" s="2570" t="e">
        <f>STDEV(JP704:JT712)</f>
        <v>#DIV/0!</v>
      </c>
      <c r="JN703" s="2570"/>
      <c r="JO703" s="2571" t="e">
        <f>AVERAGE(JP704:JT712)</f>
        <v>#DIV/0!</v>
      </c>
      <c r="JP703" s="2571"/>
      <c r="JQ703" s="2570" t="e">
        <f>STDEV(JT704:JX712)</f>
        <v>#DIV/0!</v>
      </c>
      <c r="JR703" s="2570"/>
      <c r="JS703" s="2571" t="e">
        <f>AVERAGE(JT704:JX712)</f>
        <v>#DIV/0!</v>
      </c>
      <c r="JT703" s="2571"/>
      <c r="JU703" s="2570">
        <f>STDEV(JX704:KB712)</f>
        <v>4.1670246947131471</v>
      </c>
      <c r="JV703" s="2570"/>
      <c r="JW703" s="2571">
        <f>AVERAGE(JX704:KB712)</f>
        <v>6.6877777777777787</v>
      </c>
      <c r="JX703" s="2571"/>
      <c r="JY703" s="2570">
        <f>STDEV(KB704:KF712)</f>
        <v>4.7078664209356855</v>
      </c>
      <c r="JZ703" s="2570"/>
      <c r="KA703" s="2571">
        <f>AVERAGE(KB704:KB712)</f>
        <v>13.375555555555556</v>
      </c>
      <c r="KB703" s="2571"/>
      <c r="KC703" s="2570">
        <f>STDEV(KF704:KJ712)</f>
        <v>4.9282302368778153</v>
      </c>
      <c r="KD703" s="2570"/>
      <c r="KE703" s="2571">
        <f>AVERAGE(KF704:KF712)</f>
        <v>14.25</v>
      </c>
      <c r="KF703" s="2571"/>
      <c r="KG703" s="2570">
        <f>STDEV(KJ704:KN712)</f>
        <v>2.0879123012659822</v>
      </c>
      <c r="KH703" s="2570"/>
      <c r="KI703" s="2571">
        <f>AVERAGE(KJ704:KJ712)</f>
        <v>14.625555555555556</v>
      </c>
      <c r="KJ703" s="2571"/>
      <c r="KK703" s="2570" t="e">
        <f>STDEV(KN704:KR712)</f>
        <v>#DIV/0!</v>
      </c>
      <c r="KL703" s="2570"/>
      <c r="KM703" s="2571" t="e">
        <f>AVERAGE(KN704:KN712)</f>
        <v>#DIV/0!</v>
      </c>
      <c r="KN703" s="2571"/>
      <c r="KO703" s="2570" t="e">
        <f>STDEV(KR704:KV712)</f>
        <v>#DIV/0!</v>
      </c>
      <c r="KP703" s="2570"/>
      <c r="KQ703" s="2571" t="e">
        <f>AVERAGE(KR704:KR712)</f>
        <v>#DIV/0!</v>
      </c>
      <c r="KR703" s="2571"/>
      <c r="KS703" s="2570" t="e">
        <f>STDEV(KV704:KZ712)</f>
        <v>#DIV/0!</v>
      </c>
      <c r="KT703" s="2570"/>
      <c r="KU703" s="2571" t="e">
        <f>AVERAGE(KV704:KV712)</f>
        <v>#DIV/0!</v>
      </c>
      <c r="KV703" s="2571"/>
      <c r="KW703" s="2570" t="e">
        <f>STDEV(KZ704:LD712)</f>
        <v>#DIV/0!</v>
      </c>
      <c r="KX703" s="2570"/>
      <c r="KY703" s="2571" t="e">
        <f>AVERAGE(KZ704:KZ712)</f>
        <v>#DIV/0!</v>
      </c>
      <c r="KZ703" s="2571"/>
      <c r="LA703" s="2570" t="e">
        <f>STDEV(LD704:LH712)</f>
        <v>#DIV/0!</v>
      </c>
      <c r="LB703" s="2570"/>
      <c r="LC703" s="2571" t="e">
        <f>AVERAGE(LD704:LD712)</f>
        <v>#DIV/0!</v>
      </c>
      <c r="LD703" s="2571"/>
      <c r="LE703" s="2570" t="e">
        <f>STDEV(LH704:LL712)</f>
        <v>#DIV/0!</v>
      </c>
      <c r="LF703" s="2570"/>
      <c r="LG703" s="2571" t="e">
        <f>AVERAGE(LH704:LH712)</f>
        <v>#DIV/0!</v>
      </c>
      <c r="LH703" s="2571"/>
      <c r="LI703" s="2570" t="e">
        <f>STDEV(LL704:LP712)</f>
        <v>#DIV/0!</v>
      </c>
      <c r="LJ703" s="2570"/>
      <c r="LK703" s="2571" t="e">
        <f>AVERAGE(LL704:LL712)</f>
        <v>#DIV/0!</v>
      </c>
      <c r="LL703" s="2571"/>
      <c r="LM703" s="2570" t="e">
        <f>STDEV(LP704:LT712)</f>
        <v>#DIV/0!</v>
      </c>
      <c r="LN703" s="2570"/>
      <c r="LO703" s="2571" t="e">
        <f>AVERAGE(LP704:LP712)</f>
        <v>#DIV/0!</v>
      </c>
      <c r="LP703" s="2571"/>
      <c r="LQ703" s="2570" t="e">
        <f>STDEV(LT704:LX712)</f>
        <v>#DIV/0!</v>
      </c>
      <c r="LR703" s="2570"/>
      <c r="LS703" s="2571" t="e">
        <f>AVERAGE(LT704:LT712)</f>
        <v>#DIV/0!</v>
      </c>
      <c r="LT703" s="2571"/>
      <c r="LU703" s="2570" t="e">
        <f>STDEV(LX704:MB712)</f>
        <v>#DIV/0!</v>
      </c>
      <c r="LV703" s="2570"/>
      <c r="LW703" s="2571" t="e">
        <f>AVERAGE(LX704:LX712)</f>
        <v>#DIV/0!</v>
      </c>
      <c r="LX703" s="2571"/>
      <c r="LY703" s="2570" t="e">
        <f>STDEV(MB704:MF712)</f>
        <v>#DIV/0!</v>
      </c>
      <c r="LZ703" s="2570"/>
      <c r="MA703" s="2571" t="e">
        <f>AVERAGE(MB704:MB712)</f>
        <v>#DIV/0!</v>
      </c>
      <c r="MB703" s="2571"/>
      <c r="MC703" s="2570" t="e">
        <f>STDEV(MF704:MJ712)</f>
        <v>#DIV/0!</v>
      </c>
      <c r="MD703" s="2570"/>
      <c r="ME703" s="2571" t="e">
        <f>AVERAGE(MF704:MF712)</f>
        <v>#DIV/0!</v>
      </c>
      <c r="MF703" s="2571"/>
      <c r="MG703" s="2570" t="e">
        <f>STDEV(MJ704:MN712)</f>
        <v>#DIV/0!</v>
      </c>
      <c r="MH703" s="2570"/>
      <c r="MI703" s="2571" t="e">
        <f>AVERAGE(MJ704:MJ712)</f>
        <v>#DIV/0!</v>
      </c>
      <c r="MJ703" s="2571"/>
      <c r="MK703" s="2570" t="e">
        <f>STDEV(MN704:MR712)</f>
        <v>#DIV/0!</v>
      </c>
      <c r="ML703" s="2570"/>
      <c r="MM703" s="2571" t="e">
        <f>AVERAGE(MN704:MN712)</f>
        <v>#DIV/0!</v>
      </c>
      <c r="MN703" s="2571"/>
      <c r="MO703" s="2570" t="e">
        <f>STDEV(MR704:MV712)</f>
        <v>#DIV/0!</v>
      </c>
      <c r="MP703" s="2570"/>
      <c r="MQ703" s="2571" t="e">
        <f>AVERAGE(MR704:MR712)</f>
        <v>#DIV/0!</v>
      </c>
      <c r="MR703" s="2571"/>
      <c r="MS703" s="2570" t="e">
        <f>STDEV(MV704:MZ712)</f>
        <v>#DIV/0!</v>
      </c>
      <c r="MT703" s="2570"/>
      <c r="MU703" s="2571" t="e">
        <f>AVERAGE(MV704:MV712)</f>
        <v>#DIV/0!</v>
      </c>
      <c r="MV703" s="2571"/>
      <c r="MW703" s="2570" t="e">
        <f>STDEV(MZ704:ND712)</f>
        <v>#DIV/0!</v>
      </c>
      <c r="MX703" s="2570"/>
      <c r="MY703" s="2571" t="e">
        <f>AVERAGE(MZ704:MZ712)</f>
        <v>#DIV/0!</v>
      </c>
      <c r="MZ703" s="2571"/>
      <c r="NA703" s="2570" t="e">
        <f>STDEV(ND704:NH712)</f>
        <v>#DIV/0!</v>
      </c>
      <c r="NB703" s="2570"/>
      <c r="NC703" s="2571" t="e">
        <f>AVERAGE(ND704:ND712)</f>
        <v>#DIV/0!</v>
      </c>
      <c r="ND703" s="2571"/>
    </row>
    <row r="704" spans="1:368" s="78" customFormat="1" thickBot="1">
      <c r="A704" s="899"/>
      <c r="B704" s="1754"/>
      <c r="C704" s="1790"/>
      <c r="D704" s="2331"/>
      <c r="E704" s="1790"/>
      <c r="F704" s="2342" t="s">
        <v>760</v>
      </c>
      <c r="G704" s="2342" t="s">
        <v>739</v>
      </c>
      <c r="H704" s="2343">
        <f>AVERAGE(Q704,DA704,BE704,KC704,GW704,FY704,AK704,IS704,JY704,CC704,KG704)</f>
        <v>4.5</v>
      </c>
      <c r="I704" s="2343">
        <f t="shared" ref="I704:J704" si="914">AVERAGE(R704,DB704,BF704,KD704,GX704,FZ704,AL704,IT704,JZ704,CD704,KH704)</f>
        <v>4</v>
      </c>
      <c r="J704" s="2343">
        <f t="shared" si="914"/>
        <v>5.4</v>
      </c>
      <c r="K704" s="2214">
        <f t="shared" ref="K704:K712" si="915">SUM(H704:J704)</f>
        <v>13.9</v>
      </c>
      <c r="L704" s="1754"/>
      <c r="M704" s="65"/>
      <c r="N704" s="65"/>
      <c r="O704" s="65"/>
      <c r="P704" s="218"/>
      <c r="Q704" s="2529">
        <v>4</v>
      </c>
      <c r="R704" s="1160">
        <v>4</v>
      </c>
      <c r="S704" s="1161">
        <v>4</v>
      </c>
      <c r="T704" s="2520">
        <f t="shared" ref="T704:T705" si="916">S704+R704+Q704</f>
        <v>12</v>
      </c>
      <c r="U704" s="41"/>
      <c r="V704" s="41"/>
      <c r="W704" s="41"/>
      <c r="X704" s="100"/>
      <c r="Y704" s="101"/>
      <c r="Z704" s="101"/>
      <c r="AA704" s="101"/>
      <c r="AB704" s="102"/>
      <c r="AC704" s="484"/>
      <c r="AD704" s="484"/>
      <c r="AE704" s="484"/>
      <c r="AF704" s="2403"/>
      <c r="AG704" s="2407"/>
      <c r="AH704" s="546"/>
      <c r="AI704" s="546"/>
      <c r="AJ704" s="724"/>
      <c r="AK704" s="2405"/>
      <c r="AL704" s="1556"/>
      <c r="AM704" s="1556"/>
      <c r="AN704" s="2406"/>
      <c r="AO704" s="2225"/>
      <c r="AP704" s="2225"/>
      <c r="AQ704" s="2225"/>
      <c r="AR704" s="2226"/>
      <c r="AS704" s="879"/>
      <c r="AT704" s="879"/>
      <c r="AU704" s="879"/>
      <c r="AV704" s="2236"/>
      <c r="AW704" s="1906"/>
      <c r="AX704" s="683"/>
      <c r="AY704" s="683"/>
      <c r="AZ704" s="1907"/>
      <c r="BA704" s="4"/>
      <c r="BB704" s="4"/>
      <c r="BC704" s="4"/>
      <c r="BD704" s="2395"/>
      <c r="BE704" s="2401"/>
      <c r="BF704" s="368"/>
      <c r="BG704" s="2451"/>
      <c r="BH704" s="2448"/>
      <c r="BI704" s="221"/>
      <c r="BJ704" s="221"/>
      <c r="BK704" s="221"/>
      <c r="BL704" s="220"/>
      <c r="BM704" s="2235"/>
      <c r="BN704" s="879"/>
      <c r="BO704" s="879"/>
      <c r="BP704" s="2236"/>
      <c r="BQ704" s="109"/>
      <c r="BR704" s="109"/>
      <c r="BS704" s="109"/>
      <c r="BT704" s="608"/>
      <c r="BU704" s="1939"/>
      <c r="BV704" s="109"/>
      <c r="BW704" s="109"/>
      <c r="BX704" s="1940"/>
      <c r="BY704" s="374"/>
      <c r="BZ704" s="374"/>
      <c r="CA704" s="374"/>
      <c r="CB704" s="2263"/>
      <c r="CC704" s="484"/>
      <c r="CD704" s="484"/>
      <c r="CE704" s="484"/>
      <c r="CF704" s="1246"/>
      <c r="CG704" s="38"/>
      <c r="CH704" s="38"/>
      <c r="CI704" s="38"/>
      <c r="CJ704" s="117"/>
      <c r="CK704" s="221"/>
      <c r="CL704" s="221"/>
      <c r="CM704" s="221"/>
      <c r="CN704" s="220"/>
      <c r="CO704" s="1858"/>
      <c r="CQ704" s="3"/>
      <c r="CR704" s="2020"/>
      <c r="CV704" s="121"/>
      <c r="CW704" s="2"/>
      <c r="CY704" s="3"/>
      <c r="CZ704" s="3"/>
      <c r="DA704" s="2418"/>
      <c r="DB704" s="378"/>
      <c r="DC704" s="2448"/>
      <c r="DD704" s="369"/>
      <c r="DE704" s="2"/>
      <c r="DG704" s="3"/>
      <c r="DH704" s="3"/>
      <c r="DI704" s="2"/>
      <c r="DK704" s="3"/>
      <c r="DL704" s="3"/>
      <c r="DM704" s="90"/>
      <c r="DN704" s="90"/>
      <c r="DO704" s="90"/>
      <c r="DP704" s="103"/>
      <c r="DQ704" s="2"/>
      <c r="DS704" s="3"/>
      <c r="DT704" s="121"/>
      <c r="DU704" s="1195"/>
      <c r="DV704" s="1195"/>
      <c r="DW704" s="1195"/>
      <c r="DX704" s="1196"/>
      <c r="DY704" s="2"/>
      <c r="EA704" s="3"/>
      <c r="EB704" s="121"/>
      <c r="EC704" s="2"/>
      <c r="EE704" s="3"/>
      <c r="EF704" s="121"/>
      <c r="EG704" s="2"/>
      <c r="EI704" s="3"/>
      <c r="EJ704" s="121"/>
      <c r="EK704" s="2"/>
      <c r="EM704" s="3"/>
      <c r="EN704" s="121"/>
      <c r="EO704" s="1870"/>
      <c r="EP704" s="462"/>
      <c r="EQ704" s="462"/>
      <c r="ER704" s="1871"/>
      <c r="ES704" s="2"/>
      <c r="EU704" s="3"/>
      <c r="EV704" s="121"/>
      <c r="EW704" s="2"/>
      <c r="EY704" s="3"/>
      <c r="EZ704" s="121"/>
      <c r="FA704" s="2"/>
      <c r="FC704" s="3"/>
      <c r="FD704" s="121"/>
      <c r="FE704" s="1682"/>
      <c r="FF704" s="1683"/>
      <c r="FG704" s="1684"/>
      <c r="FH704" s="1685"/>
      <c r="FL704" s="2252"/>
      <c r="FP704" s="2252"/>
      <c r="FQ704" s="1858"/>
      <c r="FT704" s="2252"/>
      <c r="FX704" s="2252"/>
      <c r="FY704" s="374"/>
      <c r="FZ704" s="374"/>
      <c r="GA704" s="374"/>
      <c r="GB704" s="2263"/>
      <c r="GC704" s="374"/>
      <c r="GD704" s="374"/>
      <c r="GE704" s="374"/>
      <c r="GF704" s="2263"/>
      <c r="GG704" s="1858"/>
      <c r="GJ704" s="2252"/>
      <c r="GK704" s="1858"/>
      <c r="GN704" s="2252"/>
      <c r="GR704" s="2252"/>
      <c r="GS704" s="374"/>
      <c r="GT704" s="374"/>
      <c r="GU704" s="374"/>
      <c r="GV704" s="2263"/>
      <c r="GW704" s="1870"/>
      <c r="GX704" s="462"/>
      <c r="GY704" s="462"/>
      <c r="GZ704" s="1871"/>
      <c r="HA704" s="1870"/>
      <c r="HB704" s="462"/>
      <c r="HC704" s="462"/>
      <c r="HD704" s="1871"/>
      <c r="HE704" s="1870"/>
      <c r="HF704" s="462"/>
      <c r="HG704" s="462"/>
      <c r="HH704" s="1871"/>
      <c r="HI704" s="374"/>
      <c r="HJ704" s="374"/>
      <c r="HK704" s="374"/>
      <c r="HL704" s="2263"/>
      <c r="HM704" s="1870"/>
      <c r="HN704" s="462"/>
      <c r="HO704" s="462"/>
      <c r="HP704" s="1871"/>
      <c r="HQ704" s="1870"/>
      <c r="HR704" s="462"/>
      <c r="HS704" s="462"/>
      <c r="HT704" s="1871"/>
      <c r="HU704" s="1870"/>
      <c r="HV704" s="462"/>
      <c r="HW704" s="462"/>
      <c r="HX704" s="1871"/>
      <c r="HY704" s="1870"/>
      <c r="HZ704" s="462"/>
      <c r="IA704" s="462"/>
      <c r="IB704" s="1871"/>
      <c r="IC704" s="374"/>
      <c r="ID704" s="374"/>
      <c r="IE704" s="374"/>
      <c r="IF704" s="2263"/>
      <c r="IG704" s="1870"/>
      <c r="IH704" s="462"/>
      <c r="II704" s="462"/>
      <c r="IJ704" s="1871"/>
      <c r="IK704" s="1869"/>
      <c r="IL704" s="374"/>
      <c r="IM704" s="374"/>
      <c r="IN704" s="2263"/>
      <c r="IO704" s="1869"/>
      <c r="IP704" s="374"/>
      <c r="IQ704" s="374"/>
      <c r="IR704" s="2263"/>
      <c r="IS704" s="1870">
        <v>4</v>
      </c>
      <c r="IT704" s="462">
        <v>5</v>
      </c>
      <c r="IU704" s="462">
        <v>5</v>
      </c>
      <c r="IV704" s="1871">
        <f t="shared" ref="IV704:IV706" si="917">IU704+IT704+IS704</f>
        <v>14</v>
      </c>
      <c r="IW704" s="1869"/>
      <c r="IX704" s="374"/>
      <c r="IY704" s="374"/>
      <c r="IZ704" s="2263"/>
      <c r="JA704" s="1869"/>
      <c r="JB704" s="374"/>
      <c r="JC704" s="374"/>
      <c r="JD704" s="2263"/>
      <c r="JE704" s="1906"/>
      <c r="JF704" s="683"/>
      <c r="JG704" s="683"/>
      <c r="JH704" s="1907"/>
      <c r="JI704" s="1869"/>
      <c r="JJ704" s="374"/>
      <c r="JK704" s="374"/>
      <c r="JL704" s="2263"/>
      <c r="JM704" s="1869"/>
      <c r="JN704" s="374"/>
      <c r="JO704" s="374"/>
      <c r="JP704" s="2263"/>
      <c r="JQ704" s="1869"/>
      <c r="JR704" s="374"/>
      <c r="JS704" s="374"/>
      <c r="JT704" s="2263"/>
      <c r="JU704" s="1869"/>
      <c r="JV704" s="374"/>
      <c r="JW704" s="374"/>
      <c r="JX704" s="2263"/>
      <c r="JY704" s="1870">
        <v>6</v>
      </c>
      <c r="JZ704" s="462">
        <v>5</v>
      </c>
      <c r="KA704" s="462">
        <v>6</v>
      </c>
      <c r="KB704" s="1871">
        <f t="shared" ref="KB704" si="918">KA704+JZ704+JY704</f>
        <v>17</v>
      </c>
      <c r="KC704" s="1870">
        <v>4</v>
      </c>
      <c r="KD704" s="462">
        <v>3</v>
      </c>
      <c r="KE704" s="462">
        <v>6</v>
      </c>
      <c r="KF704" s="1871">
        <f t="shared" ref="KF704:KF711" si="919">KE704+KD704+KC704</f>
        <v>13</v>
      </c>
      <c r="KG704" s="1870">
        <v>4.5</v>
      </c>
      <c r="KH704" s="462">
        <v>3</v>
      </c>
      <c r="KI704" s="462">
        <v>6</v>
      </c>
      <c r="KJ704" s="1871">
        <f t="shared" ref="KJ704:KJ709" si="920">KI704+KH704+KG704</f>
        <v>13.5</v>
      </c>
      <c r="KK704" s="1870"/>
      <c r="KL704" s="462"/>
      <c r="KM704" s="462"/>
      <c r="KN704" s="1871"/>
      <c r="KO704" s="1870"/>
      <c r="KP704" s="462"/>
      <c r="KQ704" s="462"/>
      <c r="KR704" s="1871"/>
      <c r="KS704" s="1870"/>
      <c r="KT704" s="462"/>
      <c r="KU704" s="462"/>
      <c r="KV704" s="1871"/>
      <c r="KW704" s="1870"/>
      <c r="KX704" s="462"/>
      <c r="KY704" s="462"/>
      <c r="KZ704" s="1871"/>
      <c r="LA704" s="1870"/>
      <c r="LB704" s="462"/>
      <c r="LC704" s="462"/>
      <c r="LD704" s="1871"/>
      <c r="LE704" s="1870"/>
      <c r="LF704" s="462"/>
      <c r="LG704" s="462"/>
      <c r="LH704" s="1871"/>
      <c r="LI704" s="1870"/>
      <c r="LJ704" s="462"/>
      <c r="LK704" s="462"/>
      <c r="LL704" s="1871"/>
      <c r="LM704" s="1870"/>
      <c r="LN704" s="462"/>
      <c r="LO704" s="462"/>
      <c r="LP704" s="1871"/>
      <c r="LQ704" s="1870"/>
      <c r="LR704" s="462"/>
      <c r="LS704" s="462"/>
      <c r="LT704" s="1871"/>
      <c r="LU704" s="1870"/>
      <c r="LV704" s="462"/>
      <c r="LW704" s="462"/>
      <c r="LX704" s="1871"/>
      <c r="LY704" s="1870"/>
      <c r="LZ704" s="462"/>
      <c r="MA704" s="462"/>
      <c r="MB704" s="1871"/>
      <c r="MC704" s="1870"/>
      <c r="MD704" s="462"/>
      <c r="ME704" s="462"/>
      <c r="MF704" s="1871"/>
      <c r="MG704" s="1870"/>
      <c r="MH704" s="462"/>
      <c r="MI704" s="462"/>
      <c r="MJ704" s="1871"/>
      <c r="MK704" s="1870"/>
      <c r="ML704" s="462"/>
      <c r="MM704" s="462"/>
      <c r="MN704" s="1871"/>
      <c r="MO704" s="1870"/>
      <c r="MP704" s="462"/>
      <c r="MQ704" s="462"/>
      <c r="MR704" s="1871"/>
      <c r="MS704" s="1870"/>
      <c r="MT704" s="462"/>
      <c r="MU704" s="462"/>
      <c r="MV704" s="1871"/>
      <c r="MW704" s="1870"/>
      <c r="MX704" s="462"/>
      <c r="MY704" s="462"/>
      <c r="MZ704" s="1871"/>
      <c r="NA704" s="1870"/>
      <c r="NB704" s="462"/>
      <c r="NC704" s="462"/>
      <c r="ND704" s="1871"/>
    </row>
    <row r="705" spans="1:368" s="78" customFormat="1" thickBot="1">
      <c r="A705" s="899"/>
      <c r="B705" s="1754"/>
      <c r="C705" s="1790"/>
      <c r="D705" s="2331"/>
      <c r="E705" s="1790"/>
      <c r="F705" s="2342"/>
      <c r="G705" s="2342" t="s">
        <v>761</v>
      </c>
      <c r="H705" s="2343">
        <f t="shared" ref="H705:H712" si="921">AVERAGE(Q705,DA705,BE705,KC705,GW705,FY705,AK705,IS705,JY705,CC705,KG705)</f>
        <v>3.6778</v>
      </c>
      <c r="I705" s="2343">
        <f t="shared" ref="I705:I712" si="922">AVERAGE(R705,DB705,BF705,KD705,GX705,FZ705,AL705,IT705,JZ705,CD705,KH705)</f>
        <v>3.8777999999999997</v>
      </c>
      <c r="J705" s="2343">
        <f t="shared" ref="J705:J712" si="923">AVERAGE(S705,DC705,BG705,KE705,GY705,GA705,AM705,IU705,KA705,CE705,KI705)</f>
        <v>5.1703999999999999</v>
      </c>
      <c r="K705" s="2214">
        <f t="shared" si="915"/>
        <v>12.725999999999999</v>
      </c>
      <c r="L705" s="1754"/>
      <c r="M705" s="65"/>
      <c r="N705" s="65"/>
      <c r="O705" s="65"/>
      <c r="P705" s="218"/>
      <c r="Q705" s="2529">
        <v>4</v>
      </c>
      <c r="R705" s="1160">
        <v>5</v>
      </c>
      <c r="S705" s="1161">
        <v>5</v>
      </c>
      <c r="T705" s="2520">
        <f t="shared" si="916"/>
        <v>14</v>
      </c>
      <c r="U705" s="41"/>
      <c r="V705" s="41"/>
      <c r="W705" s="41"/>
      <c r="X705" s="100"/>
      <c r="Y705" s="101"/>
      <c r="Z705" s="101"/>
      <c r="AA705" s="101"/>
      <c r="AB705" s="102"/>
      <c r="AC705" s="484"/>
      <c r="AD705" s="484"/>
      <c r="AE705" s="484"/>
      <c r="AF705" s="2403"/>
      <c r="AG705" s="2407"/>
      <c r="AH705" s="546"/>
      <c r="AI705" s="546"/>
      <c r="AJ705" s="724"/>
      <c r="AK705" s="485"/>
      <c r="AL705" s="486"/>
      <c r="AM705" s="486"/>
      <c r="AN705" s="2361"/>
      <c r="AO705" s="2227"/>
      <c r="AP705" s="2227"/>
      <c r="AQ705" s="2227"/>
      <c r="AR705" s="108"/>
      <c r="AS705" s="358"/>
      <c r="AT705" s="358"/>
      <c r="AU705" s="358"/>
      <c r="AV705" s="1983"/>
      <c r="AW705" s="1971"/>
      <c r="AX705" s="665"/>
      <c r="AY705" s="666"/>
      <c r="AZ705" s="1963"/>
      <c r="BA705" s="4"/>
      <c r="BB705" s="4"/>
      <c r="BC705" s="4"/>
      <c r="BD705" s="2395"/>
      <c r="BE705" s="2401"/>
      <c r="BF705" s="368"/>
      <c r="BG705" s="2451"/>
      <c r="BH705" s="2448"/>
      <c r="BI705" s="221"/>
      <c r="BJ705" s="221"/>
      <c r="BK705" s="221"/>
      <c r="BL705" s="220"/>
      <c r="BM705" s="1982"/>
      <c r="BN705" s="358"/>
      <c r="BO705" s="358"/>
      <c r="BP705" s="1983"/>
      <c r="BQ705" s="109"/>
      <c r="BR705" s="109"/>
      <c r="BS705" s="109"/>
      <c r="BT705" s="608"/>
      <c r="BU705" s="1939"/>
      <c r="BV705" s="109"/>
      <c r="BW705" s="109"/>
      <c r="BX705" s="1940"/>
      <c r="BY705" s="374"/>
      <c r="BZ705" s="374"/>
      <c r="CA705" s="374"/>
      <c r="CB705" s="2263"/>
      <c r="CC705" s="1906"/>
      <c r="CD705" s="683"/>
      <c r="CE705" s="683"/>
      <c r="CF705" s="1907"/>
      <c r="CG705" s="38"/>
      <c r="CH705" s="38"/>
      <c r="CI705" s="38"/>
      <c r="CJ705" s="117"/>
      <c r="CK705" s="221"/>
      <c r="CL705" s="221"/>
      <c r="CM705" s="221"/>
      <c r="CN705" s="220"/>
      <c r="CO705" s="1858"/>
      <c r="CQ705" s="3"/>
      <c r="CR705" s="2020"/>
      <c r="CV705" s="121"/>
      <c r="CW705" s="2"/>
      <c r="CY705" s="3"/>
      <c r="CZ705" s="3"/>
      <c r="DA705" s="2418"/>
      <c r="DB705" s="378"/>
      <c r="DC705" s="2448"/>
      <c r="DD705" s="369"/>
      <c r="DE705" s="2"/>
      <c r="DG705" s="3"/>
      <c r="DH705" s="3"/>
      <c r="DI705" s="2"/>
      <c r="DK705" s="3"/>
      <c r="DL705" s="3"/>
      <c r="DM705" s="90"/>
      <c r="DN705" s="90"/>
      <c r="DO705" s="90"/>
      <c r="DP705" s="103"/>
      <c r="DQ705" s="2"/>
      <c r="DS705" s="3"/>
      <c r="DT705" s="121"/>
      <c r="DU705" s="1195"/>
      <c r="DV705" s="1195"/>
      <c r="DW705" s="1195"/>
      <c r="DX705" s="1196"/>
      <c r="DY705" s="2"/>
      <c r="EA705" s="3"/>
      <c r="EB705" s="121"/>
      <c r="EC705" s="2"/>
      <c r="EE705" s="3"/>
      <c r="EF705" s="121"/>
      <c r="EG705" s="2"/>
      <c r="EI705" s="3"/>
      <c r="EJ705" s="121"/>
      <c r="EK705" s="2"/>
      <c r="EM705" s="3"/>
      <c r="EN705" s="121"/>
      <c r="EO705" s="1870"/>
      <c r="EP705" s="462"/>
      <c r="EQ705" s="462"/>
      <c r="ER705" s="1871"/>
      <c r="ES705" s="2"/>
      <c r="EU705" s="3"/>
      <c r="EV705" s="121"/>
      <c r="EW705" s="2"/>
      <c r="EY705" s="3"/>
      <c r="EZ705" s="121"/>
      <c r="FA705" s="2"/>
      <c r="FC705" s="3"/>
      <c r="FD705" s="121"/>
      <c r="FE705" s="1682"/>
      <c r="FF705" s="1683"/>
      <c r="FG705" s="1684"/>
      <c r="FH705" s="1685"/>
      <c r="FL705" s="2252"/>
      <c r="FP705" s="2252"/>
      <c r="FQ705" s="1858"/>
      <c r="FT705" s="2252"/>
      <c r="FX705" s="2252"/>
      <c r="FY705" s="1906"/>
      <c r="FZ705" s="683"/>
      <c r="GA705" s="683"/>
      <c r="GB705" s="1907"/>
      <c r="GC705" s="374"/>
      <c r="GD705" s="374"/>
      <c r="GE705" s="374"/>
      <c r="GF705" s="2263"/>
      <c r="GG705" s="1858"/>
      <c r="GJ705" s="2252"/>
      <c r="GK705" s="1858"/>
      <c r="GN705" s="2252"/>
      <c r="GR705" s="2252"/>
      <c r="GS705" s="1870"/>
      <c r="GT705" s="462"/>
      <c r="GU705" s="462"/>
      <c r="GV705" s="1871"/>
      <c r="GW705" s="1870"/>
      <c r="GX705" s="462"/>
      <c r="GY705" s="462"/>
      <c r="GZ705" s="1871"/>
      <c r="HA705" s="1870"/>
      <c r="HB705" s="462"/>
      <c r="HC705" s="462"/>
      <c r="HD705" s="1871"/>
      <c r="HE705" s="1870"/>
      <c r="HF705" s="462"/>
      <c r="HG705" s="462"/>
      <c r="HH705" s="1871"/>
      <c r="HI705" s="374"/>
      <c r="HJ705" s="374"/>
      <c r="HK705" s="374"/>
      <c r="HL705" s="2263"/>
      <c r="HM705" s="1870"/>
      <c r="HN705" s="462"/>
      <c r="HO705" s="462"/>
      <c r="HP705" s="1871"/>
      <c r="HQ705" s="1870"/>
      <c r="HR705" s="462"/>
      <c r="HS705" s="462"/>
      <c r="HT705" s="1871"/>
      <c r="HU705" s="1870"/>
      <c r="HV705" s="462"/>
      <c r="HW705" s="462"/>
      <c r="HX705" s="1871"/>
      <c r="HY705" s="1870"/>
      <c r="HZ705" s="462"/>
      <c r="IA705" s="462"/>
      <c r="IB705" s="1871"/>
      <c r="IC705" s="374"/>
      <c r="ID705" s="374"/>
      <c r="IE705" s="374"/>
      <c r="IF705" s="2263"/>
      <c r="IG705" s="1870"/>
      <c r="IH705" s="462"/>
      <c r="II705" s="462"/>
      <c r="IJ705" s="1871"/>
      <c r="IK705" s="1869"/>
      <c r="IL705" s="374"/>
      <c r="IM705" s="374"/>
      <c r="IN705" s="2263"/>
      <c r="IO705" s="1869"/>
      <c r="IP705" s="374"/>
      <c r="IQ705" s="374"/>
      <c r="IR705" s="2263"/>
      <c r="IS705" s="1870">
        <v>3</v>
      </c>
      <c r="IT705" s="462">
        <v>2</v>
      </c>
      <c r="IU705" s="462">
        <v>5</v>
      </c>
      <c r="IV705" s="1871">
        <f t="shared" si="917"/>
        <v>10</v>
      </c>
      <c r="IW705" s="1869"/>
      <c r="IX705" s="374"/>
      <c r="IY705" s="374"/>
      <c r="IZ705" s="2263"/>
      <c r="JA705" s="1869"/>
      <c r="JB705" s="374"/>
      <c r="JC705" s="374"/>
      <c r="JD705" s="2263"/>
      <c r="JE705" s="1869"/>
      <c r="JF705" s="374"/>
      <c r="JG705" s="374"/>
      <c r="JH705" s="2263"/>
      <c r="JI705" s="1869"/>
      <c r="JJ705" s="374"/>
      <c r="JK705" s="374"/>
      <c r="JL705" s="2263"/>
      <c r="JM705" s="1869"/>
      <c r="JN705" s="374"/>
      <c r="JO705" s="374"/>
      <c r="JP705" s="2263"/>
      <c r="JQ705" s="1869"/>
      <c r="JR705" s="374"/>
      <c r="JS705" s="374"/>
      <c r="JT705" s="2263"/>
      <c r="JU705" s="1869"/>
      <c r="JV705" s="374"/>
      <c r="JW705" s="374"/>
      <c r="JX705" s="2263"/>
      <c r="JY705" s="1870">
        <v>3</v>
      </c>
      <c r="JZ705" s="462">
        <v>3</v>
      </c>
      <c r="KA705" s="462">
        <v>4</v>
      </c>
      <c r="KB705" s="1871">
        <f t="shared" ref="KB705:KB711" si="924">KA705+JZ705+JY705</f>
        <v>10</v>
      </c>
      <c r="KC705" s="1870">
        <v>4</v>
      </c>
      <c r="KD705" s="462">
        <v>5</v>
      </c>
      <c r="KE705" s="462">
        <v>6</v>
      </c>
      <c r="KF705" s="1871">
        <f t="shared" si="919"/>
        <v>15</v>
      </c>
      <c r="KG705" s="2477">
        <f t="shared" ref="KG705" si="925">KJ705*6/20</f>
        <v>4.3890000000000002</v>
      </c>
      <c r="KH705" s="2477">
        <f t="shared" ref="KH705" si="926">KJ705*6/20</f>
        <v>4.3890000000000002</v>
      </c>
      <c r="KI705" s="2477">
        <f t="shared" ref="KI705" si="927">KJ705*8/20</f>
        <v>5.8520000000000003</v>
      </c>
      <c r="KJ705" s="2478">
        <v>14.63</v>
      </c>
      <c r="KK705" s="2477"/>
      <c r="KL705" s="2477"/>
      <c r="KM705" s="2477"/>
      <c r="KN705" s="2478"/>
      <c r="KO705" s="2477"/>
      <c r="KP705" s="2477"/>
      <c r="KQ705" s="2477"/>
      <c r="KR705" s="2478"/>
      <c r="KS705" s="2477"/>
      <c r="KT705" s="2477"/>
      <c r="KU705" s="2477"/>
      <c r="KV705" s="2478"/>
      <c r="KW705" s="2477"/>
      <c r="KX705" s="2477"/>
      <c r="KY705" s="2477"/>
      <c r="KZ705" s="2478"/>
      <c r="LA705" s="2477"/>
      <c r="LB705" s="2477"/>
      <c r="LC705" s="2477"/>
      <c r="LD705" s="2478"/>
      <c r="LE705" s="2477"/>
      <c r="LF705" s="2477"/>
      <c r="LG705" s="2477"/>
      <c r="LH705" s="2478"/>
      <c r="LI705" s="2477"/>
      <c r="LJ705" s="2477"/>
      <c r="LK705" s="2477"/>
      <c r="LL705" s="2478"/>
      <c r="LM705" s="2477"/>
      <c r="LN705" s="2477"/>
      <c r="LO705" s="2477"/>
      <c r="LP705" s="2478"/>
      <c r="LQ705" s="2477"/>
      <c r="LR705" s="2477"/>
      <c r="LS705" s="2477"/>
      <c r="LT705" s="2478"/>
      <c r="LU705" s="2477"/>
      <c r="LV705" s="2477"/>
      <c r="LW705" s="2477"/>
      <c r="LX705" s="2478"/>
      <c r="LY705" s="2477"/>
      <c r="LZ705" s="2477"/>
      <c r="MA705" s="2477"/>
      <c r="MB705" s="2478"/>
      <c r="MC705" s="2477"/>
      <c r="MD705" s="2477"/>
      <c r="ME705" s="2477"/>
      <c r="MF705" s="2478"/>
      <c r="MG705" s="2477"/>
      <c r="MH705" s="2477"/>
      <c r="MI705" s="2477"/>
      <c r="MJ705" s="2478"/>
      <c r="MK705" s="2477"/>
      <c r="ML705" s="2477"/>
      <c r="MM705" s="2477"/>
      <c r="MN705" s="2478"/>
      <c r="MO705" s="2477"/>
      <c r="MP705" s="2477"/>
      <c r="MQ705" s="2477"/>
      <c r="MR705" s="2478"/>
      <c r="MS705" s="2477"/>
      <c r="MT705" s="2477"/>
      <c r="MU705" s="2477"/>
      <c r="MV705" s="2478"/>
      <c r="MW705" s="2477"/>
      <c r="MX705" s="2477"/>
      <c r="MY705" s="2477"/>
      <c r="MZ705" s="2478"/>
      <c r="NA705" s="2477"/>
      <c r="NB705" s="2477"/>
      <c r="NC705" s="2477"/>
      <c r="ND705" s="2478"/>
    </row>
    <row r="706" spans="1:368" s="78" customFormat="1" thickBot="1">
      <c r="A706" s="899"/>
      <c r="B706" s="1754"/>
      <c r="C706" s="1790"/>
      <c r="D706" s="2331"/>
      <c r="E706" s="1790"/>
      <c r="F706" s="2342"/>
      <c r="G706" s="2342" t="s">
        <v>717</v>
      </c>
      <c r="H706" s="2352">
        <f t="shared" si="921"/>
        <v>5.125</v>
      </c>
      <c r="I706" s="2354">
        <f t="shared" si="922"/>
        <v>4.3250000000000002</v>
      </c>
      <c r="J706" s="2343">
        <f t="shared" si="923"/>
        <v>5.8</v>
      </c>
      <c r="K706" s="2216">
        <f t="shared" si="915"/>
        <v>15.25</v>
      </c>
      <c r="L706" s="1754"/>
      <c r="M706" s="65"/>
      <c r="N706" s="65"/>
      <c r="O706" s="65"/>
      <c r="P706" s="218"/>
      <c r="Q706" s="2497">
        <f t="shared" ref="Q706" si="928">T706*6/20</f>
        <v>4.125</v>
      </c>
      <c r="R706" s="2473">
        <f t="shared" ref="R706" si="929">T706*6/20</f>
        <v>4.125</v>
      </c>
      <c r="S706" s="2473">
        <f t="shared" ref="S706" si="930">T706*8/20</f>
        <v>5.5</v>
      </c>
      <c r="T706" s="2498">
        <v>13.75</v>
      </c>
      <c r="U706" s="41"/>
      <c r="V706" s="41"/>
      <c r="W706" s="41"/>
      <c r="X706" s="100"/>
      <c r="Y706" s="101"/>
      <c r="Z706" s="101"/>
      <c r="AA706" s="101"/>
      <c r="AB706" s="102"/>
      <c r="AC706" s="484"/>
      <c r="AD706" s="484"/>
      <c r="AE706" s="484"/>
      <c r="AF706" s="2403"/>
      <c r="AG706" s="2407"/>
      <c r="AH706" s="546"/>
      <c r="AI706" s="546"/>
      <c r="AJ706" s="724"/>
      <c r="AK706" s="485"/>
      <c r="AL706" s="486"/>
      <c r="AM706" s="486"/>
      <c r="AN706" s="2361"/>
      <c r="AO706" s="2227"/>
      <c r="AP706" s="2227"/>
      <c r="AQ706" s="2227"/>
      <c r="AR706" s="108"/>
      <c r="AS706" s="358"/>
      <c r="AT706" s="358"/>
      <c r="AU706" s="358"/>
      <c r="AV706" s="1983"/>
      <c r="AW706" s="1971"/>
      <c r="AX706" s="665"/>
      <c r="AY706" s="666"/>
      <c r="AZ706" s="1963"/>
      <c r="BA706" s="4"/>
      <c r="BB706" s="4"/>
      <c r="BC706" s="4"/>
      <c r="BD706" s="2395"/>
      <c r="BE706" s="2401"/>
      <c r="BF706" s="368"/>
      <c r="BG706" s="2451"/>
      <c r="BH706" s="2448"/>
      <c r="BI706" s="221"/>
      <c r="BJ706" s="221"/>
      <c r="BK706" s="221"/>
      <c r="BL706" s="220"/>
      <c r="BM706" s="1982"/>
      <c r="BN706" s="358"/>
      <c r="BO706" s="358"/>
      <c r="BP706" s="1983"/>
      <c r="BQ706" s="109"/>
      <c r="BR706" s="109"/>
      <c r="BS706" s="109"/>
      <c r="BT706" s="608"/>
      <c r="BU706" s="1939"/>
      <c r="BV706" s="109"/>
      <c r="BW706" s="109"/>
      <c r="BX706" s="1940"/>
      <c r="BY706" s="374"/>
      <c r="BZ706" s="374"/>
      <c r="CA706" s="374"/>
      <c r="CB706" s="2263"/>
      <c r="CC706" s="484"/>
      <c r="CD706" s="484"/>
      <c r="CE706" s="484"/>
      <c r="CF706" s="1246"/>
      <c r="CG706" s="38"/>
      <c r="CH706" s="38"/>
      <c r="CI706" s="38"/>
      <c r="CJ706" s="117"/>
      <c r="CK706" s="221"/>
      <c r="CL706" s="221"/>
      <c r="CM706" s="221"/>
      <c r="CN706" s="220"/>
      <c r="CO706" s="1858"/>
      <c r="CQ706" s="3"/>
      <c r="CR706" s="2020"/>
      <c r="CV706" s="121"/>
      <c r="CW706" s="2"/>
      <c r="CY706" s="3"/>
      <c r="CZ706" s="3"/>
      <c r="DA706" s="2418"/>
      <c r="DB706" s="378"/>
      <c r="DC706" s="2448"/>
      <c r="DD706" s="369"/>
      <c r="DE706" s="2"/>
      <c r="DG706" s="3"/>
      <c r="DH706" s="3"/>
      <c r="DI706" s="2"/>
      <c r="DK706" s="3"/>
      <c r="DL706" s="3"/>
      <c r="DM706" s="90"/>
      <c r="DN706" s="90"/>
      <c r="DO706" s="90"/>
      <c r="DP706" s="103"/>
      <c r="DQ706" s="2"/>
      <c r="DS706" s="3"/>
      <c r="DT706" s="121"/>
      <c r="DU706" s="1195"/>
      <c r="DV706" s="1195"/>
      <c r="DW706" s="1195"/>
      <c r="DX706" s="1196"/>
      <c r="DY706" s="2"/>
      <c r="EA706" s="3"/>
      <c r="EB706" s="121"/>
      <c r="EC706" s="2"/>
      <c r="EE706" s="3"/>
      <c r="EF706" s="121"/>
      <c r="EG706" s="2"/>
      <c r="EI706" s="3"/>
      <c r="EJ706" s="121"/>
      <c r="EK706" s="2"/>
      <c r="EM706" s="3"/>
      <c r="EN706" s="121"/>
      <c r="EO706" s="1870"/>
      <c r="EP706" s="462"/>
      <c r="EQ706" s="462"/>
      <c r="ER706" s="1871"/>
      <c r="ES706" s="2"/>
      <c r="EU706" s="3"/>
      <c r="EV706" s="121"/>
      <c r="EW706" s="2"/>
      <c r="EY706" s="3"/>
      <c r="EZ706" s="121"/>
      <c r="FA706" s="2"/>
      <c r="FC706" s="3"/>
      <c r="FD706" s="121"/>
      <c r="FE706" s="1682"/>
      <c r="FF706" s="1683"/>
      <c r="FG706" s="1684"/>
      <c r="FH706" s="1685"/>
      <c r="FL706" s="2252"/>
      <c r="FP706" s="2252"/>
      <c r="FQ706" s="1858"/>
      <c r="FT706" s="2252"/>
      <c r="FX706" s="2252"/>
      <c r="FY706" s="374"/>
      <c r="FZ706" s="374"/>
      <c r="GA706" s="374"/>
      <c r="GB706" s="2263"/>
      <c r="GC706" s="374"/>
      <c r="GD706" s="374"/>
      <c r="GE706" s="374"/>
      <c r="GF706" s="2263"/>
      <c r="GG706" s="1858"/>
      <c r="GJ706" s="2252"/>
      <c r="GK706" s="1858"/>
      <c r="GN706" s="2252"/>
      <c r="GR706" s="2252"/>
      <c r="GS706" s="374"/>
      <c r="GT706" s="374"/>
      <c r="GU706" s="374"/>
      <c r="GV706" s="2263"/>
      <c r="GW706" s="1870"/>
      <c r="GX706" s="462"/>
      <c r="GY706" s="462"/>
      <c r="GZ706" s="1871"/>
      <c r="HA706" s="1870"/>
      <c r="HB706" s="462"/>
      <c r="HC706" s="462"/>
      <c r="HD706" s="1871"/>
      <c r="HE706" s="1870"/>
      <c r="HF706" s="462"/>
      <c r="HG706" s="462"/>
      <c r="HH706" s="1871"/>
      <c r="HI706" s="374"/>
      <c r="HJ706" s="374"/>
      <c r="HK706" s="374"/>
      <c r="HL706" s="2263"/>
      <c r="HM706" s="1870"/>
      <c r="HN706" s="462"/>
      <c r="HO706" s="462"/>
      <c r="HP706" s="1871"/>
      <c r="HQ706" s="1870"/>
      <c r="HR706" s="462"/>
      <c r="HS706" s="462"/>
      <c r="HT706" s="1871"/>
      <c r="HU706" s="1906"/>
      <c r="HV706" s="683"/>
      <c r="HW706" s="683"/>
      <c r="HX706" s="1907"/>
      <c r="HY706" s="1906"/>
      <c r="HZ706" s="683"/>
      <c r="IA706" s="683"/>
      <c r="IB706" s="1907"/>
      <c r="IC706" s="374"/>
      <c r="ID706" s="374"/>
      <c r="IE706" s="374"/>
      <c r="IF706" s="2263"/>
      <c r="IG706" s="1906"/>
      <c r="IH706" s="683"/>
      <c r="II706" s="683"/>
      <c r="IJ706" s="1907"/>
      <c r="IK706" s="1869"/>
      <c r="IL706" s="374"/>
      <c r="IM706" s="374"/>
      <c r="IN706" s="2263"/>
      <c r="IO706" s="2482"/>
      <c r="IP706" s="2477"/>
      <c r="IQ706" s="2477"/>
      <c r="IR706" s="2478"/>
      <c r="IS706" s="1870">
        <v>5</v>
      </c>
      <c r="IT706" s="462">
        <v>5</v>
      </c>
      <c r="IU706" s="462">
        <v>8</v>
      </c>
      <c r="IV706" s="1871">
        <f t="shared" si="917"/>
        <v>18</v>
      </c>
      <c r="IW706" s="1869"/>
      <c r="IX706" s="374"/>
      <c r="IY706" s="374"/>
      <c r="IZ706" s="2263"/>
      <c r="JA706" s="1869"/>
      <c r="JB706" s="374"/>
      <c r="JC706" s="374"/>
      <c r="JD706" s="2263"/>
      <c r="JE706" s="1869"/>
      <c r="JF706" s="374"/>
      <c r="JG706" s="374"/>
      <c r="JH706" s="2263"/>
      <c r="JI706" s="1869"/>
      <c r="JJ706" s="374"/>
      <c r="JK706" s="374"/>
      <c r="JL706" s="2263"/>
      <c r="JM706" s="1869"/>
      <c r="JN706" s="374"/>
      <c r="JO706" s="374"/>
      <c r="JP706" s="2263"/>
      <c r="JQ706" s="1869"/>
      <c r="JR706" s="374"/>
      <c r="JS706" s="374"/>
      <c r="JT706" s="2263"/>
      <c r="JU706" s="1869"/>
      <c r="JV706" s="374"/>
      <c r="JW706" s="374"/>
      <c r="JX706" s="2263"/>
      <c r="JY706" s="1870">
        <v>6</v>
      </c>
      <c r="JZ706" s="462">
        <v>4</v>
      </c>
      <c r="KA706" s="462">
        <v>4</v>
      </c>
      <c r="KB706" s="1871">
        <f t="shared" si="924"/>
        <v>14</v>
      </c>
      <c r="KC706" s="1870">
        <v>5</v>
      </c>
      <c r="KD706" s="462">
        <v>4</v>
      </c>
      <c r="KE706" s="462">
        <v>6</v>
      </c>
      <c r="KF706" s="1871">
        <f t="shared" si="919"/>
        <v>15</v>
      </c>
      <c r="KG706" s="1870">
        <v>5.5</v>
      </c>
      <c r="KH706" s="462">
        <v>4.5</v>
      </c>
      <c r="KI706" s="462">
        <v>5.5</v>
      </c>
      <c r="KJ706" s="1871">
        <f t="shared" si="920"/>
        <v>15.5</v>
      </c>
      <c r="KK706" s="1870"/>
      <c r="KL706" s="462"/>
      <c r="KM706" s="462"/>
      <c r="KN706" s="1871"/>
      <c r="KO706" s="1870"/>
      <c r="KP706" s="462"/>
      <c r="KQ706" s="462"/>
      <c r="KR706" s="1871"/>
      <c r="KS706" s="1870"/>
      <c r="KT706" s="462"/>
      <c r="KU706" s="462"/>
      <c r="KV706" s="1871"/>
      <c r="KW706" s="1870"/>
      <c r="KX706" s="462"/>
      <c r="KY706" s="462"/>
      <c r="KZ706" s="1871"/>
      <c r="LA706" s="1870"/>
      <c r="LB706" s="462"/>
      <c r="LC706" s="462"/>
      <c r="LD706" s="1871"/>
      <c r="LE706" s="1870"/>
      <c r="LF706" s="462"/>
      <c r="LG706" s="462"/>
      <c r="LH706" s="1871"/>
      <c r="LI706" s="1870"/>
      <c r="LJ706" s="462"/>
      <c r="LK706" s="462"/>
      <c r="LL706" s="1871"/>
      <c r="LM706" s="1870"/>
      <c r="LN706" s="462"/>
      <c r="LO706" s="462"/>
      <c r="LP706" s="1871"/>
      <c r="LQ706" s="1870"/>
      <c r="LR706" s="462"/>
      <c r="LS706" s="462"/>
      <c r="LT706" s="1871"/>
      <c r="LU706" s="1870"/>
      <c r="LV706" s="462"/>
      <c r="LW706" s="462"/>
      <c r="LX706" s="1871"/>
      <c r="LY706" s="1870"/>
      <c r="LZ706" s="462"/>
      <c r="MA706" s="462"/>
      <c r="MB706" s="1871"/>
      <c r="MC706" s="1870"/>
      <c r="MD706" s="462"/>
      <c r="ME706" s="462"/>
      <c r="MF706" s="1871"/>
      <c r="MG706" s="1870"/>
      <c r="MH706" s="462"/>
      <c r="MI706" s="462"/>
      <c r="MJ706" s="1871"/>
      <c r="MK706" s="1870"/>
      <c r="ML706" s="462"/>
      <c r="MM706" s="462"/>
      <c r="MN706" s="1871"/>
      <c r="MO706" s="1870"/>
      <c r="MP706" s="462"/>
      <c r="MQ706" s="462"/>
      <c r="MR706" s="1871"/>
      <c r="MS706" s="1870"/>
      <c r="MT706" s="462"/>
      <c r="MU706" s="462"/>
      <c r="MV706" s="1871"/>
      <c r="MW706" s="1870"/>
      <c r="MX706" s="462"/>
      <c r="MY706" s="462"/>
      <c r="MZ706" s="1871"/>
      <c r="NA706" s="1870"/>
      <c r="NB706" s="462"/>
      <c r="NC706" s="462"/>
      <c r="ND706" s="1871"/>
    </row>
    <row r="707" spans="1:368" s="78" customFormat="1" thickBot="1">
      <c r="A707" s="899"/>
      <c r="B707" s="1754"/>
      <c r="C707" s="1790"/>
      <c r="D707" s="2331"/>
      <c r="E707" s="1790"/>
      <c r="F707" s="2342"/>
      <c r="G707" s="2342" t="s">
        <v>762</v>
      </c>
      <c r="H707" s="2343">
        <f t="shared" si="921"/>
        <v>4.6777999999999995</v>
      </c>
      <c r="I707" s="2377">
        <f t="shared" si="922"/>
        <v>4.8777999999999997</v>
      </c>
      <c r="J707" s="2377">
        <f t="shared" si="923"/>
        <v>5.9703999999999997</v>
      </c>
      <c r="K707" s="2215">
        <f t="shared" si="915"/>
        <v>15.525999999999998</v>
      </c>
      <c r="L707" s="1754"/>
      <c r="M707" s="65"/>
      <c r="N707" s="65"/>
      <c r="O707" s="65"/>
      <c r="P707" s="218"/>
      <c r="Q707" s="2529">
        <v>5</v>
      </c>
      <c r="R707" s="1160">
        <v>5</v>
      </c>
      <c r="S707" s="1161">
        <v>6</v>
      </c>
      <c r="T707" s="2520">
        <f t="shared" ref="T707:T712" si="931">S707+R707+Q707</f>
        <v>16</v>
      </c>
      <c r="U707" s="41"/>
      <c r="V707" s="41"/>
      <c r="W707" s="41"/>
      <c r="X707" s="100"/>
      <c r="Y707" s="101"/>
      <c r="Z707" s="101"/>
      <c r="AA707" s="101"/>
      <c r="AB707" s="102"/>
      <c r="AC707" s="484"/>
      <c r="AD707" s="484"/>
      <c r="AE707" s="484"/>
      <c r="AF707" s="2403"/>
      <c r="AG707" s="2407"/>
      <c r="AH707" s="546"/>
      <c r="AI707" s="546"/>
      <c r="AJ707" s="724"/>
      <c r="AK707" s="485"/>
      <c r="AL707" s="486"/>
      <c r="AM707" s="486"/>
      <c r="AN707" s="2361"/>
      <c r="AO707" s="2227"/>
      <c r="AP707" s="2227"/>
      <c r="AQ707" s="2227"/>
      <c r="AR707" s="108"/>
      <c r="AS707" s="358"/>
      <c r="AT707" s="358"/>
      <c r="AU707" s="358"/>
      <c r="AV707" s="1983"/>
      <c r="AW707" s="1971"/>
      <c r="AX707" s="665"/>
      <c r="AY707" s="666"/>
      <c r="AZ707" s="1963"/>
      <c r="BA707" s="4"/>
      <c r="BB707" s="4"/>
      <c r="BC707" s="4"/>
      <c r="BD707" s="2395"/>
      <c r="BE707" s="2401"/>
      <c r="BF707" s="368"/>
      <c r="BG707" s="2451"/>
      <c r="BH707" s="2448"/>
      <c r="BI707" s="221"/>
      <c r="BJ707" s="221"/>
      <c r="BK707" s="221"/>
      <c r="BL707" s="220"/>
      <c r="BM707" s="1982"/>
      <c r="BN707" s="358"/>
      <c r="BO707" s="358"/>
      <c r="BP707" s="1983"/>
      <c r="BQ707" s="109"/>
      <c r="BR707" s="109"/>
      <c r="BS707" s="109"/>
      <c r="BT707" s="608"/>
      <c r="BU707" s="1939"/>
      <c r="BV707" s="109"/>
      <c r="BW707" s="109"/>
      <c r="BX707" s="1940"/>
      <c r="BY707" s="374"/>
      <c r="BZ707" s="374"/>
      <c r="CA707" s="374"/>
      <c r="CB707" s="2263"/>
      <c r="CC707" s="484"/>
      <c r="CD707" s="484"/>
      <c r="CE707" s="484"/>
      <c r="CF707" s="1246"/>
      <c r="CG707" s="38"/>
      <c r="CH707" s="38"/>
      <c r="CI707" s="38"/>
      <c r="CJ707" s="117"/>
      <c r="CK707" s="221"/>
      <c r="CL707" s="221"/>
      <c r="CM707" s="221"/>
      <c r="CN707" s="220"/>
      <c r="CO707" s="1858"/>
      <c r="CQ707" s="3"/>
      <c r="CR707" s="2020"/>
      <c r="CV707" s="121"/>
      <c r="CW707" s="2"/>
      <c r="CY707" s="3"/>
      <c r="CZ707" s="3"/>
      <c r="DA707" s="2418"/>
      <c r="DB707" s="378"/>
      <c r="DC707" s="2448"/>
      <c r="DD707" s="369"/>
      <c r="DE707" s="2"/>
      <c r="DG707" s="3"/>
      <c r="DH707" s="3"/>
      <c r="DI707" s="2"/>
      <c r="DK707" s="3"/>
      <c r="DL707" s="3"/>
      <c r="DM707" s="90"/>
      <c r="DN707" s="90"/>
      <c r="DO707" s="90"/>
      <c r="DP707" s="103"/>
      <c r="DQ707" s="2"/>
      <c r="DS707" s="3"/>
      <c r="DT707" s="121"/>
      <c r="DU707" s="1195"/>
      <c r="DV707" s="1195"/>
      <c r="DW707" s="1195"/>
      <c r="DX707" s="1196"/>
      <c r="DY707" s="2"/>
      <c r="EA707" s="3"/>
      <c r="EB707" s="121"/>
      <c r="EC707" s="2"/>
      <c r="EE707" s="3"/>
      <c r="EF707" s="121"/>
      <c r="EG707" s="2"/>
      <c r="EI707" s="3"/>
      <c r="EJ707" s="121"/>
      <c r="EK707" s="2"/>
      <c r="EM707" s="3"/>
      <c r="EN707" s="121"/>
      <c r="EO707" s="1870"/>
      <c r="EP707" s="462"/>
      <c r="EQ707" s="462"/>
      <c r="ER707" s="1871"/>
      <c r="ES707" s="2"/>
      <c r="EU707" s="3"/>
      <c r="EV707" s="121"/>
      <c r="EW707" s="2"/>
      <c r="EY707" s="3"/>
      <c r="EZ707" s="121"/>
      <c r="FA707" s="2"/>
      <c r="FC707" s="3"/>
      <c r="FD707" s="121"/>
      <c r="FE707" s="1682"/>
      <c r="FF707" s="1683"/>
      <c r="FG707" s="1684"/>
      <c r="FH707" s="1685"/>
      <c r="FL707" s="2252"/>
      <c r="FP707" s="2252"/>
      <c r="FQ707" s="1858"/>
      <c r="FT707" s="2252"/>
      <c r="FX707" s="2252"/>
      <c r="FY707" s="374"/>
      <c r="FZ707" s="374"/>
      <c r="GA707" s="374"/>
      <c r="GB707" s="2263"/>
      <c r="GC707" s="374"/>
      <c r="GD707" s="374"/>
      <c r="GE707" s="374"/>
      <c r="GF707" s="2263"/>
      <c r="GG707" s="1858"/>
      <c r="GJ707" s="2252"/>
      <c r="GK707" s="1858"/>
      <c r="GN707" s="2252"/>
      <c r="GR707" s="2252"/>
      <c r="GS707" s="374"/>
      <c r="GT707" s="374"/>
      <c r="GU707" s="374"/>
      <c r="GV707" s="2263"/>
      <c r="GW707" s="1870"/>
      <c r="GX707" s="462"/>
      <c r="GY707" s="462"/>
      <c r="GZ707" s="1871"/>
      <c r="HA707" s="1870"/>
      <c r="HB707" s="462"/>
      <c r="HC707" s="462"/>
      <c r="HD707" s="1871"/>
      <c r="HE707" s="1870"/>
      <c r="HF707" s="462"/>
      <c r="HG707" s="462"/>
      <c r="HH707" s="1871"/>
      <c r="HI707" s="374"/>
      <c r="HJ707" s="374"/>
      <c r="HK707" s="374"/>
      <c r="HL707" s="2263"/>
      <c r="HM707" s="1870"/>
      <c r="HN707" s="462"/>
      <c r="HO707" s="462"/>
      <c r="HP707" s="1871"/>
      <c r="HQ707" s="1870"/>
      <c r="HR707" s="462"/>
      <c r="HS707" s="462"/>
      <c r="HT707" s="1871"/>
      <c r="HU707" s="1906"/>
      <c r="HV707" s="683"/>
      <c r="HW707" s="683"/>
      <c r="HX707" s="1907"/>
      <c r="HY707" s="1906"/>
      <c r="HZ707" s="683"/>
      <c r="IA707" s="683"/>
      <c r="IB707" s="1907"/>
      <c r="IC707" s="374"/>
      <c r="ID707" s="374"/>
      <c r="IE707" s="374"/>
      <c r="IF707" s="2263"/>
      <c r="IG707" s="1906"/>
      <c r="IH707" s="683"/>
      <c r="II707" s="683"/>
      <c r="IJ707" s="1907"/>
      <c r="IK707" s="1869"/>
      <c r="IL707" s="374"/>
      <c r="IM707" s="374"/>
      <c r="IN707" s="2263"/>
      <c r="IO707" s="2482"/>
      <c r="IP707" s="2477"/>
      <c r="IQ707" s="2477"/>
      <c r="IR707" s="2478"/>
      <c r="IS707" s="2482">
        <f t="shared" ref="IS707" si="932">IV707*6/20</f>
        <v>4.3890000000000002</v>
      </c>
      <c r="IT707" s="2477">
        <f t="shared" ref="IT707" si="933">IV707*6/20</f>
        <v>4.3890000000000002</v>
      </c>
      <c r="IU707" s="2477">
        <f t="shared" ref="IU707" si="934">IV707*8/20</f>
        <v>5.8520000000000003</v>
      </c>
      <c r="IV707" s="2478">
        <v>14.63</v>
      </c>
      <c r="IW707" s="2482"/>
      <c r="IX707" s="2477"/>
      <c r="IY707" s="2477"/>
      <c r="IZ707" s="2478"/>
      <c r="JA707" s="1869"/>
      <c r="JB707" s="374"/>
      <c r="JC707" s="374"/>
      <c r="JD707" s="2263"/>
      <c r="JE707" s="1869"/>
      <c r="JF707" s="374"/>
      <c r="JG707" s="374"/>
      <c r="JH707" s="2263"/>
      <c r="JI707" s="1869"/>
      <c r="JJ707" s="374"/>
      <c r="JK707" s="374"/>
      <c r="JL707" s="2263"/>
      <c r="JM707" s="1869"/>
      <c r="JN707" s="374"/>
      <c r="JO707" s="374"/>
      <c r="JP707" s="2263"/>
      <c r="JQ707" s="1869"/>
      <c r="JR707" s="374"/>
      <c r="JS707" s="374"/>
      <c r="JT707" s="2263"/>
      <c r="JU707" s="1869"/>
      <c r="JV707" s="374"/>
      <c r="JW707" s="374"/>
      <c r="JX707" s="2263"/>
      <c r="JY707" s="1870">
        <v>4</v>
      </c>
      <c r="JZ707" s="462">
        <v>5</v>
      </c>
      <c r="KA707" s="462">
        <v>5</v>
      </c>
      <c r="KB707" s="1871">
        <f t="shared" si="924"/>
        <v>14</v>
      </c>
      <c r="KC707" s="1870">
        <v>5</v>
      </c>
      <c r="KD707" s="462">
        <v>5</v>
      </c>
      <c r="KE707" s="462">
        <v>6.5</v>
      </c>
      <c r="KF707" s="1871">
        <f t="shared" si="919"/>
        <v>16.5</v>
      </c>
      <c r="KG707" s="1870">
        <v>5</v>
      </c>
      <c r="KH707" s="462">
        <v>5</v>
      </c>
      <c r="KI707" s="462">
        <v>6.5</v>
      </c>
      <c r="KJ707" s="1871">
        <f t="shared" si="920"/>
        <v>16.5</v>
      </c>
      <c r="KK707" s="1870"/>
      <c r="KL707" s="462"/>
      <c r="KM707" s="462"/>
      <c r="KN707" s="1871"/>
      <c r="KO707" s="1870"/>
      <c r="KP707" s="462"/>
      <c r="KQ707" s="462"/>
      <c r="KR707" s="1871"/>
      <c r="KS707" s="1870"/>
      <c r="KT707" s="462"/>
      <c r="KU707" s="462"/>
      <c r="KV707" s="1871"/>
      <c r="KW707" s="1870"/>
      <c r="KX707" s="462"/>
      <c r="KY707" s="462"/>
      <c r="KZ707" s="1871"/>
      <c r="LA707" s="1870"/>
      <c r="LB707" s="462"/>
      <c r="LC707" s="462"/>
      <c r="LD707" s="1871"/>
      <c r="LE707" s="1870"/>
      <c r="LF707" s="462"/>
      <c r="LG707" s="462"/>
      <c r="LH707" s="1871"/>
      <c r="LI707" s="1870"/>
      <c r="LJ707" s="462"/>
      <c r="LK707" s="462"/>
      <c r="LL707" s="1871"/>
      <c r="LM707" s="1870"/>
      <c r="LN707" s="462"/>
      <c r="LO707" s="462"/>
      <c r="LP707" s="1871"/>
      <c r="LQ707" s="1870"/>
      <c r="LR707" s="462"/>
      <c r="LS707" s="462"/>
      <c r="LT707" s="1871"/>
      <c r="LU707" s="1870"/>
      <c r="LV707" s="462"/>
      <c r="LW707" s="462"/>
      <c r="LX707" s="1871"/>
      <c r="LY707" s="1870"/>
      <c r="LZ707" s="462"/>
      <c r="MA707" s="462"/>
      <c r="MB707" s="1871"/>
      <c r="MC707" s="1870"/>
      <c r="MD707" s="462"/>
      <c r="ME707" s="462"/>
      <c r="MF707" s="1871"/>
      <c r="MG707" s="1870"/>
      <c r="MH707" s="462"/>
      <c r="MI707" s="462"/>
      <c r="MJ707" s="1871"/>
      <c r="MK707" s="1870"/>
      <c r="ML707" s="462"/>
      <c r="MM707" s="462"/>
      <c r="MN707" s="1871"/>
      <c r="MO707" s="1870"/>
      <c r="MP707" s="462"/>
      <c r="MQ707" s="462"/>
      <c r="MR707" s="1871"/>
      <c r="MS707" s="1870"/>
      <c r="MT707" s="462"/>
      <c r="MU707" s="462"/>
      <c r="MV707" s="1871"/>
      <c r="MW707" s="1870"/>
      <c r="MX707" s="462"/>
      <c r="MY707" s="462"/>
      <c r="MZ707" s="1871"/>
      <c r="NA707" s="1870"/>
      <c r="NB707" s="462"/>
      <c r="NC707" s="462"/>
      <c r="ND707" s="1871"/>
    </row>
    <row r="708" spans="1:368" s="78" customFormat="1" thickBot="1">
      <c r="A708" s="899"/>
      <c r="B708" s="1754"/>
      <c r="C708" s="1790"/>
      <c r="D708" s="2331"/>
      <c r="E708" s="1790"/>
      <c r="F708" s="2342"/>
      <c r="G708" s="2342" t="s">
        <v>763</v>
      </c>
      <c r="H708" s="2343">
        <f t="shared" si="921"/>
        <v>4.5999999999999996</v>
      </c>
      <c r="I708" s="2343">
        <f t="shared" si="922"/>
        <v>3.2</v>
      </c>
      <c r="J708" s="2343">
        <f t="shared" si="923"/>
        <v>4.9000000000000004</v>
      </c>
      <c r="K708" s="2214">
        <f t="shared" ref="K708:K710" si="935">SUM(H708:J708)</f>
        <v>12.7</v>
      </c>
      <c r="L708" s="1754"/>
      <c r="M708" s="65"/>
      <c r="N708" s="65"/>
      <c r="O708" s="65"/>
      <c r="P708" s="218"/>
      <c r="Q708" s="2529">
        <v>5</v>
      </c>
      <c r="R708" s="1160">
        <v>3</v>
      </c>
      <c r="S708" s="1161">
        <v>5</v>
      </c>
      <c r="T708" s="2520">
        <f t="shared" si="931"/>
        <v>13</v>
      </c>
      <c r="U708" s="41"/>
      <c r="V708" s="41"/>
      <c r="W708" s="41"/>
      <c r="X708" s="100"/>
      <c r="Y708" s="101"/>
      <c r="Z708" s="101"/>
      <c r="AA708" s="101"/>
      <c r="AB708" s="102"/>
      <c r="AC708" s="484"/>
      <c r="AD708" s="484"/>
      <c r="AE708" s="484"/>
      <c r="AF708" s="2403"/>
      <c r="AG708" s="2407"/>
      <c r="AH708" s="546"/>
      <c r="AI708" s="546"/>
      <c r="AJ708" s="724"/>
      <c r="AK708" s="485"/>
      <c r="AL708" s="486"/>
      <c r="AM708" s="486"/>
      <c r="AN708" s="2361"/>
      <c r="AO708" s="2227"/>
      <c r="AP708" s="2227"/>
      <c r="AQ708" s="2227"/>
      <c r="AR708" s="108"/>
      <c r="AS708" s="358"/>
      <c r="AT708" s="358"/>
      <c r="AU708" s="358"/>
      <c r="AV708" s="1983"/>
      <c r="AW708" s="1971"/>
      <c r="AX708" s="665"/>
      <c r="AY708" s="666"/>
      <c r="AZ708" s="1963"/>
      <c r="BA708" s="4"/>
      <c r="BB708" s="4"/>
      <c r="BC708" s="4"/>
      <c r="BD708" s="2395"/>
      <c r="BE708" s="2212"/>
      <c r="BF708" s="2213"/>
      <c r="BG708" s="2470"/>
      <c r="BH708" s="2443"/>
      <c r="BI708" s="221"/>
      <c r="BJ708" s="221"/>
      <c r="BK708" s="221"/>
      <c r="BL708" s="220"/>
      <c r="BM708" s="1982"/>
      <c r="BN708" s="358"/>
      <c r="BO708" s="358"/>
      <c r="BP708" s="1983"/>
      <c r="BQ708" s="109"/>
      <c r="BR708" s="109"/>
      <c r="BS708" s="109"/>
      <c r="BT708" s="608"/>
      <c r="BU708" s="1939"/>
      <c r="BV708" s="109"/>
      <c r="BW708" s="109"/>
      <c r="BX708" s="1940"/>
      <c r="BY708" s="374"/>
      <c r="BZ708" s="374"/>
      <c r="CA708" s="374"/>
      <c r="CB708" s="2263"/>
      <c r="CC708" s="484"/>
      <c r="CD708" s="484"/>
      <c r="CE708" s="484"/>
      <c r="CF708" s="1246"/>
      <c r="CG708" s="38"/>
      <c r="CH708" s="38"/>
      <c r="CI708" s="38"/>
      <c r="CJ708" s="117"/>
      <c r="CK708" s="221"/>
      <c r="CL708" s="221"/>
      <c r="CM708" s="221"/>
      <c r="CN708" s="220"/>
      <c r="CO708" s="1858"/>
      <c r="CQ708" s="3"/>
      <c r="CR708" s="2020"/>
      <c r="CV708" s="121"/>
      <c r="CW708" s="2"/>
      <c r="CY708" s="3"/>
      <c r="CZ708" s="3"/>
      <c r="DA708" s="2418"/>
      <c r="DB708" s="378"/>
      <c r="DC708" s="2448"/>
      <c r="DD708" s="369"/>
      <c r="DE708" s="2"/>
      <c r="DG708" s="3"/>
      <c r="DH708" s="3"/>
      <c r="DI708" s="2"/>
      <c r="DK708" s="3"/>
      <c r="DL708" s="3"/>
      <c r="DM708" s="90"/>
      <c r="DN708" s="90"/>
      <c r="DO708" s="90"/>
      <c r="DP708" s="103"/>
      <c r="DQ708" s="2"/>
      <c r="DS708" s="3"/>
      <c r="DT708" s="121"/>
      <c r="DU708" s="1195"/>
      <c r="DV708" s="1195"/>
      <c r="DW708" s="1195"/>
      <c r="DX708" s="1196"/>
      <c r="DY708" s="2"/>
      <c r="EA708" s="3"/>
      <c r="EB708" s="121"/>
      <c r="EC708" s="2"/>
      <c r="EE708" s="3"/>
      <c r="EF708" s="121"/>
      <c r="EG708" s="2"/>
      <c r="EI708" s="3"/>
      <c r="EJ708" s="121"/>
      <c r="EK708" s="2"/>
      <c r="EM708" s="3"/>
      <c r="EN708" s="121"/>
      <c r="EO708" s="1870"/>
      <c r="EP708" s="462"/>
      <c r="EQ708" s="462"/>
      <c r="ER708" s="1871"/>
      <c r="ES708" s="2"/>
      <c r="EU708" s="3"/>
      <c r="EV708" s="121"/>
      <c r="EW708" s="2"/>
      <c r="EY708" s="3"/>
      <c r="EZ708" s="121"/>
      <c r="FA708" s="2"/>
      <c r="FC708" s="3"/>
      <c r="FD708" s="121"/>
      <c r="FE708" s="1682"/>
      <c r="FF708" s="1683"/>
      <c r="FG708" s="1684"/>
      <c r="FH708" s="1685"/>
      <c r="FL708" s="2252"/>
      <c r="FP708" s="2252"/>
      <c r="FQ708" s="1858"/>
      <c r="FT708" s="2252"/>
      <c r="FX708" s="2252"/>
      <c r="FY708" s="374"/>
      <c r="FZ708" s="374"/>
      <c r="GA708" s="374"/>
      <c r="GB708" s="2263"/>
      <c r="GC708" s="374"/>
      <c r="GD708" s="374"/>
      <c r="GE708" s="374"/>
      <c r="GF708" s="2263"/>
      <c r="GG708" s="1858"/>
      <c r="GJ708" s="2252"/>
      <c r="GK708" s="1858"/>
      <c r="GN708" s="2252"/>
      <c r="GR708" s="2252"/>
      <c r="GS708" s="374"/>
      <c r="GT708" s="374"/>
      <c r="GU708" s="374"/>
      <c r="GV708" s="2263"/>
      <c r="GW708" s="1870"/>
      <c r="GX708" s="462"/>
      <c r="GY708" s="462"/>
      <c r="GZ708" s="1871"/>
      <c r="HA708" s="1870"/>
      <c r="HB708" s="462"/>
      <c r="HC708" s="462"/>
      <c r="HD708" s="1871"/>
      <c r="HE708" s="1870"/>
      <c r="HF708" s="462"/>
      <c r="HG708" s="462"/>
      <c r="HH708" s="1871"/>
      <c r="HI708" s="374"/>
      <c r="HJ708" s="374"/>
      <c r="HK708" s="374"/>
      <c r="HL708" s="2263"/>
      <c r="HM708" s="1870"/>
      <c r="HN708" s="462"/>
      <c r="HO708" s="462"/>
      <c r="HP708" s="1871"/>
      <c r="HQ708" s="1870"/>
      <c r="HR708" s="462"/>
      <c r="HS708" s="462"/>
      <c r="HT708" s="1871"/>
      <c r="HU708" s="1906"/>
      <c r="HV708" s="683"/>
      <c r="HW708" s="683"/>
      <c r="HX708" s="1907"/>
      <c r="HY708" s="1906"/>
      <c r="HZ708" s="683"/>
      <c r="IA708" s="683"/>
      <c r="IB708" s="1907"/>
      <c r="IC708" s="374"/>
      <c r="ID708" s="374"/>
      <c r="IE708" s="374"/>
      <c r="IF708" s="2263"/>
      <c r="IG708" s="1906"/>
      <c r="IH708" s="683"/>
      <c r="II708" s="683"/>
      <c r="IJ708" s="1907"/>
      <c r="IK708" s="1869"/>
      <c r="IL708" s="374"/>
      <c r="IM708" s="374"/>
      <c r="IN708" s="2263"/>
      <c r="IO708" s="2482"/>
      <c r="IP708" s="2477"/>
      <c r="IQ708" s="2477"/>
      <c r="IR708" s="2478"/>
      <c r="IS708" s="1870">
        <v>5</v>
      </c>
      <c r="IT708" s="462">
        <v>3</v>
      </c>
      <c r="IU708" s="462">
        <v>5</v>
      </c>
      <c r="IV708" s="1871">
        <f t="shared" ref="IV708:IV712" si="936">IU708+IT708+IS708</f>
        <v>13</v>
      </c>
      <c r="IW708" s="1869"/>
      <c r="IX708" s="374"/>
      <c r="IY708" s="374"/>
      <c r="IZ708" s="2263"/>
      <c r="JA708" s="1869"/>
      <c r="JB708" s="374"/>
      <c r="JC708" s="374"/>
      <c r="JD708" s="2263"/>
      <c r="JE708" s="1869"/>
      <c r="JF708" s="374"/>
      <c r="JG708" s="374"/>
      <c r="JH708" s="2263"/>
      <c r="JI708" s="1869"/>
      <c r="JJ708" s="374"/>
      <c r="JK708" s="374"/>
      <c r="JL708" s="2263"/>
      <c r="JM708" s="1869"/>
      <c r="JN708" s="374"/>
      <c r="JO708" s="374"/>
      <c r="JP708" s="2263"/>
      <c r="JQ708" s="1869"/>
      <c r="JR708" s="374"/>
      <c r="JS708" s="374"/>
      <c r="JT708" s="2263"/>
      <c r="JU708" s="1869"/>
      <c r="JV708" s="374"/>
      <c r="JW708" s="374"/>
      <c r="JX708" s="2263"/>
      <c r="JY708" s="1870">
        <v>4</v>
      </c>
      <c r="JZ708" s="462">
        <v>4</v>
      </c>
      <c r="KA708" s="462">
        <v>5</v>
      </c>
      <c r="KB708" s="1871">
        <f t="shared" si="924"/>
        <v>13</v>
      </c>
      <c r="KC708" s="1870">
        <v>4.5</v>
      </c>
      <c r="KD708" s="462">
        <v>3</v>
      </c>
      <c r="KE708" s="462">
        <v>4.5</v>
      </c>
      <c r="KF708" s="1871">
        <f t="shared" si="919"/>
        <v>12</v>
      </c>
      <c r="KG708" s="1870">
        <v>4.5</v>
      </c>
      <c r="KH708" s="462">
        <v>3</v>
      </c>
      <c r="KI708" s="462">
        <v>5</v>
      </c>
      <c r="KJ708" s="1871">
        <f t="shared" si="920"/>
        <v>12.5</v>
      </c>
      <c r="KK708" s="1870"/>
      <c r="KL708" s="462"/>
      <c r="KM708" s="462"/>
      <c r="KN708" s="1871"/>
      <c r="KO708" s="1870"/>
      <c r="KP708" s="462"/>
      <c r="KQ708" s="462"/>
      <c r="KR708" s="1871"/>
      <c r="KS708" s="1870"/>
      <c r="KT708" s="462"/>
      <c r="KU708" s="462"/>
      <c r="KV708" s="1871"/>
      <c r="KW708" s="1870"/>
      <c r="KX708" s="462"/>
      <c r="KY708" s="462"/>
      <c r="KZ708" s="1871"/>
      <c r="LA708" s="1870"/>
      <c r="LB708" s="462"/>
      <c r="LC708" s="462"/>
      <c r="LD708" s="1871"/>
      <c r="LE708" s="1870"/>
      <c r="LF708" s="462"/>
      <c r="LG708" s="462"/>
      <c r="LH708" s="1871"/>
      <c r="LI708" s="1870"/>
      <c r="LJ708" s="462"/>
      <c r="LK708" s="462"/>
      <c r="LL708" s="1871"/>
      <c r="LM708" s="1870"/>
      <c r="LN708" s="462"/>
      <c r="LO708" s="462"/>
      <c r="LP708" s="1871"/>
      <c r="LQ708" s="1870"/>
      <c r="LR708" s="462"/>
      <c r="LS708" s="462"/>
      <c r="LT708" s="1871"/>
      <c r="LU708" s="1870"/>
      <c r="LV708" s="462"/>
      <c r="LW708" s="462"/>
      <c r="LX708" s="1871"/>
      <c r="LY708" s="1870"/>
      <c r="LZ708" s="462"/>
      <c r="MA708" s="462"/>
      <c r="MB708" s="1871"/>
      <c r="MC708" s="1870"/>
      <c r="MD708" s="462"/>
      <c r="ME708" s="462"/>
      <c r="MF708" s="1871"/>
      <c r="MG708" s="1870"/>
      <c r="MH708" s="462"/>
      <c r="MI708" s="462"/>
      <c r="MJ708" s="1871"/>
      <c r="MK708" s="1870"/>
      <c r="ML708" s="462"/>
      <c r="MM708" s="462"/>
      <c r="MN708" s="1871"/>
      <c r="MO708" s="1870"/>
      <c r="MP708" s="462"/>
      <c r="MQ708" s="462"/>
      <c r="MR708" s="1871"/>
      <c r="MS708" s="1870"/>
      <c r="MT708" s="462"/>
      <c r="MU708" s="462"/>
      <c r="MV708" s="1871"/>
      <c r="MW708" s="1870"/>
      <c r="MX708" s="462"/>
      <c r="MY708" s="462"/>
      <c r="MZ708" s="1871"/>
      <c r="NA708" s="1870"/>
      <c r="NB708" s="462"/>
      <c r="NC708" s="462"/>
      <c r="ND708" s="1871"/>
    </row>
    <row r="709" spans="1:368" s="78" customFormat="1" thickBot="1">
      <c r="A709" s="899"/>
      <c r="B709" s="1754"/>
      <c r="C709" s="1790"/>
      <c r="D709" s="2331"/>
      <c r="E709" s="1790"/>
      <c r="F709" s="2342"/>
      <c r="G709" s="2342" t="s">
        <v>764</v>
      </c>
      <c r="H709" s="2354">
        <f t="shared" si="921"/>
        <v>5</v>
      </c>
      <c r="I709" s="2343">
        <f t="shared" si="922"/>
        <v>4</v>
      </c>
      <c r="J709" s="2354">
        <f t="shared" si="923"/>
        <v>5.9</v>
      </c>
      <c r="K709" s="2214">
        <f t="shared" si="935"/>
        <v>14.9</v>
      </c>
      <c r="L709" s="1754"/>
      <c r="M709" s="65"/>
      <c r="N709" s="65"/>
      <c r="O709" s="65"/>
      <c r="P709" s="218"/>
      <c r="Q709" s="2529">
        <v>5</v>
      </c>
      <c r="R709" s="1160">
        <v>4</v>
      </c>
      <c r="S709" s="1161">
        <v>6</v>
      </c>
      <c r="T709" s="2520">
        <f t="shared" si="931"/>
        <v>15</v>
      </c>
      <c r="U709" s="41"/>
      <c r="V709" s="41"/>
      <c r="W709" s="41"/>
      <c r="X709" s="100"/>
      <c r="Y709" s="101"/>
      <c r="Z709" s="101"/>
      <c r="AA709" s="101"/>
      <c r="AB709" s="102"/>
      <c r="AC709" s="484"/>
      <c r="AD709" s="484"/>
      <c r="AE709" s="484"/>
      <c r="AF709" s="2403"/>
      <c r="AG709" s="2407"/>
      <c r="AH709" s="546"/>
      <c r="AI709" s="546"/>
      <c r="AJ709" s="724"/>
      <c r="AK709" s="485"/>
      <c r="AL709" s="486"/>
      <c r="AM709" s="486"/>
      <c r="AN709" s="2361"/>
      <c r="AO709" s="2227"/>
      <c r="AP709" s="2227"/>
      <c r="AQ709" s="2227"/>
      <c r="AR709" s="108"/>
      <c r="AS709" s="358"/>
      <c r="AT709" s="358"/>
      <c r="AU709" s="358"/>
      <c r="AV709" s="1983"/>
      <c r="AW709" s="1971"/>
      <c r="AX709" s="665"/>
      <c r="AY709" s="666"/>
      <c r="AZ709" s="1963"/>
      <c r="BA709" s="4"/>
      <c r="BB709" s="4"/>
      <c r="BC709" s="4"/>
      <c r="BD709" s="2395"/>
      <c r="BE709" s="2401"/>
      <c r="BF709" s="368"/>
      <c r="BG709" s="2451"/>
      <c r="BH709" s="2448"/>
      <c r="BI709" s="221"/>
      <c r="BJ709" s="221"/>
      <c r="BK709" s="221"/>
      <c r="BL709" s="220"/>
      <c r="BM709" s="1982"/>
      <c r="BN709" s="358"/>
      <c r="BO709" s="358"/>
      <c r="BP709" s="1983"/>
      <c r="BQ709" s="109"/>
      <c r="BR709" s="109"/>
      <c r="BS709" s="109"/>
      <c r="BT709" s="608"/>
      <c r="BU709" s="1939"/>
      <c r="BV709" s="109"/>
      <c r="BW709" s="109"/>
      <c r="BX709" s="1940"/>
      <c r="BY709" s="374"/>
      <c r="BZ709" s="374"/>
      <c r="CA709" s="374"/>
      <c r="CB709" s="2263"/>
      <c r="CC709" s="484"/>
      <c r="CD709" s="484"/>
      <c r="CE709" s="484"/>
      <c r="CF709" s="1246"/>
      <c r="CG709" s="38"/>
      <c r="CH709" s="38"/>
      <c r="CI709" s="38"/>
      <c r="CJ709" s="117"/>
      <c r="CK709" s="221"/>
      <c r="CL709" s="221"/>
      <c r="CM709" s="221"/>
      <c r="CN709" s="220"/>
      <c r="CO709" s="1858"/>
      <c r="CQ709" s="3"/>
      <c r="CR709" s="2020"/>
      <c r="CV709" s="121"/>
      <c r="CW709" s="2"/>
      <c r="CY709" s="3"/>
      <c r="CZ709" s="3"/>
      <c r="DA709" s="2418"/>
      <c r="DB709" s="378"/>
      <c r="DC709" s="2448"/>
      <c r="DD709" s="369"/>
      <c r="DE709" s="2"/>
      <c r="DG709" s="3"/>
      <c r="DH709" s="3"/>
      <c r="DI709" s="2"/>
      <c r="DK709" s="3"/>
      <c r="DL709" s="3"/>
      <c r="DM709" s="90"/>
      <c r="DN709" s="90"/>
      <c r="DO709" s="90"/>
      <c r="DP709" s="103"/>
      <c r="DQ709" s="2"/>
      <c r="DS709" s="3"/>
      <c r="DT709" s="121"/>
      <c r="DU709" s="1195"/>
      <c r="DV709" s="1195"/>
      <c r="DW709" s="1195"/>
      <c r="DX709" s="1196"/>
      <c r="DY709" s="2"/>
      <c r="EA709" s="3"/>
      <c r="EB709" s="121"/>
      <c r="EC709" s="2"/>
      <c r="EE709" s="3"/>
      <c r="EF709" s="121"/>
      <c r="EG709" s="2"/>
      <c r="EI709" s="3"/>
      <c r="EJ709" s="121"/>
      <c r="EK709" s="2"/>
      <c r="EM709" s="3"/>
      <c r="EN709" s="121"/>
      <c r="EO709" s="1870"/>
      <c r="EP709" s="462"/>
      <c r="EQ709" s="462"/>
      <c r="ER709" s="1871"/>
      <c r="ES709" s="2"/>
      <c r="EU709" s="3"/>
      <c r="EV709" s="121"/>
      <c r="EW709" s="2"/>
      <c r="EY709" s="3"/>
      <c r="EZ709" s="121"/>
      <c r="FA709" s="2"/>
      <c r="FC709" s="3"/>
      <c r="FD709" s="121"/>
      <c r="FE709" s="1682"/>
      <c r="FF709" s="1683"/>
      <c r="FG709" s="1684"/>
      <c r="FH709" s="1685"/>
      <c r="FL709" s="2252"/>
      <c r="FP709" s="2252"/>
      <c r="FQ709" s="1858"/>
      <c r="FT709" s="2252"/>
      <c r="FX709" s="2252"/>
      <c r="FY709" s="374"/>
      <c r="FZ709" s="374"/>
      <c r="GA709" s="374"/>
      <c r="GB709" s="2263"/>
      <c r="GC709" s="374"/>
      <c r="GD709" s="374"/>
      <c r="GE709" s="374"/>
      <c r="GF709" s="2263"/>
      <c r="GG709" s="1858"/>
      <c r="GJ709" s="2252"/>
      <c r="GK709" s="1858"/>
      <c r="GN709" s="2252"/>
      <c r="GR709" s="2252"/>
      <c r="GS709" s="374"/>
      <c r="GT709" s="374"/>
      <c r="GU709" s="374"/>
      <c r="GV709" s="2263"/>
      <c r="GW709" s="1870"/>
      <c r="GX709" s="462"/>
      <c r="GY709" s="462"/>
      <c r="GZ709" s="1871"/>
      <c r="HA709" s="1870"/>
      <c r="HB709" s="462"/>
      <c r="HC709" s="462"/>
      <c r="HD709" s="1871"/>
      <c r="HE709" s="1870"/>
      <c r="HF709" s="462"/>
      <c r="HG709" s="462"/>
      <c r="HH709" s="1871"/>
      <c r="HI709" s="2477"/>
      <c r="HJ709" s="2477"/>
      <c r="HK709" s="2477"/>
      <c r="HL709" s="2478"/>
      <c r="HM709" s="1870"/>
      <c r="HN709" s="462"/>
      <c r="HO709" s="462"/>
      <c r="HP709" s="1871"/>
      <c r="HQ709" s="1870"/>
      <c r="HR709" s="462"/>
      <c r="HS709" s="462"/>
      <c r="HT709" s="1871"/>
      <c r="HU709" s="1906"/>
      <c r="HV709" s="683"/>
      <c r="HW709" s="683"/>
      <c r="HX709" s="1907"/>
      <c r="HY709" s="1906"/>
      <c r="HZ709" s="683"/>
      <c r="IA709" s="683"/>
      <c r="IB709" s="1907"/>
      <c r="IC709" s="374"/>
      <c r="ID709" s="374"/>
      <c r="IE709" s="374"/>
      <c r="IF709" s="2263"/>
      <c r="IG709" s="1906"/>
      <c r="IH709" s="683"/>
      <c r="II709" s="683"/>
      <c r="IJ709" s="1907"/>
      <c r="IK709" s="1869"/>
      <c r="IL709" s="374"/>
      <c r="IM709" s="374"/>
      <c r="IN709" s="2263"/>
      <c r="IO709" s="2482"/>
      <c r="IP709" s="2477"/>
      <c r="IQ709" s="2477"/>
      <c r="IR709" s="2478"/>
      <c r="IS709" s="1870">
        <v>5</v>
      </c>
      <c r="IT709" s="462">
        <v>5</v>
      </c>
      <c r="IU709" s="462">
        <v>7</v>
      </c>
      <c r="IV709" s="1871">
        <f t="shared" si="936"/>
        <v>17</v>
      </c>
      <c r="IW709" s="1869"/>
      <c r="IX709" s="374"/>
      <c r="IY709" s="374"/>
      <c r="IZ709" s="2263"/>
      <c r="JA709" s="1869"/>
      <c r="JB709" s="374"/>
      <c r="JC709" s="374"/>
      <c r="JD709" s="2263"/>
      <c r="JE709" s="1869"/>
      <c r="JF709" s="374"/>
      <c r="JG709" s="374"/>
      <c r="JH709" s="2263"/>
      <c r="JI709" s="1869"/>
      <c r="JJ709" s="374"/>
      <c r="JK709" s="374"/>
      <c r="JL709" s="2263"/>
      <c r="JM709" s="1869"/>
      <c r="JN709" s="374"/>
      <c r="JO709" s="374"/>
      <c r="JP709" s="2263"/>
      <c r="JQ709" s="1869"/>
      <c r="JR709" s="374"/>
      <c r="JS709" s="374"/>
      <c r="JT709" s="2263"/>
      <c r="JU709" s="1869"/>
      <c r="JV709" s="374"/>
      <c r="JW709" s="374"/>
      <c r="JX709" s="2263"/>
      <c r="JY709" s="1870">
        <v>6</v>
      </c>
      <c r="JZ709" s="462">
        <v>3</v>
      </c>
      <c r="KA709" s="462">
        <v>4</v>
      </c>
      <c r="KB709" s="1871">
        <f t="shared" si="924"/>
        <v>13</v>
      </c>
      <c r="KC709" s="1870">
        <v>4.5</v>
      </c>
      <c r="KD709" s="462">
        <v>4</v>
      </c>
      <c r="KE709" s="462">
        <v>6.5</v>
      </c>
      <c r="KF709" s="1871">
        <f t="shared" si="919"/>
        <v>15</v>
      </c>
      <c r="KG709" s="1870">
        <v>4.5</v>
      </c>
      <c r="KH709" s="462">
        <v>4</v>
      </c>
      <c r="KI709" s="462">
        <v>6</v>
      </c>
      <c r="KJ709" s="1871">
        <f t="shared" si="920"/>
        <v>14.5</v>
      </c>
      <c r="KK709" s="1870"/>
      <c r="KL709" s="462"/>
      <c r="KM709" s="462"/>
      <c r="KN709" s="1871"/>
      <c r="KO709" s="1870"/>
      <c r="KP709" s="462"/>
      <c r="KQ709" s="462"/>
      <c r="KR709" s="1871"/>
      <c r="KS709" s="1870"/>
      <c r="KT709" s="462"/>
      <c r="KU709" s="462"/>
      <c r="KV709" s="1871"/>
      <c r="KW709" s="1870"/>
      <c r="KX709" s="462"/>
      <c r="KY709" s="462"/>
      <c r="KZ709" s="1871"/>
      <c r="LA709" s="1870"/>
      <c r="LB709" s="462"/>
      <c r="LC709" s="462"/>
      <c r="LD709" s="1871"/>
      <c r="LE709" s="1870"/>
      <c r="LF709" s="462"/>
      <c r="LG709" s="462"/>
      <c r="LH709" s="1871"/>
      <c r="LI709" s="1870"/>
      <c r="LJ709" s="462"/>
      <c r="LK709" s="462"/>
      <c r="LL709" s="1871"/>
      <c r="LM709" s="1870"/>
      <c r="LN709" s="462"/>
      <c r="LO709" s="462"/>
      <c r="LP709" s="1871"/>
      <c r="LQ709" s="1870"/>
      <c r="LR709" s="462"/>
      <c r="LS709" s="462"/>
      <c r="LT709" s="1871"/>
      <c r="LU709" s="1870"/>
      <c r="LV709" s="462"/>
      <c r="LW709" s="462"/>
      <c r="LX709" s="1871"/>
      <c r="LY709" s="1870"/>
      <c r="LZ709" s="462"/>
      <c r="MA709" s="462"/>
      <c r="MB709" s="1871"/>
      <c r="MC709" s="1870"/>
      <c r="MD709" s="462"/>
      <c r="ME709" s="462"/>
      <c r="MF709" s="1871"/>
      <c r="MG709" s="1870"/>
      <c r="MH709" s="462"/>
      <c r="MI709" s="462"/>
      <c r="MJ709" s="1871"/>
      <c r="MK709" s="1870"/>
      <c r="ML709" s="462"/>
      <c r="MM709" s="462"/>
      <c r="MN709" s="1871"/>
      <c r="MO709" s="1870"/>
      <c r="MP709" s="462"/>
      <c r="MQ709" s="462"/>
      <c r="MR709" s="1871"/>
      <c r="MS709" s="1870"/>
      <c r="MT709" s="462"/>
      <c r="MU709" s="462"/>
      <c r="MV709" s="1871"/>
      <c r="MW709" s="1870"/>
      <c r="MX709" s="462"/>
      <c r="MY709" s="462"/>
      <c r="MZ709" s="1871"/>
      <c r="NA709" s="1870"/>
      <c r="NB709" s="462"/>
      <c r="NC709" s="462"/>
      <c r="ND709" s="1871"/>
    </row>
    <row r="710" spans="1:368" s="78" customFormat="1" thickBot="1">
      <c r="A710" s="899"/>
      <c r="B710" s="1754"/>
      <c r="C710" s="1790"/>
      <c r="D710" s="2331"/>
      <c r="E710" s="1790"/>
      <c r="F710" s="2342"/>
      <c r="G710" s="2342" t="s">
        <v>765</v>
      </c>
      <c r="H710" s="2377">
        <f t="shared" si="921"/>
        <v>5.0549999999999997</v>
      </c>
      <c r="I710" s="2352">
        <f t="shared" si="922"/>
        <v>4.9550000000000001</v>
      </c>
      <c r="J710" s="2352">
        <f t="shared" si="923"/>
        <v>6.14</v>
      </c>
      <c r="K710" s="2362">
        <f t="shared" si="935"/>
        <v>16.149999999999999</v>
      </c>
      <c r="L710" s="1754"/>
      <c r="M710" s="65"/>
      <c r="N710" s="65"/>
      <c r="O710" s="65"/>
      <c r="P710" s="218"/>
      <c r="Q710" s="2529">
        <v>4</v>
      </c>
      <c r="R710" s="1160">
        <v>5</v>
      </c>
      <c r="S710" s="1161">
        <v>7</v>
      </c>
      <c r="T710" s="2520">
        <f t="shared" si="931"/>
        <v>16</v>
      </c>
      <c r="U710" s="41"/>
      <c r="V710" s="41"/>
      <c r="W710" s="41"/>
      <c r="X710" s="100"/>
      <c r="Y710" s="101"/>
      <c r="Z710" s="101"/>
      <c r="AA710" s="101"/>
      <c r="AB710" s="102"/>
      <c r="AC710" s="484"/>
      <c r="AD710" s="484"/>
      <c r="AE710" s="484"/>
      <c r="AF710" s="2403"/>
      <c r="AG710" s="2407"/>
      <c r="AH710" s="546"/>
      <c r="AI710" s="546"/>
      <c r="AJ710" s="724"/>
      <c r="AK710" s="485"/>
      <c r="AL710" s="486"/>
      <c r="AM710" s="486"/>
      <c r="AN710" s="2361"/>
      <c r="AO710" s="2227"/>
      <c r="AP710" s="2227"/>
      <c r="AQ710" s="2227"/>
      <c r="AR710" s="108"/>
      <c r="AS710" s="358"/>
      <c r="AT710" s="358"/>
      <c r="AU710" s="358"/>
      <c r="AV710" s="1983"/>
      <c r="AW710" s="1971"/>
      <c r="AX710" s="665"/>
      <c r="AY710" s="666"/>
      <c r="AZ710" s="1963"/>
      <c r="BA710" s="4"/>
      <c r="BB710" s="4"/>
      <c r="BC710" s="4"/>
      <c r="BD710" s="2395"/>
      <c r="BE710" s="2212"/>
      <c r="BF710" s="2213"/>
      <c r="BG710" s="2470"/>
      <c r="BH710" s="2443"/>
      <c r="BI710" s="221"/>
      <c r="BJ710" s="221"/>
      <c r="BK710" s="221"/>
      <c r="BL710" s="220"/>
      <c r="BM710" s="1982"/>
      <c r="BN710" s="358"/>
      <c r="BO710" s="358"/>
      <c r="BP710" s="1983"/>
      <c r="BQ710" s="109"/>
      <c r="BR710" s="109"/>
      <c r="BS710" s="109"/>
      <c r="BT710" s="608"/>
      <c r="BU710" s="1939"/>
      <c r="BV710" s="109"/>
      <c r="BW710" s="109"/>
      <c r="BX710" s="1940"/>
      <c r="BY710" s="374"/>
      <c r="BZ710" s="374"/>
      <c r="CA710" s="374"/>
      <c r="CB710" s="2263"/>
      <c r="CC710" s="484"/>
      <c r="CD710" s="484"/>
      <c r="CE710" s="484"/>
      <c r="CF710" s="1246"/>
      <c r="CG710" s="38"/>
      <c r="CH710" s="38"/>
      <c r="CI710" s="38"/>
      <c r="CJ710" s="117"/>
      <c r="CK710" s="221"/>
      <c r="CL710" s="221"/>
      <c r="CM710" s="221"/>
      <c r="CN710" s="220"/>
      <c r="CO710" s="1858"/>
      <c r="CQ710" s="3"/>
      <c r="CR710" s="2020"/>
      <c r="CV710" s="121"/>
      <c r="CW710" s="2"/>
      <c r="CY710" s="3"/>
      <c r="CZ710" s="3"/>
      <c r="DA710" s="2418"/>
      <c r="DB710" s="378"/>
      <c r="DC710" s="2448"/>
      <c r="DD710" s="369"/>
      <c r="DE710" s="2"/>
      <c r="DG710" s="3"/>
      <c r="DH710" s="3"/>
      <c r="DI710" s="2"/>
      <c r="DK710" s="3"/>
      <c r="DL710" s="3"/>
      <c r="DM710" s="90"/>
      <c r="DN710" s="90"/>
      <c r="DO710" s="90"/>
      <c r="DP710" s="103"/>
      <c r="DQ710" s="2"/>
      <c r="DS710" s="3"/>
      <c r="DT710" s="121"/>
      <c r="DU710" s="1195"/>
      <c r="DV710" s="1195"/>
      <c r="DW710" s="1195"/>
      <c r="DX710" s="1196"/>
      <c r="DY710" s="2"/>
      <c r="EA710" s="3"/>
      <c r="EB710" s="121"/>
      <c r="EC710" s="2"/>
      <c r="EE710" s="3"/>
      <c r="EF710" s="121"/>
      <c r="EG710" s="2"/>
      <c r="EI710" s="3"/>
      <c r="EJ710" s="121"/>
      <c r="EK710" s="2"/>
      <c r="EM710" s="3"/>
      <c r="EN710" s="121"/>
      <c r="EO710" s="1870"/>
      <c r="EP710" s="462"/>
      <c r="EQ710" s="462"/>
      <c r="ER710" s="1871"/>
      <c r="ES710" s="2"/>
      <c r="EU710" s="3"/>
      <c r="EV710" s="121"/>
      <c r="EW710" s="2"/>
      <c r="EY710" s="3"/>
      <c r="EZ710" s="121"/>
      <c r="FA710" s="2"/>
      <c r="FC710" s="3"/>
      <c r="FD710" s="121"/>
      <c r="FE710" s="1682"/>
      <c r="FF710" s="1683"/>
      <c r="FG710" s="1684"/>
      <c r="FH710" s="1685"/>
      <c r="FL710" s="2252"/>
      <c r="FP710" s="2252"/>
      <c r="FQ710" s="1858"/>
      <c r="FT710" s="2252"/>
      <c r="FX710" s="2252"/>
      <c r="FY710" s="374"/>
      <c r="FZ710" s="374"/>
      <c r="GA710" s="374"/>
      <c r="GB710" s="2263"/>
      <c r="GC710" s="374"/>
      <c r="GD710" s="374"/>
      <c r="GE710" s="374"/>
      <c r="GF710" s="2263"/>
      <c r="GG710" s="1858"/>
      <c r="GJ710" s="2252"/>
      <c r="GK710" s="1858"/>
      <c r="GN710" s="2252"/>
      <c r="GR710" s="2252"/>
      <c r="GS710" s="374"/>
      <c r="GT710" s="374"/>
      <c r="GU710" s="374"/>
      <c r="GV710" s="2263"/>
      <c r="GW710" s="1870"/>
      <c r="GX710" s="462"/>
      <c r="GY710" s="462"/>
      <c r="GZ710" s="1871"/>
      <c r="HA710" s="1870"/>
      <c r="HB710" s="462"/>
      <c r="HC710" s="462"/>
      <c r="HD710" s="1871"/>
      <c r="HE710" s="1870"/>
      <c r="HF710" s="462"/>
      <c r="HG710" s="462"/>
      <c r="HH710" s="1871"/>
      <c r="HI710" s="374"/>
      <c r="HJ710" s="374"/>
      <c r="HK710" s="374"/>
      <c r="HL710" s="2263"/>
      <c r="HM710" s="1870"/>
      <c r="HN710" s="462"/>
      <c r="HO710" s="462"/>
      <c r="HP710" s="1871"/>
      <c r="HQ710" s="1870"/>
      <c r="HR710" s="462"/>
      <c r="HS710" s="462"/>
      <c r="HT710" s="1871"/>
      <c r="HU710" s="1906"/>
      <c r="HV710" s="683"/>
      <c r="HW710" s="683"/>
      <c r="HX710" s="1907"/>
      <c r="HY710" s="1906"/>
      <c r="HZ710" s="683"/>
      <c r="IA710" s="683"/>
      <c r="IB710" s="1907"/>
      <c r="IC710" s="374"/>
      <c r="ID710" s="374"/>
      <c r="IE710" s="374"/>
      <c r="IF710" s="2263"/>
      <c r="IG710" s="1906"/>
      <c r="IH710" s="683"/>
      <c r="II710" s="683"/>
      <c r="IJ710" s="1907"/>
      <c r="IK710" s="1869"/>
      <c r="IL710" s="374"/>
      <c r="IM710" s="374"/>
      <c r="IN710" s="2263"/>
      <c r="IO710" s="2482"/>
      <c r="IP710" s="2477"/>
      <c r="IQ710" s="2477"/>
      <c r="IR710" s="2478"/>
      <c r="IS710" s="1870">
        <v>5</v>
      </c>
      <c r="IT710" s="462">
        <v>5</v>
      </c>
      <c r="IU710" s="462">
        <v>6</v>
      </c>
      <c r="IV710" s="1871">
        <f t="shared" si="936"/>
        <v>16</v>
      </c>
      <c r="IW710" s="1869"/>
      <c r="IX710" s="374"/>
      <c r="IY710" s="374"/>
      <c r="IZ710" s="2263"/>
      <c r="JA710" s="1869"/>
      <c r="JB710" s="374"/>
      <c r="JC710" s="374"/>
      <c r="JD710" s="2263"/>
      <c r="JE710" s="1869"/>
      <c r="JF710" s="374"/>
      <c r="JG710" s="374"/>
      <c r="JH710" s="2263"/>
      <c r="JI710" s="1869"/>
      <c r="JJ710" s="374"/>
      <c r="JK710" s="374"/>
      <c r="JL710" s="2263"/>
      <c r="JM710" s="1869"/>
      <c r="JN710" s="374"/>
      <c r="JO710" s="374"/>
      <c r="JP710" s="2263"/>
      <c r="JQ710" s="1869"/>
      <c r="JR710" s="374"/>
      <c r="JS710" s="374"/>
      <c r="JT710" s="2263"/>
      <c r="JU710" s="1869"/>
      <c r="JV710" s="374"/>
      <c r="JW710" s="374"/>
      <c r="JX710" s="2263"/>
      <c r="JY710" s="1870">
        <v>6</v>
      </c>
      <c r="JZ710" s="462">
        <v>5</v>
      </c>
      <c r="KA710" s="462">
        <v>5</v>
      </c>
      <c r="KB710" s="1871">
        <f t="shared" si="924"/>
        <v>16</v>
      </c>
      <c r="KC710" s="2477">
        <f t="shared" ref="KC710" si="937">KF710*6/20</f>
        <v>4.2750000000000004</v>
      </c>
      <c r="KD710" s="2477">
        <f t="shared" ref="KD710" si="938">KF710*6/20</f>
        <v>4.2750000000000004</v>
      </c>
      <c r="KE710" s="2477">
        <f t="shared" ref="KE710" si="939">KF710*8/20</f>
        <v>5.7</v>
      </c>
      <c r="KF710" s="2478">
        <v>14.25</v>
      </c>
      <c r="KG710" s="1870">
        <v>6</v>
      </c>
      <c r="KH710" s="462">
        <v>5.5</v>
      </c>
      <c r="KI710" s="462">
        <v>7</v>
      </c>
      <c r="KJ710" s="1871">
        <f t="shared" ref="KJ710" si="940">KI710+KH710+KG710</f>
        <v>18.5</v>
      </c>
      <c r="KK710" s="1870"/>
      <c r="KL710" s="462"/>
      <c r="KM710" s="462"/>
      <c r="KN710" s="1871"/>
      <c r="KO710" s="1870"/>
      <c r="KP710" s="462"/>
      <c r="KQ710" s="462"/>
      <c r="KR710" s="1871"/>
      <c r="KS710" s="1870"/>
      <c r="KT710" s="462"/>
      <c r="KU710" s="462"/>
      <c r="KV710" s="1871"/>
      <c r="KW710" s="1870"/>
      <c r="KX710" s="462"/>
      <c r="KY710" s="462"/>
      <c r="KZ710" s="1871"/>
      <c r="LA710" s="1870"/>
      <c r="LB710" s="462"/>
      <c r="LC710" s="462"/>
      <c r="LD710" s="1871"/>
      <c r="LE710" s="1870"/>
      <c r="LF710" s="462"/>
      <c r="LG710" s="462"/>
      <c r="LH710" s="1871"/>
      <c r="LI710" s="1870"/>
      <c r="LJ710" s="462"/>
      <c r="LK710" s="462"/>
      <c r="LL710" s="1871"/>
      <c r="LM710" s="1870"/>
      <c r="LN710" s="462"/>
      <c r="LO710" s="462"/>
      <c r="LP710" s="1871"/>
      <c r="LQ710" s="1870"/>
      <c r="LR710" s="462"/>
      <c r="LS710" s="462"/>
      <c r="LT710" s="1871"/>
      <c r="LU710" s="1870"/>
      <c r="LV710" s="462"/>
      <c r="LW710" s="462"/>
      <c r="LX710" s="1871"/>
      <c r="LY710" s="1870"/>
      <c r="LZ710" s="462"/>
      <c r="MA710" s="462"/>
      <c r="MB710" s="1871"/>
      <c r="MC710" s="1870"/>
      <c r="MD710" s="462"/>
      <c r="ME710" s="462"/>
      <c r="MF710" s="1871"/>
      <c r="MG710" s="1870"/>
      <c r="MH710" s="462"/>
      <c r="MI710" s="462"/>
      <c r="MJ710" s="1871"/>
      <c r="MK710" s="1870"/>
      <c r="ML710" s="462"/>
      <c r="MM710" s="462"/>
      <c r="MN710" s="1871"/>
      <c r="MO710" s="1870"/>
      <c r="MP710" s="462"/>
      <c r="MQ710" s="462"/>
      <c r="MR710" s="1871"/>
      <c r="MS710" s="1870"/>
      <c r="MT710" s="462"/>
      <c r="MU710" s="462"/>
      <c r="MV710" s="1871"/>
      <c r="MW710" s="1870"/>
      <c r="MX710" s="462"/>
      <c r="MY710" s="462"/>
      <c r="MZ710" s="1871"/>
      <c r="NA710" s="1870"/>
      <c r="NB710" s="462"/>
      <c r="NC710" s="462"/>
      <c r="ND710" s="1871"/>
    </row>
    <row r="711" spans="1:368" s="78" customFormat="1" thickBot="1">
      <c r="A711" s="899"/>
      <c r="B711" s="1754"/>
      <c r="C711" s="1790"/>
      <c r="D711" s="2331"/>
      <c r="E711" s="1790"/>
      <c r="F711" s="2342"/>
      <c r="G711" s="2342" t="s">
        <v>766</v>
      </c>
      <c r="H711" s="2343">
        <f t="shared" si="921"/>
        <v>3.6</v>
      </c>
      <c r="I711" s="2343">
        <f t="shared" si="922"/>
        <v>3.1</v>
      </c>
      <c r="J711" s="2343">
        <f t="shared" si="923"/>
        <v>5</v>
      </c>
      <c r="K711" s="2214">
        <f t="shared" si="915"/>
        <v>11.7</v>
      </c>
      <c r="L711" s="1754"/>
      <c r="M711" s="65"/>
      <c r="N711" s="65"/>
      <c r="O711" s="65"/>
      <c r="P711" s="218"/>
      <c r="Q711" s="2529">
        <v>4</v>
      </c>
      <c r="R711" s="1160">
        <v>2</v>
      </c>
      <c r="S711" s="1161">
        <v>4</v>
      </c>
      <c r="T711" s="2520">
        <f t="shared" si="931"/>
        <v>10</v>
      </c>
      <c r="U711" s="41"/>
      <c r="V711" s="41"/>
      <c r="W711" s="41"/>
      <c r="X711" s="100"/>
      <c r="Y711" s="101"/>
      <c r="Z711" s="101"/>
      <c r="AA711" s="101"/>
      <c r="AB711" s="102"/>
      <c r="AC711" s="484"/>
      <c r="AD711" s="484"/>
      <c r="AE711" s="484"/>
      <c r="AF711" s="2403"/>
      <c r="AG711" s="2407"/>
      <c r="AH711" s="546"/>
      <c r="AI711" s="546"/>
      <c r="AJ711" s="724"/>
      <c r="AK711" s="485"/>
      <c r="AL711" s="486"/>
      <c r="AM711" s="486"/>
      <c r="AN711" s="2361"/>
      <c r="AO711" s="2227"/>
      <c r="AP711" s="2227"/>
      <c r="AQ711" s="2227"/>
      <c r="AR711" s="108"/>
      <c r="AS711" s="358"/>
      <c r="AT711" s="358"/>
      <c r="AU711" s="358"/>
      <c r="AV711" s="1983"/>
      <c r="AW711" s="1971"/>
      <c r="AX711" s="665"/>
      <c r="AY711" s="666"/>
      <c r="AZ711" s="1963"/>
      <c r="BA711" s="4"/>
      <c r="BB711" s="4"/>
      <c r="BC711" s="4"/>
      <c r="BD711" s="2395"/>
      <c r="BE711" s="2401"/>
      <c r="BF711" s="368"/>
      <c r="BG711" s="2451"/>
      <c r="BH711" s="2448"/>
      <c r="BI711" s="221"/>
      <c r="BJ711" s="221"/>
      <c r="BK711" s="221"/>
      <c r="BL711" s="220"/>
      <c r="BM711" s="1982"/>
      <c r="BN711" s="358"/>
      <c r="BO711" s="358"/>
      <c r="BP711" s="1983"/>
      <c r="BQ711" s="109"/>
      <c r="BR711" s="109"/>
      <c r="BS711" s="109"/>
      <c r="BT711" s="608"/>
      <c r="BU711" s="1939"/>
      <c r="BV711" s="109"/>
      <c r="BW711" s="109"/>
      <c r="BX711" s="1940"/>
      <c r="BY711" s="374"/>
      <c r="BZ711" s="374"/>
      <c r="CA711" s="374"/>
      <c r="CB711" s="2263"/>
      <c r="CC711" s="484"/>
      <c r="CD711" s="484"/>
      <c r="CE711" s="484"/>
      <c r="CF711" s="1246"/>
      <c r="CG711" s="38"/>
      <c r="CH711" s="38"/>
      <c r="CI711" s="38"/>
      <c r="CJ711" s="117"/>
      <c r="CK711" s="221"/>
      <c r="CL711" s="221"/>
      <c r="CM711" s="221"/>
      <c r="CN711" s="220"/>
      <c r="CO711" s="1858"/>
      <c r="CQ711" s="3"/>
      <c r="CR711" s="2020"/>
      <c r="CV711" s="121"/>
      <c r="CW711" s="2"/>
      <c r="CY711" s="3"/>
      <c r="CZ711" s="3"/>
      <c r="DA711" s="2418"/>
      <c r="DB711" s="378"/>
      <c r="DC711" s="2448"/>
      <c r="DD711" s="369"/>
      <c r="DE711" s="2"/>
      <c r="DG711" s="3"/>
      <c r="DH711" s="3"/>
      <c r="DI711" s="2"/>
      <c r="DK711" s="3"/>
      <c r="DL711" s="3"/>
      <c r="DM711" s="90"/>
      <c r="DN711" s="90"/>
      <c r="DO711" s="90"/>
      <c r="DP711" s="103"/>
      <c r="DQ711" s="2"/>
      <c r="DS711" s="3"/>
      <c r="DT711" s="121"/>
      <c r="DU711" s="1195"/>
      <c r="DV711" s="1195"/>
      <c r="DW711" s="1195"/>
      <c r="DX711" s="1196"/>
      <c r="DY711" s="2"/>
      <c r="EA711" s="3"/>
      <c r="EB711" s="121"/>
      <c r="EC711" s="2"/>
      <c r="EE711" s="3"/>
      <c r="EF711" s="121"/>
      <c r="EG711" s="2"/>
      <c r="EI711" s="3"/>
      <c r="EJ711" s="121"/>
      <c r="EK711" s="2"/>
      <c r="EM711" s="3"/>
      <c r="EN711" s="121"/>
      <c r="EO711" s="1870"/>
      <c r="EP711" s="462"/>
      <c r="EQ711" s="462"/>
      <c r="ER711" s="1871"/>
      <c r="ES711" s="2"/>
      <c r="EU711" s="3"/>
      <c r="EV711" s="121"/>
      <c r="EW711" s="2"/>
      <c r="EY711" s="3"/>
      <c r="EZ711" s="121"/>
      <c r="FA711" s="2"/>
      <c r="FC711" s="3"/>
      <c r="FD711" s="121"/>
      <c r="FE711" s="1682"/>
      <c r="FF711" s="1683"/>
      <c r="FG711" s="1684"/>
      <c r="FH711" s="1685"/>
      <c r="FL711" s="2252"/>
      <c r="FP711" s="2252"/>
      <c r="FQ711" s="1858"/>
      <c r="FT711" s="2252"/>
      <c r="FX711" s="2252"/>
      <c r="FY711" s="374"/>
      <c r="FZ711" s="374"/>
      <c r="GA711" s="374"/>
      <c r="GB711" s="2263"/>
      <c r="GC711" s="374"/>
      <c r="GD711" s="374"/>
      <c r="GE711" s="374"/>
      <c r="GF711" s="2263"/>
      <c r="GG711" s="1858"/>
      <c r="GJ711" s="2252"/>
      <c r="GK711" s="1858"/>
      <c r="GN711" s="2252"/>
      <c r="GR711" s="2252"/>
      <c r="GS711" s="374"/>
      <c r="GT711" s="374"/>
      <c r="GU711" s="374"/>
      <c r="GV711" s="2263"/>
      <c r="GW711" s="1870"/>
      <c r="GX711" s="462"/>
      <c r="GY711" s="462"/>
      <c r="GZ711" s="1871"/>
      <c r="HA711" s="1870"/>
      <c r="HB711" s="462"/>
      <c r="HC711" s="462"/>
      <c r="HD711" s="1871"/>
      <c r="HE711" s="1870"/>
      <c r="HF711" s="462"/>
      <c r="HG711" s="462"/>
      <c r="HH711" s="1871"/>
      <c r="HI711" s="374"/>
      <c r="HJ711" s="374"/>
      <c r="HK711" s="374"/>
      <c r="HL711" s="2263"/>
      <c r="HM711" s="1870"/>
      <c r="HN711" s="462"/>
      <c r="HO711" s="462"/>
      <c r="HP711" s="1871"/>
      <c r="HQ711" s="1870"/>
      <c r="HR711" s="462"/>
      <c r="HS711" s="462"/>
      <c r="HT711" s="1871"/>
      <c r="HU711" s="1870"/>
      <c r="HV711" s="462"/>
      <c r="HW711" s="462"/>
      <c r="HX711" s="1871"/>
      <c r="HY711" s="1870"/>
      <c r="HZ711" s="462"/>
      <c r="IA711" s="462"/>
      <c r="IB711" s="1871"/>
      <c r="IC711" s="374"/>
      <c r="ID711" s="374"/>
      <c r="IE711" s="374"/>
      <c r="IF711" s="2263"/>
      <c r="IG711" s="1870"/>
      <c r="IH711" s="462"/>
      <c r="II711" s="462"/>
      <c r="IJ711" s="1871"/>
      <c r="IK711" s="2482"/>
      <c r="IL711" s="2477"/>
      <c r="IM711" s="2477"/>
      <c r="IN711" s="2478"/>
      <c r="IO711" s="1869"/>
      <c r="IP711" s="374"/>
      <c r="IQ711" s="374"/>
      <c r="IR711" s="2263"/>
      <c r="IS711" s="1870">
        <v>5</v>
      </c>
      <c r="IT711" s="462">
        <v>3</v>
      </c>
      <c r="IU711" s="462">
        <v>6</v>
      </c>
      <c r="IV711" s="1871">
        <f t="shared" si="936"/>
        <v>14</v>
      </c>
      <c r="IW711" s="1869"/>
      <c r="IX711" s="374"/>
      <c r="IY711" s="374"/>
      <c r="IZ711" s="2263"/>
      <c r="JA711" s="1869"/>
      <c r="JB711" s="374"/>
      <c r="JC711" s="374"/>
      <c r="JD711" s="2263"/>
      <c r="JE711" s="1869"/>
      <c r="JF711" s="374"/>
      <c r="JG711" s="374"/>
      <c r="JH711" s="2263"/>
      <c r="JI711" s="1869"/>
      <c r="JJ711" s="374"/>
      <c r="JK711" s="374"/>
      <c r="JL711" s="2263"/>
      <c r="JM711" s="1869"/>
      <c r="JN711" s="374"/>
      <c r="JO711" s="374"/>
      <c r="JP711" s="2263"/>
      <c r="JQ711" s="1869"/>
      <c r="JR711" s="374"/>
      <c r="JS711" s="374"/>
      <c r="JT711" s="2263"/>
      <c r="JU711" s="1869"/>
      <c r="JV711" s="374"/>
      <c r="JW711" s="374"/>
      <c r="JX711" s="2263"/>
      <c r="JY711" s="1870">
        <v>3</v>
      </c>
      <c r="JZ711" s="462">
        <v>3</v>
      </c>
      <c r="KA711" s="462">
        <v>4</v>
      </c>
      <c r="KB711" s="1871">
        <f t="shared" si="924"/>
        <v>10</v>
      </c>
      <c r="KC711" s="1870">
        <v>3</v>
      </c>
      <c r="KD711" s="462">
        <v>4.5</v>
      </c>
      <c r="KE711" s="462">
        <v>5.5</v>
      </c>
      <c r="KF711" s="1871">
        <f t="shared" si="919"/>
        <v>13</v>
      </c>
      <c r="KG711" s="1870">
        <v>3</v>
      </c>
      <c r="KH711" s="462">
        <v>3</v>
      </c>
      <c r="KI711" s="462">
        <v>5.5</v>
      </c>
      <c r="KJ711" s="1871">
        <f t="shared" ref="KJ711:KJ712" si="941">KI711+KH711+KG711</f>
        <v>11.5</v>
      </c>
      <c r="KK711" s="1870"/>
      <c r="KL711" s="462"/>
      <c r="KM711" s="462"/>
      <c r="KN711" s="1871"/>
      <c r="KO711" s="1870"/>
      <c r="KP711" s="462"/>
      <c r="KQ711" s="462"/>
      <c r="KR711" s="1871"/>
      <c r="KS711" s="1870"/>
      <c r="KT711" s="462"/>
      <c r="KU711" s="462"/>
      <c r="KV711" s="1871"/>
      <c r="KW711" s="1870"/>
      <c r="KX711" s="462"/>
      <c r="KY711" s="462"/>
      <c r="KZ711" s="1871"/>
      <c r="LA711" s="1870"/>
      <c r="LB711" s="462"/>
      <c r="LC711" s="462"/>
      <c r="LD711" s="1871"/>
      <c r="LE711" s="1870"/>
      <c r="LF711" s="462"/>
      <c r="LG711" s="462"/>
      <c r="LH711" s="1871"/>
      <c r="LI711" s="1870"/>
      <c r="LJ711" s="462"/>
      <c r="LK711" s="462"/>
      <c r="LL711" s="1871"/>
      <c r="LM711" s="1870"/>
      <c r="LN711" s="462"/>
      <c r="LO711" s="462"/>
      <c r="LP711" s="1871"/>
      <c r="LQ711" s="1870"/>
      <c r="LR711" s="462"/>
      <c r="LS711" s="462"/>
      <c r="LT711" s="1871"/>
      <c r="LU711" s="1870"/>
      <c r="LV711" s="462"/>
      <c r="LW711" s="462"/>
      <c r="LX711" s="1871"/>
      <c r="LY711" s="1870"/>
      <c r="LZ711" s="462"/>
      <c r="MA711" s="462"/>
      <c r="MB711" s="1871"/>
      <c r="MC711" s="1870"/>
      <c r="MD711" s="462"/>
      <c r="ME711" s="462"/>
      <c r="MF711" s="1871"/>
      <c r="MG711" s="1870"/>
      <c r="MH711" s="462"/>
      <c r="MI711" s="462"/>
      <c r="MJ711" s="1871"/>
      <c r="MK711" s="1870"/>
      <c r="ML711" s="462"/>
      <c r="MM711" s="462"/>
      <c r="MN711" s="1871"/>
      <c r="MO711" s="1870"/>
      <c r="MP711" s="462"/>
      <c r="MQ711" s="462"/>
      <c r="MR711" s="1871"/>
      <c r="MS711" s="1870"/>
      <c r="MT711" s="462"/>
      <c r="MU711" s="462"/>
      <c r="MV711" s="1871"/>
      <c r="MW711" s="1870"/>
      <c r="MX711" s="462"/>
      <c r="MY711" s="462"/>
      <c r="MZ711" s="1871"/>
      <c r="NA711" s="1870"/>
      <c r="NB711" s="462"/>
      <c r="NC711" s="462"/>
      <c r="ND711" s="1871"/>
    </row>
    <row r="712" spans="1:368" s="933" customFormat="1" thickBot="1">
      <c r="A712" s="900"/>
      <c r="B712" s="1761"/>
      <c r="C712" s="2340"/>
      <c r="D712" s="2347"/>
      <c r="E712" s="2340"/>
      <c r="F712" s="2270"/>
      <c r="G712" s="2270" t="s">
        <v>767</v>
      </c>
      <c r="H712" s="2343">
        <f t="shared" si="921"/>
        <v>4.6028000000000002</v>
      </c>
      <c r="I712" s="2343">
        <f t="shared" si="922"/>
        <v>4.3027999999999995</v>
      </c>
      <c r="J712" s="2343">
        <f t="shared" si="923"/>
        <v>5.3704000000000001</v>
      </c>
      <c r="K712" s="2214">
        <f t="shared" si="915"/>
        <v>14.276</v>
      </c>
      <c r="L712" s="1761"/>
      <c r="M712" s="2136"/>
      <c r="N712" s="2136"/>
      <c r="O712" s="2136"/>
      <c r="P712" s="2492"/>
      <c r="Q712" s="2529">
        <v>4</v>
      </c>
      <c r="R712" s="1160">
        <v>4.5</v>
      </c>
      <c r="S712" s="1161">
        <v>5.5</v>
      </c>
      <c r="T712" s="2520">
        <f t="shared" si="931"/>
        <v>14</v>
      </c>
      <c r="U712" s="2139"/>
      <c r="V712" s="2139"/>
      <c r="W712" s="2139"/>
      <c r="X712" s="2140"/>
      <c r="Y712" s="2204"/>
      <c r="Z712" s="2204"/>
      <c r="AA712" s="2204"/>
      <c r="AB712" s="2205"/>
      <c r="AC712" s="2245"/>
      <c r="AD712" s="2245"/>
      <c r="AE712" s="2245"/>
      <c r="AF712" s="1310"/>
      <c r="AG712" s="2487"/>
      <c r="AH712" s="2487"/>
      <c r="AI712" s="2487"/>
      <c r="AJ712" s="2488"/>
      <c r="AK712" s="2391"/>
      <c r="AL712" s="2238"/>
      <c r="AM712" s="2238"/>
      <c r="AN712" s="2392"/>
      <c r="AO712" s="2229"/>
      <c r="AP712" s="2229"/>
      <c r="AQ712" s="2229"/>
      <c r="AR712" s="2230"/>
      <c r="AS712" s="918"/>
      <c r="AT712" s="918"/>
      <c r="AU712" s="918"/>
      <c r="AV712" s="2390"/>
      <c r="AW712" s="2414"/>
      <c r="AX712" s="2415"/>
      <c r="AY712" s="2416"/>
      <c r="AZ712" s="1979"/>
      <c r="BA712" s="2156"/>
      <c r="BB712" s="2156"/>
      <c r="BC712" s="2156"/>
      <c r="BD712" s="2396"/>
      <c r="BE712" s="2402"/>
      <c r="BF712" s="2273"/>
      <c r="BG712" s="2452"/>
      <c r="BH712" s="2449"/>
      <c r="BI712" s="2158"/>
      <c r="BJ712" s="2158"/>
      <c r="BK712" s="2158"/>
      <c r="BL712" s="2166"/>
      <c r="BM712" s="2389"/>
      <c r="BN712" s="918"/>
      <c r="BO712" s="918"/>
      <c r="BP712" s="2390"/>
      <c r="BQ712" s="2149"/>
      <c r="BR712" s="2149"/>
      <c r="BS712" s="2149"/>
      <c r="BT712" s="2151"/>
      <c r="BU712" s="2162"/>
      <c r="BV712" s="2149"/>
      <c r="BW712" s="2149"/>
      <c r="BX712" s="2163"/>
      <c r="BY712" s="906"/>
      <c r="BZ712" s="906"/>
      <c r="CA712" s="906"/>
      <c r="CB712" s="2393"/>
      <c r="CC712" s="2245"/>
      <c r="CD712" s="2245"/>
      <c r="CE712" s="2245"/>
      <c r="CF712" s="2246"/>
      <c r="CG712" s="2160"/>
      <c r="CH712" s="2160"/>
      <c r="CI712" s="2160"/>
      <c r="CJ712" s="2161"/>
      <c r="CK712" s="2158"/>
      <c r="CL712" s="2158"/>
      <c r="CM712" s="2158"/>
      <c r="CN712" s="2166"/>
      <c r="CO712" s="1868"/>
      <c r="CQ712" s="2167"/>
      <c r="CR712" s="2206"/>
      <c r="CV712" s="2168"/>
      <c r="CW712" s="2169"/>
      <c r="CY712" s="2167"/>
      <c r="CZ712" s="2167"/>
      <c r="DA712" s="2419"/>
      <c r="DB712" s="915"/>
      <c r="DC712" s="2449"/>
      <c r="DD712" s="2471"/>
      <c r="DE712" s="2169"/>
      <c r="DG712" s="2167"/>
      <c r="DH712" s="2167"/>
      <c r="DI712" s="2169"/>
      <c r="DK712" s="2167"/>
      <c r="DL712" s="2167"/>
      <c r="DM712" s="2170"/>
      <c r="DN712" s="2170"/>
      <c r="DO712" s="2170"/>
      <c r="DP712" s="2171"/>
      <c r="DQ712" s="2169"/>
      <c r="DS712" s="2167"/>
      <c r="DT712" s="2168"/>
      <c r="DU712" s="2367"/>
      <c r="DV712" s="2367"/>
      <c r="DW712" s="2367"/>
      <c r="DX712" s="2368"/>
      <c r="DY712" s="2169"/>
      <c r="EA712" s="2167"/>
      <c r="EB712" s="2168"/>
      <c r="EC712" s="2169"/>
      <c r="EE712" s="2167"/>
      <c r="EF712" s="2168"/>
      <c r="EG712" s="2169"/>
      <c r="EI712" s="2167"/>
      <c r="EJ712" s="2168"/>
      <c r="EK712" s="2169"/>
      <c r="EM712" s="2167"/>
      <c r="EN712" s="2168"/>
      <c r="EO712" s="2348"/>
      <c r="EP712" s="2233"/>
      <c r="EQ712" s="2233"/>
      <c r="ER712" s="2349"/>
      <c r="ES712" s="2169"/>
      <c r="EU712" s="2167"/>
      <c r="EV712" s="2168"/>
      <c r="EW712" s="2169"/>
      <c r="EY712" s="2167"/>
      <c r="EZ712" s="2168"/>
      <c r="FA712" s="2169"/>
      <c r="FC712" s="2167"/>
      <c r="FD712" s="2168"/>
      <c r="FE712" s="2192"/>
      <c r="FF712" s="2193"/>
      <c r="FG712" s="2194"/>
      <c r="FH712" s="2195"/>
      <c r="FL712" s="2261"/>
      <c r="FP712" s="2261"/>
      <c r="FQ712" s="1868"/>
      <c r="FT712" s="2261"/>
      <c r="FX712" s="2261"/>
      <c r="FY712" s="906"/>
      <c r="FZ712" s="906"/>
      <c r="GA712" s="906"/>
      <c r="GB712" s="2393"/>
      <c r="GC712" s="906"/>
      <c r="GD712" s="906"/>
      <c r="GE712" s="906"/>
      <c r="GF712" s="2393"/>
      <c r="GG712" s="1868"/>
      <c r="GJ712" s="2261"/>
      <c r="GK712" s="1868"/>
      <c r="GN712" s="2261"/>
      <c r="GR712" s="2261"/>
      <c r="GS712" s="906"/>
      <c r="GT712" s="906"/>
      <c r="GU712" s="906"/>
      <c r="GV712" s="2393"/>
      <c r="GW712" s="2489"/>
      <c r="GX712" s="2489"/>
      <c r="GY712" s="2489"/>
      <c r="GZ712" s="2490"/>
      <c r="HA712" s="2348"/>
      <c r="HB712" s="2233"/>
      <c r="HC712" s="2233"/>
      <c r="HD712" s="2349"/>
      <c r="HE712" s="2348"/>
      <c r="HF712" s="2233"/>
      <c r="HG712" s="2233"/>
      <c r="HH712" s="2349"/>
      <c r="HI712" s="906"/>
      <c r="HJ712" s="906"/>
      <c r="HK712" s="906"/>
      <c r="HL712" s="2393"/>
      <c r="HM712" s="2348"/>
      <c r="HN712" s="2233"/>
      <c r="HO712" s="2233"/>
      <c r="HP712" s="2349"/>
      <c r="HQ712" s="2348"/>
      <c r="HR712" s="2233"/>
      <c r="HS712" s="2233"/>
      <c r="HT712" s="2349"/>
      <c r="HU712" s="2348"/>
      <c r="HV712" s="2233"/>
      <c r="HW712" s="2233"/>
      <c r="HX712" s="2349"/>
      <c r="HY712" s="2348"/>
      <c r="HZ712" s="2233"/>
      <c r="IA712" s="2233"/>
      <c r="IB712" s="2349"/>
      <c r="IC712" s="2212"/>
      <c r="ID712" s="2213"/>
      <c r="IE712" s="2213"/>
      <c r="IF712" s="2357"/>
      <c r="IG712" s="2348"/>
      <c r="IH712" s="2233"/>
      <c r="II712" s="2233"/>
      <c r="IJ712" s="2349"/>
      <c r="IK712" s="2243"/>
      <c r="IL712" s="906"/>
      <c r="IM712" s="906"/>
      <c r="IN712" s="2393"/>
      <c r="IO712" s="2243"/>
      <c r="IP712" s="906"/>
      <c r="IQ712" s="906"/>
      <c r="IR712" s="2393"/>
      <c r="IS712" s="1870">
        <v>5</v>
      </c>
      <c r="IT712" s="462">
        <v>5</v>
      </c>
      <c r="IU712" s="462">
        <v>5</v>
      </c>
      <c r="IV712" s="1871">
        <f t="shared" si="936"/>
        <v>15</v>
      </c>
      <c r="IW712" s="2243"/>
      <c r="IX712" s="906"/>
      <c r="IY712" s="906"/>
      <c r="IZ712" s="2393"/>
      <c r="JA712" s="2243"/>
      <c r="JB712" s="906"/>
      <c r="JC712" s="906"/>
      <c r="JD712" s="2393"/>
      <c r="JE712" s="2243"/>
      <c r="JF712" s="906"/>
      <c r="JG712" s="906"/>
      <c r="JH712" s="2393"/>
      <c r="JI712" s="2243"/>
      <c r="JJ712" s="906"/>
      <c r="JK712" s="906"/>
      <c r="JL712" s="2393"/>
      <c r="JM712" s="2243"/>
      <c r="JN712" s="906"/>
      <c r="JO712" s="906"/>
      <c r="JP712" s="2393"/>
      <c r="JQ712" s="2243"/>
      <c r="JR712" s="906"/>
      <c r="JS712" s="906"/>
      <c r="JT712" s="2393"/>
      <c r="JU712" s="2243"/>
      <c r="JV712" s="906"/>
      <c r="JW712" s="906"/>
      <c r="JX712" s="2393"/>
      <c r="JY712" s="2477">
        <f t="shared" ref="JY712" si="942">KB712*6/20</f>
        <v>4.0140000000000002</v>
      </c>
      <c r="JZ712" s="2477">
        <f t="shared" ref="JZ712" si="943">KB712*6/20</f>
        <v>4.0140000000000002</v>
      </c>
      <c r="KA712" s="2477">
        <f t="shared" ref="KA712" si="944">KB712*8/20</f>
        <v>5.3520000000000003</v>
      </c>
      <c r="KB712" s="2478">
        <v>13.38</v>
      </c>
      <c r="KC712" s="1870">
        <v>5</v>
      </c>
      <c r="KD712" s="462">
        <v>4</v>
      </c>
      <c r="KE712" s="462">
        <v>5.5</v>
      </c>
      <c r="KF712" s="1871">
        <f t="shared" ref="KF712" si="945">KE712+KD712+KC712</f>
        <v>14.5</v>
      </c>
      <c r="KG712" s="1870">
        <v>5</v>
      </c>
      <c r="KH712" s="462">
        <v>4</v>
      </c>
      <c r="KI712" s="462">
        <v>5.5</v>
      </c>
      <c r="KJ712" s="1871">
        <f t="shared" si="941"/>
        <v>14.5</v>
      </c>
      <c r="KK712" s="1870"/>
      <c r="KL712" s="462"/>
      <c r="KM712" s="462"/>
      <c r="KN712" s="1871"/>
      <c r="KO712" s="1870"/>
      <c r="KP712" s="462"/>
      <c r="KQ712" s="462"/>
      <c r="KR712" s="1871"/>
      <c r="KS712" s="1870"/>
      <c r="KT712" s="462"/>
      <c r="KU712" s="462"/>
      <c r="KV712" s="1871"/>
      <c r="KW712" s="1870"/>
      <c r="KX712" s="462"/>
      <c r="KY712" s="462"/>
      <c r="KZ712" s="1871"/>
      <c r="LA712" s="1870"/>
      <c r="LB712" s="462"/>
      <c r="LC712" s="462"/>
      <c r="LD712" s="1871"/>
      <c r="LE712" s="1870"/>
      <c r="LF712" s="462"/>
      <c r="LG712" s="462"/>
      <c r="LH712" s="1871"/>
      <c r="LI712" s="1870"/>
      <c r="LJ712" s="462"/>
      <c r="LK712" s="462"/>
      <c r="LL712" s="1871"/>
      <c r="LM712" s="1870"/>
      <c r="LN712" s="462"/>
      <c r="LO712" s="462"/>
      <c r="LP712" s="1871"/>
      <c r="LQ712" s="1870"/>
      <c r="LR712" s="462"/>
      <c r="LS712" s="462"/>
      <c r="LT712" s="1871"/>
      <c r="LU712" s="1870"/>
      <c r="LV712" s="462"/>
      <c r="LW712" s="462"/>
      <c r="LX712" s="1871"/>
      <c r="LY712" s="1870"/>
      <c r="LZ712" s="462"/>
      <c r="MA712" s="462"/>
      <c r="MB712" s="1871"/>
      <c r="MC712" s="1870"/>
      <c r="MD712" s="462"/>
      <c r="ME712" s="462"/>
      <c r="MF712" s="1871"/>
      <c r="MG712" s="1870"/>
      <c r="MH712" s="462"/>
      <c r="MI712" s="462"/>
      <c r="MJ712" s="1871"/>
      <c r="MK712" s="1870"/>
      <c r="ML712" s="462"/>
      <c r="MM712" s="462"/>
      <c r="MN712" s="1871"/>
      <c r="MO712" s="1870"/>
      <c r="MP712" s="462"/>
      <c r="MQ712" s="462"/>
      <c r="MR712" s="1871"/>
      <c r="MS712" s="1870"/>
      <c r="MT712" s="462"/>
      <c r="MU712" s="462"/>
      <c r="MV712" s="1871"/>
      <c r="MW712" s="1870"/>
      <c r="MX712" s="462"/>
      <c r="MY712" s="462"/>
      <c r="MZ712" s="1871"/>
      <c r="NA712" s="1870"/>
      <c r="NB712" s="462"/>
      <c r="NC712" s="462"/>
      <c r="ND712" s="1871"/>
    </row>
    <row r="713" spans="1:368" s="898" customFormat="1" thickBot="1">
      <c r="A713" s="861"/>
      <c r="B713" s="1760"/>
      <c r="C713" s="1790"/>
      <c r="D713" s="2331"/>
      <c r="E713" s="1790"/>
      <c r="F713" s="2345" t="s">
        <v>772</v>
      </c>
      <c r="G713" s="2346"/>
      <c r="H713" s="2274"/>
      <c r="I713" s="2274"/>
      <c r="J713" s="2274"/>
      <c r="K713" s="2275"/>
      <c r="L713" s="1760"/>
      <c r="M713" s="2075"/>
      <c r="N713" s="2075"/>
      <c r="O713" s="2075"/>
      <c r="P713" s="2491"/>
      <c r="Q713" s="2536"/>
      <c r="R713" s="2076"/>
      <c r="S713" s="2077"/>
      <c r="T713" s="2537"/>
      <c r="U713" s="2078"/>
      <c r="V713" s="2078"/>
      <c r="W713" s="2078"/>
      <c r="X713" s="2079"/>
      <c r="Y713" s="2199"/>
      <c r="Z713" s="2199"/>
      <c r="AA713" s="2199"/>
      <c r="AB713" s="2200"/>
      <c r="AC713" s="2570"/>
      <c r="AD713" s="2570"/>
      <c r="AE713" s="2571"/>
      <c r="AF713" s="2571"/>
      <c r="AG713" s="2574" t="e">
        <f>STDEV(AJ714:AJ719)</f>
        <v>#DIV/0!</v>
      </c>
      <c r="AH713" s="2574"/>
      <c r="AI713" s="2575" t="e">
        <f>AVERAGE(AJ714:AJ719)</f>
        <v>#DIV/0!</v>
      </c>
      <c r="AJ713" s="2575"/>
      <c r="AK713" s="2574"/>
      <c r="AL713" s="2574"/>
      <c r="AM713" s="2575"/>
      <c r="AN713" s="2575"/>
      <c r="AO713" s="2225"/>
      <c r="AP713" s="2225"/>
      <c r="AQ713" s="2225"/>
      <c r="AR713" s="2226"/>
      <c r="AS713" s="2574" t="e">
        <f>STDEV(AV714:AV719)</f>
        <v>#DIV/0!</v>
      </c>
      <c r="AT713" s="2574"/>
      <c r="AU713" s="2575" t="e">
        <f>AVERAGE(AV714:AV719)</f>
        <v>#DIV/0!</v>
      </c>
      <c r="AV713" s="2575"/>
      <c r="AW713" s="2570" t="e">
        <f>STDEV(AZ714:AZ719)</f>
        <v>#DIV/0!</v>
      </c>
      <c r="AX713" s="2570"/>
      <c r="AY713" s="2571" t="e">
        <f>AVERAGE(AZ714:AZ719)</f>
        <v>#DIV/0!</v>
      </c>
      <c r="AZ713" s="2571"/>
      <c r="BA713" s="2095"/>
      <c r="BB713" s="2095"/>
      <c r="BC713" s="2095"/>
      <c r="BD713" s="2394"/>
      <c r="BE713" s="2572" t="e">
        <f>STDEV(BH714:BH719)</f>
        <v>#DIV/0!</v>
      </c>
      <c r="BF713" s="2570"/>
      <c r="BG713" s="2571" t="e">
        <f>AVERAGE(BH714:BH719)</f>
        <v>#DIV/0!</v>
      </c>
      <c r="BH713" s="2571"/>
      <c r="BI713" s="2097"/>
      <c r="BJ713" s="2097"/>
      <c r="BK713" s="2097"/>
      <c r="BL713" s="2098"/>
      <c r="BM713" s="2570"/>
      <c r="BN713" s="2570"/>
      <c r="BO713" s="2571"/>
      <c r="BP713" s="2571"/>
      <c r="BQ713" s="2088"/>
      <c r="BR713" s="2088"/>
      <c r="BS713" s="2088"/>
      <c r="BT713" s="2090"/>
      <c r="BU713" s="2101"/>
      <c r="BV713" s="2088"/>
      <c r="BW713" s="2088"/>
      <c r="BX713" s="2102"/>
      <c r="BY713" s="2570" t="e">
        <f>STDEV(CB714:CB719)</f>
        <v>#DIV/0!</v>
      </c>
      <c r="BZ713" s="2570"/>
      <c r="CA713" s="2571" t="e">
        <f>AVERAGE(CB714:CB719)</f>
        <v>#DIV/0!</v>
      </c>
      <c r="CB713" s="2571"/>
      <c r="CC713" s="2570" t="e">
        <f>STDEV(CF714:CF719)</f>
        <v>#DIV/0!</v>
      </c>
      <c r="CD713" s="2570"/>
      <c r="CE713" s="2571" t="e">
        <f>AVERAGE(CF714:CF719)</f>
        <v>#DIV/0!</v>
      </c>
      <c r="CF713" s="2571"/>
      <c r="CG713" s="2099"/>
      <c r="CH713" s="2099"/>
      <c r="CI713" s="2099"/>
      <c r="CJ713" s="2100"/>
      <c r="CK713" s="2097"/>
      <c r="CL713" s="2097"/>
      <c r="CM713" s="2097"/>
      <c r="CN713" s="2105"/>
      <c r="CO713" s="1867"/>
      <c r="CQ713" s="2106"/>
      <c r="CR713" s="2201"/>
      <c r="CV713" s="2107"/>
      <c r="CW713" s="2108"/>
      <c r="CY713" s="2106"/>
      <c r="CZ713" s="2106"/>
      <c r="DA713" s="2570" t="e">
        <f>STDEV(DD714:DD719)</f>
        <v>#DIV/0!</v>
      </c>
      <c r="DB713" s="2570"/>
      <c r="DC713" s="2571" t="e">
        <f>AVERAGE(DD714:DD719)</f>
        <v>#DIV/0!</v>
      </c>
      <c r="DD713" s="2571"/>
      <c r="DE713" s="2108"/>
      <c r="DG713" s="2106"/>
      <c r="DH713" s="2106"/>
      <c r="DI713" s="2108"/>
      <c r="DK713" s="2106"/>
      <c r="DL713" s="2106"/>
      <c r="DM713" s="2109"/>
      <c r="DN713" s="2109"/>
      <c r="DO713" s="2109"/>
      <c r="DP713" s="2110"/>
      <c r="DQ713" s="2108"/>
      <c r="DS713" s="2106"/>
      <c r="DT713" s="2107"/>
      <c r="DU713" s="2108"/>
      <c r="DW713" s="2106"/>
      <c r="DX713" s="2107"/>
      <c r="DY713" s="2108"/>
      <c r="EA713" s="2106"/>
      <c r="EB713" s="2107"/>
      <c r="EC713" s="2108"/>
      <c r="EE713" s="2106"/>
      <c r="EF713" s="2107"/>
      <c r="EG713" s="2108"/>
      <c r="EI713" s="2106"/>
      <c r="EJ713" s="2107"/>
      <c r="EK713" s="2108"/>
      <c r="EM713" s="2106"/>
      <c r="EN713" s="2107"/>
      <c r="EO713" s="2570"/>
      <c r="EP713" s="2570"/>
      <c r="EQ713" s="2571"/>
      <c r="ER713" s="2571"/>
      <c r="ES713" s="2108"/>
      <c r="EU713" s="2106"/>
      <c r="EV713" s="2107"/>
      <c r="EW713" s="2108"/>
      <c r="EY713" s="2106"/>
      <c r="EZ713" s="2107"/>
      <c r="FA713" s="2108"/>
      <c r="FC713" s="2106"/>
      <c r="FD713" s="2107"/>
      <c r="FE713" s="2131"/>
      <c r="FF713" s="2132"/>
      <c r="FG713" s="2133"/>
      <c r="FH713" s="2134"/>
      <c r="FL713" s="2260"/>
      <c r="FP713" s="2260"/>
      <c r="FQ713" s="1867"/>
      <c r="FT713" s="2260"/>
      <c r="FX713" s="2260"/>
      <c r="FY713" s="2570"/>
      <c r="FZ713" s="2570"/>
      <c r="GA713" s="2571"/>
      <c r="GB713" s="2571"/>
      <c r="GC713" s="2570" t="e">
        <f>STDEV(GF714:GF719)</f>
        <v>#DIV/0!</v>
      </c>
      <c r="GD713" s="2570"/>
      <c r="GE713" s="2571" t="e">
        <f>AVERAGE(GF714:GF719)</f>
        <v>#DIV/0!</v>
      </c>
      <c r="GF713" s="2571"/>
      <c r="GG713" s="1867"/>
      <c r="GJ713" s="2260"/>
      <c r="GK713" s="1867"/>
      <c r="GN713" s="2260"/>
      <c r="GR713" s="2260"/>
      <c r="GS713" s="2570" t="e">
        <f>STDEV(GV714:GV719)</f>
        <v>#DIV/0!</v>
      </c>
      <c r="GT713" s="2570"/>
      <c r="GU713" s="2571" t="e">
        <f>AVERAGE(GV714:GV719)</f>
        <v>#DIV/0!</v>
      </c>
      <c r="GV713" s="2571"/>
      <c r="GW713" s="2570">
        <f>STDEV(GZ714:GZ719)</f>
        <v>1.0198039027185837</v>
      </c>
      <c r="GX713" s="2570"/>
      <c r="GY713" s="2571">
        <f>AVERAGE(GZ714:GZ719)</f>
        <v>15.6</v>
      </c>
      <c r="GZ713" s="2571"/>
      <c r="HA713" s="2570"/>
      <c r="HB713" s="2570"/>
      <c r="HC713" s="2571"/>
      <c r="HD713" s="2571"/>
      <c r="HE713" s="2570" t="e">
        <f>STDEV(HH714:HH719)</f>
        <v>#DIV/0!</v>
      </c>
      <c r="HF713" s="2570"/>
      <c r="HG713" s="2571" t="e">
        <f>AVERAGE(HH714:HH719)</f>
        <v>#DIV/0!</v>
      </c>
      <c r="HH713" s="2571"/>
      <c r="HI713" s="2570" t="e">
        <f>STDEV(HL714:HL719)</f>
        <v>#DIV/0!</v>
      </c>
      <c r="HJ713" s="2570"/>
      <c r="HK713" s="2571" t="e">
        <f>AVERAGE(HL714:HL719)</f>
        <v>#DIV/0!</v>
      </c>
      <c r="HL713" s="2571"/>
      <c r="HM713" s="2570" t="e">
        <f>STDEV(HP714:HP719)</f>
        <v>#DIV/0!</v>
      </c>
      <c r="HN713" s="2570"/>
      <c r="HO713" s="2571" t="e">
        <f>AVERAGE(HP714:HP719)</f>
        <v>#DIV/0!</v>
      </c>
      <c r="HP713" s="2571"/>
      <c r="HQ713" s="2570" t="e">
        <f>STDEV(HT714:HT719)</f>
        <v>#DIV/0!</v>
      </c>
      <c r="HR713" s="2570"/>
      <c r="HS713" s="2571" t="e">
        <f>AVERAGE(HT714:HT719)</f>
        <v>#DIV/0!</v>
      </c>
      <c r="HT713" s="2571"/>
      <c r="HU713" s="2570"/>
      <c r="HV713" s="2570"/>
      <c r="HW713" s="2571"/>
      <c r="HX713" s="2571"/>
      <c r="HY713" s="2570"/>
      <c r="HZ713" s="2570"/>
      <c r="IA713" s="2571"/>
      <c r="IB713" s="2571"/>
      <c r="IC713" s="2570" t="e">
        <f>STDEV(IF714:IF719)</f>
        <v>#DIV/0!</v>
      </c>
      <c r="ID713" s="2570"/>
      <c r="IE713" s="2571" t="e">
        <f>AVERAGE(IF714:IF719)</f>
        <v>#DIV/0!</v>
      </c>
      <c r="IF713" s="2571"/>
      <c r="IG713" s="2570"/>
      <c r="IH713" s="2570"/>
      <c r="II713" s="2571"/>
      <c r="IJ713" s="2571"/>
      <c r="IK713" s="2570"/>
      <c r="IL713" s="2570"/>
      <c r="IM713" s="2571"/>
      <c r="IN713" s="2571"/>
      <c r="IO713" s="2570" t="e">
        <f>STDEV(IR714:IR719)</f>
        <v>#DIV/0!</v>
      </c>
      <c r="IP713" s="2570"/>
      <c r="IQ713" s="2571" t="e">
        <f>AVERAGE(IR714:IR719)</f>
        <v>#DIV/0!</v>
      </c>
      <c r="IR713" s="2571"/>
      <c r="IS713" s="2570">
        <f>STDEV(IV714:IV719)</f>
        <v>1.3266499161421565</v>
      </c>
      <c r="IT713" s="2570"/>
      <c r="IU713" s="2571">
        <f>AVERAGE(IV714:IV719)</f>
        <v>15.200000000000001</v>
      </c>
      <c r="IV713" s="2571"/>
      <c r="IW713" s="2572"/>
      <c r="IX713" s="2570"/>
      <c r="IY713" s="2571"/>
      <c r="IZ713" s="2573"/>
      <c r="JA713" s="2570" t="e">
        <f>STDEV(JD714:JD719)</f>
        <v>#DIV/0!</v>
      </c>
      <c r="JB713" s="2570"/>
      <c r="JC713" s="2571" t="e">
        <f>AVERAGE(JD714:JD719)</f>
        <v>#DIV/0!</v>
      </c>
      <c r="JD713" s="2571"/>
      <c r="JE713" s="2572"/>
      <c r="JF713" s="2570"/>
      <c r="JG713" s="2571"/>
      <c r="JH713" s="2573"/>
      <c r="JI713" s="2570" t="e">
        <f>STDEV(JL714:JL719)</f>
        <v>#DIV/0!</v>
      </c>
      <c r="JJ713" s="2570"/>
      <c r="JK713" s="2571" t="e">
        <f>AVERAGE(JL714:JL719)</f>
        <v>#DIV/0!</v>
      </c>
      <c r="JL713" s="2571"/>
      <c r="JM713" s="2570">
        <f>STDEV(JP714:JP719)</f>
        <v>0</v>
      </c>
      <c r="JN713" s="2570"/>
      <c r="JO713" s="2571">
        <f>AVERAGE(JP714:JP719)</f>
        <v>0</v>
      </c>
      <c r="JP713" s="2571"/>
      <c r="JQ713" s="2570">
        <f>STDEV(JT714:JT719)</f>
        <v>2.0396078054371118</v>
      </c>
      <c r="JR713" s="2570"/>
      <c r="JS713" s="2571">
        <f>AVERAGE(JT714:JT719)</f>
        <v>15.799999999999999</v>
      </c>
      <c r="JT713" s="2571"/>
      <c r="JU713" s="2570" t="e">
        <f>STDEV(JX714:JX719)</f>
        <v>#DIV/0!</v>
      </c>
      <c r="JV713" s="2570"/>
      <c r="JW713" s="2571" t="e">
        <f>AVERAGE(JX714:JX719)</f>
        <v>#DIV/0!</v>
      </c>
      <c r="JX713" s="2571"/>
      <c r="JY713" s="2570" t="e">
        <f>STDEV(KB714:KB719)</f>
        <v>#DIV/0!</v>
      </c>
      <c r="JZ713" s="2570"/>
      <c r="KA713" s="2571" t="e">
        <f>AVERAGE(KB714:KB719)</f>
        <v>#DIV/0!</v>
      </c>
      <c r="KB713" s="2571"/>
      <c r="KC713" s="2570" t="e">
        <f>STDEV(KF714:KF719)</f>
        <v>#DIV/0!</v>
      </c>
      <c r="KD713" s="2570"/>
      <c r="KE713" s="2571" t="e">
        <f>AVERAGE(KF714:KF719)</f>
        <v>#DIV/0!</v>
      </c>
      <c r="KF713" s="2571"/>
      <c r="KG713" s="2570">
        <f>STDEV(KJ714:KJ719)</f>
        <v>1.1224972160321784</v>
      </c>
      <c r="KH713" s="2570"/>
      <c r="KI713" s="2571">
        <f>AVERAGE(KJ714:KJ719)</f>
        <v>16.2</v>
      </c>
      <c r="KJ713" s="2571"/>
      <c r="KK713" s="2570" t="e">
        <f>STDEV(KN714:KN719)</f>
        <v>#DIV/0!</v>
      </c>
      <c r="KL713" s="2570"/>
      <c r="KM713" s="2571" t="e">
        <f>AVERAGE(KN714:KN719)</f>
        <v>#DIV/0!</v>
      </c>
      <c r="KN713" s="2571"/>
      <c r="KO713" s="2570" t="e">
        <f>STDEV(KR714:KR719)</f>
        <v>#DIV/0!</v>
      </c>
      <c r="KP713" s="2570"/>
      <c r="KQ713" s="2571" t="e">
        <f>AVERAGE(KR714:KR719)</f>
        <v>#DIV/0!</v>
      </c>
      <c r="KR713" s="2571"/>
      <c r="KS713" s="2570" t="e">
        <f>STDEV(KV714:KV719)</f>
        <v>#DIV/0!</v>
      </c>
      <c r="KT713" s="2570"/>
      <c r="KU713" s="2571" t="e">
        <f>AVERAGE(KV714:KV719)</f>
        <v>#DIV/0!</v>
      </c>
      <c r="KV713" s="2571"/>
      <c r="KW713" s="2570" t="e">
        <f>STDEV(KZ714:KZ719)</f>
        <v>#DIV/0!</v>
      </c>
      <c r="KX713" s="2570"/>
      <c r="KY713" s="2571" t="e">
        <f>AVERAGE(KZ714:KZ719)</f>
        <v>#DIV/0!</v>
      </c>
      <c r="KZ713" s="2571"/>
      <c r="LA713" s="2570" t="e">
        <f>STDEV(LD714:LD719)</f>
        <v>#DIV/0!</v>
      </c>
      <c r="LB713" s="2570"/>
      <c r="LC713" s="2571" t="e">
        <f>AVERAGE(LD714:LD719)</f>
        <v>#DIV/0!</v>
      </c>
      <c r="LD713" s="2571"/>
      <c r="LE713" s="2570" t="e">
        <f>STDEV(LH714:LH719)</f>
        <v>#DIV/0!</v>
      </c>
      <c r="LF713" s="2570"/>
      <c r="LG713" s="2571" t="e">
        <f>AVERAGE(LH714:LH719)</f>
        <v>#DIV/0!</v>
      </c>
      <c r="LH713" s="2571"/>
      <c r="LI713" s="2570" t="e">
        <f>STDEV(LL714:LL719)</f>
        <v>#DIV/0!</v>
      </c>
      <c r="LJ713" s="2570"/>
      <c r="LK713" s="2571" t="e">
        <f>AVERAGE(LL714:LL719)</f>
        <v>#DIV/0!</v>
      </c>
      <c r="LL713" s="2571"/>
      <c r="LM713" s="2570" t="e">
        <f>STDEV(LP714:LP719)</f>
        <v>#DIV/0!</v>
      </c>
      <c r="LN713" s="2570"/>
      <c r="LO713" s="2571" t="e">
        <f>AVERAGE(LP714:LP719)</f>
        <v>#DIV/0!</v>
      </c>
      <c r="LP713" s="2571"/>
      <c r="LQ713" s="2570" t="e">
        <f>STDEV(LT714:LT719)</f>
        <v>#DIV/0!</v>
      </c>
      <c r="LR713" s="2570"/>
      <c r="LS713" s="2571" t="e">
        <f>AVERAGE(LT714:LT719)</f>
        <v>#DIV/0!</v>
      </c>
      <c r="LT713" s="2571"/>
      <c r="LU713" s="2570" t="e">
        <f>STDEV(LX714:LX719)</f>
        <v>#DIV/0!</v>
      </c>
      <c r="LV713" s="2570"/>
      <c r="LW713" s="2571" t="e">
        <f>AVERAGE(LX714:LX719)</f>
        <v>#DIV/0!</v>
      </c>
      <c r="LX713" s="2571"/>
      <c r="LY713" s="2570" t="e">
        <f>STDEV(MB714:MB719)</f>
        <v>#DIV/0!</v>
      </c>
      <c r="LZ713" s="2570"/>
      <c r="MA713" s="2571" t="e">
        <f>AVERAGE(MB714:MB719)</f>
        <v>#DIV/0!</v>
      </c>
      <c r="MB713" s="2571"/>
      <c r="MC713" s="2570" t="e">
        <f>STDEV(MF714:MF719)</f>
        <v>#DIV/0!</v>
      </c>
      <c r="MD713" s="2570"/>
      <c r="ME713" s="2571" t="e">
        <f>AVERAGE(MF714:MF719)</f>
        <v>#DIV/0!</v>
      </c>
      <c r="MF713" s="2571"/>
      <c r="MG713" s="2570" t="e">
        <f>STDEV(MJ714:MJ719)</f>
        <v>#DIV/0!</v>
      </c>
      <c r="MH713" s="2570"/>
      <c r="MI713" s="2571" t="e">
        <f>AVERAGE(MJ714:MJ719)</f>
        <v>#DIV/0!</v>
      </c>
      <c r="MJ713" s="2571"/>
      <c r="MK713" s="2570" t="e">
        <f>STDEV(MN714:MN719)</f>
        <v>#DIV/0!</v>
      </c>
      <c r="ML713" s="2570"/>
      <c r="MM713" s="2571" t="e">
        <f>AVERAGE(MN714:MN719)</f>
        <v>#DIV/0!</v>
      </c>
      <c r="MN713" s="2571"/>
      <c r="MO713" s="2570" t="e">
        <f>STDEV(MR714:MR719)</f>
        <v>#DIV/0!</v>
      </c>
      <c r="MP713" s="2570"/>
      <c r="MQ713" s="2571" t="e">
        <f>AVERAGE(MR714:MR719)</f>
        <v>#DIV/0!</v>
      </c>
      <c r="MR713" s="2571"/>
      <c r="MS713" s="2570" t="e">
        <f>STDEV(MV714:MV719)</f>
        <v>#DIV/0!</v>
      </c>
      <c r="MT713" s="2570"/>
      <c r="MU713" s="2571" t="e">
        <f>AVERAGE(MV714:MV719)</f>
        <v>#DIV/0!</v>
      </c>
      <c r="MV713" s="2571"/>
      <c r="MW713" s="2570" t="e">
        <f>STDEV(MZ714:MZ719)</f>
        <v>#DIV/0!</v>
      </c>
      <c r="MX713" s="2570"/>
      <c r="MY713" s="2571" t="e">
        <f>AVERAGE(MZ714:MZ719)</f>
        <v>#DIV/0!</v>
      </c>
      <c r="MZ713" s="2571"/>
      <c r="NA713" s="2570" t="e">
        <f>STDEV(ND714:ND719)</f>
        <v>#DIV/0!</v>
      </c>
      <c r="NB713" s="2570"/>
      <c r="NC713" s="2571" t="e">
        <f>AVERAGE(ND714:ND719)</f>
        <v>#DIV/0!</v>
      </c>
      <c r="ND713" s="2571"/>
    </row>
    <row r="714" spans="1:368" s="78" customFormat="1" thickBot="1">
      <c r="A714" s="899"/>
      <c r="B714" s="1754"/>
      <c r="C714" s="1790"/>
      <c r="D714" s="2331"/>
      <c r="E714" s="1790"/>
      <c r="F714" s="2342" t="s">
        <v>773</v>
      </c>
      <c r="G714" s="2342" t="s">
        <v>774</v>
      </c>
      <c r="H714" s="2352">
        <f t="shared" ref="H714:H718" si="946">AVERAGE(AG714,DA714,BE714,JQ714,GW714,GC714,AK714,IS714,KG714,CC714,HI714)</f>
        <v>5.05</v>
      </c>
      <c r="I714" s="2354">
        <f t="shared" ref="I714:I718" si="947">AVERAGE(AH714,DB714,BF714,JR714,GX714,GD714,AL714,IT714,KH714,CD714,HJ714)</f>
        <v>4.8</v>
      </c>
      <c r="J714" s="2377">
        <f t="shared" ref="J714:J718" si="948">AVERAGE(AI714,DC714,BG714,JS714,GY714,GE714,AM714,IU714,KI714,CE714,HK714)</f>
        <v>6.65</v>
      </c>
      <c r="K714" s="2215">
        <f t="shared" ref="K714:K719" si="949">SUM(H714:J714)</f>
        <v>16.5</v>
      </c>
      <c r="L714" s="1754"/>
      <c r="M714" s="65"/>
      <c r="N714" s="65"/>
      <c r="O714" s="65"/>
      <c r="P714" s="218"/>
      <c r="Q714" s="2511"/>
      <c r="R714" s="97"/>
      <c r="S714" s="98"/>
      <c r="T714" s="2512"/>
      <c r="U714" s="41"/>
      <c r="V714" s="41"/>
      <c r="W714" s="41"/>
      <c r="X714" s="100"/>
      <c r="Y714" s="101"/>
      <c r="Z714" s="101"/>
      <c r="AA714" s="101"/>
      <c r="AB714" s="102"/>
      <c r="AC714" s="484"/>
      <c r="AD714" s="484"/>
      <c r="AE714" s="484"/>
      <c r="AF714" s="2403"/>
      <c r="AG714" s="358"/>
      <c r="AH714" s="358"/>
      <c r="AI714" s="358"/>
      <c r="AJ714" s="543"/>
      <c r="AK714" s="2405"/>
      <c r="AL714" s="1556"/>
      <c r="AM714" s="1556"/>
      <c r="AN714" s="2406"/>
      <c r="AO714" s="2225"/>
      <c r="AP714" s="2225"/>
      <c r="AQ714" s="2225"/>
      <c r="AR714" s="2226"/>
      <c r="AS714" s="879"/>
      <c r="AT714" s="879"/>
      <c r="AU714" s="879"/>
      <c r="AV714" s="2236"/>
      <c r="AW714" s="1906"/>
      <c r="AX714" s="683"/>
      <c r="AY714" s="683"/>
      <c r="AZ714" s="1907"/>
      <c r="BA714" s="4"/>
      <c r="BB714" s="4"/>
      <c r="BC714" s="4"/>
      <c r="BD714" s="2395"/>
      <c r="BE714" s="2400"/>
      <c r="BF714" s="1526"/>
      <c r="BG714" s="2450"/>
      <c r="BH714" s="2447"/>
      <c r="BI714" s="221"/>
      <c r="BJ714" s="221"/>
      <c r="BK714" s="221"/>
      <c r="BL714" s="220"/>
      <c r="BM714" s="2235"/>
      <c r="BN714" s="879"/>
      <c r="BO714" s="879"/>
      <c r="BP714" s="2236"/>
      <c r="BQ714" s="109"/>
      <c r="BR714" s="109"/>
      <c r="BS714" s="109"/>
      <c r="BT714" s="608"/>
      <c r="BU714" s="1939"/>
      <c r="BV714" s="109"/>
      <c r="BW714" s="109"/>
      <c r="BX714" s="1940"/>
      <c r="BY714" s="374"/>
      <c r="BZ714" s="374"/>
      <c r="CA714" s="374"/>
      <c r="CB714" s="2263"/>
      <c r="CC714" s="41"/>
      <c r="CD714" s="41"/>
      <c r="CE714" s="41"/>
      <c r="CF714" s="148"/>
      <c r="CG714" s="38"/>
      <c r="CH714" s="38"/>
      <c r="CI714" s="38"/>
      <c r="CJ714" s="117"/>
      <c r="CK714" s="221"/>
      <c r="CL714" s="221"/>
      <c r="CM714" s="221"/>
      <c r="CN714" s="220"/>
      <c r="CO714" s="1858"/>
      <c r="CQ714" s="3"/>
      <c r="CR714" s="2020"/>
      <c r="CV714" s="121"/>
      <c r="CW714" s="2"/>
      <c r="CY714" s="3"/>
      <c r="CZ714" s="3"/>
      <c r="DA714" s="2418"/>
      <c r="DB714" s="378"/>
      <c r="DC714" s="2448"/>
      <c r="DD714" s="369"/>
      <c r="DE714" s="2"/>
      <c r="DG714" s="3"/>
      <c r="DH714" s="3"/>
      <c r="DI714" s="2"/>
      <c r="DK714" s="3"/>
      <c r="DL714" s="3"/>
      <c r="DM714" s="90"/>
      <c r="DN714" s="90"/>
      <c r="DO714" s="90"/>
      <c r="DP714" s="103"/>
      <c r="DQ714" s="2"/>
      <c r="DS714" s="3"/>
      <c r="DT714" s="121"/>
      <c r="DU714" s="2"/>
      <c r="DW714" s="3"/>
      <c r="DX714" s="121"/>
      <c r="DY714" s="2"/>
      <c r="EA714" s="3"/>
      <c r="EB714" s="121"/>
      <c r="EC714" s="2"/>
      <c r="EE714" s="3"/>
      <c r="EF714" s="121"/>
      <c r="EG714" s="2"/>
      <c r="EI714" s="3"/>
      <c r="EJ714" s="121"/>
      <c r="EK714" s="2"/>
      <c r="EM714" s="3"/>
      <c r="EN714" s="121"/>
      <c r="EO714" s="1870"/>
      <c r="EP714" s="462"/>
      <c r="EQ714" s="462"/>
      <c r="ER714" s="1871"/>
      <c r="ES714" s="2"/>
      <c r="EU714" s="3"/>
      <c r="EV714" s="121"/>
      <c r="EW714" s="2"/>
      <c r="EY714" s="3"/>
      <c r="EZ714" s="121"/>
      <c r="FA714" s="2"/>
      <c r="FC714" s="3"/>
      <c r="FD714" s="121"/>
      <c r="FE714" s="1682"/>
      <c r="FF714" s="1683"/>
      <c r="FG714" s="1684"/>
      <c r="FH714" s="1685"/>
      <c r="FL714" s="2252"/>
      <c r="FP714" s="2252"/>
      <c r="FQ714" s="1858"/>
      <c r="FT714" s="2252"/>
      <c r="FX714" s="2252"/>
      <c r="FY714" s="374"/>
      <c r="FZ714" s="374"/>
      <c r="GA714" s="374"/>
      <c r="GB714" s="2263"/>
      <c r="GC714" s="374"/>
      <c r="GD714" s="374"/>
      <c r="GE714" s="374"/>
      <c r="GF714" s="2263"/>
      <c r="GG714" s="1858"/>
      <c r="GJ714" s="2252"/>
      <c r="GK714" s="1858"/>
      <c r="GN714" s="2252"/>
      <c r="GR714" s="2252"/>
      <c r="GS714" s="374"/>
      <c r="GT714" s="374"/>
      <c r="GU714" s="374"/>
      <c r="GV714" s="2263"/>
      <c r="GW714" s="374">
        <f t="shared" ref="GW714" si="950">GZ714*6/20</f>
        <v>5.0999999999999996</v>
      </c>
      <c r="GX714" s="374">
        <f t="shared" ref="GX714" si="951">GZ714*6/20</f>
        <v>5.0999999999999996</v>
      </c>
      <c r="GY714" s="374">
        <f t="shared" ref="GY714" si="952">GZ714*8/20</f>
        <v>6.8</v>
      </c>
      <c r="GZ714" s="2263">
        <v>17</v>
      </c>
      <c r="HA714" s="1870"/>
      <c r="HB714" s="462"/>
      <c r="HC714" s="462"/>
      <c r="HD714" s="1871"/>
      <c r="HE714" s="1870"/>
      <c r="HF714" s="462"/>
      <c r="HG714" s="462"/>
      <c r="HH714" s="1871"/>
      <c r="HI714" s="374"/>
      <c r="HJ714" s="374"/>
      <c r="HK714" s="374"/>
      <c r="HL714" s="2263"/>
      <c r="HM714" s="1870"/>
      <c r="HN714" s="462"/>
      <c r="HO714" s="462"/>
      <c r="HP714" s="1871"/>
      <c r="HQ714" s="1870"/>
      <c r="HR714" s="462"/>
      <c r="HS714" s="462"/>
      <c r="HT714" s="1871"/>
      <c r="HU714" s="1870"/>
      <c r="HV714" s="462"/>
      <c r="HW714" s="462"/>
      <c r="HX714" s="1871"/>
      <c r="HY714" s="1870"/>
      <c r="HZ714" s="462"/>
      <c r="IA714" s="462"/>
      <c r="IB714" s="1871"/>
      <c r="IC714" s="374"/>
      <c r="ID714" s="374"/>
      <c r="IE714" s="374"/>
      <c r="IF714" s="2263"/>
      <c r="IG714" s="1870"/>
      <c r="IH714" s="462"/>
      <c r="II714" s="462"/>
      <c r="IJ714" s="1871"/>
      <c r="IK714" s="1870"/>
      <c r="IL714" s="462"/>
      <c r="IM714" s="462"/>
      <c r="IN714" s="1871"/>
      <c r="IO714" s="1906"/>
      <c r="IP714" s="683"/>
      <c r="IQ714" s="683"/>
      <c r="IR714" s="1907"/>
      <c r="IS714" s="1869">
        <f t="shared" ref="IS714" si="953">IV714*6/20</f>
        <v>5.0999999999999996</v>
      </c>
      <c r="IT714" s="374">
        <f t="shared" ref="IT714" si="954">IV714*6/20</f>
        <v>5.0999999999999996</v>
      </c>
      <c r="IU714" s="374">
        <f t="shared" ref="IU714" si="955">IV714*8/20</f>
        <v>6.8</v>
      </c>
      <c r="IV714" s="2263">
        <v>17</v>
      </c>
      <c r="IW714" s="1906"/>
      <c r="IX714" s="683"/>
      <c r="IY714" s="683"/>
      <c r="IZ714" s="1907"/>
      <c r="JA714" s="1869"/>
      <c r="JB714" s="374"/>
      <c r="JC714" s="374"/>
      <c r="JD714" s="2263"/>
      <c r="JE714" s="1906"/>
      <c r="JF714" s="683"/>
      <c r="JG714" s="683"/>
      <c r="JH714" s="1907"/>
      <c r="JI714" s="1869"/>
      <c r="JJ714" s="374"/>
      <c r="JK714" s="374"/>
      <c r="JL714" s="2263"/>
      <c r="JM714" s="1870"/>
      <c r="JN714" s="462"/>
      <c r="JO714" s="462"/>
      <c r="JP714" s="1871">
        <f t="shared" ref="JP714:JP719" si="956">JO714+JN714+JM714</f>
        <v>0</v>
      </c>
      <c r="JQ714" s="1870">
        <v>5</v>
      </c>
      <c r="JR714" s="462">
        <v>4</v>
      </c>
      <c r="JS714" s="462">
        <v>7</v>
      </c>
      <c r="JT714" s="1871">
        <f t="shared" ref="JT714" si="957">JS714+JR714+JQ714</f>
        <v>16</v>
      </c>
      <c r="JU714" s="1870"/>
      <c r="JV714" s="462"/>
      <c r="JW714" s="462"/>
      <c r="JX714" s="1871"/>
      <c r="JY714" s="1870"/>
      <c r="JZ714" s="462"/>
      <c r="KA714" s="462"/>
      <c r="KB714" s="1871"/>
      <c r="KC714" s="1870"/>
      <c r="KD714" s="462"/>
      <c r="KE714" s="462"/>
      <c r="KF714" s="1871"/>
      <c r="KG714" s="1870">
        <v>5</v>
      </c>
      <c r="KH714" s="462">
        <v>5</v>
      </c>
      <c r="KI714" s="462">
        <v>6</v>
      </c>
      <c r="KJ714" s="1871">
        <f t="shared" ref="KJ714" si="958">KI714+KH714+KG714</f>
        <v>16</v>
      </c>
      <c r="KK714" s="1870"/>
      <c r="KL714" s="462"/>
      <c r="KM714" s="462"/>
      <c r="KN714" s="1871"/>
      <c r="KO714" s="1870"/>
      <c r="KP714" s="462"/>
      <c r="KQ714" s="462"/>
      <c r="KR714" s="1871"/>
      <c r="KS714" s="1870"/>
      <c r="KT714" s="462"/>
      <c r="KU714" s="462"/>
      <c r="KV714" s="1871"/>
      <c r="KW714" s="1870"/>
      <c r="KX714" s="462"/>
      <c r="KY714" s="462"/>
      <c r="KZ714" s="1871"/>
      <c r="LA714" s="1870"/>
      <c r="LB714" s="462"/>
      <c r="LC714" s="462"/>
      <c r="LD714" s="1871"/>
      <c r="LE714" s="1870"/>
      <c r="LF714" s="462"/>
      <c r="LG714" s="462"/>
      <c r="LH714" s="1871"/>
      <c r="LI714" s="1870"/>
      <c r="LJ714" s="462"/>
      <c r="LK714" s="462"/>
      <c r="LL714" s="1871"/>
      <c r="LM714" s="1870"/>
      <c r="LN714" s="462"/>
      <c r="LO714" s="462"/>
      <c r="LP714" s="1871"/>
      <c r="LQ714" s="1870"/>
      <c r="LR714" s="462"/>
      <c r="LS714" s="462"/>
      <c r="LT714" s="1871"/>
      <c r="LU714" s="1870"/>
      <c r="LV714" s="462"/>
      <c r="LW714" s="462"/>
      <c r="LX714" s="1871"/>
      <c r="LY714" s="1870"/>
      <c r="LZ714" s="462"/>
      <c r="MA714" s="462"/>
      <c r="MB714" s="1871"/>
      <c r="MC714" s="1870"/>
      <c r="MD714" s="462"/>
      <c r="ME714" s="462"/>
      <c r="MF714" s="1871"/>
      <c r="MG714" s="1870"/>
      <c r="MH714" s="462"/>
      <c r="MI714" s="462"/>
      <c r="MJ714" s="1871"/>
      <c r="MK714" s="1870"/>
      <c r="ML714" s="462"/>
      <c r="MM714" s="462"/>
      <c r="MN714" s="1871"/>
      <c r="MO714" s="1870"/>
      <c r="MP714" s="462"/>
      <c r="MQ714" s="462"/>
      <c r="MR714" s="1871"/>
      <c r="MS714" s="1870"/>
      <c r="MT714" s="462"/>
      <c r="MU714" s="462"/>
      <c r="MV714" s="1871"/>
      <c r="MW714" s="1870"/>
      <c r="MX714" s="462"/>
      <c r="MY714" s="462"/>
      <c r="MZ714" s="1871"/>
      <c r="NA714" s="1870"/>
      <c r="NB714" s="462"/>
      <c r="NC714" s="462"/>
      <c r="ND714" s="1871"/>
    </row>
    <row r="715" spans="1:368" s="78" customFormat="1" thickBot="1">
      <c r="A715" s="899"/>
      <c r="B715" s="1754"/>
      <c r="C715" s="1790"/>
      <c r="D715" s="2331"/>
      <c r="E715" s="1790"/>
      <c r="F715" s="2342"/>
      <c r="G715" s="2342" t="s">
        <v>775</v>
      </c>
      <c r="H715" s="2343">
        <f t="shared" si="946"/>
        <v>4.76</v>
      </c>
      <c r="I715" s="2343">
        <f t="shared" si="947"/>
        <v>4.76</v>
      </c>
      <c r="J715" s="2343">
        <f t="shared" si="948"/>
        <v>6.18</v>
      </c>
      <c r="K715" s="2214">
        <f t="shared" si="949"/>
        <v>15.7</v>
      </c>
      <c r="L715" s="1754"/>
      <c r="M715" s="65"/>
      <c r="N715" s="65"/>
      <c r="O715" s="65"/>
      <c r="P715" s="218"/>
      <c r="Q715" s="2511"/>
      <c r="R715" s="97"/>
      <c r="S715" s="98"/>
      <c r="T715" s="2512"/>
      <c r="U715" s="41"/>
      <c r="V715" s="41"/>
      <c r="W715" s="41"/>
      <c r="X715" s="100"/>
      <c r="Y715" s="101"/>
      <c r="Z715" s="101"/>
      <c r="AA715" s="101"/>
      <c r="AB715" s="102"/>
      <c r="AC715" s="484"/>
      <c r="AD715" s="484"/>
      <c r="AE715" s="484"/>
      <c r="AF715" s="2403"/>
      <c r="AG715" s="358"/>
      <c r="AH715" s="358"/>
      <c r="AI715" s="358"/>
      <c r="AJ715" s="543"/>
      <c r="AK715" s="485"/>
      <c r="AL715" s="486"/>
      <c r="AM715" s="486"/>
      <c r="AN715" s="2361"/>
      <c r="AO715" s="2227"/>
      <c r="AP715" s="2227"/>
      <c r="AQ715" s="2227"/>
      <c r="AR715" s="108"/>
      <c r="AS715" s="358"/>
      <c r="AT715" s="358"/>
      <c r="AU715" s="358"/>
      <c r="AV715" s="1983"/>
      <c r="AW715" s="1971"/>
      <c r="AX715" s="665"/>
      <c r="AY715" s="666"/>
      <c r="AZ715" s="1963"/>
      <c r="BA715" s="4"/>
      <c r="BB715" s="4"/>
      <c r="BC715" s="4"/>
      <c r="BD715" s="2395"/>
      <c r="BE715" s="2401"/>
      <c r="BF715" s="368"/>
      <c r="BG715" s="2451"/>
      <c r="BH715" s="2448"/>
      <c r="BI715" s="221"/>
      <c r="BJ715" s="221"/>
      <c r="BK715" s="221"/>
      <c r="BL715" s="220"/>
      <c r="BM715" s="1982"/>
      <c r="BN715" s="358"/>
      <c r="BO715" s="358"/>
      <c r="BP715" s="1983"/>
      <c r="BQ715" s="109"/>
      <c r="BR715" s="109"/>
      <c r="BS715" s="109"/>
      <c r="BT715" s="608"/>
      <c r="BU715" s="1939"/>
      <c r="BV715" s="109"/>
      <c r="BW715" s="109"/>
      <c r="BX715" s="1940"/>
      <c r="BY715" s="374"/>
      <c r="BZ715" s="374"/>
      <c r="CA715" s="374"/>
      <c r="CB715" s="2263"/>
      <c r="CC715" s="41"/>
      <c r="CD715" s="41"/>
      <c r="CE715" s="41"/>
      <c r="CF715" s="148"/>
      <c r="CG715" s="38"/>
      <c r="CH715" s="38"/>
      <c r="CI715" s="38"/>
      <c r="CJ715" s="117"/>
      <c r="CK715" s="221"/>
      <c r="CL715" s="221"/>
      <c r="CM715" s="221"/>
      <c r="CN715" s="220"/>
      <c r="CO715" s="1858"/>
      <c r="CQ715" s="3"/>
      <c r="CR715" s="2020"/>
      <c r="CV715" s="121"/>
      <c r="CW715" s="2"/>
      <c r="CY715" s="3"/>
      <c r="CZ715" s="3"/>
      <c r="DA715" s="2418"/>
      <c r="DB715" s="378"/>
      <c r="DC715" s="2448"/>
      <c r="DD715" s="369"/>
      <c r="DE715" s="2"/>
      <c r="DG715" s="3"/>
      <c r="DH715" s="3"/>
      <c r="DI715" s="2"/>
      <c r="DK715" s="3"/>
      <c r="DL715" s="3"/>
      <c r="DM715" s="90"/>
      <c r="DN715" s="90"/>
      <c r="DO715" s="90"/>
      <c r="DP715" s="103"/>
      <c r="DQ715" s="2"/>
      <c r="DS715" s="3"/>
      <c r="DT715" s="121"/>
      <c r="DU715" s="2"/>
      <c r="DW715" s="3"/>
      <c r="DX715" s="121"/>
      <c r="DY715" s="2"/>
      <c r="EA715" s="3"/>
      <c r="EB715" s="121"/>
      <c r="EC715" s="2"/>
      <c r="EE715" s="3"/>
      <c r="EF715" s="121"/>
      <c r="EG715" s="2"/>
      <c r="EI715" s="3"/>
      <c r="EJ715" s="121"/>
      <c r="EK715" s="2"/>
      <c r="EM715" s="3"/>
      <c r="EN715" s="121"/>
      <c r="EO715" s="1870"/>
      <c r="EP715" s="462"/>
      <c r="EQ715" s="462"/>
      <c r="ER715" s="1871"/>
      <c r="ES715" s="2"/>
      <c r="EU715" s="3"/>
      <c r="EV715" s="121"/>
      <c r="EW715" s="2"/>
      <c r="EY715" s="3"/>
      <c r="EZ715" s="121"/>
      <c r="FA715" s="2"/>
      <c r="FC715" s="3"/>
      <c r="FD715" s="121"/>
      <c r="FE715" s="1682"/>
      <c r="FF715" s="1683"/>
      <c r="FG715" s="1684"/>
      <c r="FH715" s="1685"/>
      <c r="FL715" s="2252"/>
      <c r="FP715" s="2252"/>
      <c r="FQ715" s="1858"/>
      <c r="FT715" s="2252"/>
      <c r="FX715" s="2252"/>
      <c r="FY715" s="374"/>
      <c r="FZ715" s="374"/>
      <c r="GA715" s="374"/>
      <c r="GB715" s="2263"/>
      <c r="GC715" s="374"/>
      <c r="GD715" s="374"/>
      <c r="GE715" s="374"/>
      <c r="GF715" s="2263"/>
      <c r="GG715" s="1858"/>
      <c r="GJ715" s="2252"/>
      <c r="GK715" s="1858"/>
      <c r="GN715" s="2252"/>
      <c r="GR715" s="2252"/>
      <c r="GS715" s="1870"/>
      <c r="GT715" s="462"/>
      <c r="GU715" s="462"/>
      <c r="GV715" s="1871"/>
      <c r="GW715" s="374">
        <f t="shared" ref="GW715:GW719" si="959">GZ715*6/20</f>
        <v>4.8</v>
      </c>
      <c r="GX715" s="374">
        <f t="shared" ref="GX715:GX719" si="960">GZ715*6/20</f>
        <v>4.8</v>
      </c>
      <c r="GY715" s="374">
        <f t="shared" ref="GY715:GY719" si="961">GZ715*8/20</f>
        <v>6.4</v>
      </c>
      <c r="GZ715" s="2263">
        <v>16</v>
      </c>
      <c r="HA715" s="1870"/>
      <c r="HB715" s="462"/>
      <c r="HC715" s="462"/>
      <c r="HD715" s="1871"/>
      <c r="HE715" s="1870"/>
      <c r="HF715" s="462"/>
      <c r="HG715" s="462"/>
      <c r="HH715" s="1871"/>
      <c r="HI715" s="374"/>
      <c r="HJ715" s="374"/>
      <c r="HK715" s="374"/>
      <c r="HL715" s="2263"/>
      <c r="HM715" s="1870"/>
      <c r="HN715" s="462"/>
      <c r="HO715" s="462"/>
      <c r="HP715" s="1871"/>
      <c r="HQ715" s="1870"/>
      <c r="HR715" s="462"/>
      <c r="HS715" s="462"/>
      <c r="HT715" s="1871"/>
      <c r="HU715" s="1870"/>
      <c r="HV715" s="462"/>
      <c r="HW715" s="462"/>
      <c r="HX715" s="1871"/>
      <c r="HY715" s="1870"/>
      <c r="HZ715" s="462"/>
      <c r="IA715" s="462"/>
      <c r="IB715" s="1871"/>
      <c r="IC715" s="374"/>
      <c r="ID715" s="374"/>
      <c r="IE715" s="374"/>
      <c r="IF715" s="2263"/>
      <c r="IG715" s="1870"/>
      <c r="IH715" s="462"/>
      <c r="II715" s="462"/>
      <c r="IJ715" s="1871"/>
      <c r="IK715" s="1870"/>
      <c r="IL715" s="462"/>
      <c r="IM715" s="462"/>
      <c r="IN715" s="1871"/>
      <c r="IO715" s="374"/>
      <c r="IP715" s="374"/>
      <c r="IQ715" s="374"/>
      <c r="IR715" s="2263"/>
      <c r="IS715" s="1869">
        <f t="shared" ref="IS715:IS719" si="962">IV715*6/20</f>
        <v>4.5</v>
      </c>
      <c r="IT715" s="374">
        <f t="shared" ref="IT715:IT719" si="963">IV715*6/20</f>
        <v>4.5</v>
      </c>
      <c r="IU715" s="374">
        <f t="shared" ref="IU715:IU719" si="964">IV715*8/20</f>
        <v>6</v>
      </c>
      <c r="IV715" s="2263">
        <v>15</v>
      </c>
      <c r="IW715" s="1869"/>
      <c r="IX715" s="374"/>
      <c r="IY715" s="374"/>
      <c r="IZ715" s="2263"/>
      <c r="JA715" s="1869"/>
      <c r="JB715" s="374"/>
      <c r="JC715" s="374"/>
      <c r="JD715" s="2263"/>
      <c r="JE715" s="1869"/>
      <c r="JF715" s="374"/>
      <c r="JG715" s="374"/>
      <c r="JH715" s="2263"/>
      <c r="JI715" s="1869"/>
      <c r="JJ715" s="374"/>
      <c r="JK715" s="374"/>
      <c r="JL715" s="2263"/>
      <c r="JM715" s="1870"/>
      <c r="JN715" s="462"/>
      <c r="JO715" s="462"/>
      <c r="JP715" s="1871">
        <f t="shared" si="956"/>
        <v>0</v>
      </c>
      <c r="JQ715" s="2477">
        <f t="shared" ref="JQ715" si="965">JT715*6/20</f>
        <v>4.74</v>
      </c>
      <c r="JR715" s="2477">
        <f t="shared" ref="JR715" si="966">JT715*6/20</f>
        <v>4.74</v>
      </c>
      <c r="JS715" s="2477">
        <f t="shared" ref="JS715" si="967">JT715*8/20</f>
        <v>6.32</v>
      </c>
      <c r="JT715" s="2478">
        <v>15.8</v>
      </c>
      <c r="JU715" s="1870"/>
      <c r="JV715" s="462"/>
      <c r="JW715" s="462"/>
      <c r="JX715" s="1871"/>
      <c r="JY715" s="1870"/>
      <c r="JZ715" s="462"/>
      <c r="KA715" s="462"/>
      <c r="KB715" s="1871"/>
      <c r="KC715" s="1870"/>
      <c r="KD715" s="462"/>
      <c r="KE715" s="462"/>
      <c r="KF715" s="1871"/>
      <c r="KG715" s="1870">
        <v>5</v>
      </c>
      <c r="KH715" s="462">
        <v>5</v>
      </c>
      <c r="KI715" s="462">
        <v>6</v>
      </c>
      <c r="KJ715" s="1871">
        <f t="shared" ref="KJ715:KJ719" si="968">KI715+KH715+KG715</f>
        <v>16</v>
      </c>
      <c r="KK715" s="1870"/>
      <c r="KL715" s="462"/>
      <c r="KM715" s="462"/>
      <c r="KN715" s="1871"/>
      <c r="KO715" s="1870"/>
      <c r="KP715" s="462"/>
      <c r="KQ715" s="462"/>
      <c r="KR715" s="1871"/>
      <c r="KS715" s="1870"/>
      <c r="KT715" s="462"/>
      <c r="KU715" s="462"/>
      <c r="KV715" s="1871"/>
      <c r="KW715" s="1870"/>
      <c r="KX715" s="462"/>
      <c r="KY715" s="462"/>
      <c r="KZ715" s="1871"/>
      <c r="LA715" s="1870"/>
      <c r="LB715" s="462"/>
      <c r="LC715" s="462"/>
      <c r="LD715" s="1871"/>
      <c r="LE715" s="1870"/>
      <c r="LF715" s="462"/>
      <c r="LG715" s="462"/>
      <c r="LH715" s="1871"/>
      <c r="LI715" s="1870"/>
      <c r="LJ715" s="462"/>
      <c r="LK715" s="462"/>
      <c r="LL715" s="1871"/>
      <c r="LM715" s="1870"/>
      <c r="LN715" s="462"/>
      <c r="LO715" s="462"/>
      <c r="LP715" s="1871"/>
      <c r="LQ715" s="1870"/>
      <c r="LR715" s="462"/>
      <c r="LS715" s="462"/>
      <c r="LT715" s="1871"/>
      <c r="LU715" s="1870"/>
      <c r="LV715" s="462"/>
      <c r="LW715" s="462"/>
      <c r="LX715" s="1871"/>
      <c r="LY715" s="1870"/>
      <c r="LZ715" s="462"/>
      <c r="MA715" s="462"/>
      <c r="MB715" s="1871"/>
      <c r="MC715" s="1870"/>
      <c r="MD715" s="462"/>
      <c r="ME715" s="462"/>
      <c r="MF715" s="1871"/>
      <c r="MG715" s="1870"/>
      <c r="MH715" s="462"/>
      <c r="MI715" s="462"/>
      <c r="MJ715" s="1871"/>
      <c r="MK715" s="1870"/>
      <c r="ML715" s="462"/>
      <c r="MM715" s="462"/>
      <c r="MN715" s="1871"/>
      <c r="MO715" s="1870"/>
      <c r="MP715" s="462"/>
      <c r="MQ715" s="462"/>
      <c r="MR715" s="1871"/>
      <c r="MS715" s="1870"/>
      <c r="MT715" s="462"/>
      <c r="MU715" s="462"/>
      <c r="MV715" s="1871"/>
      <c r="MW715" s="1870"/>
      <c r="MX715" s="462"/>
      <c r="MY715" s="462"/>
      <c r="MZ715" s="1871"/>
      <c r="NA715" s="1870"/>
      <c r="NB715" s="462"/>
      <c r="NC715" s="462"/>
      <c r="ND715" s="1871"/>
    </row>
    <row r="716" spans="1:368" s="78" customFormat="1" thickBot="1">
      <c r="A716" s="899"/>
      <c r="B716" s="1754"/>
      <c r="C716" s="1790"/>
      <c r="D716" s="2331"/>
      <c r="E716" s="1790"/>
      <c r="F716" s="2342"/>
      <c r="G716" s="2342" t="s">
        <v>776</v>
      </c>
      <c r="H716" s="2343">
        <f t="shared" si="946"/>
        <v>4.1899999999999995</v>
      </c>
      <c r="I716" s="2343">
        <f t="shared" si="947"/>
        <v>4.0649999999999995</v>
      </c>
      <c r="J716" s="2343">
        <f t="shared" si="948"/>
        <v>5.7949999999999999</v>
      </c>
      <c r="K716" s="2214">
        <f t="shared" si="949"/>
        <v>14.049999999999999</v>
      </c>
      <c r="L716" s="1754"/>
      <c r="M716" s="65"/>
      <c r="N716" s="65"/>
      <c r="O716" s="65"/>
      <c r="P716" s="218"/>
      <c r="Q716" s="2511"/>
      <c r="R716" s="97"/>
      <c r="S716" s="98"/>
      <c r="T716" s="2512"/>
      <c r="U716" s="41"/>
      <c r="V716" s="41"/>
      <c r="W716" s="41"/>
      <c r="X716" s="100"/>
      <c r="Y716" s="101"/>
      <c r="Z716" s="101"/>
      <c r="AA716" s="101"/>
      <c r="AB716" s="102"/>
      <c r="AC716" s="484"/>
      <c r="AD716" s="484"/>
      <c r="AE716" s="484"/>
      <c r="AF716" s="2403"/>
      <c r="AG716" s="358"/>
      <c r="AH716" s="358"/>
      <c r="AI716" s="358"/>
      <c r="AJ716" s="543"/>
      <c r="AK716" s="485"/>
      <c r="AL716" s="486"/>
      <c r="AM716" s="486"/>
      <c r="AN716" s="2361"/>
      <c r="AO716" s="2227"/>
      <c r="AP716" s="2227"/>
      <c r="AQ716" s="2227"/>
      <c r="AR716" s="108"/>
      <c r="AS716" s="358"/>
      <c r="AT716" s="358"/>
      <c r="AU716" s="358"/>
      <c r="AV716" s="1983"/>
      <c r="AW716" s="1971"/>
      <c r="AX716" s="665"/>
      <c r="AY716" s="666"/>
      <c r="AZ716" s="1963"/>
      <c r="BA716" s="4"/>
      <c r="BB716" s="4"/>
      <c r="BC716" s="4"/>
      <c r="BD716" s="2395"/>
      <c r="BE716" s="2401"/>
      <c r="BF716" s="368"/>
      <c r="BG716" s="2451"/>
      <c r="BH716" s="2448"/>
      <c r="BI716" s="221"/>
      <c r="BJ716" s="221"/>
      <c r="BK716" s="221"/>
      <c r="BL716" s="220"/>
      <c r="BM716" s="1982"/>
      <c r="BN716" s="358"/>
      <c r="BO716" s="358"/>
      <c r="BP716" s="1983"/>
      <c r="BQ716" s="109"/>
      <c r="BR716" s="109"/>
      <c r="BS716" s="109"/>
      <c r="BT716" s="608"/>
      <c r="BU716" s="1939"/>
      <c r="BV716" s="109"/>
      <c r="BW716" s="109"/>
      <c r="BX716" s="1940"/>
      <c r="BY716" s="374"/>
      <c r="BZ716" s="374"/>
      <c r="CA716" s="374"/>
      <c r="CB716" s="2263"/>
      <c r="CC716" s="1906"/>
      <c r="CD716" s="683"/>
      <c r="CE716" s="683"/>
      <c r="CF716" s="1907"/>
      <c r="CG716" s="38"/>
      <c r="CH716" s="38"/>
      <c r="CI716" s="38"/>
      <c r="CJ716" s="117"/>
      <c r="CK716" s="221"/>
      <c r="CL716" s="221"/>
      <c r="CM716" s="221"/>
      <c r="CN716" s="220"/>
      <c r="CO716" s="1858"/>
      <c r="CQ716" s="3"/>
      <c r="CR716" s="2020"/>
      <c r="CV716" s="121"/>
      <c r="CW716" s="2"/>
      <c r="CY716" s="3"/>
      <c r="CZ716" s="3"/>
      <c r="DA716" s="2418"/>
      <c r="DB716" s="378"/>
      <c r="DC716" s="2448"/>
      <c r="DD716" s="369"/>
      <c r="DE716" s="2"/>
      <c r="DG716" s="3"/>
      <c r="DH716" s="3"/>
      <c r="DI716" s="2"/>
      <c r="DK716" s="3"/>
      <c r="DL716" s="3"/>
      <c r="DM716" s="90"/>
      <c r="DN716" s="90"/>
      <c r="DO716" s="90"/>
      <c r="DP716" s="103"/>
      <c r="DQ716" s="2"/>
      <c r="DS716" s="3"/>
      <c r="DT716" s="121"/>
      <c r="DU716" s="2"/>
      <c r="DW716" s="3"/>
      <c r="DX716" s="121"/>
      <c r="DY716" s="2"/>
      <c r="EA716" s="3"/>
      <c r="EB716" s="121"/>
      <c r="EC716" s="2"/>
      <c r="EE716" s="3"/>
      <c r="EF716" s="121"/>
      <c r="EG716" s="2"/>
      <c r="EI716" s="3"/>
      <c r="EJ716" s="121"/>
      <c r="EK716" s="2"/>
      <c r="EM716" s="3"/>
      <c r="EN716" s="121"/>
      <c r="EO716" s="1870"/>
      <c r="EP716" s="462"/>
      <c r="EQ716" s="462"/>
      <c r="ER716" s="1871"/>
      <c r="ES716" s="2"/>
      <c r="EU716" s="3"/>
      <c r="EV716" s="121"/>
      <c r="EW716" s="2"/>
      <c r="EY716" s="3"/>
      <c r="EZ716" s="121"/>
      <c r="FA716" s="2"/>
      <c r="FC716" s="3"/>
      <c r="FD716" s="121"/>
      <c r="FE716" s="1682"/>
      <c r="FF716" s="1683"/>
      <c r="FG716" s="1684"/>
      <c r="FH716" s="1685"/>
      <c r="FL716" s="2252"/>
      <c r="FP716" s="2252"/>
      <c r="FQ716" s="1858"/>
      <c r="FT716" s="2252"/>
      <c r="FX716" s="2252"/>
      <c r="FY716" s="374"/>
      <c r="FZ716" s="374"/>
      <c r="GA716" s="374"/>
      <c r="GB716" s="2263"/>
      <c r="GC716" s="1906"/>
      <c r="GD716" s="683"/>
      <c r="GE716" s="683"/>
      <c r="GF716" s="1907"/>
      <c r="GG716" s="1858"/>
      <c r="GJ716" s="2252"/>
      <c r="GK716" s="1858"/>
      <c r="GN716" s="2252"/>
      <c r="GR716" s="2252"/>
      <c r="GS716" s="374"/>
      <c r="GT716" s="374"/>
      <c r="GU716" s="374"/>
      <c r="GV716" s="2263"/>
      <c r="GW716" s="374">
        <f t="shared" si="959"/>
        <v>4.5</v>
      </c>
      <c r="GX716" s="374">
        <f t="shared" si="960"/>
        <v>4.5</v>
      </c>
      <c r="GY716" s="374">
        <f t="shared" si="961"/>
        <v>6</v>
      </c>
      <c r="GZ716" s="2263">
        <v>15</v>
      </c>
      <c r="HA716" s="1870"/>
      <c r="HB716" s="462"/>
      <c r="HC716" s="462"/>
      <c r="HD716" s="1871"/>
      <c r="HE716" s="1870"/>
      <c r="HF716" s="462"/>
      <c r="HG716" s="462"/>
      <c r="HH716" s="1871"/>
      <c r="HI716" s="374"/>
      <c r="HJ716" s="374"/>
      <c r="HK716" s="374"/>
      <c r="HL716" s="2263"/>
      <c r="HM716" s="1870"/>
      <c r="HN716" s="462"/>
      <c r="HO716" s="462"/>
      <c r="HP716" s="1871"/>
      <c r="HQ716" s="1870"/>
      <c r="HR716" s="462"/>
      <c r="HS716" s="462"/>
      <c r="HT716" s="1871"/>
      <c r="HU716" s="1906"/>
      <c r="HV716" s="683"/>
      <c r="HW716" s="683"/>
      <c r="HX716" s="1907"/>
      <c r="HY716" s="1906"/>
      <c r="HZ716" s="683"/>
      <c r="IA716" s="683"/>
      <c r="IB716" s="1907"/>
      <c r="IC716" s="374"/>
      <c r="ID716" s="374"/>
      <c r="IE716" s="374"/>
      <c r="IF716" s="2263"/>
      <c r="IG716" s="1906"/>
      <c r="IH716" s="683"/>
      <c r="II716" s="683"/>
      <c r="IJ716" s="1907"/>
      <c r="IK716" s="1906"/>
      <c r="IL716" s="683"/>
      <c r="IM716" s="683"/>
      <c r="IN716" s="1907"/>
      <c r="IO716" s="374"/>
      <c r="IP716" s="374"/>
      <c r="IQ716" s="374"/>
      <c r="IR716" s="2263"/>
      <c r="IS716" s="1869">
        <f t="shared" si="962"/>
        <v>3.9</v>
      </c>
      <c r="IT716" s="374">
        <f t="shared" si="963"/>
        <v>3.9</v>
      </c>
      <c r="IU716" s="374">
        <f t="shared" si="964"/>
        <v>5.2</v>
      </c>
      <c r="IV716" s="2263">
        <v>13</v>
      </c>
      <c r="IW716" s="1869"/>
      <c r="IX716" s="374"/>
      <c r="IY716" s="374"/>
      <c r="IZ716" s="2263"/>
      <c r="JA716" s="1869"/>
      <c r="JB716" s="374"/>
      <c r="JC716" s="374"/>
      <c r="JD716" s="2263"/>
      <c r="JE716" s="1869"/>
      <c r="JF716" s="374"/>
      <c r="JG716" s="374"/>
      <c r="JH716" s="2263"/>
      <c r="JI716" s="1869"/>
      <c r="JJ716" s="374"/>
      <c r="JK716" s="374"/>
      <c r="JL716" s="2263"/>
      <c r="JM716" s="1870"/>
      <c r="JN716" s="462"/>
      <c r="JO716" s="462"/>
      <c r="JP716" s="1871">
        <f t="shared" si="956"/>
        <v>0</v>
      </c>
      <c r="JQ716" s="1870">
        <v>3.5</v>
      </c>
      <c r="JR716" s="462">
        <v>3</v>
      </c>
      <c r="JS716" s="462">
        <v>5.5</v>
      </c>
      <c r="JT716" s="1871">
        <f t="shared" ref="JT716:JT719" si="969">JS716+JR716+JQ716</f>
        <v>12</v>
      </c>
      <c r="JU716" s="1870"/>
      <c r="JV716" s="462"/>
      <c r="JW716" s="462"/>
      <c r="JX716" s="1871"/>
      <c r="JY716" s="1870"/>
      <c r="JZ716" s="462"/>
      <c r="KA716" s="462"/>
      <c r="KB716" s="1871"/>
      <c r="KC716" s="1870"/>
      <c r="KD716" s="462"/>
      <c r="KE716" s="462"/>
      <c r="KF716" s="1871"/>
      <c r="KG716" s="2477">
        <f t="shared" ref="KG716" si="970">KJ716*6/20</f>
        <v>4.8599999999999994</v>
      </c>
      <c r="KH716" s="2477">
        <f t="shared" ref="KH716" si="971">KJ716*6/20</f>
        <v>4.8599999999999994</v>
      </c>
      <c r="KI716" s="2477">
        <f t="shared" ref="KI716" si="972">KJ716*8/20</f>
        <v>6.4799999999999995</v>
      </c>
      <c r="KJ716" s="2478">
        <v>16.2</v>
      </c>
      <c r="KK716" s="2477"/>
      <c r="KL716" s="2477"/>
      <c r="KM716" s="2477"/>
      <c r="KN716" s="2478"/>
      <c r="KO716" s="2477"/>
      <c r="KP716" s="2477"/>
      <c r="KQ716" s="2477"/>
      <c r="KR716" s="2478"/>
      <c r="KS716" s="2477"/>
      <c r="KT716" s="2477"/>
      <c r="KU716" s="2477"/>
      <c r="KV716" s="2478"/>
      <c r="KW716" s="2477"/>
      <c r="KX716" s="2477"/>
      <c r="KY716" s="2477"/>
      <c r="KZ716" s="2478"/>
      <c r="LA716" s="2477"/>
      <c r="LB716" s="2477"/>
      <c r="LC716" s="2477"/>
      <c r="LD716" s="2478"/>
      <c r="LE716" s="2477"/>
      <c r="LF716" s="2477"/>
      <c r="LG716" s="2477"/>
      <c r="LH716" s="2478"/>
      <c r="LI716" s="2477"/>
      <c r="LJ716" s="2477"/>
      <c r="LK716" s="2477"/>
      <c r="LL716" s="2478"/>
      <c r="LM716" s="2477"/>
      <c r="LN716" s="2477"/>
      <c r="LO716" s="2477"/>
      <c r="LP716" s="2478"/>
      <c r="LQ716" s="2477"/>
      <c r="LR716" s="2477"/>
      <c r="LS716" s="2477"/>
      <c r="LT716" s="2478"/>
      <c r="LU716" s="2477"/>
      <c r="LV716" s="2477"/>
      <c r="LW716" s="2477"/>
      <c r="LX716" s="2478"/>
      <c r="LY716" s="2477"/>
      <c r="LZ716" s="2477"/>
      <c r="MA716" s="2477"/>
      <c r="MB716" s="2478"/>
      <c r="MC716" s="2477"/>
      <c r="MD716" s="2477"/>
      <c r="ME716" s="2477"/>
      <c r="MF716" s="2478"/>
      <c r="MG716" s="2477"/>
      <c r="MH716" s="2477"/>
      <c r="MI716" s="2477"/>
      <c r="MJ716" s="2478"/>
      <c r="MK716" s="2477"/>
      <c r="ML716" s="2477"/>
      <c r="MM716" s="2477"/>
      <c r="MN716" s="2478"/>
      <c r="MO716" s="2477"/>
      <c r="MP716" s="2477"/>
      <c r="MQ716" s="2477"/>
      <c r="MR716" s="2478"/>
      <c r="MS716" s="2477"/>
      <c r="MT716" s="2477"/>
      <c r="MU716" s="2477"/>
      <c r="MV716" s="2478"/>
      <c r="MW716" s="2477"/>
      <c r="MX716" s="2477"/>
      <c r="MY716" s="2477"/>
      <c r="MZ716" s="2478"/>
      <c r="NA716" s="2477"/>
      <c r="NB716" s="2477"/>
      <c r="NC716" s="2477"/>
      <c r="ND716" s="2478"/>
    </row>
    <row r="717" spans="1:368" s="78" customFormat="1" thickBot="1">
      <c r="A717" s="899"/>
      <c r="B717" s="1754"/>
      <c r="C717" s="1790"/>
      <c r="D717" s="2331"/>
      <c r="E717" s="1790"/>
      <c r="F717" s="2342"/>
      <c r="G717" s="2342" t="s">
        <v>588</v>
      </c>
      <c r="H717" s="2354">
        <f t="shared" si="946"/>
        <v>4.7949999999999999</v>
      </c>
      <c r="I717" s="2377">
        <f t="shared" si="947"/>
        <v>4.92</v>
      </c>
      <c r="J717" s="2354">
        <f t="shared" si="948"/>
        <v>6.3100000000000005</v>
      </c>
      <c r="K717" s="2216">
        <f t="shared" si="949"/>
        <v>16.024999999999999</v>
      </c>
      <c r="L717" s="1754"/>
      <c r="M717" s="65"/>
      <c r="N717" s="65"/>
      <c r="O717" s="65"/>
      <c r="P717" s="218"/>
      <c r="Q717" s="2511"/>
      <c r="R717" s="97"/>
      <c r="S717" s="98"/>
      <c r="T717" s="2512"/>
      <c r="U717" s="41"/>
      <c r="V717" s="41"/>
      <c r="W717" s="41"/>
      <c r="X717" s="100"/>
      <c r="Y717" s="101"/>
      <c r="Z717" s="101"/>
      <c r="AA717" s="101"/>
      <c r="AB717" s="102"/>
      <c r="AC717" s="484"/>
      <c r="AD717" s="484"/>
      <c r="AE717" s="484"/>
      <c r="AF717" s="2403"/>
      <c r="AG717" s="2473"/>
      <c r="AH717" s="2473"/>
      <c r="AI717" s="2473"/>
      <c r="AJ717" s="2474"/>
      <c r="AK717" s="485"/>
      <c r="AL717" s="486"/>
      <c r="AM717" s="486"/>
      <c r="AN717" s="2361"/>
      <c r="AO717" s="2227"/>
      <c r="AP717" s="2227"/>
      <c r="AQ717" s="2227"/>
      <c r="AR717" s="108"/>
      <c r="AS717" s="358"/>
      <c r="AT717" s="358"/>
      <c r="AU717" s="358"/>
      <c r="AV717" s="1983"/>
      <c r="AW717" s="1971"/>
      <c r="AX717" s="665"/>
      <c r="AY717" s="666"/>
      <c r="AZ717" s="1963"/>
      <c r="BA717" s="4"/>
      <c r="BB717" s="4"/>
      <c r="BC717" s="4"/>
      <c r="BD717" s="2395"/>
      <c r="BE717" s="1906"/>
      <c r="BF717" s="683"/>
      <c r="BG717" s="2466"/>
      <c r="BH717" s="2409"/>
      <c r="BI717" s="221"/>
      <c r="BJ717" s="221"/>
      <c r="BK717" s="221"/>
      <c r="BL717" s="220"/>
      <c r="BM717" s="1982"/>
      <c r="BN717" s="358"/>
      <c r="BO717" s="358"/>
      <c r="BP717" s="1983"/>
      <c r="BQ717" s="109"/>
      <c r="BR717" s="109"/>
      <c r="BS717" s="109"/>
      <c r="BT717" s="608"/>
      <c r="BU717" s="1939"/>
      <c r="BV717" s="109"/>
      <c r="BW717" s="109"/>
      <c r="BX717" s="1940"/>
      <c r="BY717" s="374"/>
      <c r="BZ717" s="374"/>
      <c r="CA717" s="374"/>
      <c r="CB717" s="2263"/>
      <c r="CC717" s="41"/>
      <c r="CD717" s="41"/>
      <c r="CE717" s="41"/>
      <c r="CF717" s="148"/>
      <c r="CG717" s="38"/>
      <c r="CH717" s="38"/>
      <c r="CI717" s="38"/>
      <c r="CJ717" s="117"/>
      <c r="CK717" s="221"/>
      <c r="CL717" s="221"/>
      <c r="CM717" s="221"/>
      <c r="CN717" s="220"/>
      <c r="CO717" s="1858"/>
      <c r="CQ717" s="3"/>
      <c r="CR717" s="2020"/>
      <c r="CV717" s="121"/>
      <c r="CW717" s="2"/>
      <c r="CY717" s="3"/>
      <c r="CZ717" s="3"/>
      <c r="DA717" s="2418"/>
      <c r="DB717" s="378"/>
      <c r="DC717" s="2448"/>
      <c r="DD717" s="369"/>
      <c r="DE717" s="2"/>
      <c r="DG717" s="3"/>
      <c r="DH717" s="3"/>
      <c r="DI717" s="2"/>
      <c r="DK717" s="3"/>
      <c r="DL717" s="3"/>
      <c r="DM717" s="90"/>
      <c r="DN717" s="90"/>
      <c r="DO717" s="90"/>
      <c r="DP717" s="103"/>
      <c r="DQ717" s="2"/>
      <c r="DS717" s="3"/>
      <c r="DT717" s="121"/>
      <c r="DU717" s="2"/>
      <c r="DW717" s="3"/>
      <c r="DX717" s="121"/>
      <c r="DY717" s="2"/>
      <c r="EA717" s="3"/>
      <c r="EB717" s="121"/>
      <c r="EC717" s="2"/>
      <c r="EE717" s="3"/>
      <c r="EF717" s="121"/>
      <c r="EG717" s="2"/>
      <c r="EI717" s="3"/>
      <c r="EJ717" s="121"/>
      <c r="EK717" s="2"/>
      <c r="EM717" s="3"/>
      <c r="EN717" s="121"/>
      <c r="EO717" s="1870"/>
      <c r="EP717" s="462"/>
      <c r="EQ717" s="462"/>
      <c r="ER717" s="1871"/>
      <c r="ES717" s="2"/>
      <c r="EU717" s="3"/>
      <c r="EV717" s="121"/>
      <c r="EW717" s="2"/>
      <c r="EY717" s="3"/>
      <c r="EZ717" s="121"/>
      <c r="FA717" s="2"/>
      <c r="FC717" s="3"/>
      <c r="FD717" s="121"/>
      <c r="FE717" s="1682"/>
      <c r="FF717" s="1683"/>
      <c r="FG717" s="1684"/>
      <c r="FH717" s="1685"/>
      <c r="FL717" s="2252"/>
      <c r="FP717" s="2252"/>
      <c r="FQ717" s="1858"/>
      <c r="FT717" s="2252"/>
      <c r="FX717" s="2252"/>
      <c r="FY717" s="374"/>
      <c r="FZ717" s="374"/>
      <c r="GA717" s="374"/>
      <c r="GB717" s="2263"/>
      <c r="GC717" s="374"/>
      <c r="GD717" s="374"/>
      <c r="GE717" s="374"/>
      <c r="GF717" s="2263"/>
      <c r="GG717" s="1858"/>
      <c r="GJ717" s="2252"/>
      <c r="GK717" s="1858"/>
      <c r="GN717" s="2252"/>
      <c r="GR717" s="2252"/>
      <c r="GS717" s="374"/>
      <c r="GT717" s="374"/>
      <c r="GU717" s="374"/>
      <c r="GV717" s="2263"/>
      <c r="GW717" s="2477">
        <f t="shared" si="959"/>
        <v>4.68</v>
      </c>
      <c r="GX717" s="2477">
        <f t="shared" si="960"/>
        <v>4.68</v>
      </c>
      <c r="GY717" s="2477">
        <f t="shared" si="961"/>
        <v>6.24</v>
      </c>
      <c r="GZ717" s="2478">
        <v>15.6</v>
      </c>
      <c r="HA717" s="1870"/>
      <c r="HB717" s="462"/>
      <c r="HC717" s="462"/>
      <c r="HD717" s="1871"/>
      <c r="HE717" s="1870"/>
      <c r="HF717" s="462"/>
      <c r="HG717" s="462"/>
      <c r="HH717" s="1871"/>
      <c r="HI717" s="374"/>
      <c r="HJ717" s="374"/>
      <c r="HK717" s="374"/>
      <c r="HL717" s="2263"/>
      <c r="HM717" s="1870"/>
      <c r="HN717" s="462"/>
      <c r="HO717" s="462"/>
      <c r="HP717" s="1871"/>
      <c r="HQ717" s="1870"/>
      <c r="HR717" s="462"/>
      <c r="HS717" s="462"/>
      <c r="HT717" s="1871"/>
      <c r="HU717" s="1870"/>
      <c r="HV717" s="462"/>
      <c r="HW717" s="462"/>
      <c r="HX717" s="1871"/>
      <c r="HY717" s="1870"/>
      <c r="HZ717" s="462"/>
      <c r="IA717" s="462"/>
      <c r="IB717" s="1871"/>
      <c r="IC717" s="374"/>
      <c r="ID717" s="374"/>
      <c r="IE717" s="374"/>
      <c r="IF717" s="2263"/>
      <c r="IG717" s="1870"/>
      <c r="IH717" s="462"/>
      <c r="II717" s="462"/>
      <c r="IJ717" s="1871"/>
      <c r="IK717" s="1870"/>
      <c r="IL717" s="462"/>
      <c r="IM717" s="462"/>
      <c r="IN717" s="1871"/>
      <c r="IO717" s="374"/>
      <c r="IP717" s="374"/>
      <c r="IQ717" s="374"/>
      <c r="IR717" s="2263"/>
      <c r="IS717" s="1869">
        <f t="shared" si="962"/>
        <v>4.5</v>
      </c>
      <c r="IT717" s="374">
        <f t="shared" si="963"/>
        <v>4.5</v>
      </c>
      <c r="IU717" s="374">
        <f t="shared" si="964"/>
        <v>6</v>
      </c>
      <c r="IV717" s="2263">
        <v>15</v>
      </c>
      <c r="IW717" s="1869"/>
      <c r="IX717" s="374"/>
      <c r="IY717" s="374"/>
      <c r="IZ717" s="2263"/>
      <c r="JA717" s="1869"/>
      <c r="JB717" s="374"/>
      <c r="JC717" s="374"/>
      <c r="JD717" s="2263"/>
      <c r="JE717" s="1869"/>
      <c r="JF717" s="374"/>
      <c r="JG717" s="374"/>
      <c r="JH717" s="2263"/>
      <c r="JI717" s="1869"/>
      <c r="JJ717" s="374"/>
      <c r="JK717" s="374"/>
      <c r="JL717" s="2263"/>
      <c r="JM717" s="1870"/>
      <c r="JN717" s="462"/>
      <c r="JO717" s="462"/>
      <c r="JP717" s="1871">
        <f t="shared" si="956"/>
        <v>0</v>
      </c>
      <c r="JQ717" s="1870">
        <v>5</v>
      </c>
      <c r="JR717" s="462">
        <v>5</v>
      </c>
      <c r="JS717" s="462">
        <v>7</v>
      </c>
      <c r="JT717" s="1871">
        <f t="shared" si="969"/>
        <v>17</v>
      </c>
      <c r="JU717" s="1870"/>
      <c r="JV717" s="462"/>
      <c r="JW717" s="462"/>
      <c r="JX717" s="1871"/>
      <c r="JY717" s="1870"/>
      <c r="JZ717" s="462"/>
      <c r="KA717" s="462"/>
      <c r="KB717" s="1871"/>
      <c r="KC717" s="1870"/>
      <c r="KD717" s="462"/>
      <c r="KE717" s="462"/>
      <c r="KF717" s="1871"/>
      <c r="KG717" s="1870">
        <v>5</v>
      </c>
      <c r="KH717" s="462">
        <v>5.5</v>
      </c>
      <c r="KI717" s="462">
        <v>6</v>
      </c>
      <c r="KJ717" s="1871">
        <f t="shared" si="968"/>
        <v>16.5</v>
      </c>
      <c r="KK717" s="1870"/>
      <c r="KL717" s="462"/>
      <c r="KM717" s="462"/>
      <c r="KN717" s="1871"/>
      <c r="KO717" s="1870"/>
      <c r="KP717" s="462"/>
      <c r="KQ717" s="462"/>
      <c r="KR717" s="1871"/>
      <c r="KS717" s="1870"/>
      <c r="KT717" s="462"/>
      <c r="KU717" s="462"/>
      <c r="KV717" s="1871"/>
      <c r="KW717" s="1870"/>
      <c r="KX717" s="462"/>
      <c r="KY717" s="462"/>
      <c r="KZ717" s="1871"/>
      <c r="LA717" s="1870"/>
      <c r="LB717" s="462"/>
      <c r="LC717" s="462"/>
      <c r="LD717" s="1871"/>
      <c r="LE717" s="1870"/>
      <c r="LF717" s="462"/>
      <c r="LG717" s="462"/>
      <c r="LH717" s="1871"/>
      <c r="LI717" s="1870"/>
      <c r="LJ717" s="462"/>
      <c r="LK717" s="462"/>
      <c r="LL717" s="1871"/>
      <c r="LM717" s="1870"/>
      <c r="LN717" s="462"/>
      <c r="LO717" s="462"/>
      <c r="LP717" s="1871"/>
      <c r="LQ717" s="1870"/>
      <c r="LR717" s="462"/>
      <c r="LS717" s="462"/>
      <c r="LT717" s="1871"/>
      <c r="LU717" s="1870"/>
      <c r="LV717" s="462"/>
      <c r="LW717" s="462"/>
      <c r="LX717" s="1871"/>
      <c r="LY717" s="1870"/>
      <c r="LZ717" s="462"/>
      <c r="MA717" s="462"/>
      <c r="MB717" s="1871"/>
      <c r="MC717" s="1870"/>
      <c r="MD717" s="462"/>
      <c r="ME717" s="462"/>
      <c r="MF717" s="1871"/>
      <c r="MG717" s="1870"/>
      <c r="MH717" s="462"/>
      <c r="MI717" s="462"/>
      <c r="MJ717" s="1871"/>
      <c r="MK717" s="1870"/>
      <c r="ML717" s="462"/>
      <c r="MM717" s="462"/>
      <c r="MN717" s="1871"/>
      <c r="MO717" s="1870"/>
      <c r="MP717" s="462"/>
      <c r="MQ717" s="462"/>
      <c r="MR717" s="1871"/>
      <c r="MS717" s="1870"/>
      <c r="MT717" s="462"/>
      <c r="MU717" s="462"/>
      <c r="MV717" s="1871"/>
      <c r="MW717" s="1870"/>
      <c r="MX717" s="462"/>
      <c r="MY717" s="462"/>
      <c r="MZ717" s="1871"/>
      <c r="NA717" s="1870"/>
      <c r="NB717" s="462"/>
      <c r="NC717" s="462"/>
      <c r="ND717" s="1871"/>
    </row>
    <row r="718" spans="1:368" s="78" customFormat="1" thickBot="1">
      <c r="A718" s="899"/>
      <c r="B718" s="1754"/>
      <c r="C718" s="1790"/>
      <c r="D718" s="2331"/>
      <c r="E718" s="1790"/>
      <c r="F718" s="2342"/>
      <c r="G718" s="2342" t="s">
        <v>777</v>
      </c>
      <c r="H718" s="2343">
        <f t="shared" si="946"/>
        <v>4.5649999999999995</v>
      </c>
      <c r="I718" s="2343">
        <f t="shared" si="947"/>
        <v>4.1899999999999995</v>
      </c>
      <c r="J718" s="2343">
        <f t="shared" si="948"/>
        <v>6.17</v>
      </c>
      <c r="K718" s="2214">
        <f t="shared" si="949"/>
        <v>14.924999999999999</v>
      </c>
      <c r="L718" s="1754"/>
      <c r="M718" s="65"/>
      <c r="N718" s="65"/>
      <c r="O718" s="65"/>
      <c r="P718" s="218"/>
      <c r="Q718" s="2511"/>
      <c r="R718" s="97"/>
      <c r="S718" s="98"/>
      <c r="T718" s="2512"/>
      <c r="U718" s="41"/>
      <c r="V718" s="41"/>
      <c r="W718" s="41"/>
      <c r="X718" s="100"/>
      <c r="Y718" s="101"/>
      <c r="Z718" s="101"/>
      <c r="AA718" s="101"/>
      <c r="AB718" s="102"/>
      <c r="AC718" s="484"/>
      <c r="AD718" s="484"/>
      <c r="AE718" s="484"/>
      <c r="AF718" s="2403"/>
      <c r="AG718" s="358"/>
      <c r="AH718" s="358"/>
      <c r="AI718" s="358"/>
      <c r="AJ718" s="543"/>
      <c r="AK718" s="485"/>
      <c r="AL718" s="486"/>
      <c r="AM718" s="486"/>
      <c r="AN718" s="2361"/>
      <c r="AO718" s="2227"/>
      <c r="AP718" s="2227"/>
      <c r="AQ718" s="2227"/>
      <c r="AR718" s="108"/>
      <c r="AS718" s="358"/>
      <c r="AT718" s="358"/>
      <c r="AU718" s="358"/>
      <c r="AV718" s="1983"/>
      <c r="AW718" s="1971"/>
      <c r="AX718" s="665"/>
      <c r="AY718" s="666"/>
      <c r="AZ718" s="1963"/>
      <c r="BA718" s="4"/>
      <c r="BB718" s="4"/>
      <c r="BC718" s="4"/>
      <c r="BD718" s="2395"/>
      <c r="BE718" s="2401"/>
      <c r="BF718" s="368"/>
      <c r="BG718" s="2451"/>
      <c r="BH718" s="2448"/>
      <c r="BI718" s="221"/>
      <c r="BJ718" s="221"/>
      <c r="BK718" s="221"/>
      <c r="BL718" s="220"/>
      <c r="BM718" s="1982"/>
      <c r="BN718" s="358"/>
      <c r="BO718" s="358"/>
      <c r="BP718" s="1983"/>
      <c r="BQ718" s="109"/>
      <c r="BR718" s="109"/>
      <c r="BS718" s="109"/>
      <c r="BT718" s="608"/>
      <c r="BU718" s="1939"/>
      <c r="BV718" s="109"/>
      <c r="BW718" s="109"/>
      <c r="BX718" s="1940"/>
      <c r="BY718" s="374"/>
      <c r="BZ718" s="374"/>
      <c r="CA718" s="374"/>
      <c r="CB718" s="2263"/>
      <c r="CC718" s="1906"/>
      <c r="CD718" s="683"/>
      <c r="CE718" s="683"/>
      <c r="CF718" s="1907"/>
      <c r="CG718" s="38"/>
      <c r="CH718" s="38"/>
      <c r="CI718" s="38"/>
      <c r="CJ718" s="117"/>
      <c r="CK718" s="221"/>
      <c r="CL718" s="221"/>
      <c r="CM718" s="221"/>
      <c r="CN718" s="220"/>
      <c r="CO718" s="1858"/>
      <c r="CQ718" s="3"/>
      <c r="CR718" s="2020"/>
      <c r="CV718" s="121"/>
      <c r="CW718" s="2"/>
      <c r="CY718" s="3"/>
      <c r="CZ718" s="3"/>
      <c r="DA718" s="2418"/>
      <c r="DB718" s="378"/>
      <c r="DC718" s="2448"/>
      <c r="DD718" s="369"/>
      <c r="DE718" s="2"/>
      <c r="DG718" s="3"/>
      <c r="DH718" s="3"/>
      <c r="DI718" s="2"/>
      <c r="DK718" s="3"/>
      <c r="DL718" s="3"/>
      <c r="DM718" s="90"/>
      <c r="DN718" s="90"/>
      <c r="DO718" s="90"/>
      <c r="DP718" s="103"/>
      <c r="DQ718" s="2"/>
      <c r="DS718" s="3"/>
      <c r="DT718" s="121"/>
      <c r="DU718" s="2"/>
      <c r="DW718" s="3"/>
      <c r="DX718" s="121"/>
      <c r="DY718" s="2"/>
      <c r="EA718" s="3"/>
      <c r="EB718" s="121"/>
      <c r="EC718" s="2"/>
      <c r="EE718" s="3"/>
      <c r="EF718" s="121"/>
      <c r="EG718" s="2"/>
      <c r="EI718" s="3"/>
      <c r="EJ718" s="121"/>
      <c r="EK718" s="2"/>
      <c r="EM718" s="3"/>
      <c r="EN718" s="121"/>
      <c r="EO718" s="1870"/>
      <c r="EP718" s="462"/>
      <c r="EQ718" s="462"/>
      <c r="ER718" s="1871"/>
      <c r="ES718" s="2"/>
      <c r="EU718" s="3"/>
      <c r="EV718" s="121"/>
      <c r="EW718" s="2"/>
      <c r="EY718" s="3"/>
      <c r="EZ718" s="121"/>
      <c r="FA718" s="2"/>
      <c r="FC718" s="3"/>
      <c r="FD718" s="121"/>
      <c r="FE718" s="1682"/>
      <c r="FF718" s="1683"/>
      <c r="FG718" s="1684"/>
      <c r="FH718" s="1685"/>
      <c r="FL718" s="2252"/>
      <c r="FP718" s="2252"/>
      <c r="FQ718" s="1858"/>
      <c r="FT718" s="2252"/>
      <c r="FX718" s="2252"/>
      <c r="FY718" s="374"/>
      <c r="FZ718" s="374"/>
      <c r="GA718" s="374"/>
      <c r="GB718" s="2263"/>
      <c r="GC718" s="374"/>
      <c r="GD718" s="374"/>
      <c r="GE718" s="374"/>
      <c r="GF718" s="2263"/>
      <c r="GG718" s="1858"/>
      <c r="GJ718" s="2252"/>
      <c r="GK718" s="1858"/>
      <c r="GN718" s="2252"/>
      <c r="GR718" s="2252"/>
      <c r="GS718" s="374"/>
      <c r="GT718" s="374"/>
      <c r="GU718" s="374"/>
      <c r="GV718" s="2263"/>
      <c r="GW718" s="374">
        <f t="shared" si="959"/>
        <v>4.2</v>
      </c>
      <c r="GX718" s="374">
        <f t="shared" si="960"/>
        <v>4.2</v>
      </c>
      <c r="GY718" s="374">
        <f t="shared" si="961"/>
        <v>5.6</v>
      </c>
      <c r="GZ718" s="2263">
        <v>14</v>
      </c>
      <c r="HA718" s="1870"/>
      <c r="HB718" s="462"/>
      <c r="HC718" s="462"/>
      <c r="HD718" s="1871"/>
      <c r="HE718" s="1870"/>
      <c r="HF718" s="462"/>
      <c r="HG718" s="462"/>
      <c r="HH718" s="1871"/>
      <c r="HI718" s="374"/>
      <c r="HJ718" s="374"/>
      <c r="HK718" s="374"/>
      <c r="HL718" s="2263"/>
      <c r="HM718" s="1870"/>
      <c r="HN718" s="462"/>
      <c r="HO718" s="462"/>
      <c r="HP718" s="1871"/>
      <c r="HQ718" s="1870"/>
      <c r="HR718" s="462"/>
      <c r="HS718" s="462"/>
      <c r="HT718" s="1871"/>
      <c r="HU718" s="1870"/>
      <c r="HV718" s="462"/>
      <c r="HW718" s="462"/>
      <c r="HX718" s="1871"/>
      <c r="HY718" s="1870"/>
      <c r="HZ718" s="462"/>
      <c r="IA718" s="462"/>
      <c r="IB718" s="1871"/>
      <c r="IC718" s="374"/>
      <c r="ID718" s="374"/>
      <c r="IE718" s="374"/>
      <c r="IF718" s="2263"/>
      <c r="IG718" s="1870"/>
      <c r="IH718" s="462"/>
      <c r="II718" s="462"/>
      <c r="IJ718" s="1871"/>
      <c r="IK718" s="1870"/>
      <c r="IL718" s="462"/>
      <c r="IM718" s="462"/>
      <c r="IN718" s="1871"/>
      <c r="IO718" s="374"/>
      <c r="IP718" s="374"/>
      <c r="IQ718" s="374"/>
      <c r="IR718" s="2263"/>
      <c r="IS718" s="2482">
        <f t="shared" si="962"/>
        <v>4.5599999999999996</v>
      </c>
      <c r="IT718" s="2477">
        <f t="shared" si="963"/>
        <v>4.5599999999999996</v>
      </c>
      <c r="IU718" s="2477">
        <f t="shared" si="964"/>
        <v>6.08</v>
      </c>
      <c r="IV718" s="2478">
        <v>15.2</v>
      </c>
      <c r="IW718" s="1869"/>
      <c r="IX718" s="374"/>
      <c r="IY718" s="374"/>
      <c r="IZ718" s="2263"/>
      <c r="JA718" s="1869"/>
      <c r="JB718" s="374"/>
      <c r="JC718" s="374"/>
      <c r="JD718" s="2263"/>
      <c r="JE718" s="1869"/>
      <c r="JF718" s="374"/>
      <c r="JG718" s="374"/>
      <c r="JH718" s="2263"/>
      <c r="JI718" s="1869"/>
      <c r="JJ718" s="374"/>
      <c r="JK718" s="374"/>
      <c r="JL718" s="2263"/>
      <c r="JM718" s="1870"/>
      <c r="JN718" s="462"/>
      <c r="JO718" s="462"/>
      <c r="JP718" s="1871">
        <f t="shared" si="956"/>
        <v>0</v>
      </c>
      <c r="JQ718" s="1870">
        <v>5</v>
      </c>
      <c r="JR718" s="462">
        <v>4</v>
      </c>
      <c r="JS718" s="462">
        <v>7</v>
      </c>
      <c r="JT718" s="1871">
        <f t="shared" si="969"/>
        <v>16</v>
      </c>
      <c r="JU718" s="1870"/>
      <c r="JV718" s="462"/>
      <c r="JW718" s="462"/>
      <c r="JX718" s="1871"/>
      <c r="JY718" s="1870"/>
      <c r="JZ718" s="462"/>
      <c r="KA718" s="462"/>
      <c r="KB718" s="1871"/>
      <c r="KC718" s="1870"/>
      <c r="KD718" s="462"/>
      <c r="KE718" s="462"/>
      <c r="KF718" s="1871"/>
      <c r="KG718" s="1870">
        <v>4.5</v>
      </c>
      <c r="KH718" s="462">
        <v>4</v>
      </c>
      <c r="KI718" s="462">
        <v>6</v>
      </c>
      <c r="KJ718" s="1871">
        <f t="shared" si="968"/>
        <v>14.5</v>
      </c>
      <c r="KK718" s="1870"/>
      <c r="KL718" s="462"/>
      <c r="KM718" s="462"/>
      <c r="KN718" s="1871"/>
      <c r="KO718" s="1870"/>
      <c r="KP718" s="462"/>
      <c r="KQ718" s="462"/>
      <c r="KR718" s="1871"/>
      <c r="KS718" s="1870"/>
      <c r="KT718" s="462"/>
      <c r="KU718" s="462"/>
      <c r="KV718" s="1871"/>
      <c r="KW718" s="1870"/>
      <c r="KX718" s="462"/>
      <c r="KY718" s="462"/>
      <c r="KZ718" s="1871"/>
      <c r="LA718" s="1870"/>
      <c r="LB718" s="462"/>
      <c r="LC718" s="462"/>
      <c r="LD718" s="1871"/>
      <c r="LE718" s="1870"/>
      <c r="LF718" s="462"/>
      <c r="LG718" s="462"/>
      <c r="LH718" s="1871"/>
      <c r="LI718" s="1870"/>
      <c r="LJ718" s="462"/>
      <c r="LK718" s="462"/>
      <c r="LL718" s="1871"/>
      <c r="LM718" s="1870"/>
      <c r="LN718" s="462"/>
      <c r="LO718" s="462"/>
      <c r="LP718" s="1871"/>
      <c r="LQ718" s="1870"/>
      <c r="LR718" s="462"/>
      <c r="LS718" s="462"/>
      <c r="LT718" s="1871"/>
      <c r="LU718" s="1870"/>
      <c r="LV718" s="462"/>
      <c r="LW718" s="462"/>
      <c r="LX718" s="1871"/>
      <c r="LY718" s="1870"/>
      <c r="LZ718" s="462"/>
      <c r="MA718" s="462"/>
      <c r="MB718" s="1871"/>
      <c r="MC718" s="1870"/>
      <c r="MD718" s="462"/>
      <c r="ME718" s="462"/>
      <c r="MF718" s="1871"/>
      <c r="MG718" s="1870"/>
      <c r="MH718" s="462"/>
      <c r="MI718" s="462"/>
      <c r="MJ718" s="1871"/>
      <c r="MK718" s="1870"/>
      <c r="ML718" s="462"/>
      <c r="MM718" s="462"/>
      <c r="MN718" s="1871"/>
      <c r="MO718" s="1870"/>
      <c r="MP718" s="462"/>
      <c r="MQ718" s="462"/>
      <c r="MR718" s="1871"/>
      <c r="MS718" s="1870"/>
      <c r="MT718" s="462"/>
      <c r="MU718" s="462"/>
      <c r="MV718" s="1871"/>
      <c r="MW718" s="1870"/>
      <c r="MX718" s="462"/>
      <c r="MY718" s="462"/>
      <c r="MZ718" s="1871"/>
      <c r="NA718" s="1870"/>
      <c r="NB718" s="462"/>
      <c r="NC718" s="462"/>
      <c r="ND718" s="1871"/>
    </row>
    <row r="719" spans="1:368" s="933" customFormat="1" thickBot="1">
      <c r="A719" s="900"/>
      <c r="B719" s="1761"/>
      <c r="C719" s="2340"/>
      <c r="D719" s="2347"/>
      <c r="E719" s="2340"/>
      <c r="F719" s="2270"/>
      <c r="G719" s="2270" t="s">
        <v>778</v>
      </c>
      <c r="H719" s="2377">
        <f>AVERAGE(AG719,DA719,BE719,JQ719,GW719,GC719,AK719,IS719,KG719,CC719,HI719)</f>
        <v>5.0250000000000004</v>
      </c>
      <c r="I719" s="2352">
        <f t="shared" ref="I719" si="973">AVERAGE(AH719,DB719,BF719,JR719,GX719,GD719,AL719,IT719,KH719,CD719,HJ719)</f>
        <v>5.2750000000000004</v>
      </c>
      <c r="J719" s="2352">
        <f t="shared" ref="J719" si="974">AVERAGE(AI719,DC719,BG719,JS719,GY719,GE719,AM719,IU719,KI719,CE719,HK719)</f>
        <v>6.7</v>
      </c>
      <c r="K719" s="2362">
        <f t="shared" si="949"/>
        <v>17</v>
      </c>
      <c r="L719" s="1761"/>
      <c r="M719" s="2136"/>
      <c r="N719" s="2136"/>
      <c r="O719" s="2136"/>
      <c r="P719" s="2492"/>
      <c r="Q719" s="2538"/>
      <c r="R719" s="2137"/>
      <c r="S719" s="2138"/>
      <c r="T719" s="2539"/>
      <c r="U719" s="2139"/>
      <c r="V719" s="2139"/>
      <c r="W719" s="2139"/>
      <c r="X719" s="2140"/>
      <c r="Y719" s="2204"/>
      <c r="Z719" s="2204"/>
      <c r="AA719" s="2204"/>
      <c r="AB719" s="2205"/>
      <c r="AC719" s="2245"/>
      <c r="AD719" s="2245"/>
      <c r="AE719" s="2245"/>
      <c r="AF719" s="1310"/>
      <c r="AG719" s="918"/>
      <c r="AH719" s="918"/>
      <c r="AI719" s="918"/>
      <c r="AJ719" s="2240"/>
      <c r="AK719" s="2391"/>
      <c r="AL719" s="2238"/>
      <c r="AM719" s="2238"/>
      <c r="AN719" s="2392"/>
      <c r="AO719" s="2229"/>
      <c r="AP719" s="2229"/>
      <c r="AQ719" s="2229"/>
      <c r="AR719" s="2230"/>
      <c r="AS719" s="918"/>
      <c r="AT719" s="918"/>
      <c r="AU719" s="918"/>
      <c r="AV719" s="2390"/>
      <c r="AW719" s="2414"/>
      <c r="AX719" s="2415"/>
      <c r="AY719" s="2416"/>
      <c r="AZ719" s="1979"/>
      <c r="BA719" s="2156"/>
      <c r="BB719" s="2156"/>
      <c r="BC719" s="2156"/>
      <c r="BD719" s="2396"/>
      <c r="BE719" s="2402"/>
      <c r="BF719" s="2273"/>
      <c r="BG719" s="2452"/>
      <c r="BH719" s="2449"/>
      <c r="BI719" s="2158"/>
      <c r="BJ719" s="2158"/>
      <c r="BK719" s="2158"/>
      <c r="BL719" s="2166"/>
      <c r="BM719" s="2389"/>
      <c r="BN719" s="918"/>
      <c r="BO719" s="918"/>
      <c r="BP719" s="2390"/>
      <c r="BQ719" s="2149"/>
      <c r="BR719" s="2149"/>
      <c r="BS719" s="2149"/>
      <c r="BT719" s="2151"/>
      <c r="BU719" s="2162"/>
      <c r="BV719" s="2149"/>
      <c r="BW719" s="2149"/>
      <c r="BX719" s="2163"/>
      <c r="BY719" s="906"/>
      <c r="BZ719" s="906"/>
      <c r="CA719" s="906"/>
      <c r="CB719" s="2393"/>
      <c r="CC719" s="2139"/>
      <c r="CD719" s="2139"/>
      <c r="CE719" s="2139"/>
      <c r="CF719" s="2472"/>
      <c r="CG719" s="2160"/>
      <c r="CH719" s="2160"/>
      <c r="CI719" s="2160"/>
      <c r="CJ719" s="2161"/>
      <c r="CK719" s="2158"/>
      <c r="CL719" s="2158"/>
      <c r="CM719" s="2158"/>
      <c r="CN719" s="2166"/>
      <c r="CO719" s="1868"/>
      <c r="CQ719" s="2167"/>
      <c r="CR719" s="2206"/>
      <c r="CV719" s="2168"/>
      <c r="CW719" s="2169"/>
      <c r="CY719" s="2167"/>
      <c r="CZ719" s="2167"/>
      <c r="DA719" s="2419"/>
      <c r="DB719" s="915"/>
      <c r="DC719" s="2449"/>
      <c r="DD719" s="2471"/>
      <c r="DE719" s="2169"/>
      <c r="DG719" s="2167"/>
      <c r="DH719" s="2167"/>
      <c r="DI719" s="2169"/>
      <c r="DK719" s="2167"/>
      <c r="DL719" s="2167"/>
      <c r="DM719" s="2170"/>
      <c r="DN719" s="2170"/>
      <c r="DO719" s="2170"/>
      <c r="DP719" s="2171"/>
      <c r="DQ719" s="2169"/>
      <c r="DS719" s="2167"/>
      <c r="DT719" s="2168"/>
      <c r="DU719" s="2169"/>
      <c r="DW719" s="2167"/>
      <c r="DX719" s="2168"/>
      <c r="DY719" s="2169"/>
      <c r="EA719" s="2167"/>
      <c r="EB719" s="2168"/>
      <c r="EC719" s="2169"/>
      <c r="EE719" s="2167"/>
      <c r="EF719" s="2168"/>
      <c r="EG719" s="2169"/>
      <c r="EI719" s="2167"/>
      <c r="EJ719" s="2168"/>
      <c r="EK719" s="2169"/>
      <c r="EM719" s="2167"/>
      <c r="EN719" s="2168"/>
      <c r="EO719" s="2348"/>
      <c r="EP719" s="2233"/>
      <c r="EQ719" s="2233"/>
      <c r="ER719" s="2349"/>
      <c r="ES719" s="2169"/>
      <c r="EU719" s="2167"/>
      <c r="EV719" s="2168"/>
      <c r="EW719" s="2169"/>
      <c r="EY719" s="2167"/>
      <c r="EZ719" s="2168"/>
      <c r="FA719" s="2169"/>
      <c r="FC719" s="2167"/>
      <c r="FD719" s="2168"/>
      <c r="FE719" s="2192"/>
      <c r="FF719" s="2193"/>
      <c r="FG719" s="2194"/>
      <c r="FH719" s="2195"/>
      <c r="FL719" s="2261"/>
      <c r="FP719" s="2261"/>
      <c r="FQ719" s="1868"/>
      <c r="FT719" s="2261"/>
      <c r="FX719" s="2261"/>
      <c r="FY719" s="906"/>
      <c r="FZ719" s="906"/>
      <c r="GA719" s="906"/>
      <c r="GB719" s="2393"/>
      <c r="GC719" s="906"/>
      <c r="GD719" s="906"/>
      <c r="GE719" s="906"/>
      <c r="GF719" s="2393"/>
      <c r="GG719" s="1868"/>
      <c r="GJ719" s="2261"/>
      <c r="GK719" s="1868"/>
      <c r="GN719" s="2261"/>
      <c r="GR719" s="2261"/>
      <c r="GS719" s="906"/>
      <c r="GT719" s="906"/>
      <c r="GU719" s="906"/>
      <c r="GV719" s="2393"/>
      <c r="GW719" s="374">
        <f t="shared" si="959"/>
        <v>4.8</v>
      </c>
      <c r="GX719" s="374">
        <f t="shared" si="960"/>
        <v>4.8</v>
      </c>
      <c r="GY719" s="374">
        <f t="shared" si="961"/>
        <v>6.4</v>
      </c>
      <c r="GZ719" s="2263">
        <v>16</v>
      </c>
      <c r="HA719" s="2348"/>
      <c r="HB719" s="2233"/>
      <c r="HC719" s="2233"/>
      <c r="HD719" s="2349"/>
      <c r="HE719" s="2348"/>
      <c r="HF719" s="2233"/>
      <c r="HG719" s="2233"/>
      <c r="HH719" s="2349"/>
      <c r="HI719" s="2212"/>
      <c r="HJ719" s="2213"/>
      <c r="HK719" s="2213"/>
      <c r="HL719" s="2357"/>
      <c r="HM719" s="2348"/>
      <c r="HN719" s="2233"/>
      <c r="HO719" s="2233"/>
      <c r="HP719" s="2349"/>
      <c r="HQ719" s="2348"/>
      <c r="HR719" s="2233"/>
      <c r="HS719" s="2233"/>
      <c r="HT719" s="2349"/>
      <c r="HU719" s="2348"/>
      <c r="HV719" s="2233"/>
      <c r="HW719" s="2233"/>
      <c r="HX719" s="2349"/>
      <c r="HY719" s="2348"/>
      <c r="HZ719" s="2233"/>
      <c r="IA719" s="2233"/>
      <c r="IB719" s="2349"/>
      <c r="IC719" s="2212"/>
      <c r="ID719" s="2213"/>
      <c r="IE719" s="2213"/>
      <c r="IF719" s="2357"/>
      <c r="IG719" s="2348"/>
      <c r="IH719" s="2233"/>
      <c r="II719" s="2233"/>
      <c r="IJ719" s="2349"/>
      <c r="IK719" s="2348"/>
      <c r="IL719" s="2233"/>
      <c r="IM719" s="2233"/>
      <c r="IN719" s="2349"/>
      <c r="IO719" s="906"/>
      <c r="IP719" s="906"/>
      <c r="IQ719" s="906"/>
      <c r="IR719" s="2393"/>
      <c r="IS719" s="1869">
        <f t="shared" si="962"/>
        <v>4.8</v>
      </c>
      <c r="IT719" s="374">
        <f t="shared" si="963"/>
        <v>4.8</v>
      </c>
      <c r="IU719" s="374">
        <f t="shared" si="964"/>
        <v>6.4</v>
      </c>
      <c r="IV719" s="2263">
        <v>16</v>
      </c>
      <c r="IW719" s="2243"/>
      <c r="IX719" s="906"/>
      <c r="IY719" s="906"/>
      <c r="IZ719" s="2393"/>
      <c r="JA719" s="2243"/>
      <c r="JB719" s="906"/>
      <c r="JC719" s="906"/>
      <c r="JD719" s="2393"/>
      <c r="JE719" s="2243"/>
      <c r="JF719" s="906"/>
      <c r="JG719" s="906"/>
      <c r="JH719" s="2393"/>
      <c r="JI719" s="2243"/>
      <c r="JJ719" s="906"/>
      <c r="JK719" s="906"/>
      <c r="JL719" s="2393"/>
      <c r="JM719" s="1870"/>
      <c r="JN719" s="462"/>
      <c r="JO719" s="462"/>
      <c r="JP719" s="1871">
        <f t="shared" si="956"/>
        <v>0</v>
      </c>
      <c r="JQ719" s="1870">
        <v>5</v>
      </c>
      <c r="JR719" s="462">
        <v>6</v>
      </c>
      <c r="JS719" s="462">
        <v>7</v>
      </c>
      <c r="JT719" s="1871">
        <f t="shared" si="969"/>
        <v>18</v>
      </c>
      <c r="JU719" s="1870"/>
      <c r="JV719" s="462"/>
      <c r="JW719" s="462"/>
      <c r="JX719" s="1871"/>
      <c r="JY719" s="1870"/>
      <c r="JZ719" s="462"/>
      <c r="KA719" s="462"/>
      <c r="KB719" s="1871"/>
      <c r="KC719" s="1870"/>
      <c r="KD719" s="462"/>
      <c r="KE719" s="462"/>
      <c r="KF719" s="1871"/>
      <c r="KG719" s="1870">
        <v>5.5</v>
      </c>
      <c r="KH719" s="462">
        <v>5.5</v>
      </c>
      <c r="KI719" s="462">
        <v>7</v>
      </c>
      <c r="KJ719" s="1871">
        <f t="shared" si="968"/>
        <v>18</v>
      </c>
      <c r="KK719" s="1870"/>
      <c r="KL719" s="462"/>
      <c r="KM719" s="462"/>
      <c r="KN719" s="1871"/>
      <c r="KO719" s="1870"/>
      <c r="KP719" s="462"/>
      <c r="KQ719" s="462"/>
      <c r="KR719" s="1871"/>
      <c r="KS719" s="1870"/>
      <c r="KT719" s="462"/>
      <c r="KU719" s="462"/>
      <c r="KV719" s="1871"/>
      <c r="KW719" s="1870"/>
      <c r="KX719" s="462"/>
      <c r="KY719" s="462"/>
      <c r="KZ719" s="1871"/>
      <c r="LA719" s="1870"/>
      <c r="LB719" s="462"/>
      <c r="LC719" s="462"/>
      <c r="LD719" s="1871"/>
      <c r="LE719" s="1870"/>
      <c r="LF719" s="462"/>
      <c r="LG719" s="462"/>
      <c r="LH719" s="1871"/>
      <c r="LI719" s="1870"/>
      <c r="LJ719" s="462"/>
      <c r="LK719" s="462"/>
      <c r="LL719" s="1871"/>
      <c r="LM719" s="1870"/>
      <c r="LN719" s="462"/>
      <c r="LO719" s="462"/>
      <c r="LP719" s="1871"/>
      <c r="LQ719" s="1870"/>
      <c r="LR719" s="462"/>
      <c r="LS719" s="462"/>
      <c r="LT719" s="1871"/>
      <c r="LU719" s="1870"/>
      <c r="LV719" s="462"/>
      <c r="LW719" s="462"/>
      <c r="LX719" s="1871"/>
      <c r="LY719" s="1870"/>
      <c r="LZ719" s="462"/>
      <c r="MA719" s="462"/>
      <c r="MB719" s="1871"/>
      <c r="MC719" s="1870"/>
      <c r="MD719" s="462"/>
      <c r="ME719" s="462"/>
      <c r="MF719" s="1871"/>
      <c r="MG719" s="1870"/>
      <c r="MH719" s="462"/>
      <c r="MI719" s="462"/>
      <c r="MJ719" s="1871"/>
      <c r="MK719" s="1870"/>
      <c r="ML719" s="462"/>
      <c r="MM719" s="462"/>
      <c r="MN719" s="1871"/>
      <c r="MO719" s="1870"/>
      <c r="MP719" s="462"/>
      <c r="MQ719" s="462"/>
      <c r="MR719" s="1871"/>
      <c r="MS719" s="1870"/>
      <c r="MT719" s="462"/>
      <c r="MU719" s="462"/>
      <c r="MV719" s="1871"/>
      <c r="MW719" s="1870"/>
      <c r="MX719" s="462"/>
      <c r="MY719" s="462"/>
      <c r="MZ719" s="1871"/>
      <c r="NA719" s="1870"/>
      <c r="NB719" s="462"/>
      <c r="NC719" s="462"/>
      <c r="ND719" s="1871"/>
    </row>
    <row r="720" spans="1:368" s="898" customFormat="1" thickBot="1">
      <c r="A720" s="861"/>
      <c r="B720" s="1760"/>
      <c r="C720" s="1790"/>
      <c r="D720" s="2331"/>
      <c r="E720" s="1790"/>
      <c r="F720" s="2345" t="s">
        <v>779</v>
      </c>
      <c r="G720" s="2346"/>
      <c r="H720" s="2274"/>
      <c r="I720" s="2274"/>
      <c r="J720" s="2274"/>
      <c r="K720" s="2275"/>
      <c r="L720" s="1760"/>
      <c r="M720" s="2570"/>
      <c r="N720" s="2570"/>
      <c r="O720" s="2571"/>
      <c r="P720" s="2571"/>
      <c r="Q720" s="2536"/>
      <c r="R720" s="2076"/>
      <c r="S720" s="2077"/>
      <c r="T720" s="2537"/>
      <c r="U720" s="2078"/>
      <c r="V720" s="2078"/>
      <c r="W720" s="2078"/>
      <c r="X720" s="2079"/>
      <c r="Y720" s="2199"/>
      <c r="Z720" s="2199"/>
      <c r="AA720" s="2199"/>
      <c r="AB720" s="2200"/>
      <c r="AC720" s="2570">
        <f>STDEV(AF721:AF722)</f>
        <v>1.7677669529663689</v>
      </c>
      <c r="AD720" s="2570"/>
      <c r="AE720" s="2571">
        <f>AVERAGE(AF721:AF722)</f>
        <v>13.25</v>
      </c>
      <c r="AF720" s="2571"/>
      <c r="AG720" s="2570"/>
      <c r="AH720" s="2570"/>
      <c r="AI720" s="2571"/>
      <c r="AJ720" s="2571"/>
      <c r="AK720" s="2570" t="e">
        <f>STDEV(AN721:AN722)</f>
        <v>#DIV/0!</v>
      </c>
      <c r="AL720" s="2570"/>
      <c r="AM720" s="2571" t="e">
        <f>AVERAGE(AN721:AN722)</f>
        <v>#DIV/0!</v>
      </c>
      <c r="AN720" s="2571"/>
      <c r="AO720" s="2225"/>
      <c r="AP720" s="2225"/>
      <c r="AQ720" s="2225"/>
      <c r="AR720" s="2226"/>
      <c r="AS720" s="2570"/>
      <c r="AT720" s="2570"/>
      <c r="AU720" s="2571"/>
      <c r="AV720" s="2571"/>
      <c r="AW720" s="2570"/>
      <c r="AX720" s="2570"/>
      <c r="AY720" s="2571"/>
      <c r="AZ720" s="2571"/>
      <c r="BA720" s="2095"/>
      <c r="BB720" s="2095"/>
      <c r="BC720" s="2095"/>
      <c r="BD720" s="2394"/>
      <c r="BE720" s="2572"/>
      <c r="BF720" s="2570"/>
      <c r="BG720" s="2571"/>
      <c r="BH720" s="2571"/>
      <c r="BI720" s="2097"/>
      <c r="BJ720" s="2097"/>
      <c r="BK720" s="2097"/>
      <c r="BL720" s="2098"/>
      <c r="BM720" s="2570"/>
      <c r="BN720" s="2570"/>
      <c r="BO720" s="2571"/>
      <c r="BP720" s="2571"/>
      <c r="BQ720" s="2088"/>
      <c r="BR720" s="2088"/>
      <c r="BS720" s="2088"/>
      <c r="BT720" s="2090"/>
      <c r="BU720" s="2101"/>
      <c r="BV720" s="2088"/>
      <c r="BW720" s="2088"/>
      <c r="BX720" s="2102"/>
      <c r="BY720" s="2109"/>
      <c r="BZ720" s="2109"/>
      <c r="CA720" s="2109"/>
      <c r="CB720" s="2232"/>
      <c r="CC720" s="2078"/>
      <c r="CD720" s="2078"/>
      <c r="CE720" s="2078"/>
      <c r="CF720" s="2079"/>
      <c r="CG720" s="2099"/>
      <c r="CH720" s="2099"/>
      <c r="CI720" s="2099"/>
      <c r="CJ720" s="2100"/>
      <c r="CK720" s="2097"/>
      <c r="CL720" s="2097"/>
      <c r="CM720" s="2097"/>
      <c r="CN720" s="2105"/>
      <c r="CO720" s="1867"/>
      <c r="CQ720" s="2106"/>
      <c r="CR720" s="2201"/>
      <c r="CV720" s="2107"/>
      <c r="CW720" s="2108"/>
      <c r="CY720" s="2106"/>
      <c r="CZ720" s="2106"/>
      <c r="DA720" s="2108"/>
      <c r="DC720" s="2106"/>
      <c r="DD720" s="2106"/>
      <c r="DE720" s="2108"/>
      <c r="DG720" s="2106"/>
      <c r="DH720" s="2106"/>
      <c r="DI720" s="2108"/>
      <c r="DK720" s="2106"/>
      <c r="DL720" s="2106"/>
      <c r="DM720" s="2109"/>
      <c r="DN720" s="2109"/>
      <c r="DO720" s="2109"/>
      <c r="DP720" s="2110"/>
      <c r="DQ720" s="2108"/>
      <c r="DS720" s="2106"/>
      <c r="DT720" s="2107"/>
      <c r="DU720" s="2570">
        <f>STDEV(DX721:DX722)</f>
        <v>0</v>
      </c>
      <c r="DV720" s="2570"/>
      <c r="DW720" s="2571">
        <f>AVERAGE(DX721:DX722)</f>
        <v>15</v>
      </c>
      <c r="DX720" s="2571"/>
      <c r="DY720" s="2570" t="e">
        <f>STDEV(EB721:EB722)</f>
        <v>#DIV/0!</v>
      </c>
      <c r="DZ720" s="2570"/>
      <c r="EA720" s="2571" t="e">
        <f>AVERAGE(EB721:EB722)</f>
        <v>#DIV/0!</v>
      </c>
      <c r="EB720" s="2571"/>
      <c r="EC720" s="2108"/>
      <c r="EE720" s="2106"/>
      <c r="EF720" s="2107"/>
      <c r="EG720" s="2108"/>
      <c r="EI720" s="2106"/>
      <c r="EJ720" s="2107"/>
      <c r="EK720" s="2108"/>
      <c r="EM720" s="2106"/>
      <c r="EN720" s="2107"/>
      <c r="EO720" s="2570"/>
      <c r="EP720" s="2570"/>
      <c r="EQ720" s="2571"/>
      <c r="ER720" s="2571"/>
      <c r="ES720" s="2108"/>
      <c r="EU720" s="2106"/>
      <c r="EV720" s="2107"/>
      <c r="EW720" s="2108"/>
      <c r="EY720" s="2106"/>
      <c r="EZ720" s="2107"/>
      <c r="FA720" s="2108"/>
      <c r="FC720" s="2106"/>
      <c r="FD720" s="2107"/>
      <c r="FE720" s="2131"/>
      <c r="FF720" s="2132"/>
      <c r="FG720" s="2133"/>
      <c r="FH720" s="2134"/>
      <c r="FL720" s="2260"/>
      <c r="FP720" s="2260"/>
      <c r="FQ720" s="1867"/>
      <c r="FT720" s="2260"/>
      <c r="FX720" s="2260"/>
      <c r="FY720" s="2570"/>
      <c r="FZ720" s="2570"/>
      <c r="GA720" s="2571"/>
      <c r="GB720" s="2571"/>
      <c r="GC720" s="2570" t="e">
        <f>STDEV(GF721:GF722)</f>
        <v>#DIV/0!</v>
      </c>
      <c r="GD720" s="2570"/>
      <c r="GE720" s="2571" t="e">
        <f>AVERAGE(GF721:GF722)</f>
        <v>#DIV/0!</v>
      </c>
      <c r="GF720" s="2571"/>
      <c r="GG720" s="1867"/>
      <c r="GJ720" s="2260"/>
      <c r="GK720" s="1867"/>
      <c r="GN720" s="2260"/>
      <c r="GR720" s="2260"/>
      <c r="GV720" s="1867"/>
      <c r="GW720" s="2570">
        <f>STDEV(GZ721:GZ722)</f>
        <v>0</v>
      </c>
      <c r="GX720" s="2570"/>
      <c r="GY720" s="2571">
        <f>AVERAGE(GZ721:GZ722)</f>
        <v>0</v>
      </c>
      <c r="GZ720" s="2571"/>
      <c r="HA720" s="2570"/>
      <c r="HB720" s="2570"/>
      <c r="HC720" s="2571"/>
      <c r="HD720" s="2571"/>
      <c r="HE720" s="2570"/>
      <c r="HF720" s="2570"/>
      <c r="HG720" s="2571"/>
      <c r="HH720" s="2571"/>
      <c r="HI720" s="2570" t="e">
        <f>STDEV(HL721:HL722)</f>
        <v>#DIV/0!</v>
      </c>
      <c r="HJ720" s="2570"/>
      <c r="HK720" s="2571" t="e">
        <f>AVERAGE(HL721:HL722)</f>
        <v>#DIV/0!</v>
      </c>
      <c r="HL720" s="2571"/>
      <c r="HM720" s="2570"/>
      <c r="HN720" s="2570"/>
      <c r="HO720" s="2571"/>
      <c r="HP720" s="2571"/>
      <c r="HQ720" s="2570"/>
      <c r="HR720" s="2570"/>
      <c r="HS720" s="2571"/>
      <c r="HT720" s="2571"/>
      <c r="HU720" s="2570"/>
      <c r="HV720" s="2570"/>
      <c r="HW720" s="2571"/>
      <c r="HX720" s="2571"/>
      <c r="HY720" s="2570"/>
      <c r="HZ720" s="2570"/>
      <c r="IA720" s="2571"/>
      <c r="IB720" s="2571"/>
      <c r="IC720" s="2570"/>
      <c r="ID720" s="2570"/>
      <c r="IE720" s="2571"/>
      <c r="IF720" s="2571"/>
      <c r="IG720" s="2570" t="e">
        <f>STDEV(IJ721:IJ722)</f>
        <v>#DIV/0!</v>
      </c>
      <c r="IH720" s="2570"/>
      <c r="II720" s="2571" t="e">
        <f>AVERAGE(IJ721:IJ722)</f>
        <v>#DIV/0!</v>
      </c>
      <c r="IJ720" s="2571"/>
      <c r="IK720" s="2570"/>
      <c r="IL720" s="2570"/>
      <c r="IM720" s="2571"/>
      <c r="IN720" s="2571"/>
      <c r="IO720" s="2570"/>
      <c r="IP720" s="2570"/>
      <c r="IQ720" s="2571"/>
      <c r="IR720" s="2571"/>
      <c r="IS720" s="2570"/>
      <c r="IT720" s="2570"/>
      <c r="IU720" s="2571"/>
      <c r="IV720" s="2571"/>
      <c r="IW720" s="2572" t="e">
        <f>STDEV(IZ721:IZ722)</f>
        <v>#DIV/0!</v>
      </c>
      <c r="IX720" s="2570"/>
      <c r="IY720" s="2571" t="e">
        <f>AVERAGE(IZ721:IZ722)</f>
        <v>#DIV/0!</v>
      </c>
      <c r="IZ720" s="2573"/>
      <c r="JA720" s="2572"/>
      <c r="JB720" s="2570"/>
      <c r="JC720" s="2571"/>
      <c r="JD720" s="2573"/>
      <c r="JE720" s="2572"/>
      <c r="JF720" s="2570"/>
      <c r="JG720" s="2571"/>
      <c r="JH720" s="2573"/>
      <c r="JI720" s="2572"/>
      <c r="JJ720" s="2570"/>
      <c r="JK720" s="2571"/>
      <c r="JL720" s="2573"/>
      <c r="JM720" s="2572"/>
      <c r="JN720" s="2570"/>
      <c r="JO720" s="2571"/>
      <c r="JP720" s="2573"/>
      <c r="JQ720" s="2572" t="e">
        <f>STDEV(JT721:JT722)</f>
        <v>#DIV/0!</v>
      </c>
      <c r="JR720" s="2570"/>
      <c r="JS720" s="2571" t="e">
        <f>AVERAGE(JT721:JT722)</f>
        <v>#DIV/0!</v>
      </c>
      <c r="JT720" s="2573"/>
      <c r="JU720" s="2572" t="e">
        <f>STDEV(JX721:JX722)</f>
        <v>#DIV/0!</v>
      </c>
      <c r="JV720" s="2570"/>
      <c r="JW720" s="2571" t="e">
        <f>AVERAGE(JX721:JX722)</f>
        <v>#DIV/0!</v>
      </c>
      <c r="JX720" s="2573"/>
      <c r="JY720" s="2572" t="e">
        <f>STDEV(KB721:KB722)</f>
        <v>#DIV/0!</v>
      </c>
      <c r="JZ720" s="2570"/>
      <c r="KA720" s="2571" t="e">
        <f>AVERAGE(KB721:KB722)</f>
        <v>#DIV/0!</v>
      </c>
      <c r="KB720" s="2573"/>
      <c r="KC720" s="2570">
        <f>STDEV(KF721:KF722)</f>
        <v>2.4748737341529163</v>
      </c>
      <c r="KD720" s="2570"/>
      <c r="KE720" s="2571">
        <f>AVERAGE(KF721:KF722)</f>
        <v>15.25</v>
      </c>
      <c r="KF720" s="2571"/>
      <c r="KG720" s="2572" t="e">
        <f>STDEV(KJ721:KJ722)</f>
        <v>#DIV/0!</v>
      </c>
      <c r="KH720" s="2570"/>
      <c r="KI720" s="2571" t="e">
        <f>AVERAGE(KJ721:KJ722)</f>
        <v>#DIV/0!</v>
      </c>
      <c r="KJ720" s="2573"/>
      <c r="KK720" s="2572" t="e">
        <f>STDEV(KN721:KN722)</f>
        <v>#DIV/0!</v>
      </c>
      <c r="KL720" s="2570"/>
      <c r="KM720" s="2571" t="e">
        <f>AVERAGE(KN721:KN722)</f>
        <v>#DIV/0!</v>
      </c>
      <c r="KN720" s="2573"/>
      <c r="KO720" s="2572" t="e">
        <f>STDEV(KR721:KR722)</f>
        <v>#DIV/0!</v>
      </c>
      <c r="KP720" s="2570"/>
      <c r="KQ720" s="2571" t="e">
        <f>AVERAGE(KR721:KR722)</f>
        <v>#DIV/0!</v>
      </c>
      <c r="KR720" s="2573"/>
      <c r="KS720" s="2572" t="e">
        <f>STDEV(KV721:KV722)</f>
        <v>#DIV/0!</v>
      </c>
      <c r="KT720" s="2570"/>
      <c r="KU720" s="2571" t="e">
        <f>AVERAGE(KV721:KV722)</f>
        <v>#DIV/0!</v>
      </c>
      <c r="KV720" s="2573"/>
      <c r="KW720" s="2572" t="e">
        <f>STDEV(KZ721:KZ722)</f>
        <v>#DIV/0!</v>
      </c>
      <c r="KX720" s="2570"/>
      <c r="KY720" s="2571" t="e">
        <f>AVERAGE(KZ721:KZ722)</f>
        <v>#DIV/0!</v>
      </c>
      <c r="KZ720" s="2573"/>
      <c r="LA720" s="2572" t="e">
        <f>STDEV(LD721:LD722)</f>
        <v>#DIV/0!</v>
      </c>
      <c r="LB720" s="2570"/>
      <c r="LC720" s="2571" t="e">
        <f>AVERAGE(LD721:LD722)</f>
        <v>#DIV/0!</v>
      </c>
      <c r="LD720" s="2573"/>
      <c r="LE720" s="2572" t="e">
        <f>STDEV(LH721:LH722)</f>
        <v>#DIV/0!</v>
      </c>
      <c r="LF720" s="2570"/>
      <c r="LG720" s="2571" t="e">
        <f>AVERAGE(LH721:LH722)</f>
        <v>#DIV/0!</v>
      </c>
      <c r="LH720" s="2573"/>
      <c r="LI720" s="2572" t="e">
        <f>STDEV(LL721:LL722)</f>
        <v>#DIV/0!</v>
      </c>
      <c r="LJ720" s="2570"/>
      <c r="LK720" s="2571" t="e">
        <f>AVERAGE(LL721:LL722)</f>
        <v>#DIV/0!</v>
      </c>
      <c r="LL720" s="2573"/>
      <c r="LM720" s="2572" t="e">
        <f>STDEV(LP721:LP722)</f>
        <v>#DIV/0!</v>
      </c>
      <c r="LN720" s="2570"/>
      <c r="LO720" s="2571" t="e">
        <f>AVERAGE(LP721:LP722)</f>
        <v>#DIV/0!</v>
      </c>
      <c r="LP720" s="2573"/>
      <c r="LQ720" s="2572" t="e">
        <f>STDEV(LT721:LT722)</f>
        <v>#DIV/0!</v>
      </c>
      <c r="LR720" s="2570"/>
      <c r="LS720" s="2571" t="e">
        <f>AVERAGE(LT721:LT722)</f>
        <v>#DIV/0!</v>
      </c>
      <c r="LT720" s="2573"/>
      <c r="LU720" s="2572" t="e">
        <f>STDEV(LX721:LX722)</f>
        <v>#DIV/0!</v>
      </c>
      <c r="LV720" s="2570"/>
      <c r="LW720" s="2571" t="e">
        <f>AVERAGE(LX721:LX722)</f>
        <v>#DIV/0!</v>
      </c>
      <c r="LX720" s="2573"/>
      <c r="LY720" s="2572" t="e">
        <f>STDEV(MB721:MB722)</f>
        <v>#DIV/0!</v>
      </c>
      <c r="LZ720" s="2570"/>
      <c r="MA720" s="2571" t="e">
        <f>AVERAGE(MB721:MB722)</f>
        <v>#DIV/0!</v>
      </c>
      <c r="MB720" s="2573"/>
      <c r="MC720" s="2572" t="e">
        <f>STDEV(MF721:MF722)</f>
        <v>#DIV/0!</v>
      </c>
      <c r="MD720" s="2570"/>
      <c r="ME720" s="2571" t="e">
        <f>AVERAGE(MF721:MF722)</f>
        <v>#DIV/0!</v>
      </c>
      <c r="MF720" s="2573"/>
      <c r="MG720" s="2572" t="e">
        <f>STDEV(MJ721:MJ722)</f>
        <v>#DIV/0!</v>
      </c>
      <c r="MH720" s="2570"/>
      <c r="MI720" s="2571" t="e">
        <f>AVERAGE(MJ721:MJ722)</f>
        <v>#DIV/0!</v>
      </c>
      <c r="MJ720" s="2573"/>
      <c r="MK720" s="2572" t="e">
        <f>STDEV(MN721:MN722)</f>
        <v>#DIV/0!</v>
      </c>
      <c r="ML720" s="2570"/>
      <c r="MM720" s="2571" t="e">
        <f>AVERAGE(MN721:MN722)</f>
        <v>#DIV/0!</v>
      </c>
      <c r="MN720" s="2573"/>
      <c r="MO720" s="2572" t="e">
        <f>STDEV(MR721:MR722)</f>
        <v>#DIV/0!</v>
      </c>
      <c r="MP720" s="2570"/>
      <c r="MQ720" s="2571" t="e">
        <f>AVERAGE(MR721:MR722)</f>
        <v>#DIV/0!</v>
      </c>
      <c r="MR720" s="2573"/>
      <c r="MS720" s="2572" t="e">
        <f>STDEV(MV721:MV722)</f>
        <v>#DIV/0!</v>
      </c>
      <c r="MT720" s="2570"/>
      <c r="MU720" s="2571" t="e">
        <f>AVERAGE(MV721:MV722)</f>
        <v>#DIV/0!</v>
      </c>
      <c r="MV720" s="2573"/>
      <c r="MW720" s="2572" t="e">
        <f>STDEV(MZ721:MZ722)</f>
        <v>#DIV/0!</v>
      </c>
      <c r="MX720" s="2570"/>
      <c r="MY720" s="2571" t="e">
        <f>AVERAGE(MZ721:MZ722)</f>
        <v>#DIV/0!</v>
      </c>
      <c r="MZ720" s="2573"/>
      <c r="NA720" s="2572" t="e">
        <f>STDEV(ND721:ND722)</f>
        <v>#DIV/0!</v>
      </c>
      <c r="NB720" s="2570"/>
      <c r="NC720" s="2571" t="e">
        <f>AVERAGE(ND721:ND722)</f>
        <v>#DIV/0!</v>
      </c>
      <c r="ND720" s="2573"/>
    </row>
    <row r="721" spans="1:368" s="78" customFormat="1" thickBot="1">
      <c r="A721" s="899"/>
      <c r="B721" s="1754"/>
      <c r="C721" s="1790"/>
      <c r="D721" s="2331"/>
      <c r="E721" s="1790"/>
      <c r="F721" s="2342" t="s">
        <v>781</v>
      </c>
      <c r="G721" s="2342" t="s">
        <v>579</v>
      </c>
      <c r="H721" s="2343">
        <f>AVERAGE(AC721,DU721,BE721,DY721,GC721,AW721,AK721,GW721,IG721,BM721,IW721,KC721)</f>
        <v>3.85</v>
      </c>
      <c r="I721" s="2343">
        <f t="shared" ref="I721" si="975">AVERAGE(AD721,DV721,BF721,DZ721,GD721,AX721,AL721,GX721,IH721,BN721,IX721,KD721)</f>
        <v>3.85</v>
      </c>
      <c r="J721" s="2352">
        <f t="shared" ref="J721" si="976">AVERAGE(AE721,DW721,BG721,EA721,GE721,AY721,AM721,GY721,II721,BO721,IY721,KE721)</f>
        <v>5.8</v>
      </c>
      <c r="K721" s="2214">
        <f t="shared" ref="K721" si="977">SUM(H721:J721)</f>
        <v>13.5</v>
      </c>
      <c r="L721" s="1754"/>
      <c r="M721" s="65"/>
      <c r="N721" s="65"/>
      <c r="O721" s="65"/>
      <c r="P721" s="218"/>
      <c r="Q721" s="2511"/>
      <c r="R721" s="97"/>
      <c r="S721" s="98"/>
      <c r="T721" s="2512"/>
      <c r="U721" s="41"/>
      <c r="V721" s="41"/>
      <c r="W721" s="41"/>
      <c r="X721" s="100"/>
      <c r="Y721" s="101"/>
      <c r="Z721" s="101"/>
      <c r="AA721" s="101"/>
      <c r="AB721" s="102"/>
      <c r="AC721" s="484">
        <v>3</v>
      </c>
      <c r="AD721" s="484">
        <v>3</v>
      </c>
      <c r="AE721" s="484">
        <v>6</v>
      </c>
      <c r="AF721" s="356">
        <f t="shared" ref="AF721:AF722" si="978">AE721+AD721+AC721</f>
        <v>12</v>
      </c>
      <c r="AG721" s="358"/>
      <c r="AH721" s="358"/>
      <c r="AI721" s="358"/>
      <c r="AJ721" s="543"/>
      <c r="AK721" s="485"/>
      <c r="AL721" s="486"/>
      <c r="AM721" s="486"/>
      <c r="AN721" s="2361"/>
      <c r="AO721" s="2227"/>
      <c r="AP721" s="2227"/>
      <c r="AQ721" s="2227"/>
      <c r="AR721" s="108"/>
      <c r="AS721" s="358"/>
      <c r="AT721" s="358"/>
      <c r="AU721" s="358"/>
      <c r="AV721" s="543"/>
      <c r="AW721" s="1906"/>
      <c r="AX721" s="683"/>
      <c r="AY721" s="683"/>
      <c r="AZ721" s="1907"/>
      <c r="BA721" s="4"/>
      <c r="BB721" s="4"/>
      <c r="BC721" s="4"/>
      <c r="BD721" s="2395"/>
      <c r="BE721" s="2417"/>
      <c r="BF721" s="875"/>
      <c r="BG721" s="2447"/>
      <c r="BH721" s="2450"/>
      <c r="BI721" s="221"/>
      <c r="BJ721" s="221"/>
      <c r="BK721" s="221"/>
      <c r="BL721" s="220"/>
      <c r="BM721" s="2235"/>
      <c r="BN721" s="879"/>
      <c r="BO721" s="879"/>
      <c r="BP721" s="2236"/>
      <c r="BQ721" s="109"/>
      <c r="BR721" s="109"/>
      <c r="BS721" s="109"/>
      <c r="BT721" s="608"/>
      <c r="BU721" s="1939"/>
      <c r="BV721" s="109"/>
      <c r="BW721" s="109"/>
      <c r="BX721" s="1940"/>
      <c r="BY721" s="90"/>
      <c r="BZ721" s="90"/>
      <c r="CA721" s="90"/>
      <c r="CB721" s="120"/>
      <c r="CC721" s="41"/>
      <c r="CD721" s="41"/>
      <c r="CE721" s="41"/>
      <c r="CF721" s="100"/>
      <c r="CG721" s="38"/>
      <c r="CH721" s="38"/>
      <c r="CI721" s="38"/>
      <c r="CJ721" s="117"/>
      <c r="CK721" s="221"/>
      <c r="CL721" s="221"/>
      <c r="CM721" s="221"/>
      <c r="CN721" s="220"/>
      <c r="CO721" s="1858"/>
      <c r="CQ721" s="3"/>
      <c r="CR721" s="2020"/>
      <c r="CV721" s="121"/>
      <c r="CW721" s="2"/>
      <c r="CY721" s="3"/>
      <c r="CZ721" s="3"/>
      <c r="DA721" s="2"/>
      <c r="DC721" s="3"/>
      <c r="DD721" s="3"/>
      <c r="DE721" s="2"/>
      <c r="DG721" s="3"/>
      <c r="DH721" s="3"/>
      <c r="DI721" s="2"/>
      <c r="DK721" s="3"/>
      <c r="DL721" s="3"/>
      <c r="DM721" s="90"/>
      <c r="DN721" s="90"/>
      <c r="DO721" s="90"/>
      <c r="DP721" s="103"/>
      <c r="DQ721" s="2"/>
      <c r="DS721" s="3"/>
      <c r="DT721" s="121"/>
      <c r="DU721" s="491">
        <f>DX721*6/20</f>
        <v>4.5</v>
      </c>
      <c r="DV721" s="492">
        <f>DX721*6/20</f>
        <v>4.5</v>
      </c>
      <c r="DW721" s="492">
        <f>DX721*8/20</f>
        <v>6</v>
      </c>
      <c r="DX721" s="725">
        <v>15</v>
      </c>
      <c r="DY721" s="353"/>
      <c r="DZ721" s="353"/>
      <c r="EA721" s="353"/>
      <c r="EB721" s="525"/>
      <c r="EC721" s="2"/>
      <c r="EE721" s="3"/>
      <c r="EF721" s="121"/>
      <c r="EG721" s="2"/>
      <c r="EI721" s="3"/>
      <c r="EJ721" s="121"/>
      <c r="EK721" s="2"/>
      <c r="EM721" s="3"/>
      <c r="EN721" s="121"/>
      <c r="EO721" s="1870"/>
      <c r="EP721" s="462"/>
      <c r="EQ721" s="462"/>
      <c r="ER721" s="1871"/>
      <c r="ES721" s="2"/>
      <c r="EU721" s="3"/>
      <c r="EV721" s="121"/>
      <c r="EW721" s="2"/>
      <c r="EY721" s="3"/>
      <c r="EZ721" s="121"/>
      <c r="FA721" s="2"/>
      <c r="FC721" s="3"/>
      <c r="FD721" s="121"/>
      <c r="FE721" s="1682"/>
      <c r="FF721" s="1683"/>
      <c r="FG721" s="1684"/>
      <c r="FH721" s="1685"/>
      <c r="FL721" s="2252"/>
      <c r="FP721" s="2252"/>
      <c r="FQ721" s="1858"/>
      <c r="FT721" s="2252"/>
      <c r="FX721" s="2252"/>
      <c r="FY721" s="374"/>
      <c r="FZ721" s="374"/>
      <c r="GA721" s="374"/>
      <c r="GB721" s="2263"/>
      <c r="GC721" s="1906"/>
      <c r="GD721" s="683"/>
      <c r="GE721" s="683"/>
      <c r="GF721" s="1907"/>
      <c r="GG721" s="1858"/>
      <c r="GJ721" s="2252"/>
      <c r="GK721" s="1858"/>
      <c r="GN721" s="2252"/>
      <c r="GR721" s="2252"/>
      <c r="GV721" s="1858"/>
      <c r="GW721" s="1870"/>
      <c r="GX721" s="462"/>
      <c r="GY721" s="462"/>
      <c r="GZ721" s="1871">
        <f t="shared" ref="GZ721:GZ722" si="979">GY721+GX721+GW721</f>
        <v>0</v>
      </c>
      <c r="HA721" s="1870"/>
      <c r="HB721" s="462"/>
      <c r="HC721" s="462"/>
      <c r="HD721" s="1871"/>
      <c r="HE721" s="1870"/>
      <c r="HF721" s="462"/>
      <c r="HG721" s="462"/>
      <c r="HH721" s="1871"/>
      <c r="HI721" s="1906"/>
      <c r="HJ721" s="683"/>
      <c r="HK721" s="683"/>
      <c r="HL721" s="1907"/>
      <c r="HM721" s="374"/>
      <c r="HN721" s="374"/>
      <c r="HO721" s="374"/>
      <c r="HP721" s="2263"/>
      <c r="HQ721" s="374"/>
      <c r="HR721" s="374"/>
      <c r="HS721" s="374"/>
      <c r="HT721" s="2263"/>
      <c r="HU721" s="374"/>
      <c r="HV721" s="374"/>
      <c r="HW721" s="374"/>
      <c r="HX721" s="2263"/>
      <c r="HY721" s="374"/>
      <c r="HZ721" s="374"/>
      <c r="IA721" s="374"/>
      <c r="IB721" s="2263"/>
      <c r="IC721" s="374"/>
      <c r="ID721" s="374"/>
      <c r="IE721" s="374"/>
      <c r="IF721" s="2263"/>
      <c r="IG721" s="374"/>
      <c r="IH721" s="374"/>
      <c r="II721" s="374"/>
      <c r="IJ721" s="2263"/>
      <c r="IK721" s="374"/>
      <c r="IL721" s="374"/>
      <c r="IM721" s="374"/>
      <c r="IN721" s="2263"/>
      <c r="IO721" s="374"/>
      <c r="IP721" s="374"/>
      <c r="IQ721" s="374"/>
      <c r="IR721" s="2263"/>
      <c r="IS721" s="374"/>
      <c r="IT721" s="374"/>
      <c r="IU721" s="374"/>
      <c r="IV721" s="1870"/>
      <c r="IW721" s="1869"/>
      <c r="IX721" s="374"/>
      <c r="IY721" s="374"/>
      <c r="IZ721" s="2263"/>
      <c r="JA721" s="1869"/>
      <c r="JB721" s="374"/>
      <c r="JC721" s="374"/>
      <c r="JD721" s="2263"/>
      <c r="JE721" s="1869"/>
      <c r="JF721" s="374"/>
      <c r="JG721" s="374"/>
      <c r="JH721" s="2263"/>
      <c r="JI721" s="1869"/>
      <c r="JJ721" s="374"/>
      <c r="JK721" s="374"/>
      <c r="JL721" s="2263"/>
      <c r="JM721" s="1869"/>
      <c r="JN721" s="374"/>
      <c r="JO721" s="374"/>
      <c r="JP721" s="2263"/>
      <c r="JQ721" s="1869"/>
      <c r="JR721" s="374"/>
      <c r="JS721" s="374"/>
      <c r="JT721" s="2263"/>
      <c r="JU721" s="1869"/>
      <c r="JV721" s="374"/>
      <c r="JW721" s="374"/>
      <c r="JX721" s="2263"/>
      <c r="JY721" s="1869"/>
      <c r="JZ721" s="374"/>
      <c r="KA721" s="374"/>
      <c r="KB721" s="2263"/>
      <c r="KC721" s="2541">
        <f>KF721*6/20</f>
        <v>4.05</v>
      </c>
      <c r="KD721" s="2542">
        <f>KF721*6/20</f>
        <v>4.05</v>
      </c>
      <c r="KE721" s="2542">
        <f>KF721*8/20</f>
        <v>5.4</v>
      </c>
      <c r="KF721" s="2543">
        <v>13.5</v>
      </c>
      <c r="KG721" s="1869"/>
      <c r="KH721" s="374"/>
      <c r="KI721" s="374"/>
      <c r="KJ721" s="2263"/>
      <c r="KK721" s="1869"/>
      <c r="KL721" s="374"/>
      <c r="KM721" s="374"/>
      <c r="KN721" s="2263"/>
      <c r="KO721" s="1869"/>
      <c r="KP721" s="374"/>
      <c r="KQ721" s="374"/>
      <c r="KR721" s="2263"/>
      <c r="KS721" s="1869"/>
      <c r="KT721" s="374"/>
      <c r="KU721" s="374"/>
      <c r="KV721" s="2263"/>
      <c r="KW721" s="1869"/>
      <c r="KX721" s="374"/>
      <c r="KY721" s="374"/>
      <c r="KZ721" s="2263"/>
      <c r="LA721" s="1869"/>
      <c r="LB721" s="374"/>
      <c r="LC721" s="374"/>
      <c r="LD721" s="2263"/>
      <c r="LE721" s="1869"/>
      <c r="LF721" s="374"/>
      <c r="LG721" s="374"/>
      <c r="LH721" s="2263"/>
      <c r="LI721" s="1869"/>
      <c r="LJ721" s="374"/>
      <c r="LK721" s="374"/>
      <c r="LL721" s="2263"/>
      <c r="LM721" s="1869"/>
      <c r="LN721" s="374"/>
      <c r="LO721" s="374"/>
      <c r="LP721" s="2263"/>
      <c r="LQ721" s="1869"/>
      <c r="LR721" s="374"/>
      <c r="LS721" s="374"/>
      <c r="LT721" s="2263"/>
      <c r="LU721" s="1869"/>
      <c r="LV721" s="374"/>
      <c r="LW721" s="374"/>
      <c r="LX721" s="2263"/>
      <c r="LY721" s="1869"/>
      <c r="LZ721" s="374"/>
      <c r="MA721" s="374"/>
      <c r="MB721" s="2263"/>
      <c r="MC721" s="1869"/>
      <c r="MD721" s="374"/>
      <c r="ME721" s="374"/>
      <c r="MF721" s="2263"/>
      <c r="MG721" s="1869"/>
      <c r="MH721" s="374"/>
      <c r="MI721" s="374"/>
      <c r="MJ721" s="2263"/>
      <c r="MK721" s="1869"/>
      <c r="ML721" s="374"/>
      <c r="MM721" s="374"/>
      <c r="MN721" s="2263"/>
      <c r="MO721" s="1869"/>
      <c r="MP721" s="374"/>
      <c r="MQ721" s="374"/>
      <c r="MR721" s="2263"/>
      <c r="MS721" s="1869"/>
      <c r="MT721" s="374"/>
      <c r="MU721" s="374"/>
      <c r="MV721" s="2263"/>
      <c r="MW721" s="1869"/>
      <c r="MX721" s="374"/>
      <c r="MY721" s="374"/>
      <c r="MZ721" s="2263"/>
      <c r="NA721" s="1869"/>
      <c r="NB721" s="374"/>
      <c r="NC721" s="374"/>
      <c r="ND721" s="2263"/>
    </row>
    <row r="722" spans="1:368" s="933" customFormat="1" thickBot="1">
      <c r="A722" s="900"/>
      <c r="B722" s="1761"/>
      <c r="C722" s="2340"/>
      <c r="D722" s="2347"/>
      <c r="E722" s="2340"/>
      <c r="F722" s="2270"/>
      <c r="G722" s="2270" t="s">
        <v>780</v>
      </c>
      <c r="H722" s="2352">
        <f>AVERAGE(AC722,DU722,BE722,DY722,GC722,AW722,AK722,GW722,IG722,BM722,IW722,KC722)</f>
        <v>4.8666666666666663</v>
      </c>
      <c r="I722" s="2352">
        <f t="shared" ref="I722:J722" si="980">AVERAGE(AD722,DV722,BF722,DZ722,GD722,AX722,AL722,GX722,IH722,BN722,IX722,KD722)</f>
        <v>4.8666666666666663</v>
      </c>
      <c r="J722" s="2343">
        <f t="shared" si="980"/>
        <v>5.7666666666666666</v>
      </c>
      <c r="K722" s="2362">
        <f>SUM(H722:J722)</f>
        <v>15.5</v>
      </c>
      <c r="L722" s="1761"/>
      <c r="M722" s="2136"/>
      <c r="N722" s="2136"/>
      <c r="O722" s="2136"/>
      <c r="P722" s="2492"/>
      <c r="Q722" s="2538"/>
      <c r="R722" s="2137"/>
      <c r="S722" s="2138"/>
      <c r="T722" s="2539"/>
      <c r="U722" s="2139"/>
      <c r="V722" s="2139"/>
      <c r="W722" s="2139"/>
      <c r="X722" s="2140"/>
      <c r="Y722" s="2204"/>
      <c r="Z722" s="2204"/>
      <c r="AA722" s="2204"/>
      <c r="AB722" s="2205"/>
      <c r="AC722" s="2245">
        <v>5</v>
      </c>
      <c r="AD722" s="2245">
        <v>5</v>
      </c>
      <c r="AE722" s="2245">
        <v>4.5</v>
      </c>
      <c r="AF722" s="356">
        <f t="shared" si="978"/>
        <v>14.5</v>
      </c>
      <c r="AG722" s="918"/>
      <c r="AH722" s="918"/>
      <c r="AI722" s="918"/>
      <c r="AJ722" s="2240"/>
      <c r="AK722" s="2391"/>
      <c r="AL722" s="2238"/>
      <c r="AM722" s="2238"/>
      <c r="AN722" s="2392"/>
      <c r="AO722" s="2229"/>
      <c r="AP722" s="2229"/>
      <c r="AQ722" s="2229"/>
      <c r="AR722" s="2230"/>
      <c r="AS722" s="918"/>
      <c r="AT722" s="918"/>
      <c r="AU722" s="918"/>
      <c r="AV722" s="2240"/>
      <c r="AW722" s="2414"/>
      <c r="AX722" s="2415"/>
      <c r="AY722" s="2416"/>
      <c r="AZ722" s="1979"/>
      <c r="BA722" s="2156"/>
      <c r="BB722" s="2156"/>
      <c r="BC722" s="2156"/>
      <c r="BD722" s="2396"/>
      <c r="BE722" s="2419"/>
      <c r="BF722" s="915"/>
      <c r="BG722" s="2449"/>
      <c r="BH722" s="2452"/>
      <c r="BI722" s="2158"/>
      <c r="BJ722" s="2158"/>
      <c r="BK722" s="2158"/>
      <c r="BL722" s="2166"/>
      <c r="BM722" s="2389"/>
      <c r="BN722" s="918"/>
      <c r="BO722" s="918"/>
      <c r="BP722" s="2390"/>
      <c r="BQ722" s="2149"/>
      <c r="BR722" s="2149"/>
      <c r="BS722" s="2149"/>
      <c r="BT722" s="2151"/>
      <c r="BU722" s="2162"/>
      <c r="BV722" s="2149"/>
      <c r="BW722" s="2149"/>
      <c r="BX722" s="2163"/>
      <c r="BY722" s="2170"/>
      <c r="BZ722" s="2170"/>
      <c r="CA722" s="2170"/>
      <c r="CB722" s="2231"/>
      <c r="CC722" s="2139"/>
      <c r="CD722" s="2139"/>
      <c r="CE722" s="2139"/>
      <c r="CF722" s="2140"/>
      <c r="CG722" s="2160"/>
      <c r="CH722" s="2160"/>
      <c r="CI722" s="2160"/>
      <c r="CJ722" s="2161"/>
      <c r="CK722" s="2158"/>
      <c r="CL722" s="2158"/>
      <c r="CM722" s="2158"/>
      <c r="CN722" s="2166"/>
      <c r="CO722" s="1868"/>
      <c r="CQ722" s="2167"/>
      <c r="CR722" s="2206"/>
      <c r="CV722" s="2168"/>
      <c r="CW722" s="2169"/>
      <c r="CY722" s="2167"/>
      <c r="CZ722" s="2167"/>
      <c r="DA722" s="2169"/>
      <c r="DC722" s="2167"/>
      <c r="DD722" s="2167"/>
      <c r="DE722" s="2169"/>
      <c r="DG722" s="2167"/>
      <c r="DH722" s="2167"/>
      <c r="DI722" s="2169"/>
      <c r="DK722" s="2167"/>
      <c r="DL722" s="2167"/>
      <c r="DM722" s="2170"/>
      <c r="DN722" s="2170"/>
      <c r="DO722" s="2170"/>
      <c r="DP722" s="2171"/>
      <c r="DQ722" s="2169"/>
      <c r="DS722" s="2167"/>
      <c r="DT722" s="2168"/>
      <c r="DU722" s="1229">
        <f>DX722*6/20</f>
        <v>4.5</v>
      </c>
      <c r="DV722" s="1230">
        <f>DX722*6/20</f>
        <v>4.5</v>
      </c>
      <c r="DW722" s="1230">
        <f>DX722*8/20</f>
        <v>6</v>
      </c>
      <c r="DX722" s="2422">
        <v>15</v>
      </c>
      <c r="DY722" s="2213"/>
      <c r="DZ722" s="2213"/>
      <c r="EA722" s="2213"/>
      <c r="EB722" s="2544"/>
      <c r="EC722" s="2169"/>
      <c r="EE722" s="2167"/>
      <c r="EF722" s="2168"/>
      <c r="EG722" s="2169"/>
      <c r="EI722" s="2167"/>
      <c r="EJ722" s="2168"/>
      <c r="EK722" s="2169"/>
      <c r="EM722" s="2167"/>
      <c r="EN722" s="2168"/>
      <c r="EO722" s="2348"/>
      <c r="EP722" s="2233"/>
      <c r="EQ722" s="2233"/>
      <c r="ER722" s="2349"/>
      <c r="ES722" s="2169"/>
      <c r="EU722" s="2167"/>
      <c r="EV722" s="2168"/>
      <c r="EW722" s="2169"/>
      <c r="EY722" s="2167"/>
      <c r="EZ722" s="2168"/>
      <c r="FA722" s="2169"/>
      <c r="FC722" s="2167"/>
      <c r="FD722" s="2168"/>
      <c r="FE722" s="2192"/>
      <c r="FF722" s="2193"/>
      <c r="FG722" s="2194"/>
      <c r="FH722" s="2195"/>
      <c r="FL722" s="2261"/>
      <c r="FP722" s="2261"/>
      <c r="FQ722" s="1868"/>
      <c r="FT722" s="2261"/>
      <c r="FX722" s="2261"/>
      <c r="FY722" s="2212"/>
      <c r="FZ722" s="2213"/>
      <c r="GA722" s="2213"/>
      <c r="GB722" s="2357"/>
      <c r="GC722" s="2348"/>
      <c r="GD722" s="2233"/>
      <c r="GE722" s="2233"/>
      <c r="GF722" s="2349"/>
      <c r="GG722" s="1868"/>
      <c r="GJ722" s="2261"/>
      <c r="GK722" s="1868"/>
      <c r="GN722" s="2261"/>
      <c r="GR722" s="2261"/>
      <c r="GV722" s="1868"/>
      <c r="GW722" s="2348"/>
      <c r="GX722" s="2233"/>
      <c r="GY722" s="2233"/>
      <c r="GZ722" s="2349">
        <f t="shared" si="979"/>
        <v>0</v>
      </c>
      <c r="HA722" s="2348"/>
      <c r="HB722" s="2233"/>
      <c r="HC722" s="2233"/>
      <c r="HD722" s="2349"/>
      <c r="HE722" s="2348"/>
      <c r="HF722" s="2233"/>
      <c r="HG722" s="2233"/>
      <c r="HH722" s="2349"/>
      <c r="HI722" s="906"/>
      <c r="HJ722" s="906"/>
      <c r="HK722" s="906"/>
      <c r="HL722" s="2393"/>
      <c r="HM722" s="906"/>
      <c r="HN722" s="906"/>
      <c r="HO722" s="906"/>
      <c r="HP722" s="2393"/>
      <c r="HQ722" s="906"/>
      <c r="HR722" s="906"/>
      <c r="HS722" s="906"/>
      <c r="HT722" s="2393"/>
      <c r="HU722" s="906"/>
      <c r="HV722" s="906"/>
      <c r="HW722" s="906"/>
      <c r="HX722" s="2393"/>
      <c r="HY722" s="906"/>
      <c r="HZ722" s="906"/>
      <c r="IA722" s="906"/>
      <c r="IB722" s="2393"/>
      <c r="IC722" s="906"/>
      <c r="ID722" s="906"/>
      <c r="IE722" s="906"/>
      <c r="IF722" s="2393"/>
      <c r="IG722" s="906"/>
      <c r="IH722" s="906"/>
      <c r="II722" s="906"/>
      <c r="IJ722" s="2393"/>
      <c r="IK722" s="906"/>
      <c r="IL722" s="906"/>
      <c r="IM722" s="906"/>
      <c r="IN722" s="2393"/>
      <c r="IO722" s="906"/>
      <c r="IP722" s="906"/>
      <c r="IQ722" s="906"/>
      <c r="IR722" s="2393"/>
      <c r="IS722" s="906"/>
      <c r="IT722" s="906"/>
      <c r="IU722" s="906"/>
      <c r="IV722" s="2348"/>
      <c r="IW722" s="2243"/>
      <c r="IX722" s="906"/>
      <c r="IY722" s="906"/>
      <c r="IZ722" s="2393"/>
      <c r="JA722" s="2243"/>
      <c r="JB722" s="906"/>
      <c r="JC722" s="906"/>
      <c r="JD722" s="2393"/>
      <c r="JE722" s="2243"/>
      <c r="JF722" s="906"/>
      <c r="JG722" s="906"/>
      <c r="JH722" s="2393"/>
      <c r="JI722" s="2243"/>
      <c r="JJ722" s="906"/>
      <c r="JK722" s="906"/>
      <c r="JL722" s="2393"/>
      <c r="JM722" s="2243"/>
      <c r="JN722" s="906"/>
      <c r="JO722" s="906"/>
      <c r="JP722" s="2393"/>
      <c r="JQ722" s="2489"/>
      <c r="JR722" s="2489"/>
      <c r="JS722" s="2489"/>
      <c r="JT722" s="2490"/>
      <c r="JU722" s="2489"/>
      <c r="JV722" s="2489"/>
      <c r="JW722" s="2489"/>
      <c r="JX722" s="2490"/>
      <c r="JY722" s="2489"/>
      <c r="JZ722" s="2489"/>
      <c r="KA722" s="2489"/>
      <c r="KB722" s="2490"/>
      <c r="KC722" s="2545">
        <f>KF722*6/20</f>
        <v>5.0999999999999996</v>
      </c>
      <c r="KD722" s="2546">
        <f>KF722*6/20</f>
        <v>5.0999999999999996</v>
      </c>
      <c r="KE722" s="2546">
        <f>KF722*8/20</f>
        <v>6.8</v>
      </c>
      <c r="KF722" s="2547">
        <v>17</v>
      </c>
      <c r="KG722" s="2489"/>
      <c r="KH722" s="2489"/>
      <c r="KI722" s="2489"/>
      <c r="KJ722" s="2490"/>
      <c r="KK722" s="2489"/>
      <c r="KL722" s="2489"/>
      <c r="KM722" s="2489"/>
      <c r="KN722" s="2490"/>
      <c r="KO722" s="2489"/>
      <c r="KP722" s="2489"/>
      <c r="KQ722" s="2489"/>
      <c r="KR722" s="2490"/>
      <c r="KS722" s="2489"/>
      <c r="KT722" s="2489"/>
      <c r="KU722" s="2489"/>
      <c r="KV722" s="2490"/>
      <c r="KW722" s="2489"/>
      <c r="KX722" s="2489"/>
      <c r="KY722" s="2489"/>
      <c r="KZ722" s="2490"/>
      <c r="LA722" s="2489"/>
      <c r="LB722" s="2489"/>
      <c r="LC722" s="2489"/>
      <c r="LD722" s="2490"/>
      <c r="LE722" s="2489"/>
      <c r="LF722" s="2489"/>
      <c r="LG722" s="2489"/>
      <c r="LH722" s="2490"/>
      <c r="LI722" s="2489"/>
      <c r="LJ722" s="2489"/>
      <c r="LK722" s="2489"/>
      <c r="LL722" s="2490"/>
      <c r="LM722" s="2489"/>
      <c r="LN722" s="2489"/>
      <c r="LO722" s="2489"/>
      <c r="LP722" s="2490"/>
      <c r="LQ722" s="2489"/>
      <c r="LR722" s="2489"/>
      <c r="LS722" s="2489"/>
      <c r="LT722" s="2490"/>
      <c r="LU722" s="2489"/>
      <c r="LV722" s="2489"/>
      <c r="LW722" s="2489"/>
      <c r="LX722" s="2490"/>
      <c r="LY722" s="2489"/>
      <c r="LZ722" s="2489"/>
      <c r="MA722" s="2489"/>
      <c r="MB722" s="2490"/>
      <c r="MC722" s="2489"/>
      <c r="MD722" s="2489"/>
      <c r="ME722" s="2489"/>
      <c r="MF722" s="2490"/>
      <c r="MG722" s="2489"/>
      <c r="MH722" s="2489"/>
      <c r="MI722" s="2489"/>
      <c r="MJ722" s="2490"/>
      <c r="MK722" s="2489"/>
      <c r="ML722" s="2489"/>
      <c r="MM722" s="2489"/>
      <c r="MN722" s="2490"/>
      <c r="MO722" s="2489"/>
      <c r="MP722" s="2489"/>
      <c r="MQ722" s="2489"/>
      <c r="MR722" s="2490"/>
      <c r="MS722" s="2489"/>
      <c r="MT722" s="2489"/>
      <c r="MU722" s="2489"/>
      <c r="MV722" s="2490"/>
      <c r="MW722" s="2489"/>
      <c r="MX722" s="2489"/>
      <c r="MY722" s="2489"/>
      <c r="MZ722" s="2490"/>
      <c r="NA722" s="2489"/>
      <c r="NB722" s="2489"/>
      <c r="NC722" s="2489"/>
      <c r="ND722" s="2490"/>
    </row>
    <row r="723" spans="1:368" s="898" customFormat="1" thickBot="1">
      <c r="A723" s="861"/>
      <c r="B723" s="1760"/>
      <c r="C723" s="1790"/>
      <c r="D723" s="2331"/>
      <c r="E723" s="1790"/>
      <c r="F723" s="2345" t="s">
        <v>787</v>
      </c>
      <c r="G723" s="2346"/>
      <c r="H723" s="2274"/>
      <c r="I723" s="2274"/>
      <c r="J723" s="2274"/>
      <c r="K723" s="2275"/>
      <c r="L723" s="1760"/>
      <c r="M723" s="2075"/>
      <c r="N723" s="2075"/>
      <c r="O723" s="2075"/>
      <c r="P723" s="2491"/>
      <c r="Q723" s="2572" t="e">
        <f>STDEV(T724:T727)</f>
        <v>#DIV/0!</v>
      </c>
      <c r="R723" s="2570"/>
      <c r="S723" s="2571" t="e">
        <f>AVERAGE(T724:T727)</f>
        <v>#DIV/0!</v>
      </c>
      <c r="T723" s="2573"/>
      <c r="U723" s="2078"/>
      <c r="V723" s="2078"/>
      <c r="W723" s="2078"/>
      <c r="X723" s="2079"/>
      <c r="Y723" s="2199"/>
      <c r="Z723" s="2199"/>
      <c r="AA723" s="2199"/>
      <c r="AB723" s="2200"/>
      <c r="AC723" s="2570" t="e">
        <f>STDEV(AF724:AF727)</f>
        <v>#DIV/0!</v>
      </c>
      <c r="AD723" s="2570"/>
      <c r="AE723" s="2571" t="e">
        <f>AVERAGE(AF724:AF727)</f>
        <v>#DIV/0!</v>
      </c>
      <c r="AF723" s="2571"/>
      <c r="AG723" s="2570"/>
      <c r="AH723" s="2570"/>
      <c r="AI723" s="2571"/>
      <c r="AJ723" s="2571"/>
      <c r="AK723" s="2570" t="e">
        <f>STDEV(AN724:AN727)</f>
        <v>#DIV/0!</v>
      </c>
      <c r="AL723" s="2570"/>
      <c r="AM723" s="2571" t="e">
        <f>AVERAGE(AN724:AN727)</f>
        <v>#DIV/0!</v>
      </c>
      <c r="AN723" s="2571"/>
      <c r="AO723" s="2225"/>
      <c r="AP723" s="2225"/>
      <c r="AQ723" s="2225"/>
      <c r="AR723" s="2226"/>
      <c r="AS723" s="2570"/>
      <c r="AT723" s="2570"/>
      <c r="AU723" s="2571"/>
      <c r="AV723" s="2571"/>
      <c r="AW723" s="2570" t="e">
        <f>STDEV(AZ724:AZ727)</f>
        <v>#DIV/0!</v>
      </c>
      <c r="AX723" s="2570"/>
      <c r="AY723" s="2571" t="e">
        <f>AVERAGE(AZ724:AZ727)</f>
        <v>#DIV/0!</v>
      </c>
      <c r="AZ723" s="2571"/>
      <c r="BA723" s="2095"/>
      <c r="BB723" s="2095"/>
      <c r="BC723" s="2095"/>
      <c r="BD723" s="2394"/>
      <c r="BE723" s="2397"/>
      <c r="BF723" s="2096"/>
      <c r="BG723" s="2444"/>
      <c r="BH723" s="2444"/>
      <c r="BI723" s="2097"/>
      <c r="BJ723" s="2097"/>
      <c r="BK723" s="2097"/>
      <c r="BL723" s="2098"/>
      <c r="BM723" s="2570"/>
      <c r="BN723" s="2570"/>
      <c r="BO723" s="2571"/>
      <c r="BP723" s="2571"/>
      <c r="BQ723" s="2088"/>
      <c r="BR723" s="2088"/>
      <c r="BS723" s="2088"/>
      <c r="BT723" s="2090"/>
      <c r="BU723" s="2101"/>
      <c r="BV723" s="2088"/>
      <c r="BW723" s="2088"/>
      <c r="BX723" s="2102"/>
      <c r="BY723" s="2109"/>
      <c r="BZ723" s="2109"/>
      <c r="CA723" s="2109"/>
      <c r="CB723" s="2232"/>
      <c r="CC723" s="2078"/>
      <c r="CD723" s="2078"/>
      <c r="CE723" s="2078"/>
      <c r="CF723" s="2079"/>
      <c r="CG723" s="2099"/>
      <c r="CH723" s="2099"/>
      <c r="CI723" s="2099"/>
      <c r="CJ723" s="2100"/>
      <c r="CK723" s="2097"/>
      <c r="CL723" s="2097"/>
      <c r="CM723" s="2097"/>
      <c r="CN723" s="2105"/>
      <c r="CO723" s="1867"/>
      <c r="CQ723" s="2106"/>
      <c r="CR723" s="2201"/>
      <c r="CV723" s="2107"/>
      <c r="CW723" s="2108"/>
      <c r="CY723" s="2106"/>
      <c r="CZ723" s="2106"/>
      <c r="DA723" s="2108"/>
      <c r="DC723" s="2106"/>
      <c r="DD723" s="2106"/>
      <c r="DE723" s="2108"/>
      <c r="DG723" s="2106"/>
      <c r="DH723" s="2106"/>
      <c r="DI723" s="2108"/>
      <c r="DK723" s="2106"/>
      <c r="DL723" s="2106"/>
      <c r="DM723" s="2109"/>
      <c r="DN723" s="2109"/>
      <c r="DO723" s="2109"/>
      <c r="DP723" s="2110"/>
      <c r="DQ723" s="2108"/>
      <c r="DS723" s="2106"/>
      <c r="DT723" s="2107"/>
      <c r="DU723" s="2570" t="e">
        <f>STDEV(DX724:DX727)</f>
        <v>#DIV/0!</v>
      </c>
      <c r="DV723" s="2570"/>
      <c r="DW723" s="2571" t="e">
        <f>AVERAGE(DX724:DX727)</f>
        <v>#DIV/0!</v>
      </c>
      <c r="DX723" s="2571"/>
      <c r="DY723" s="2108"/>
      <c r="EA723" s="2106"/>
      <c r="EB723" s="2107"/>
      <c r="EC723" s="2108"/>
      <c r="EE723" s="2106"/>
      <c r="EF723" s="2107"/>
      <c r="EG723" s="2108"/>
      <c r="EI723" s="2106"/>
      <c r="EJ723" s="2107"/>
      <c r="EK723" s="2108"/>
      <c r="EM723" s="2106"/>
      <c r="EN723" s="2107"/>
      <c r="EO723" s="2570" t="e">
        <f>STDEV(ER724:ER727)</f>
        <v>#DIV/0!</v>
      </c>
      <c r="EP723" s="2570"/>
      <c r="EQ723" s="2571" t="e">
        <f>AVERAGE(ER724:ER727)</f>
        <v>#DIV/0!</v>
      </c>
      <c r="ER723" s="2571"/>
      <c r="ES723" s="2108"/>
      <c r="EU723" s="2106"/>
      <c r="EV723" s="2107"/>
      <c r="EW723" s="2108"/>
      <c r="EY723" s="2106"/>
      <c r="EZ723" s="2107"/>
      <c r="FA723" s="2108"/>
      <c r="FC723" s="2106"/>
      <c r="FD723" s="2107"/>
      <c r="FE723" s="2131"/>
      <c r="FF723" s="2132"/>
      <c r="FG723" s="2133"/>
      <c r="FH723" s="2134"/>
      <c r="FL723" s="2260"/>
      <c r="FP723" s="2260"/>
      <c r="FQ723" s="1867"/>
      <c r="FT723" s="2260"/>
      <c r="FX723" s="2260"/>
      <c r="FY723" s="2570" t="e">
        <f>STDEV(GB724:GB727)</f>
        <v>#DIV/0!</v>
      </c>
      <c r="FZ723" s="2570"/>
      <c r="GA723" s="2571" t="e">
        <f>AVERAGE(GB724:GB727)</f>
        <v>#DIV/0!</v>
      </c>
      <c r="GB723" s="2571"/>
      <c r="GC723" s="2570" t="e">
        <f>STDEV(GF724:GF727)</f>
        <v>#DIV/0!</v>
      </c>
      <c r="GD723" s="2570"/>
      <c r="GE723" s="2571" t="e">
        <f>AVERAGE(GF724:GF727)</f>
        <v>#DIV/0!</v>
      </c>
      <c r="GF723" s="2571"/>
      <c r="GG723" s="1867"/>
      <c r="GJ723" s="2260"/>
      <c r="GK723" s="1867"/>
      <c r="GN723" s="2260"/>
      <c r="GR723" s="2260"/>
      <c r="GV723" s="1867"/>
      <c r="GW723" s="2570" t="e">
        <f>STDEV(GZ724:GZ727)</f>
        <v>#DIV/0!</v>
      </c>
      <c r="GX723" s="2570"/>
      <c r="GY723" s="2571" t="e">
        <f>AVERAGE(GZ724:GZ727)</f>
        <v>#DIV/0!</v>
      </c>
      <c r="GZ723" s="2571"/>
      <c r="HA723" s="2570"/>
      <c r="HB723" s="2570"/>
      <c r="HC723" s="2571"/>
      <c r="HD723" s="2571"/>
      <c r="HE723" s="2570"/>
      <c r="HF723" s="2570"/>
      <c r="HG723" s="2571"/>
      <c r="HH723" s="2571"/>
      <c r="HI723" s="2570" t="e">
        <f>STDEV(HL724:HL727)</f>
        <v>#DIV/0!</v>
      </c>
      <c r="HJ723" s="2570"/>
      <c r="HK723" s="2571" t="e">
        <f>AVERAGE(HL724:HL727)</f>
        <v>#DIV/0!</v>
      </c>
      <c r="HL723" s="2571"/>
      <c r="HM723" s="2570"/>
      <c r="HN723" s="2570"/>
      <c r="HO723" s="2571"/>
      <c r="HP723" s="2571"/>
      <c r="HQ723" s="2570">
        <f>STDEV(HT724:HT727)</f>
        <v>1.8408942573289442</v>
      </c>
      <c r="HR723" s="2570"/>
      <c r="HS723" s="2571">
        <f>AVERAGE(HT724:HT727)</f>
        <v>13.8325</v>
      </c>
      <c r="HT723" s="2571"/>
      <c r="HU723" s="2570"/>
      <c r="HV723" s="2570"/>
      <c r="HW723" s="2571"/>
      <c r="HX723" s="2571"/>
      <c r="HY723" s="2570"/>
      <c r="HZ723" s="2570"/>
      <c r="IA723" s="2571"/>
      <c r="IB723" s="2571"/>
      <c r="IC723" s="2570"/>
      <c r="ID723" s="2570"/>
      <c r="IE723" s="2571"/>
      <c r="IF723" s="2571"/>
      <c r="IG723" s="2570"/>
      <c r="IH723" s="2570"/>
      <c r="II723" s="2571"/>
      <c r="IJ723" s="2571"/>
      <c r="IK723" s="2570"/>
      <c r="IL723" s="2570"/>
      <c r="IM723" s="2571"/>
      <c r="IN723" s="2571"/>
      <c r="IO723" s="2570" t="e">
        <f>STDEV(IR724:IR727)</f>
        <v>#DIV/0!</v>
      </c>
      <c r="IP723" s="2570"/>
      <c r="IQ723" s="2571" t="e">
        <f>AVERAGE(IR724:IR727)</f>
        <v>#DIV/0!</v>
      </c>
      <c r="IR723" s="2571"/>
      <c r="IS723" s="2570"/>
      <c r="IT723" s="2570"/>
      <c r="IU723" s="2571"/>
      <c r="IV723" s="2571"/>
      <c r="IW723" s="2572"/>
      <c r="IX723" s="2570"/>
      <c r="IY723" s="2571"/>
      <c r="IZ723" s="2573"/>
      <c r="JA723" s="2572"/>
      <c r="JB723" s="2570"/>
      <c r="JC723" s="2571"/>
      <c r="JD723" s="2573"/>
      <c r="JE723" s="2572"/>
      <c r="JF723" s="2570"/>
      <c r="JG723" s="2571"/>
      <c r="JH723" s="2573"/>
      <c r="JI723" s="2572"/>
      <c r="JJ723" s="2570"/>
      <c r="JK723" s="2571"/>
      <c r="JL723" s="2573"/>
      <c r="JM723" s="2572"/>
      <c r="JN723" s="2570"/>
      <c r="JO723" s="2571"/>
      <c r="JP723" s="2573"/>
      <c r="JQ723" s="2572"/>
      <c r="JR723" s="2570"/>
      <c r="JS723" s="2571"/>
      <c r="JT723" s="2573"/>
      <c r="JU723" s="2572"/>
      <c r="JV723" s="2570"/>
      <c r="JW723" s="2571"/>
      <c r="JX723" s="2573"/>
      <c r="JY723" s="2572"/>
      <c r="JZ723" s="2570"/>
      <c r="KA723" s="2571"/>
      <c r="KB723" s="2573"/>
      <c r="KC723" s="2572"/>
      <c r="KD723" s="2570"/>
      <c r="KE723" s="2571"/>
      <c r="KF723" s="2573"/>
      <c r="KG723" s="2572"/>
      <c r="KH723" s="2570"/>
      <c r="KI723" s="2571"/>
      <c r="KJ723" s="2573"/>
      <c r="KK723" s="2570">
        <f>STDEV(KN724:KN727)</f>
        <v>2.0742468512691561</v>
      </c>
      <c r="KL723" s="2570"/>
      <c r="KM723" s="2571">
        <f>AVERAGE(KN724:KN727)</f>
        <v>14.475</v>
      </c>
      <c r="KN723" s="2571"/>
      <c r="KO723" s="2570">
        <f>STDEV(KR724:KR727)</f>
        <v>1.6499166645621888</v>
      </c>
      <c r="KP723" s="2570"/>
      <c r="KQ723" s="2571">
        <f>AVERAGE(KR724:KR727)</f>
        <v>13.8325</v>
      </c>
      <c r="KR723" s="2571"/>
      <c r="KS723" s="2570" t="e">
        <f>STDEV(KV724:KV727)</f>
        <v>#DIV/0!</v>
      </c>
      <c r="KT723" s="2570"/>
      <c r="KU723" s="2571" t="e">
        <f>AVERAGE(KV724:KV727)</f>
        <v>#DIV/0!</v>
      </c>
      <c r="KV723" s="2571"/>
      <c r="KW723" s="2570" t="e">
        <f>STDEV(KZ724:KZ727)</f>
        <v>#DIV/0!</v>
      </c>
      <c r="KX723" s="2570"/>
      <c r="KY723" s="2571" t="e">
        <f>AVERAGE(KZ724:KZ727)</f>
        <v>#DIV/0!</v>
      </c>
      <c r="KZ723" s="2571"/>
      <c r="LA723" s="2570" t="e">
        <f>STDEV(LD724:LD727)</f>
        <v>#DIV/0!</v>
      </c>
      <c r="LB723" s="2570"/>
      <c r="LC723" s="2571" t="e">
        <f>AVERAGE(LD724:LD727)</f>
        <v>#DIV/0!</v>
      </c>
      <c r="LD723" s="2571"/>
      <c r="LE723" s="2570" t="e">
        <f>STDEV(LH724:LH727)</f>
        <v>#DIV/0!</v>
      </c>
      <c r="LF723" s="2570"/>
      <c r="LG723" s="2571" t="e">
        <f>AVERAGE(LH724:LH727)</f>
        <v>#DIV/0!</v>
      </c>
      <c r="LH723" s="2571"/>
      <c r="LI723" s="2570" t="e">
        <f>STDEV(LL724:LL727)</f>
        <v>#DIV/0!</v>
      </c>
      <c r="LJ723" s="2570"/>
      <c r="LK723" s="2571" t="e">
        <f>AVERAGE(LL724:LL727)</f>
        <v>#DIV/0!</v>
      </c>
      <c r="LL723" s="2571"/>
      <c r="LM723" s="2570" t="e">
        <f>STDEV(LP724:LP727)</f>
        <v>#DIV/0!</v>
      </c>
      <c r="LN723" s="2570"/>
      <c r="LO723" s="2571" t="e">
        <f>AVERAGE(LP724:LP727)</f>
        <v>#DIV/0!</v>
      </c>
      <c r="LP723" s="2571"/>
      <c r="LQ723" s="2570" t="e">
        <f>STDEV(LT724:LT727)</f>
        <v>#DIV/0!</v>
      </c>
      <c r="LR723" s="2570"/>
      <c r="LS723" s="2571" t="e">
        <f>AVERAGE(LT724:LT727)</f>
        <v>#DIV/0!</v>
      </c>
      <c r="LT723" s="2571"/>
      <c r="LU723" s="2570" t="e">
        <f>STDEV(LX724:LX727)</f>
        <v>#DIV/0!</v>
      </c>
      <c r="LV723" s="2570"/>
      <c r="LW723" s="2571" t="e">
        <f>AVERAGE(LX724:LX727)</f>
        <v>#DIV/0!</v>
      </c>
      <c r="LX723" s="2571"/>
      <c r="LY723" s="2570" t="e">
        <f>STDEV(MB724:MB727)</f>
        <v>#DIV/0!</v>
      </c>
      <c r="LZ723" s="2570"/>
      <c r="MA723" s="2571" t="e">
        <f>AVERAGE(MB724:MB727)</f>
        <v>#DIV/0!</v>
      </c>
      <c r="MB723" s="2571"/>
      <c r="MC723" s="2570" t="e">
        <f>STDEV(MF724:MF727)</f>
        <v>#DIV/0!</v>
      </c>
      <c r="MD723" s="2570"/>
      <c r="ME723" s="2571" t="e">
        <f>AVERAGE(MF724:MF727)</f>
        <v>#DIV/0!</v>
      </c>
      <c r="MF723" s="2571"/>
      <c r="MG723" s="2570" t="e">
        <f>STDEV(MJ724:MJ727)</f>
        <v>#DIV/0!</v>
      </c>
      <c r="MH723" s="2570"/>
      <c r="MI723" s="2571" t="e">
        <f>AVERAGE(MJ724:MJ727)</f>
        <v>#DIV/0!</v>
      </c>
      <c r="MJ723" s="2571"/>
      <c r="MK723" s="2570" t="e">
        <f>STDEV(MN724:MN727)</f>
        <v>#DIV/0!</v>
      </c>
      <c r="ML723" s="2570"/>
      <c r="MM723" s="2571" t="e">
        <f>AVERAGE(MN724:MN727)</f>
        <v>#DIV/0!</v>
      </c>
      <c r="MN723" s="2571"/>
      <c r="MO723" s="2570" t="e">
        <f>STDEV(MR724:MR727)</f>
        <v>#DIV/0!</v>
      </c>
      <c r="MP723" s="2570"/>
      <c r="MQ723" s="2571" t="e">
        <f>AVERAGE(MR724:MR727)</f>
        <v>#DIV/0!</v>
      </c>
      <c r="MR723" s="2571"/>
      <c r="MS723" s="2570" t="e">
        <f>STDEV(MV724:MV727)</f>
        <v>#DIV/0!</v>
      </c>
      <c r="MT723" s="2570"/>
      <c r="MU723" s="2571" t="e">
        <f>AVERAGE(MV724:MV727)</f>
        <v>#DIV/0!</v>
      </c>
      <c r="MV723" s="2571"/>
      <c r="MW723" s="2570" t="e">
        <f>STDEV(MZ724:MZ727)</f>
        <v>#DIV/0!</v>
      </c>
      <c r="MX723" s="2570"/>
      <c r="MY723" s="2571" t="e">
        <f>AVERAGE(MZ724:MZ727)</f>
        <v>#DIV/0!</v>
      </c>
      <c r="MZ723" s="2571"/>
      <c r="NA723" s="2570" t="e">
        <f>STDEV(ND724:ND727)</f>
        <v>#DIV/0!</v>
      </c>
      <c r="NB723" s="2570"/>
      <c r="NC723" s="2571" t="e">
        <f>AVERAGE(ND724:ND727)</f>
        <v>#DIV/0!</v>
      </c>
      <c r="ND723" s="2571"/>
    </row>
    <row r="724" spans="1:368" s="78" customFormat="1" thickBot="1">
      <c r="A724" s="899"/>
      <c r="B724" s="1754"/>
      <c r="C724" s="1790"/>
      <c r="D724" s="2331"/>
      <c r="E724" s="1790"/>
      <c r="F724" s="2342" t="s">
        <v>782</v>
      </c>
      <c r="G724" s="2342" t="s">
        <v>783</v>
      </c>
      <c r="H724" s="2343">
        <f>AVERAGE(Q724,CG724,BE724,DU724,EO724,AW724,AK724,HQ724,KK724,BM724,KO724)</f>
        <v>4.549666666666667</v>
      </c>
      <c r="I724" s="2352">
        <f t="shared" ref="I724:J724" si="981">AVERAGE(R724,CH724,BF724,DV724,EP724,AX724,AL724,HR724,KL724,BN724,KP724)</f>
        <v>5.049666666666667</v>
      </c>
      <c r="J724" s="2352">
        <f t="shared" si="981"/>
        <v>6.0106666666666664</v>
      </c>
      <c r="K724" s="2362">
        <f>SUM(H724:J724)</f>
        <v>15.61</v>
      </c>
      <c r="L724" s="1754"/>
      <c r="M724" s="65"/>
      <c r="N724" s="65"/>
      <c r="O724" s="65"/>
      <c r="P724" s="218"/>
      <c r="Q724" s="2496"/>
      <c r="R724" s="2483"/>
      <c r="S724" s="2483"/>
      <c r="T724" s="2484"/>
      <c r="U724" s="41"/>
      <c r="V724" s="41"/>
      <c r="W724" s="41"/>
      <c r="X724" s="100"/>
      <c r="Y724" s="101"/>
      <c r="Z724" s="101"/>
      <c r="AA724" s="101"/>
      <c r="AB724" s="102"/>
      <c r="AC724" s="484"/>
      <c r="AD724" s="484"/>
      <c r="AE724" s="484"/>
      <c r="AF724" s="356"/>
      <c r="AG724" s="358"/>
      <c r="AH724" s="358"/>
      <c r="AI724" s="358"/>
      <c r="AJ724" s="543"/>
      <c r="AK724" s="485"/>
      <c r="AL724" s="486"/>
      <c r="AM724" s="486"/>
      <c r="AN724" s="2361"/>
      <c r="AO724" s="2227"/>
      <c r="AP724" s="2227"/>
      <c r="AQ724" s="2227"/>
      <c r="AR724" s="108"/>
      <c r="AS724" s="358"/>
      <c r="AT724" s="358"/>
      <c r="AU724" s="358"/>
      <c r="AV724" s="543"/>
      <c r="AW724" s="1906"/>
      <c r="AX724" s="683"/>
      <c r="AY724" s="683"/>
      <c r="AZ724" s="1907"/>
      <c r="BA724" s="4"/>
      <c r="BB724" s="4"/>
      <c r="BC724" s="4"/>
      <c r="BD724" s="2395"/>
      <c r="BE724" s="2398"/>
      <c r="BF724" s="214"/>
      <c r="BG724" s="2445"/>
      <c r="BH724" s="2445"/>
      <c r="BI724" s="221"/>
      <c r="BJ724" s="221"/>
      <c r="BK724" s="221"/>
      <c r="BL724" s="220"/>
      <c r="BM724" s="2235"/>
      <c r="BN724" s="879"/>
      <c r="BO724" s="879"/>
      <c r="BP724" s="2236"/>
      <c r="BQ724" s="109"/>
      <c r="BR724" s="109"/>
      <c r="BS724" s="109"/>
      <c r="BT724" s="608"/>
      <c r="BU724" s="1939"/>
      <c r="BV724" s="109"/>
      <c r="BW724" s="109"/>
      <c r="BX724" s="1940"/>
      <c r="BY724" s="90"/>
      <c r="BZ724" s="90"/>
      <c r="CA724" s="90"/>
      <c r="CB724" s="120"/>
      <c r="CC724" s="41"/>
      <c r="CD724" s="41"/>
      <c r="CE724" s="41"/>
      <c r="CF724" s="100"/>
      <c r="CG724" s="38"/>
      <c r="CH724" s="38"/>
      <c r="CI724" s="38"/>
      <c r="CJ724" s="117"/>
      <c r="CK724" s="221"/>
      <c r="CL724" s="221"/>
      <c r="CM724" s="221"/>
      <c r="CN724" s="220"/>
      <c r="CO724" s="1858"/>
      <c r="CQ724" s="3"/>
      <c r="CR724" s="2020"/>
      <c r="CV724" s="121"/>
      <c r="CW724" s="2"/>
      <c r="CY724" s="3"/>
      <c r="CZ724" s="3"/>
      <c r="DA724" s="2"/>
      <c r="DC724" s="3"/>
      <c r="DD724" s="3"/>
      <c r="DE724" s="2"/>
      <c r="DG724" s="3"/>
      <c r="DH724" s="3"/>
      <c r="DI724" s="2"/>
      <c r="DK724" s="3"/>
      <c r="DL724" s="3"/>
      <c r="DM724" s="90"/>
      <c r="DN724" s="90"/>
      <c r="DO724" s="90"/>
      <c r="DP724" s="103"/>
      <c r="DQ724" s="2"/>
      <c r="DS724" s="3"/>
      <c r="DT724" s="121"/>
      <c r="DU724" s="491"/>
      <c r="DV724" s="492"/>
      <c r="DW724" s="492"/>
      <c r="DX724" s="725"/>
      <c r="DY724" s="2"/>
      <c r="EA724" s="3"/>
      <c r="EB724" s="121"/>
      <c r="EC724" s="2"/>
      <c r="EE724" s="3"/>
      <c r="EF724" s="121"/>
      <c r="EG724" s="2"/>
      <c r="EI724" s="3"/>
      <c r="EJ724" s="121"/>
      <c r="EK724" s="2"/>
      <c r="EM724" s="3"/>
      <c r="EN724" s="121"/>
      <c r="EO724" s="1870"/>
      <c r="EP724" s="462"/>
      <c r="EQ724" s="462"/>
      <c r="ER724" s="1871"/>
      <c r="ES724" s="2"/>
      <c r="EU724" s="3"/>
      <c r="EV724" s="121"/>
      <c r="EW724" s="2"/>
      <c r="EY724" s="3"/>
      <c r="EZ724" s="121"/>
      <c r="FA724" s="2"/>
      <c r="FC724" s="3"/>
      <c r="FD724" s="121"/>
      <c r="FE724" s="1682"/>
      <c r="FF724" s="1683"/>
      <c r="FG724" s="1684"/>
      <c r="FH724" s="1685"/>
      <c r="FL724" s="2252"/>
      <c r="FP724" s="2252"/>
      <c r="FQ724" s="1858"/>
      <c r="FT724" s="2252"/>
      <c r="FX724" s="2252"/>
      <c r="FY724" s="374"/>
      <c r="FZ724" s="374"/>
      <c r="GA724" s="374"/>
      <c r="GB724" s="2263"/>
      <c r="GC724" s="1870"/>
      <c r="GD724" s="462"/>
      <c r="GE724" s="462"/>
      <c r="GF724" s="1871"/>
      <c r="GG724" s="1858"/>
      <c r="GJ724" s="2252"/>
      <c r="GK724" s="1858"/>
      <c r="GN724" s="2252"/>
      <c r="GR724" s="2252"/>
      <c r="GV724" s="1858"/>
      <c r="GW724" s="1870"/>
      <c r="GX724" s="462"/>
      <c r="GY724" s="462"/>
      <c r="GZ724" s="1871"/>
      <c r="HA724" s="1870"/>
      <c r="HB724" s="462"/>
      <c r="HC724" s="462"/>
      <c r="HD724" s="1871"/>
      <c r="HE724" s="1870"/>
      <c r="HF724" s="462"/>
      <c r="HG724" s="462"/>
      <c r="HH724" s="1871"/>
      <c r="HI724" s="374"/>
      <c r="HJ724" s="374"/>
      <c r="HK724" s="374"/>
      <c r="HL724" s="2263"/>
      <c r="HM724" s="1870"/>
      <c r="HN724" s="462"/>
      <c r="HO724" s="462"/>
      <c r="HP724" s="1871"/>
      <c r="HQ724" s="1870">
        <v>4.5</v>
      </c>
      <c r="HR724" s="462">
        <v>5</v>
      </c>
      <c r="HS724" s="462">
        <v>6.5</v>
      </c>
      <c r="HT724" s="1871">
        <f t="shared" ref="HT724" si="982">HS724+HR724+HQ724</f>
        <v>16</v>
      </c>
      <c r="HU724" s="1870"/>
      <c r="HV724" s="462"/>
      <c r="HW724" s="462"/>
      <c r="HX724" s="1871"/>
      <c r="HY724" s="1870"/>
      <c r="HZ724" s="462"/>
      <c r="IA724" s="462"/>
      <c r="IB724" s="1871"/>
      <c r="IC724" s="1870"/>
      <c r="ID724" s="462"/>
      <c r="IE724" s="462"/>
      <c r="IF724" s="1871"/>
      <c r="IG724" s="1870"/>
      <c r="IH724" s="462"/>
      <c r="II724" s="462"/>
      <c r="IJ724" s="1871"/>
      <c r="IK724" s="1870"/>
      <c r="IL724" s="462"/>
      <c r="IM724" s="462"/>
      <c r="IN724" s="1871"/>
      <c r="IO724" s="1869"/>
      <c r="IP724" s="374"/>
      <c r="IQ724" s="374"/>
      <c r="IR724" s="2263"/>
      <c r="IS724" s="1870"/>
      <c r="IT724" s="462"/>
      <c r="IU724" s="462"/>
      <c r="IV724" s="574"/>
      <c r="IW724" s="1870"/>
      <c r="IX724" s="462"/>
      <c r="IY724" s="462"/>
      <c r="IZ724" s="1871"/>
      <c r="JA724" s="1870"/>
      <c r="JB724" s="462"/>
      <c r="JC724" s="462"/>
      <c r="JD724" s="1871"/>
      <c r="JE724" s="1870"/>
      <c r="JF724" s="462"/>
      <c r="JG724" s="462"/>
      <c r="JH724" s="1871"/>
      <c r="JI724" s="1870"/>
      <c r="JJ724" s="462"/>
      <c r="JK724" s="462"/>
      <c r="JL724" s="1871"/>
      <c r="JM724" s="1870"/>
      <c r="JN724" s="462"/>
      <c r="JO724" s="462"/>
      <c r="JP724" s="1871"/>
      <c r="JQ724" s="1870"/>
      <c r="JR724" s="462"/>
      <c r="JS724" s="462"/>
      <c r="JT724" s="1871"/>
      <c r="JU724" s="1870"/>
      <c r="JV724" s="462"/>
      <c r="JW724" s="462"/>
      <c r="JX724" s="1871"/>
      <c r="JY724" s="1870"/>
      <c r="JZ724" s="462"/>
      <c r="KA724" s="462"/>
      <c r="KB724" s="1871"/>
      <c r="KC724" s="1870"/>
      <c r="KD724" s="462"/>
      <c r="KE724" s="462"/>
      <c r="KF724" s="1871"/>
      <c r="KG724" s="1870"/>
      <c r="KH724" s="462"/>
      <c r="KI724" s="462"/>
      <c r="KJ724" s="1871"/>
      <c r="KK724" s="1870">
        <v>5</v>
      </c>
      <c r="KL724" s="462">
        <v>6</v>
      </c>
      <c r="KM724" s="462">
        <v>6</v>
      </c>
      <c r="KN724" s="1871">
        <f t="shared" ref="KN724" si="983">KM724+KL724+KK724</f>
        <v>17</v>
      </c>
      <c r="KO724" s="2477">
        <f t="shared" ref="KO724" si="984">KR724*6/20</f>
        <v>4.149</v>
      </c>
      <c r="KP724" s="2477">
        <f t="shared" ref="KP724" si="985">KR724*6/20</f>
        <v>4.149</v>
      </c>
      <c r="KQ724" s="2477">
        <f t="shared" ref="KQ724" si="986">KR724*8/20</f>
        <v>5.532</v>
      </c>
      <c r="KR724" s="2478">
        <v>13.83</v>
      </c>
      <c r="KS724" s="2477"/>
      <c r="KT724" s="2477"/>
      <c r="KU724" s="2477"/>
      <c r="KV724" s="2478"/>
      <c r="KW724" s="2477"/>
      <c r="KX724" s="2477"/>
      <c r="KY724" s="2477"/>
      <c r="KZ724" s="2478"/>
      <c r="LA724" s="2477"/>
      <c r="LB724" s="2477"/>
      <c r="LC724" s="2477"/>
      <c r="LD724" s="2478"/>
      <c r="LE724" s="2477"/>
      <c r="LF724" s="2477"/>
      <c r="LG724" s="2477"/>
      <c r="LH724" s="2478"/>
      <c r="LI724" s="2477"/>
      <c r="LJ724" s="2477"/>
      <c r="LK724" s="2477"/>
      <c r="LL724" s="2478"/>
      <c r="LM724" s="2477"/>
      <c r="LN724" s="2477"/>
      <c r="LO724" s="2477"/>
      <c r="LP724" s="2478"/>
      <c r="LQ724" s="2477"/>
      <c r="LR724" s="2477"/>
      <c r="LS724" s="2477"/>
      <c r="LT724" s="2478"/>
      <c r="LU724" s="2477"/>
      <c r="LV724" s="2477"/>
      <c r="LW724" s="2477"/>
      <c r="LX724" s="2478"/>
      <c r="LY724" s="2477"/>
      <c r="LZ724" s="2477"/>
      <c r="MA724" s="2477"/>
      <c r="MB724" s="2478"/>
      <c r="MC724" s="2477"/>
      <c r="MD724" s="2477"/>
      <c r="ME724" s="2477"/>
      <c r="MF724" s="2478"/>
      <c r="MG724" s="2477"/>
      <c r="MH724" s="2477"/>
      <c r="MI724" s="2477"/>
      <c r="MJ724" s="2478"/>
      <c r="MK724" s="2477"/>
      <c r="ML724" s="2477"/>
      <c r="MM724" s="2477"/>
      <c r="MN724" s="2478"/>
      <c r="MO724" s="2477"/>
      <c r="MP724" s="2477"/>
      <c r="MQ724" s="2477"/>
      <c r="MR724" s="2478"/>
      <c r="MS724" s="2477"/>
      <c r="MT724" s="2477"/>
      <c r="MU724" s="2477"/>
      <c r="MV724" s="2478"/>
      <c r="MW724" s="2477"/>
      <c r="MX724" s="2477"/>
      <c r="MY724" s="2477"/>
      <c r="MZ724" s="2478"/>
      <c r="NA724" s="2477"/>
      <c r="NB724" s="2477"/>
      <c r="NC724" s="2477"/>
      <c r="ND724" s="2478"/>
    </row>
    <row r="725" spans="1:368" s="78" customFormat="1" thickBot="1">
      <c r="A725" s="899"/>
      <c r="B725" s="1754"/>
      <c r="C725" s="1790"/>
      <c r="D725" s="2331"/>
      <c r="E725" s="1790"/>
      <c r="F725" s="2342"/>
      <c r="G725" s="2342" t="s">
        <v>734</v>
      </c>
      <c r="H725" s="2343">
        <f t="shared" ref="H725:H727" si="987">AVERAGE(Q725,CG725,BE725,DU725,EO725,AW725,AK725,HQ725,KK725,BM725,KO725)</f>
        <v>3.9</v>
      </c>
      <c r="I725" s="2343">
        <f t="shared" ref="I725:I727" si="988">AVERAGE(R725,CH725,BF725,DV725,EP725,AX725,AL725,HR725,KL725,BN725,KP725)</f>
        <v>4.2333333333333334</v>
      </c>
      <c r="J725" s="2343">
        <f t="shared" ref="J725:J727" si="989">AVERAGE(S725,CI725,BG725,DW725,EQ725,AY725,AM725,HS725,KM725,BO725,KQ725)</f>
        <v>5.7</v>
      </c>
      <c r="K725" s="2214">
        <f t="shared" ref="K725:K727" si="990">SUM(H725:J725)</f>
        <v>13.833333333333332</v>
      </c>
      <c r="L725" s="1754"/>
      <c r="M725" s="65"/>
      <c r="N725" s="65"/>
      <c r="O725" s="65"/>
      <c r="P725" s="218"/>
      <c r="Q725" s="2496"/>
      <c r="R725" s="2483"/>
      <c r="S725" s="2483"/>
      <c r="T725" s="2484"/>
      <c r="U725" s="41"/>
      <c r="V725" s="41"/>
      <c r="W725" s="41"/>
      <c r="X725" s="100"/>
      <c r="Y725" s="101"/>
      <c r="Z725" s="101"/>
      <c r="AA725" s="101"/>
      <c r="AB725" s="102"/>
      <c r="AC725" s="484"/>
      <c r="AD725" s="484"/>
      <c r="AE725" s="484"/>
      <c r="AF725" s="356"/>
      <c r="AG725" s="358"/>
      <c r="AH725" s="358"/>
      <c r="AI725" s="358"/>
      <c r="AJ725" s="543"/>
      <c r="AK725" s="485"/>
      <c r="AL725" s="486"/>
      <c r="AM725" s="486"/>
      <c r="AN725" s="2361"/>
      <c r="AO725" s="2227"/>
      <c r="AP725" s="2227"/>
      <c r="AQ725" s="2227"/>
      <c r="AR725" s="108"/>
      <c r="AS725" s="358"/>
      <c r="AT725" s="358"/>
      <c r="AU725" s="358"/>
      <c r="AV725" s="543"/>
      <c r="AW725" s="1971"/>
      <c r="AX725" s="665"/>
      <c r="AY725" s="666"/>
      <c r="AZ725" s="1963"/>
      <c r="BA725" s="4"/>
      <c r="BB725" s="4"/>
      <c r="BC725" s="4"/>
      <c r="BD725" s="2395"/>
      <c r="BE725" s="2398"/>
      <c r="BF725" s="214"/>
      <c r="BG725" s="2445"/>
      <c r="BH725" s="2445"/>
      <c r="BI725" s="221"/>
      <c r="BJ725" s="221"/>
      <c r="BK725" s="221"/>
      <c r="BL725" s="220"/>
      <c r="BM725" s="1982"/>
      <c r="BN725" s="358"/>
      <c r="BO725" s="358"/>
      <c r="BP725" s="1983"/>
      <c r="BQ725" s="109"/>
      <c r="BR725" s="109"/>
      <c r="BS725" s="109"/>
      <c r="BT725" s="608"/>
      <c r="BU725" s="1939"/>
      <c r="BV725" s="109"/>
      <c r="BW725" s="109"/>
      <c r="BX725" s="1940"/>
      <c r="BY725" s="90"/>
      <c r="BZ725" s="90"/>
      <c r="CA725" s="90"/>
      <c r="CB725" s="120"/>
      <c r="CC725" s="41"/>
      <c r="CD725" s="41"/>
      <c r="CE725" s="41"/>
      <c r="CF725" s="100"/>
      <c r="CG725" s="38"/>
      <c r="CH725" s="38"/>
      <c r="CI725" s="38"/>
      <c r="CJ725" s="117"/>
      <c r="CK725" s="221"/>
      <c r="CL725" s="221"/>
      <c r="CM725" s="221"/>
      <c r="CN725" s="220"/>
      <c r="CO725" s="1858"/>
      <c r="CQ725" s="3"/>
      <c r="CR725" s="2020"/>
      <c r="CV725" s="121"/>
      <c r="CW725" s="2"/>
      <c r="CY725" s="3"/>
      <c r="CZ725" s="3"/>
      <c r="DA725" s="2"/>
      <c r="DC725" s="3"/>
      <c r="DD725" s="3"/>
      <c r="DE725" s="2"/>
      <c r="DG725" s="3"/>
      <c r="DH725" s="3"/>
      <c r="DI725" s="2"/>
      <c r="DK725" s="3"/>
      <c r="DL725" s="3"/>
      <c r="DM725" s="90"/>
      <c r="DN725" s="90"/>
      <c r="DO725" s="90"/>
      <c r="DP725" s="103"/>
      <c r="DQ725" s="2"/>
      <c r="DS725" s="3"/>
      <c r="DT725" s="121"/>
      <c r="DU725" s="491"/>
      <c r="DV725" s="492"/>
      <c r="DW725" s="492"/>
      <c r="DX725" s="725"/>
      <c r="DY725" s="2"/>
      <c r="EA725" s="3"/>
      <c r="EB725" s="121"/>
      <c r="EC725" s="2"/>
      <c r="EE725" s="3"/>
      <c r="EF725" s="121"/>
      <c r="EG725" s="2"/>
      <c r="EI725" s="3"/>
      <c r="EJ725" s="121"/>
      <c r="EK725" s="2"/>
      <c r="EM725" s="3"/>
      <c r="EN725" s="121"/>
      <c r="EO725" s="1870"/>
      <c r="EP725" s="462"/>
      <c r="EQ725" s="462"/>
      <c r="ER725" s="1871"/>
      <c r="ES725" s="2"/>
      <c r="EU725" s="3"/>
      <c r="EV725" s="121"/>
      <c r="EW725" s="2"/>
      <c r="EY725" s="3"/>
      <c r="EZ725" s="121"/>
      <c r="FA725" s="2"/>
      <c r="FC725" s="3"/>
      <c r="FD725" s="121"/>
      <c r="FE725" s="1682"/>
      <c r="FF725" s="1683"/>
      <c r="FG725" s="1684"/>
      <c r="FH725" s="1685"/>
      <c r="FL725" s="2252"/>
      <c r="FP725" s="2252"/>
      <c r="FQ725" s="1858"/>
      <c r="FT725" s="2252"/>
      <c r="FX725" s="2252"/>
      <c r="FY725" s="374"/>
      <c r="FZ725" s="374"/>
      <c r="GA725" s="374"/>
      <c r="GB725" s="2263"/>
      <c r="GC725" s="1906"/>
      <c r="GD725" s="683"/>
      <c r="GE725" s="683"/>
      <c r="GF725" s="1907"/>
      <c r="GG725" s="1858"/>
      <c r="GJ725" s="2252"/>
      <c r="GK725" s="1858"/>
      <c r="GN725" s="2252"/>
      <c r="GR725" s="2252"/>
      <c r="GV725" s="1858"/>
      <c r="GW725" s="1870"/>
      <c r="GX725" s="462"/>
      <c r="GY725" s="462"/>
      <c r="GZ725" s="1871"/>
      <c r="HA725" s="1870"/>
      <c r="HB725" s="462"/>
      <c r="HC725" s="462"/>
      <c r="HD725" s="1871"/>
      <c r="HE725" s="1870"/>
      <c r="HF725" s="462"/>
      <c r="HG725" s="462"/>
      <c r="HH725" s="1871"/>
      <c r="HI725" s="374"/>
      <c r="HJ725" s="374"/>
      <c r="HK725" s="374"/>
      <c r="HL725" s="2263"/>
      <c r="HM725" s="1870"/>
      <c r="HN725" s="462"/>
      <c r="HO725" s="462"/>
      <c r="HP725" s="1871"/>
      <c r="HQ725" s="1870">
        <v>4</v>
      </c>
      <c r="HR725" s="462">
        <v>4.5</v>
      </c>
      <c r="HS725" s="462">
        <v>5.5</v>
      </c>
      <c r="HT725" s="1871">
        <f t="shared" ref="HT725:HT726" si="991">HS725+HR725+HQ725</f>
        <v>14</v>
      </c>
      <c r="HU725" s="1870"/>
      <c r="HV725" s="462"/>
      <c r="HW725" s="462"/>
      <c r="HX725" s="1871"/>
      <c r="HY725" s="1870"/>
      <c r="HZ725" s="462"/>
      <c r="IA725" s="462"/>
      <c r="IB725" s="1871"/>
      <c r="IC725" s="1870"/>
      <c r="ID725" s="462"/>
      <c r="IE725" s="462"/>
      <c r="IF725" s="1871"/>
      <c r="IG725" s="1870"/>
      <c r="IH725" s="462"/>
      <c r="II725" s="462"/>
      <c r="IJ725" s="1871"/>
      <c r="IK725" s="1870"/>
      <c r="IL725" s="462"/>
      <c r="IM725" s="462"/>
      <c r="IN725" s="1871"/>
      <c r="IO725" s="2477"/>
      <c r="IP725" s="2477"/>
      <c r="IQ725" s="2477"/>
      <c r="IR725" s="2478"/>
      <c r="IS725" s="1870"/>
      <c r="IT725" s="462"/>
      <c r="IU725" s="462"/>
      <c r="IV725" s="574"/>
      <c r="IW725" s="1870"/>
      <c r="IX725" s="462"/>
      <c r="IY725" s="462"/>
      <c r="IZ725" s="1871"/>
      <c r="JA725" s="1870"/>
      <c r="JB725" s="462"/>
      <c r="JC725" s="462"/>
      <c r="JD725" s="1871"/>
      <c r="JE725" s="1870"/>
      <c r="JF725" s="462"/>
      <c r="JG725" s="462"/>
      <c r="JH725" s="1871"/>
      <c r="JI725" s="1870"/>
      <c r="JJ725" s="462"/>
      <c r="JK725" s="462"/>
      <c r="JL725" s="1871"/>
      <c r="JM725" s="1870"/>
      <c r="JN725" s="462"/>
      <c r="JO725" s="462"/>
      <c r="JP725" s="1871"/>
      <c r="JQ725" s="1870"/>
      <c r="JR725" s="462"/>
      <c r="JS725" s="462"/>
      <c r="JT725" s="1871"/>
      <c r="JU725" s="1870"/>
      <c r="JV725" s="462"/>
      <c r="JW725" s="462"/>
      <c r="JX725" s="1871"/>
      <c r="JY725" s="1870"/>
      <c r="JZ725" s="462"/>
      <c r="KA725" s="462"/>
      <c r="KB725" s="1871"/>
      <c r="KC725" s="1870"/>
      <c r="KD725" s="462"/>
      <c r="KE725" s="462"/>
      <c r="KF725" s="1871"/>
      <c r="KG725" s="1870"/>
      <c r="KH725" s="462"/>
      <c r="KI725" s="462"/>
      <c r="KJ725" s="1871"/>
      <c r="KK725" s="1869">
        <f t="shared" ref="KK725:KK726" si="992">KN725*6/20</f>
        <v>4.2</v>
      </c>
      <c r="KL725" s="374">
        <f t="shared" ref="KL725:KL726" si="993">KN725*6/20</f>
        <v>4.2</v>
      </c>
      <c r="KM725" s="374">
        <f t="shared" ref="KM725:KM726" si="994">KN725*8/20</f>
        <v>5.6</v>
      </c>
      <c r="KN725" s="2263">
        <v>14</v>
      </c>
      <c r="KO725" s="1870">
        <v>3.5</v>
      </c>
      <c r="KP725" s="462">
        <v>4</v>
      </c>
      <c r="KQ725" s="462">
        <v>6</v>
      </c>
      <c r="KR725" s="1871">
        <f t="shared" ref="KR725:KR727" si="995">KQ725+KP725+KO725</f>
        <v>13.5</v>
      </c>
      <c r="KS725" s="1870"/>
      <c r="KT725" s="462"/>
      <c r="KU725" s="462"/>
      <c r="KV725" s="1871"/>
      <c r="KW725" s="1870"/>
      <c r="KX725" s="462"/>
      <c r="KY725" s="462"/>
      <c r="KZ725" s="1871"/>
      <c r="LA725" s="1870"/>
      <c r="LB725" s="462"/>
      <c r="LC725" s="462"/>
      <c r="LD725" s="1871"/>
      <c r="LE725" s="1870"/>
      <c r="LF725" s="462"/>
      <c r="LG725" s="462"/>
      <c r="LH725" s="1871"/>
      <c r="LI725" s="1870"/>
      <c r="LJ725" s="462"/>
      <c r="LK725" s="462"/>
      <c r="LL725" s="1871"/>
      <c r="LM725" s="1870"/>
      <c r="LN725" s="462"/>
      <c r="LO725" s="462"/>
      <c r="LP725" s="1871"/>
      <c r="LQ725" s="1870"/>
      <c r="LR725" s="462"/>
      <c r="LS725" s="462"/>
      <c r="LT725" s="1871"/>
      <c r="LU725" s="1870"/>
      <c r="LV725" s="462"/>
      <c r="LW725" s="462"/>
      <c r="LX725" s="1871"/>
      <c r="LY725" s="1870"/>
      <c r="LZ725" s="462"/>
      <c r="MA725" s="462"/>
      <c r="MB725" s="1871"/>
      <c r="MC725" s="1870"/>
      <c r="MD725" s="462"/>
      <c r="ME725" s="462"/>
      <c r="MF725" s="1871"/>
      <c r="MG725" s="1870"/>
      <c r="MH725" s="462"/>
      <c r="MI725" s="462"/>
      <c r="MJ725" s="1871"/>
      <c r="MK725" s="1870"/>
      <c r="ML725" s="462"/>
      <c r="MM725" s="462"/>
      <c r="MN725" s="1871"/>
      <c r="MO725" s="1870"/>
      <c r="MP725" s="462"/>
      <c r="MQ725" s="462"/>
      <c r="MR725" s="1871"/>
      <c r="MS725" s="1870"/>
      <c r="MT725" s="462"/>
      <c r="MU725" s="462"/>
      <c r="MV725" s="1871"/>
      <c r="MW725" s="1870"/>
      <c r="MX725" s="462"/>
      <c r="MY725" s="462"/>
      <c r="MZ725" s="1871"/>
      <c r="NA725" s="1870"/>
      <c r="NB725" s="462"/>
      <c r="NC725" s="462"/>
      <c r="ND725" s="1871"/>
    </row>
    <row r="726" spans="1:368" s="78" customFormat="1" thickBot="1">
      <c r="A726" s="899"/>
      <c r="B726" s="1754"/>
      <c r="C726" s="1790"/>
      <c r="D726" s="2331"/>
      <c r="E726" s="1790"/>
      <c r="F726" s="2342"/>
      <c r="G726" s="2342" t="s">
        <v>657</v>
      </c>
      <c r="H726" s="2343">
        <f t="shared" si="987"/>
        <v>3.5333333333333332</v>
      </c>
      <c r="I726" s="2343">
        <f t="shared" si="988"/>
        <v>3.8666666666666667</v>
      </c>
      <c r="J726" s="2343">
        <f t="shared" si="989"/>
        <v>4.4333333333333336</v>
      </c>
      <c r="K726" s="2214">
        <f t="shared" si="990"/>
        <v>11.833333333333334</v>
      </c>
      <c r="L726" s="1754"/>
      <c r="M726" s="65"/>
      <c r="N726" s="65"/>
      <c r="O726" s="65"/>
      <c r="P726" s="218"/>
      <c r="Q726" s="2496"/>
      <c r="R726" s="2483"/>
      <c r="S726" s="2483"/>
      <c r="T726" s="2484"/>
      <c r="U726" s="41"/>
      <c r="V726" s="41"/>
      <c r="W726" s="41"/>
      <c r="X726" s="100"/>
      <c r="Y726" s="101"/>
      <c r="Z726" s="101"/>
      <c r="AA726" s="101"/>
      <c r="AB726" s="102"/>
      <c r="AC726" s="484"/>
      <c r="AD726" s="484"/>
      <c r="AE726" s="484"/>
      <c r="AF726" s="356"/>
      <c r="AG726" s="358"/>
      <c r="AH726" s="358"/>
      <c r="AI726" s="358"/>
      <c r="AJ726" s="543"/>
      <c r="AK726" s="485"/>
      <c r="AL726" s="486"/>
      <c r="AM726" s="486"/>
      <c r="AN726" s="2361"/>
      <c r="AO726" s="2227"/>
      <c r="AP726" s="2227"/>
      <c r="AQ726" s="2227"/>
      <c r="AR726" s="108"/>
      <c r="AS726" s="358"/>
      <c r="AT726" s="358"/>
      <c r="AU726" s="358"/>
      <c r="AV726" s="543"/>
      <c r="AW726" s="1971"/>
      <c r="AX726" s="665"/>
      <c r="AY726" s="666"/>
      <c r="AZ726" s="1963"/>
      <c r="BA726" s="4"/>
      <c r="BB726" s="4"/>
      <c r="BC726" s="4"/>
      <c r="BD726" s="2395"/>
      <c r="BE726" s="2398"/>
      <c r="BF726" s="214"/>
      <c r="BG726" s="2445"/>
      <c r="BH726" s="2445"/>
      <c r="BI726" s="221"/>
      <c r="BJ726" s="221"/>
      <c r="BK726" s="221"/>
      <c r="BL726" s="220"/>
      <c r="BM726" s="1982"/>
      <c r="BN726" s="358"/>
      <c r="BO726" s="358"/>
      <c r="BP726" s="1983"/>
      <c r="BQ726" s="109"/>
      <c r="BR726" s="109"/>
      <c r="BS726" s="109"/>
      <c r="BT726" s="608"/>
      <c r="BU726" s="1939"/>
      <c r="BV726" s="109"/>
      <c r="BW726" s="109"/>
      <c r="BX726" s="1940"/>
      <c r="BY726" s="90"/>
      <c r="BZ726" s="90"/>
      <c r="CA726" s="90"/>
      <c r="CB726" s="120"/>
      <c r="CC726" s="41"/>
      <c r="CD726" s="41"/>
      <c r="CE726" s="41"/>
      <c r="CF726" s="100"/>
      <c r="CG726" s="38"/>
      <c r="CH726" s="38"/>
      <c r="CI726" s="38"/>
      <c r="CJ726" s="117"/>
      <c r="CK726" s="221"/>
      <c r="CL726" s="221"/>
      <c r="CM726" s="221"/>
      <c r="CN726" s="220"/>
      <c r="CO726" s="1858"/>
      <c r="CQ726" s="3"/>
      <c r="CR726" s="2020"/>
      <c r="CV726" s="121"/>
      <c r="CW726" s="2"/>
      <c r="CY726" s="3"/>
      <c r="CZ726" s="3"/>
      <c r="DA726" s="2"/>
      <c r="DC726" s="3"/>
      <c r="DD726" s="3"/>
      <c r="DE726" s="2"/>
      <c r="DG726" s="3"/>
      <c r="DH726" s="3"/>
      <c r="DI726" s="2"/>
      <c r="DK726" s="3"/>
      <c r="DL726" s="3"/>
      <c r="DM726" s="90"/>
      <c r="DN726" s="90"/>
      <c r="DO726" s="90"/>
      <c r="DP726" s="103"/>
      <c r="DQ726" s="2"/>
      <c r="DS726" s="3"/>
      <c r="DT726" s="121"/>
      <c r="DU726" s="491"/>
      <c r="DV726" s="492"/>
      <c r="DW726" s="492"/>
      <c r="DX726" s="725"/>
      <c r="DY726" s="2"/>
      <c r="EA726" s="3"/>
      <c r="EB726" s="121"/>
      <c r="EC726" s="2"/>
      <c r="EE726" s="3"/>
      <c r="EF726" s="121"/>
      <c r="EG726" s="2"/>
      <c r="EI726" s="3"/>
      <c r="EJ726" s="121"/>
      <c r="EK726" s="2"/>
      <c r="EM726" s="3"/>
      <c r="EN726" s="121"/>
      <c r="EO726" s="1870"/>
      <c r="EP726" s="462"/>
      <c r="EQ726" s="462"/>
      <c r="ER726" s="1871"/>
      <c r="ES726" s="2"/>
      <c r="EU726" s="3"/>
      <c r="EV726" s="121"/>
      <c r="EW726" s="2"/>
      <c r="EY726" s="3"/>
      <c r="EZ726" s="121"/>
      <c r="FA726" s="2"/>
      <c r="FC726" s="3"/>
      <c r="FD726" s="121"/>
      <c r="FE726" s="1682"/>
      <c r="FF726" s="1683"/>
      <c r="FG726" s="1684"/>
      <c r="FH726" s="1685"/>
      <c r="FL726" s="2252"/>
      <c r="FP726" s="2252"/>
      <c r="FQ726" s="1858"/>
      <c r="FT726" s="2252"/>
      <c r="FX726" s="2252"/>
      <c r="FY726" s="1906"/>
      <c r="FZ726" s="683"/>
      <c r="GA726" s="683"/>
      <c r="GB726" s="1907"/>
      <c r="GC726" s="1870"/>
      <c r="GD726" s="462"/>
      <c r="GE726" s="462"/>
      <c r="GF726" s="1871"/>
      <c r="GG726" s="1858"/>
      <c r="GJ726" s="2252"/>
      <c r="GK726" s="1858"/>
      <c r="GN726" s="2252"/>
      <c r="GR726" s="2252"/>
      <c r="GV726" s="1858"/>
      <c r="GW726" s="1870"/>
      <c r="GX726" s="462"/>
      <c r="GY726" s="462"/>
      <c r="GZ726" s="1871"/>
      <c r="HA726" s="1870"/>
      <c r="HB726" s="462"/>
      <c r="HC726" s="462"/>
      <c r="HD726" s="1871"/>
      <c r="HE726" s="1870"/>
      <c r="HF726" s="462"/>
      <c r="HG726" s="462"/>
      <c r="HH726" s="1871"/>
      <c r="HI726" s="2477"/>
      <c r="HJ726" s="2477"/>
      <c r="HK726" s="2477"/>
      <c r="HL726" s="2478"/>
      <c r="HM726" s="1870"/>
      <c r="HN726" s="462"/>
      <c r="HO726" s="462"/>
      <c r="HP726" s="1871"/>
      <c r="HQ726" s="1870">
        <v>3.5</v>
      </c>
      <c r="HR726" s="462">
        <v>4</v>
      </c>
      <c r="HS726" s="462">
        <v>4</v>
      </c>
      <c r="HT726" s="1871">
        <f t="shared" si="991"/>
        <v>11.5</v>
      </c>
      <c r="HU726" s="1870"/>
      <c r="HV726" s="462"/>
      <c r="HW726" s="462"/>
      <c r="HX726" s="1871"/>
      <c r="HY726" s="1870"/>
      <c r="HZ726" s="462"/>
      <c r="IA726" s="462"/>
      <c r="IB726" s="1871"/>
      <c r="IC726" s="1870"/>
      <c r="ID726" s="462"/>
      <c r="IE726" s="462"/>
      <c r="IF726" s="1871"/>
      <c r="IG726" s="1870"/>
      <c r="IH726" s="462"/>
      <c r="II726" s="462"/>
      <c r="IJ726" s="1871"/>
      <c r="IK726" s="1870"/>
      <c r="IL726" s="462"/>
      <c r="IM726" s="462"/>
      <c r="IN726" s="1871"/>
      <c r="IO726" s="1869"/>
      <c r="IP726" s="374"/>
      <c r="IQ726" s="374"/>
      <c r="IR726" s="2263"/>
      <c r="IS726" s="1870"/>
      <c r="IT726" s="462"/>
      <c r="IU726" s="462"/>
      <c r="IV726" s="574"/>
      <c r="IW726" s="1870"/>
      <c r="IX726" s="462"/>
      <c r="IY726" s="462"/>
      <c r="IZ726" s="1871"/>
      <c r="JA726" s="1870"/>
      <c r="JB726" s="462"/>
      <c r="JC726" s="462"/>
      <c r="JD726" s="1871"/>
      <c r="JE726" s="1870"/>
      <c r="JF726" s="462"/>
      <c r="JG726" s="462"/>
      <c r="JH726" s="1871"/>
      <c r="JI726" s="1870"/>
      <c r="JJ726" s="462"/>
      <c r="JK726" s="462"/>
      <c r="JL726" s="1871"/>
      <c r="JM726" s="1870"/>
      <c r="JN726" s="462"/>
      <c r="JO726" s="462"/>
      <c r="JP726" s="1871"/>
      <c r="JQ726" s="1870"/>
      <c r="JR726" s="462"/>
      <c r="JS726" s="462"/>
      <c r="JT726" s="1871"/>
      <c r="JU726" s="1870"/>
      <c r="JV726" s="462"/>
      <c r="JW726" s="462"/>
      <c r="JX726" s="1871"/>
      <c r="JY726" s="1870"/>
      <c r="JZ726" s="462"/>
      <c r="KA726" s="462"/>
      <c r="KB726" s="1871"/>
      <c r="KC726" s="1870"/>
      <c r="KD726" s="462"/>
      <c r="KE726" s="462"/>
      <c r="KF726" s="1871"/>
      <c r="KG726" s="1870"/>
      <c r="KH726" s="462"/>
      <c r="KI726" s="462"/>
      <c r="KJ726" s="1871"/>
      <c r="KK726" s="1869">
        <f t="shared" si="992"/>
        <v>3.6</v>
      </c>
      <c r="KL726" s="374">
        <f t="shared" si="993"/>
        <v>3.6</v>
      </c>
      <c r="KM726" s="374">
        <f t="shared" si="994"/>
        <v>4.8</v>
      </c>
      <c r="KN726" s="2263">
        <v>12</v>
      </c>
      <c r="KO726" s="1870">
        <v>3.5</v>
      </c>
      <c r="KP726" s="462">
        <v>4</v>
      </c>
      <c r="KQ726" s="462">
        <v>4.5</v>
      </c>
      <c r="KR726" s="1871">
        <f t="shared" si="995"/>
        <v>12</v>
      </c>
      <c r="KS726" s="1870"/>
      <c r="KT726" s="462"/>
      <c r="KU726" s="462"/>
      <c r="KV726" s="1871"/>
      <c r="KW726" s="1870"/>
      <c r="KX726" s="462"/>
      <c r="KY726" s="462"/>
      <c r="KZ726" s="1871"/>
      <c r="LA726" s="1870"/>
      <c r="LB726" s="462"/>
      <c r="LC726" s="462"/>
      <c r="LD726" s="1871"/>
      <c r="LE726" s="1870"/>
      <c r="LF726" s="462"/>
      <c r="LG726" s="462"/>
      <c r="LH726" s="1871"/>
      <c r="LI726" s="1870"/>
      <c r="LJ726" s="462"/>
      <c r="LK726" s="462"/>
      <c r="LL726" s="1871"/>
      <c r="LM726" s="1870"/>
      <c r="LN726" s="462"/>
      <c r="LO726" s="462"/>
      <c r="LP726" s="1871"/>
      <c r="LQ726" s="1870"/>
      <c r="LR726" s="462"/>
      <c r="LS726" s="462"/>
      <c r="LT726" s="1871"/>
      <c r="LU726" s="1870"/>
      <c r="LV726" s="462"/>
      <c r="LW726" s="462"/>
      <c r="LX726" s="1871"/>
      <c r="LY726" s="1870"/>
      <c r="LZ726" s="462"/>
      <c r="MA726" s="462"/>
      <c r="MB726" s="1871"/>
      <c r="MC726" s="1870"/>
      <c r="MD726" s="462"/>
      <c r="ME726" s="462"/>
      <c r="MF726" s="1871"/>
      <c r="MG726" s="1870"/>
      <c r="MH726" s="462"/>
      <c r="MI726" s="462"/>
      <c r="MJ726" s="1871"/>
      <c r="MK726" s="1870"/>
      <c r="ML726" s="462"/>
      <c r="MM726" s="462"/>
      <c r="MN726" s="1871"/>
      <c r="MO726" s="1870"/>
      <c r="MP726" s="462"/>
      <c r="MQ726" s="462"/>
      <c r="MR726" s="1871"/>
      <c r="MS726" s="1870"/>
      <c r="MT726" s="462"/>
      <c r="MU726" s="462"/>
      <c r="MV726" s="1871"/>
      <c r="MW726" s="1870"/>
      <c r="MX726" s="462"/>
      <c r="MY726" s="462"/>
      <c r="MZ726" s="1871"/>
      <c r="NA726" s="1870"/>
      <c r="NB726" s="462"/>
      <c r="NC726" s="462"/>
      <c r="ND726" s="1871"/>
    </row>
    <row r="727" spans="1:368" s="933" customFormat="1" thickBot="1">
      <c r="A727" s="900"/>
      <c r="B727" s="1761"/>
      <c r="C727" s="2340"/>
      <c r="D727" s="2347"/>
      <c r="E727" s="2340"/>
      <c r="F727" s="2270"/>
      <c r="G727" s="2270" t="s">
        <v>784</v>
      </c>
      <c r="H727" s="2352">
        <f t="shared" si="987"/>
        <v>5.049666666666667</v>
      </c>
      <c r="I727" s="2343">
        <f t="shared" si="988"/>
        <v>4.3496666666666668</v>
      </c>
      <c r="J727" s="2343">
        <f t="shared" si="989"/>
        <v>5.5106666666666664</v>
      </c>
      <c r="K727" s="2214">
        <f t="shared" si="990"/>
        <v>14.91</v>
      </c>
      <c r="L727" s="1761"/>
      <c r="M727" s="2136"/>
      <c r="N727" s="2136"/>
      <c r="O727" s="2136"/>
      <c r="P727" s="2492"/>
      <c r="Q727" s="2499"/>
      <c r="R727" s="2485"/>
      <c r="S727" s="2485"/>
      <c r="T727" s="2486"/>
      <c r="U727" s="2139"/>
      <c r="V727" s="2139"/>
      <c r="W727" s="2139"/>
      <c r="X727" s="2140"/>
      <c r="Y727" s="2204"/>
      <c r="Z727" s="2204"/>
      <c r="AA727" s="2204"/>
      <c r="AB727" s="2205"/>
      <c r="AC727" s="484"/>
      <c r="AD727" s="484"/>
      <c r="AE727" s="484"/>
      <c r="AF727" s="356"/>
      <c r="AG727" s="918"/>
      <c r="AH727" s="918"/>
      <c r="AI727" s="918"/>
      <c r="AJ727" s="2240"/>
      <c r="AK727" s="485"/>
      <c r="AL727" s="486"/>
      <c r="AM727" s="486"/>
      <c r="AN727" s="2361"/>
      <c r="AO727" s="2229"/>
      <c r="AP727" s="2229"/>
      <c r="AQ727" s="2229"/>
      <c r="AR727" s="2230"/>
      <c r="AS727" s="918"/>
      <c r="AT727" s="918"/>
      <c r="AU727" s="918"/>
      <c r="AV727" s="2240"/>
      <c r="AW727" s="1971"/>
      <c r="AX727" s="665"/>
      <c r="AY727" s="666"/>
      <c r="AZ727" s="1963"/>
      <c r="BA727" s="2156"/>
      <c r="BB727" s="2156"/>
      <c r="BC727" s="2156"/>
      <c r="BD727" s="2396"/>
      <c r="BE727" s="2399"/>
      <c r="BF727" s="2157"/>
      <c r="BG727" s="2446"/>
      <c r="BH727" s="2446"/>
      <c r="BI727" s="2158"/>
      <c r="BJ727" s="2158"/>
      <c r="BK727" s="2158"/>
      <c r="BL727" s="2166"/>
      <c r="BM727" s="2389"/>
      <c r="BN727" s="918"/>
      <c r="BO727" s="918"/>
      <c r="BP727" s="2390"/>
      <c r="BQ727" s="2149"/>
      <c r="BR727" s="2149"/>
      <c r="BS727" s="2149"/>
      <c r="BT727" s="2151"/>
      <c r="BU727" s="2162"/>
      <c r="BV727" s="2149"/>
      <c r="BW727" s="2149"/>
      <c r="BX727" s="2163"/>
      <c r="BY727" s="2170"/>
      <c r="BZ727" s="2170"/>
      <c r="CA727" s="2170"/>
      <c r="CB727" s="2231"/>
      <c r="CC727" s="2139"/>
      <c r="CD727" s="2139"/>
      <c r="CE727" s="2139"/>
      <c r="CF727" s="2140"/>
      <c r="CG727" s="2160"/>
      <c r="CH727" s="2160"/>
      <c r="CI727" s="2160"/>
      <c r="CJ727" s="2161"/>
      <c r="CK727" s="2158"/>
      <c r="CL727" s="2158"/>
      <c r="CM727" s="2158"/>
      <c r="CN727" s="2166"/>
      <c r="CO727" s="1868"/>
      <c r="CQ727" s="2167"/>
      <c r="CR727" s="2206"/>
      <c r="CV727" s="2168"/>
      <c r="CW727" s="2169"/>
      <c r="CY727" s="2167"/>
      <c r="CZ727" s="2167"/>
      <c r="DA727" s="2169"/>
      <c r="DC727" s="2167"/>
      <c r="DD727" s="2167"/>
      <c r="DE727" s="2169"/>
      <c r="DG727" s="2167"/>
      <c r="DH727" s="2167"/>
      <c r="DI727" s="2169"/>
      <c r="DK727" s="2167"/>
      <c r="DL727" s="2167"/>
      <c r="DM727" s="2170"/>
      <c r="DN727" s="2170"/>
      <c r="DO727" s="2170"/>
      <c r="DP727" s="2171"/>
      <c r="DQ727" s="2169"/>
      <c r="DS727" s="2167"/>
      <c r="DT727" s="2168"/>
      <c r="DU727" s="491"/>
      <c r="DV727" s="492"/>
      <c r="DW727" s="492"/>
      <c r="DX727" s="725"/>
      <c r="DY727" s="2169"/>
      <c r="EA727" s="2167"/>
      <c r="EB727" s="2168"/>
      <c r="EC727" s="2169"/>
      <c r="EE727" s="2167"/>
      <c r="EF727" s="2168"/>
      <c r="EG727" s="2169"/>
      <c r="EI727" s="2167"/>
      <c r="EJ727" s="2168"/>
      <c r="EK727" s="2169"/>
      <c r="EM727" s="2167"/>
      <c r="EN727" s="2168"/>
      <c r="EO727" s="1870"/>
      <c r="EP727" s="462"/>
      <c r="EQ727" s="462"/>
      <c r="ER727" s="1871"/>
      <c r="ES727" s="2169"/>
      <c r="EU727" s="2167"/>
      <c r="EV727" s="2168"/>
      <c r="EW727" s="2169"/>
      <c r="EY727" s="2167"/>
      <c r="EZ727" s="2168"/>
      <c r="FA727" s="2169"/>
      <c r="FC727" s="2167"/>
      <c r="FD727" s="2168"/>
      <c r="FE727" s="2192"/>
      <c r="FF727" s="2193"/>
      <c r="FG727" s="2194"/>
      <c r="FH727" s="2195"/>
      <c r="FL727" s="2261"/>
      <c r="FP727" s="2261"/>
      <c r="FQ727" s="1868"/>
      <c r="FT727" s="2261"/>
      <c r="FX727" s="2261"/>
      <c r="FY727" s="374"/>
      <c r="FZ727" s="374"/>
      <c r="GA727" s="374"/>
      <c r="GB727" s="2263"/>
      <c r="GC727" s="1870"/>
      <c r="GD727" s="462"/>
      <c r="GE727" s="462"/>
      <c r="GF727" s="1871"/>
      <c r="GG727" s="1868"/>
      <c r="GJ727" s="2261"/>
      <c r="GK727" s="1868"/>
      <c r="GN727" s="2261"/>
      <c r="GR727" s="2261"/>
      <c r="GV727" s="1868"/>
      <c r="GW727" s="2489"/>
      <c r="GX727" s="2489"/>
      <c r="GY727" s="2489"/>
      <c r="GZ727" s="2490"/>
      <c r="HA727" s="2348"/>
      <c r="HB727" s="2233"/>
      <c r="HC727" s="2233"/>
      <c r="HD727" s="2349"/>
      <c r="HE727" s="2348"/>
      <c r="HF727" s="2233"/>
      <c r="HG727" s="2233"/>
      <c r="HH727" s="2349"/>
      <c r="HI727" s="374"/>
      <c r="HJ727" s="374"/>
      <c r="HK727" s="374"/>
      <c r="HL727" s="2263"/>
      <c r="HM727" s="2348"/>
      <c r="HN727" s="2233"/>
      <c r="HO727" s="2233"/>
      <c r="HP727" s="2349"/>
      <c r="HQ727" s="2477">
        <f t="shared" ref="HQ727" si="996">HT727*6/20</f>
        <v>4.149</v>
      </c>
      <c r="HR727" s="2477">
        <f t="shared" ref="HR727" si="997">HT727*6/20</f>
        <v>4.149</v>
      </c>
      <c r="HS727" s="2477">
        <f t="shared" ref="HS727" si="998">HT727*8/20</f>
        <v>5.532</v>
      </c>
      <c r="HT727" s="2478">
        <v>13.83</v>
      </c>
      <c r="HU727" s="2348"/>
      <c r="HV727" s="2233"/>
      <c r="HW727" s="2233"/>
      <c r="HX727" s="2349"/>
      <c r="HY727" s="2348"/>
      <c r="HZ727" s="2233"/>
      <c r="IA727" s="2233"/>
      <c r="IB727" s="2349"/>
      <c r="IC727" s="2348"/>
      <c r="ID727" s="2233"/>
      <c r="IE727" s="2233"/>
      <c r="IF727" s="2349"/>
      <c r="IG727" s="2348"/>
      <c r="IH727" s="2233"/>
      <c r="II727" s="2233"/>
      <c r="IJ727" s="2349"/>
      <c r="IK727" s="2348"/>
      <c r="IL727" s="2233"/>
      <c r="IM727" s="2233"/>
      <c r="IN727" s="2349"/>
      <c r="IO727" s="1869"/>
      <c r="IP727" s="374"/>
      <c r="IQ727" s="374"/>
      <c r="IR727" s="2263"/>
      <c r="IS727" s="2348"/>
      <c r="IT727" s="2233"/>
      <c r="IU727" s="2233"/>
      <c r="IV727" s="905"/>
      <c r="IW727" s="2348"/>
      <c r="IX727" s="2233"/>
      <c r="IY727" s="2233"/>
      <c r="IZ727" s="2349"/>
      <c r="JA727" s="2348"/>
      <c r="JB727" s="2233"/>
      <c r="JC727" s="2233"/>
      <c r="JD727" s="2349"/>
      <c r="JE727" s="2348"/>
      <c r="JF727" s="2233"/>
      <c r="JG727" s="2233"/>
      <c r="JH727" s="2349"/>
      <c r="JI727" s="2348"/>
      <c r="JJ727" s="2233"/>
      <c r="JK727" s="2233"/>
      <c r="JL727" s="2349"/>
      <c r="JM727" s="2348"/>
      <c r="JN727" s="2233"/>
      <c r="JO727" s="2233"/>
      <c r="JP727" s="2349"/>
      <c r="JQ727" s="2348"/>
      <c r="JR727" s="2233"/>
      <c r="JS727" s="2233"/>
      <c r="JT727" s="2349"/>
      <c r="JU727" s="2348"/>
      <c r="JV727" s="2233"/>
      <c r="JW727" s="2233"/>
      <c r="JX727" s="2349"/>
      <c r="JY727" s="2348"/>
      <c r="JZ727" s="2233"/>
      <c r="KA727" s="2233"/>
      <c r="KB727" s="2349"/>
      <c r="KC727" s="2348"/>
      <c r="KD727" s="2233"/>
      <c r="KE727" s="2233"/>
      <c r="KF727" s="2349"/>
      <c r="KG727" s="2348"/>
      <c r="KH727" s="2233"/>
      <c r="KI727" s="2233"/>
      <c r="KJ727" s="2349"/>
      <c r="KK727" s="1870">
        <v>5.5</v>
      </c>
      <c r="KL727" s="462">
        <v>4.4000000000000004</v>
      </c>
      <c r="KM727" s="462">
        <v>5</v>
      </c>
      <c r="KN727" s="1871">
        <f t="shared" ref="KN727" si="999">KM727+KL727+KK727</f>
        <v>14.9</v>
      </c>
      <c r="KO727" s="1870">
        <v>5.5</v>
      </c>
      <c r="KP727" s="462">
        <v>4.5</v>
      </c>
      <c r="KQ727" s="462">
        <v>6</v>
      </c>
      <c r="KR727" s="1871">
        <f t="shared" si="995"/>
        <v>16</v>
      </c>
      <c r="KS727" s="1870"/>
      <c r="KT727" s="462"/>
      <c r="KU727" s="462"/>
      <c r="KV727" s="1871"/>
      <c r="KW727" s="1870"/>
      <c r="KX727" s="462"/>
      <c r="KY727" s="462"/>
      <c r="KZ727" s="1871"/>
      <c r="LA727" s="1870"/>
      <c r="LB727" s="462"/>
      <c r="LC727" s="462"/>
      <c r="LD727" s="1871"/>
      <c r="LE727" s="1870"/>
      <c r="LF727" s="462"/>
      <c r="LG727" s="462"/>
      <c r="LH727" s="1871"/>
      <c r="LI727" s="1870"/>
      <c r="LJ727" s="462"/>
      <c r="LK727" s="462"/>
      <c r="LL727" s="1871"/>
      <c r="LM727" s="1870"/>
      <c r="LN727" s="462"/>
      <c r="LO727" s="462"/>
      <c r="LP727" s="1871"/>
      <c r="LQ727" s="1870"/>
      <c r="LR727" s="462"/>
      <c r="LS727" s="462"/>
      <c r="LT727" s="1871"/>
      <c r="LU727" s="1870"/>
      <c r="LV727" s="462"/>
      <c r="LW727" s="462"/>
      <c r="LX727" s="1871"/>
      <c r="LY727" s="1870"/>
      <c r="LZ727" s="462"/>
      <c r="MA727" s="462"/>
      <c r="MB727" s="1871"/>
      <c r="MC727" s="1870"/>
      <c r="MD727" s="462"/>
      <c r="ME727" s="462"/>
      <c r="MF727" s="1871"/>
      <c r="MG727" s="1870"/>
      <c r="MH727" s="462"/>
      <c r="MI727" s="462"/>
      <c r="MJ727" s="1871"/>
      <c r="MK727" s="1870"/>
      <c r="ML727" s="462"/>
      <c r="MM727" s="462"/>
      <c r="MN727" s="1871"/>
      <c r="MO727" s="1870"/>
      <c r="MP727" s="462"/>
      <c r="MQ727" s="462"/>
      <c r="MR727" s="1871"/>
      <c r="MS727" s="1870"/>
      <c r="MT727" s="462"/>
      <c r="MU727" s="462"/>
      <c r="MV727" s="1871"/>
      <c r="MW727" s="1870"/>
      <c r="MX727" s="462"/>
      <c r="MY727" s="462"/>
      <c r="MZ727" s="1871"/>
      <c r="NA727" s="1870"/>
      <c r="NB727" s="462"/>
      <c r="NC727" s="462"/>
      <c r="ND727" s="1871"/>
    </row>
    <row r="728" spans="1:368" s="898" customFormat="1" thickBot="1">
      <c r="A728" s="861"/>
      <c r="B728" s="1760"/>
      <c r="C728" s="1790"/>
      <c r="D728" s="2331"/>
      <c r="E728" s="1790"/>
      <c r="F728" s="2345" t="s">
        <v>788</v>
      </c>
      <c r="G728" s="2346"/>
      <c r="H728" s="2274"/>
      <c r="I728" s="2274"/>
      <c r="J728" s="2274"/>
      <c r="K728" s="2275"/>
      <c r="L728" s="1760"/>
      <c r="M728" s="2075"/>
      <c r="N728" s="2075"/>
      <c r="O728" s="2075"/>
      <c r="P728" s="2491"/>
      <c r="Q728" s="2536"/>
      <c r="R728" s="2076"/>
      <c r="S728" s="2077"/>
      <c r="T728" s="2537"/>
      <c r="U728" s="2078"/>
      <c r="V728" s="2078"/>
      <c r="W728" s="2078"/>
      <c r="X728" s="2079"/>
      <c r="Y728" s="2199"/>
      <c r="Z728" s="2199"/>
      <c r="AA728" s="2199"/>
      <c r="AB728" s="2379"/>
      <c r="AC728" s="2572" t="e">
        <f>STDEV(AF729:AF735)</f>
        <v>#DIV/0!</v>
      </c>
      <c r="AD728" s="2570"/>
      <c r="AE728" s="2571" t="e">
        <f>AVERAGE(AF729:AF735)</f>
        <v>#DIV/0!</v>
      </c>
      <c r="AF728" s="2573"/>
      <c r="AG728" s="2577" t="e">
        <f>STDEV(AJ729:AJ735)</f>
        <v>#DIV/0!</v>
      </c>
      <c r="AH728" s="2574"/>
      <c r="AI728" s="2575" t="e">
        <f>AVERAGE(AJ729:AJ735)</f>
        <v>#DIV/0!</v>
      </c>
      <c r="AJ728" s="2575"/>
      <c r="AK728" s="2574">
        <f>STDEV(AN729:AN734)</f>
        <v>0.758287544405155</v>
      </c>
      <c r="AL728" s="2574"/>
      <c r="AM728" s="2575">
        <f>AVERAGE(AN729:AN734)</f>
        <v>14.25</v>
      </c>
      <c r="AN728" s="2575"/>
      <c r="AO728" s="2225"/>
      <c r="AP728" s="2225"/>
      <c r="AQ728" s="2225"/>
      <c r="AR728" s="2226"/>
      <c r="AS728" s="2574" t="e">
        <f>STDEV(AV729:AV734)</f>
        <v>#DIV/0!</v>
      </c>
      <c r="AT728" s="2574"/>
      <c r="AU728" s="2575" t="e">
        <f>AVERAGE(AV729:AV734)</f>
        <v>#DIV/0!</v>
      </c>
      <c r="AV728" s="2575"/>
      <c r="AW728" s="2570" t="e">
        <f>STDEV(AZ729:AZ734)</f>
        <v>#DIV/0!</v>
      </c>
      <c r="AX728" s="2570"/>
      <c r="AY728" s="2571" t="e">
        <f>AVERAGE(AZ729:AZ734)</f>
        <v>#DIV/0!</v>
      </c>
      <c r="AZ728" s="2571"/>
      <c r="BA728" s="2095"/>
      <c r="BB728" s="2095"/>
      <c r="BC728" s="2095"/>
      <c r="BD728" s="2394"/>
      <c r="BE728" s="2572" t="e">
        <f>STDEV(BH729:BH734)</f>
        <v>#DIV/0!</v>
      </c>
      <c r="BF728" s="2570"/>
      <c r="BG728" s="2571" t="e">
        <f>AVERAGE(BH729:BH734)</f>
        <v>#DIV/0!</v>
      </c>
      <c r="BH728" s="2571"/>
      <c r="BI728" s="2097"/>
      <c r="BJ728" s="2097"/>
      <c r="BK728" s="2097"/>
      <c r="BL728" s="2098"/>
      <c r="BM728" s="2570"/>
      <c r="BN728" s="2570"/>
      <c r="BO728" s="2571"/>
      <c r="BP728" s="2571"/>
      <c r="BQ728" s="2088"/>
      <c r="BR728" s="2088"/>
      <c r="BS728" s="2088"/>
      <c r="BT728" s="2090"/>
      <c r="BU728" s="2101"/>
      <c r="BV728" s="2088"/>
      <c r="BW728" s="2088"/>
      <c r="BX728" s="2102"/>
      <c r="BY728" s="2570" t="e">
        <f>STDEV(CB729:CB734)</f>
        <v>#DIV/0!</v>
      </c>
      <c r="BZ728" s="2570"/>
      <c r="CA728" s="2571" t="e">
        <f>AVERAGE(CB729:CB734)</f>
        <v>#DIV/0!</v>
      </c>
      <c r="CB728" s="2571"/>
      <c r="CC728" s="2078"/>
      <c r="CD728" s="2078"/>
      <c r="CE728" s="2078"/>
      <c r="CF728" s="2079"/>
      <c r="CG728" s="2099"/>
      <c r="CH728" s="2099"/>
      <c r="CI728" s="2099"/>
      <c r="CJ728" s="2100"/>
      <c r="CK728" s="2097"/>
      <c r="CL728" s="2097"/>
      <c r="CM728" s="2097"/>
      <c r="CN728" s="2105"/>
      <c r="CO728" s="1867"/>
      <c r="CQ728" s="2106"/>
      <c r="CR728" s="2201"/>
      <c r="CV728" s="2107"/>
      <c r="CW728" s="2108"/>
      <c r="CY728" s="2106"/>
      <c r="CZ728" s="2106"/>
      <c r="DA728" s="2108"/>
      <c r="DC728" s="2106"/>
      <c r="DD728" s="2106"/>
      <c r="DE728" s="2108"/>
      <c r="DG728" s="2106"/>
      <c r="DH728" s="2106"/>
      <c r="DI728" s="2108"/>
      <c r="DK728" s="2106"/>
      <c r="DL728" s="2106"/>
      <c r="DM728" s="2109"/>
      <c r="DN728" s="2109"/>
      <c r="DO728" s="2109"/>
      <c r="DP728" s="2110"/>
      <c r="DQ728" s="2108"/>
      <c r="DS728" s="2106"/>
      <c r="DT728" s="2107"/>
      <c r="DU728" s="2108"/>
      <c r="DW728" s="2106"/>
      <c r="DX728" s="2107"/>
      <c r="DY728" s="2108"/>
      <c r="EA728" s="2106"/>
      <c r="EB728" s="2107"/>
      <c r="EC728" s="2108"/>
      <c r="EE728" s="2106"/>
      <c r="EF728" s="2107"/>
      <c r="EG728" s="2108"/>
      <c r="EI728" s="2106"/>
      <c r="EJ728" s="2107"/>
      <c r="EK728" s="2108"/>
      <c r="EM728" s="2106"/>
      <c r="EN728" s="2107"/>
      <c r="EO728" s="2570"/>
      <c r="EP728" s="2570"/>
      <c r="EQ728" s="2571"/>
      <c r="ER728" s="2571"/>
      <c r="ES728" s="2108"/>
      <c r="EU728" s="2106"/>
      <c r="EV728" s="2107"/>
      <c r="EW728" s="2108"/>
      <c r="EY728" s="2106"/>
      <c r="EZ728" s="2107"/>
      <c r="FA728" s="2108"/>
      <c r="FC728" s="2106"/>
      <c r="FD728" s="2107"/>
      <c r="FE728" s="2131"/>
      <c r="FF728" s="2132"/>
      <c r="FG728" s="2133"/>
      <c r="FH728" s="2134"/>
      <c r="FL728" s="2260"/>
      <c r="FP728" s="2260"/>
      <c r="FQ728" s="1867"/>
      <c r="FT728" s="2260"/>
      <c r="FX728" s="2260"/>
      <c r="FY728" s="2570"/>
      <c r="FZ728" s="2570"/>
      <c r="GA728" s="2571"/>
      <c r="GB728" s="2571"/>
      <c r="GF728" s="2260"/>
      <c r="GG728" s="1867"/>
      <c r="GJ728" s="2260"/>
      <c r="GK728" s="1867"/>
      <c r="GN728" s="2260"/>
      <c r="GR728" s="2260"/>
      <c r="GS728" s="2570" t="e">
        <f>STDEV(GV729:GV734)</f>
        <v>#DIV/0!</v>
      </c>
      <c r="GT728" s="2570"/>
      <c r="GU728" s="2571" t="e">
        <f>AVERAGE(GV729:GV734)</f>
        <v>#DIV/0!</v>
      </c>
      <c r="GV728" s="2571"/>
      <c r="GW728" s="2570">
        <f>STDEV(GZ729:GZ734)</f>
        <v>0.48989794855659852</v>
      </c>
      <c r="GX728" s="2570"/>
      <c r="GY728" s="2571">
        <f>AVERAGE(GZ729:GZ734)</f>
        <v>13.4</v>
      </c>
      <c r="GZ728" s="2571"/>
      <c r="HA728" s="2570"/>
      <c r="HB728" s="2570"/>
      <c r="HC728" s="2571"/>
      <c r="HD728" s="2571"/>
      <c r="HE728" s="2570" t="e">
        <f>STDEV(HH729:HH734)</f>
        <v>#DIV/0!</v>
      </c>
      <c r="HF728" s="2570"/>
      <c r="HG728" s="2571" t="e">
        <f>AVERAGE(HH729:HH734)</f>
        <v>#DIV/0!</v>
      </c>
      <c r="HH728" s="2571"/>
      <c r="HI728" s="2570" t="e">
        <f>STDEV(HL729:HL734)</f>
        <v>#DIV/0!</v>
      </c>
      <c r="HJ728" s="2570"/>
      <c r="HK728" s="2571" t="e">
        <f>AVERAGE(HL729:HL734)</f>
        <v>#DIV/0!</v>
      </c>
      <c r="HL728" s="2571"/>
      <c r="HM728" s="2570" t="e">
        <f>STDEV(HP729:HP734)</f>
        <v>#DIV/0!</v>
      </c>
      <c r="HN728" s="2570"/>
      <c r="HO728" s="2571" t="e">
        <f>AVERAGE(HP729:HP734)</f>
        <v>#DIV/0!</v>
      </c>
      <c r="HP728" s="2571"/>
      <c r="HQ728" s="2570" t="e">
        <f>STDEV(HT729:HT734)</f>
        <v>#DIV/0!</v>
      </c>
      <c r="HR728" s="2570"/>
      <c r="HS728" s="2571" t="e">
        <f>AVERAGE(HT729:HT734)</f>
        <v>#DIV/0!</v>
      </c>
      <c r="HT728" s="2571"/>
      <c r="HU728" s="2570"/>
      <c r="HV728" s="2570"/>
      <c r="HW728" s="2571"/>
      <c r="HX728" s="2571"/>
      <c r="HY728" s="2570"/>
      <c r="HZ728" s="2570"/>
      <c r="IA728" s="2571"/>
      <c r="IB728" s="2571"/>
      <c r="IC728" s="2570" t="e">
        <f>STDEV(IF729:IF734)</f>
        <v>#DIV/0!</v>
      </c>
      <c r="ID728" s="2570"/>
      <c r="IE728" s="2571" t="e">
        <f>AVERAGE(IF729:IF734)</f>
        <v>#DIV/0!</v>
      </c>
      <c r="IF728" s="2571"/>
      <c r="IG728" s="2570"/>
      <c r="IH728" s="2570"/>
      <c r="II728" s="2571"/>
      <c r="IJ728" s="2571"/>
      <c r="IK728" s="2570"/>
      <c r="IL728" s="2570"/>
      <c r="IM728" s="2571"/>
      <c r="IN728" s="2571"/>
      <c r="IO728" s="2570" t="e">
        <f>STDEV(IR729:IR735)</f>
        <v>#DIV/0!</v>
      </c>
      <c r="IP728" s="2570"/>
      <c r="IQ728" s="2571" t="e">
        <f>AVERAGE(IR729:IR735)</f>
        <v>#DIV/0!</v>
      </c>
      <c r="IR728" s="2571"/>
      <c r="IS728" s="2570" t="e">
        <f>STDEV(IV729:IV735)</f>
        <v>#DIV/0!</v>
      </c>
      <c r="IT728" s="2570"/>
      <c r="IU728" s="2571" t="e">
        <f>AVERAGE(IV729:IV735)</f>
        <v>#DIV/0!</v>
      </c>
      <c r="IV728" s="2571"/>
      <c r="IW728" s="2572" t="e">
        <f>STDEV(IZ729:IZ735)</f>
        <v>#DIV/0!</v>
      </c>
      <c r="IX728" s="2570"/>
      <c r="IY728" s="2571" t="e">
        <f>AVERAGE(IZ729:IZ735)</f>
        <v>#DIV/0!</v>
      </c>
      <c r="IZ728" s="2573"/>
      <c r="JA728" s="2572"/>
      <c r="JB728" s="2570"/>
      <c r="JC728" s="2571"/>
      <c r="JD728" s="2573"/>
      <c r="JE728" s="2572"/>
      <c r="JF728" s="2570"/>
      <c r="JG728" s="2571"/>
      <c r="JH728" s="2573"/>
      <c r="JI728" s="2572"/>
      <c r="JJ728" s="2570"/>
      <c r="JK728" s="2571"/>
      <c r="JL728" s="2573"/>
      <c r="JM728" s="2572"/>
      <c r="JN728" s="2570"/>
      <c r="JO728" s="2571"/>
      <c r="JP728" s="2573"/>
      <c r="JQ728" s="2572"/>
      <c r="JR728" s="2570"/>
      <c r="JS728" s="2571"/>
      <c r="JT728" s="2573"/>
      <c r="JU728" s="2572"/>
      <c r="JV728" s="2570"/>
      <c r="JW728" s="2571"/>
      <c r="JX728" s="2573"/>
      <c r="JY728" s="2572"/>
      <c r="JZ728" s="2570"/>
      <c r="KA728" s="2571"/>
      <c r="KB728" s="2573"/>
      <c r="KC728" s="2572"/>
      <c r="KD728" s="2570"/>
      <c r="KE728" s="2571"/>
      <c r="KF728" s="2573"/>
      <c r="KG728" s="2572"/>
      <c r="KH728" s="2570"/>
      <c r="KI728" s="2571"/>
      <c r="KJ728" s="2573"/>
      <c r="KK728" s="2572"/>
      <c r="KL728" s="2570"/>
      <c r="KM728" s="2571"/>
      <c r="KN728" s="2573"/>
      <c r="KO728" s="2570">
        <f>STDEV(KR729:KR735)</f>
        <v>1.0350983390135235</v>
      </c>
      <c r="KP728" s="2570"/>
      <c r="KQ728" s="2571">
        <f>AVERAGE(KR729:KR735)</f>
        <v>12.785714285714286</v>
      </c>
      <c r="KR728" s="2571"/>
      <c r="KS728" s="2570">
        <f>STDEV(KV729:KV735)</f>
        <v>0.25</v>
      </c>
      <c r="KT728" s="2570"/>
      <c r="KU728" s="2571">
        <f>AVERAGE(KV729:KV735)</f>
        <v>13.75</v>
      </c>
      <c r="KV728" s="2571"/>
      <c r="KW728" s="2570" t="e">
        <f>STDEV(KZ729:KZ735)</f>
        <v>#DIV/0!</v>
      </c>
      <c r="KX728" s="2570"/>
      <c r="KY728" s="2571" t="e">
        <f>AVERAGE(KZ729:KZ735)</f>
        <v>#DIV/0!</v>
      </c>
      <c r="KZ728" s="2571"/>
      <c r="LA728" s="2570" t="e">
        <f>STDEV(LD729:LD735)</f>
        <v>#DIV/0!</v>
      </c>
      <c r="LB728" s="2570"/>
      <c r="LC728" s="2571" t="e">
        <f>AVERAGE(LD729:LD735)</f>
        <v>#DIV/0!</v>
      </c>
      <c r="LD728" s="2571"/>
      <c r="LE728" s="2570" t="e">
        <f>STDEV(LH729:LH735)</f>
        <v>#DIV/0!</v>
      </c>
      <c r="LF728" s="2570"/>
      <c r="LG728" s="2571" t="e">
        <f>AVERAGE(LH729:LH735)</f>
        <v>#DIV/0!</v>
      </c>
      <c r="LH728" s="2571"/>
      <c r="LI728" s="2570" t="e">
        <f>STDEV(LL729:LL735)</f>
        <v>#DIV/0!</v>
      </c>
      <c r="LJ728" s="2570"/>
      <c r="LK728" s="2571" t="e">
        <f>AVERAGE(LL729:LL735)</f>
        <v>#DIV/0!</v>
      </c>
      <c r="LL728" s="2571"/>
      <c r="LM728" s="2570" t="e">
        <f>STDEV(LP729:LP735)</f>
        <v>#DIV/0!</v>
      </c>
      <c r="LN728" s="2570"/>
      <c r="LO728" s="2571" t="e">
        <f>AVERAGE(LP729:LP735)</f>
        <v>#DIV/0!</v>
      </c>
      <c r="LP728" s="2571"/>
      <c r="LQ728" s="2570" t="e">
        <f>STDEV(LT729:LT735)</f>
        <v>#DIV/0!</v>
      </c>
      <c r="LR728" s="2570"/>
      <c r="LS728" s="2571" t="e">
        <f>AVERAGE(LT729:LT735)</f>
        <v>#DIV/0!</v>
      </c>
      <c r="LT728" s="2571"/>
      <c r="LU728" s="2570" t="e">
        <f>STDEV(LX729:LX735)</f>
        <v>#DIV/0!</v>
      </c>
      <c r="LV728" s="2570"/>
      <c r="LW728" s="2571" t="e">
        <f>AVERAGE(LX729:LX735)</f>
        <v>#DIV/0!</v>
      </c>
      <c r="LX728" s="2571"/>
      <c r="LY728" s="2570" t="e">
        <f>STDEV(MB729:MB735)</f>
        <v>#DIV/0!</v>
      </c>
      <c r="LZ728" s="2570"/>
      <c r="MA728" s="2571" t="e">
        <f>AVERAGE(MB729:MB735)</f>
        <v>#DIV/0!</v>
      </c>
      <c r="MB728" s="2571"/>
      <c r="MC728" s="2570" t="e">
        <f>STDEV(MF729:MF735)</f>
        <v>#DIV/0!</v>
      </c>
      <c r="MD728" s="2570"/>
      <c r="ME728" s="2571" t="e">
        <f>AVERAGE(MF729:MF735)</f>
        <v>#DIV/0!</v>
      </c>
      <c r="MF728" s="2571"/>
      <c r="MG728" s="2570" t="e">
        <f>STDEV(MJ729:MJ735)</f>
        <v>#DIV/0!</v>
      </c>
      <c r="MH728" s="2570"/>
      <c r="MI728" s="2571" t="e">
        <f>AVERAGE(MJ729:MJ735)</f>
        <v>#DIV/0!</v>
      </c>
      <c r="MJ728" s="2571"/>
      <c r="MK728" s="2570" t="e">
        <f>STDEV(MN729:MN735)</f>
        <v>#DIV/0!</v>
      </c>
      <c r="ML728" s="2570"/>
      <c r="MM728" s="2571" t="e">
        <f>AVERAGE(MN729:MN735)</f>
        <v>#DIV/0!</v>
      </c>
      <c r="MN728" s="2571"/>
      <c r="MO728" s="2570" t="e">
        <f>STDEV(MR729:MR735)</f>
        <v>#DIV/0!</v>
      </c>
      <c r="MP728" s="2570"/>
      <c r="MQ728" s="2571" t="e">
        <f>AVERAGE(MR729:MR735)</f>
        <v>#DIV/0!</v>
      </c>
      <c r="MR728" s="2571"/>
      <c r="MS728" s="2570" t="e">
        <f>STDEV(MV729:MV735)</f>
        <v>#DIV/0!</v>
      </c>
      <c r="MT728" s="2570"/>
      <c r="MU728" s="2571" t="e">
        <f>AVERAGE(MV729:MV735)</f>
        <v>#DIV/0!</v>
      </c>
      <c r="MV728" s="2571"/>
      <c r="MW728" s="2570" t="e">
        <f>STDEV(MZ729:MZ735)</f>
        <v>#DIV/0!</v>
      </c>
      <c r="MX728" s="2570"/>
      <c r="MY728" s="2571" t="e">
        <f>AVERAGE(MZ729:MZ735)</f>
        <v>#DIV/0!</v>
      </c>
      <c r="MZ728" s="2571"/>
      <c r="NA728" s="2570" t="e">
        <f>STDEV(ND729:ND735)</f>
        <v>#DIV/0!</v>
      </c>
      <c r="NB728" s="2570"/>
      <c r="NC728" s="2571" t="e">
        <f>AVERAGE(ND729:ND735)</f>
        <v>#DIV/0!</v>
      </c>
      <c r="ND728" s="2571"/>
    </row>
    <row r="729" spans="1:368" s="78" customFormat="1" thickBot="1">
      <c r="A729" s="899"/>
      <c r="B729" s="1754"/>
      <c r="C729" s="1790"/>
      <c r="D729" s="2331"/>
      <c r="E729" s="1790"/>
      <c r="F729" s="2342" t="s">
        <v>789</v>
      </c>
      <c r="G729" s="2342" t="s">
        <v>790</v>
      </c>
      <c r="H729" s="2354">
        <f>AVERAGE(AC729,CG729,BE729,IS729,HI729,GW729,AK729,IO729,KS729,BY729,HM729)</f>
        <v>4.208333333333333</v>
      </c>
      <c r="I729" s="2354">
        <f t="shared" ref="I729:J729" si="1000">AVERAGE(AD729,CH729,BF729,IT729,HJ729,GX729,AL729,IP729,KT729,BZ729,HN729)</f>
        <v>4.541666666666667</v>
      </c>
      <c r="J729" s="2352">
        <f t="shared" si="1000"/>
        <v>5.333333333333333</v>
      </c>
      <c r="K729" s="2215">
        <f>SUM(H729:J729)</f>
        <v>14.083333333333332</v>
      </c>
      <c r="L729" s="1754"/>
      <c r="M729" s="65"/>
      <c r="N729" s="65"/>
      <c r="O729" s="65"/>
      <c r="P729" s="218"/>
      <c r="Q729" s="2511"/>
      <c r="R729" s="97"/>
      <c r="S729" s="98"/>
      <c r="T729" s="2512"/>
      <c r="U729" s="41"/>
      <c r="V729" s="41"/>
      <c r="W729" s="41"/>
      <c r="X729" s="100"/>
      <c r="Y729" s="101"/>
      <c r="Z729" s="101"/>
      <c r="AA729" s="101"/>
      <c r="AB729" s="102"/>
      <c r="AC729" s="484"/>
      <c r="AD729" s="484"/>
      <c r="AE729" s="484"/>
      <c r="AF729" s="356"/>
      <c r="AG729" s="2404"/>
      <c r="AH729" s="2208"/>
      <c r="AI729" s="2208"/>
      <c r="AJ729" s="2211"/>
      <c r="AK729" s="485">
        <v>4.5</v>
      </c>
      <c r="AL729" s="486">
        <v>4.5</v>
      </c>
      <c r="AM729" s="486">
        <v>5.5</v>
      </c>
      <c r="AN729" s="2361">
        <f t="shared" ref="AN729" si="1001">AM729+AL729+AK729</f>
        <v>14.5</v>
      </c>
      <c r="AO729" s="2225"/>
      <c r="AP729" s="2225"/>
      <c r="AQ729" s="2225"/>
      <c r="AR729" s="2226"/>
      <c r="AS729" s="879"/>
      <c r="AT729" s="879"/>
      <c r="AU729" s="879"/>
      <c r="AV729" s="2236"/>
      <c r="AW729" s="1906"/>
      <c r="AX729" s="683"/>
      <c r="AY729" s="683"/>
      <c r="AZ729" s="1907"/>
      <c r="BA729" s="4"/>
      <c r="BB729" s="4"/>
      <c r="BC729" s="4"/>
      <c r="BD729" s="2395"/>
      <c r="BE729" s="2400"/>
      <c r="BF729" s="1526"/>
      <c r="BG729" s="2450"/>
      <c r="BH729" s="2447"/>
      <c r="BI729" s="221"/>
      <c r="BJ729" s="221"/>
      <c r="BK729" s="221"/>
      <c r="BL729" s="220"/>
      <c r="BM729" s="2235"/>
      <c r="BN729" s="879"/>
      <c r="BO729" s="879"/>
      <c r="BP729" s="2236"/>
      <c r="BQ729" s="109"/>
      <c r="BR729" s="109"/>
      <c r="BS729" s="109"/>
      <c r="BT729" s="608"/>
      <c r="BU729" s="1939"/>
      <c r="BV729" s="109"/>
      <c r="BW729" s="109"/>
      <c r="BX729" s="1940"/>
      <c r="BY729" s="374"/>
      <c r="BZ729" s="374"/>
      <c r="CA729" s="374"/>
      <c r="CB729" s="2263"/>
      <c r="CC729" s="41"/>
      <c r="CD729" s="41"/>
      <c r="CE729" s="41"/>
      <c r="CF729" s="100"/>
      <c r="CG729" s="38"/>
      <c r="CH729" s="38"/>
      <c r="CI729" s="38"/>
      <c r="CJ729" s="117"/>
      <c r="CK729" s="221"/>
      <c r="CL729" s="221"/>
      <c r="CM729" s="221"/>
      <c r="CN729" s="220"/>
      <c r="CO729" s="1858"/>
      <c r="CQ729" s="3"/>
      <c r="CR729" s="2020"/>
      <c r="CV729" s="121"/>
      <c r="CW729" s="2"/>
      <c r="CY729" s="3"/>
      <c r="CZ729" s="3"/>
      <c r="DA729" s="2"/>
      <c r="DC729" s="3"/>
      <c r="DD729" s="3"/>
      <c r="DE729" s="2"/>
      <c r="DG729" s="3"/>
      <c r="DH729" s="3"/>
      <c r="DI729" s="2"/>
      <c r="DK729" s="3"/>
      <c r="DL729" s="3"/>
      <c r="DM729" s="90"/>
      <c r="DN729" s="90"/>
      <c r="DO729" s="90"/>
      <c r="DP729" s="103"/>
      <c r="DQ729" s="2"/>
      <c r="DS729" s="3"/>
      <c r="DT729" s="121"/>
      <c r="DU729" s="2"/>
      <c r="DW729" s="3"/>
      <c r="DX729" s="121"/>
      <c r="DY729" s="2"/>
      <c r="EA729" s="3"/>
      <c r="EB729" s="121"/>
      <c r="EC729" s="2"/>
      <c r="EE729" s="3"/>
      <c r="EF729" s="121"/>
      <c r="EG729" s="2"/>
      <c r="EI729" s="3"/>
      <c r="EJ729" s="121"/>
      <c r="EK729" s="2"/>
      <c r="EM729" s="3"/>
      <c r="EN729" s="121"/>
      <c r="EO729" s="1870"/>
      <c r="EP729" s="462"/>
      <c r="EQ729" s="462"/>
      <c r="ER729" s="1871"/>
      <c r="ES729" s="2"/>
      <c r="EU729" s="3"/>
      <c r="EV729" s="121"/>
      <c r="EW729" s="2"/>
      <c r="EY729" s="3"/>
      <c r="EZ729" s="121"/>
      <c r="FA729" s="2"/>
      <c r="FC729" s="3"/>
      <c r="FD729" s="121"/>
      <c r="FE729" s="1682"/>
      <c r="FF729" s="1683"/>
      <c r="FG729" s="1684"/>
      <c r="FH729" s="1685"/>
      <c r="FL729" s="2252"/>
      <c r="FP729" s="2252"/>
      <c r="FQ729" s="1858"/>
      <c r="FT729" s="2252"/>
      <c r="FX729" s="2252"/>
      <c r="FY729" s="374"/>
      <c r="FZ729" s="374"/>
      <c r="GA729" s="374"/>
      <c r="GB729" s="2263"/>
      <c r="GF729" s="2252"/>
      <c r="GG729" s="1858"/>
      <c r="GJ729" s="2252"/>
      <c r="GK729" s="1858"/>
      <c r="GN729" s="2252"/>
      <c r="GR729" s="2252"/>
      <c r="GS729" s="1870"/>
      <c r="GT729" s="462"/>
      <c r="GU729" s="462"/>
      <c r="GV729" s="1871"/>
      <c r="GW729" s="1870">
        <v>4</v>
      </c>
      <c r="GX729" s="462">
        <v>5</v>
      </c>
      <c r="GY729" s="462">
        <v>5</v>
      </c>
      <c r="GZ729" s="1871">
        <f t="shared" ref="GZ729" si="1002">GY729+GX729+GW729</f>
        <v>14</v>
      </c>
      <c r="HA729" s="1870"/>
      <c r="HB729" s="462"/>
      <c r="HC729" s="462"/>
      <c r="HD729" s="1871"/>
      <c r="HE729" s="1870"/>
      <c r="HF729" s="462"/>
      <c r="HG729" s="462"/>
      <c r="HH729" s="1871"/>
      <c r="HI729" s="1906"/>
      <c r="HJ729" s="683"/>
      <c r="HK729" s="683"/>
      <c r="HL729" s="1907"/>
      <c r="HM729" s="1870"/>
      <c r="HN729" s="462"/>
      <c r="HO729" s="462"/>
      <c r="HP729" s="1871"/>
      <c r="HQ729" s="1870"/>
      <c r="HR729" s="462"/>
      <c r="HS729" s="462"/>
      <c r="HT729" s="1871"/>
      <c r="HU729" s="1870"/>
      <c r="HV729" s="462"/>
      <c r="HW729" s="462"/>
      <c r="HX729" s="1871"/>
      <c r="HY729" s="1870"/>
      <c r="HZ729" s="462"/>
      <c r="IA729" s="462"/>
      <c r="IB729" s="1871"/>
      <c r="IC729" s="1870"/>
      <c r="ID729" s="462"/>
      <c r="IE729" s="462"/>
      <c r="IF729" s="1871"/>
      <c r="IG729" s="1870"/>
      <c r="IH729" s="462"/>
      <c r="II729" s="462"/>
      <c r="IJ729" s="1871"/>
      <c r="IK729" s="1870"/>
      <c r="IL729" s="462"/>
      <c r="IM729" s="462"/>
      <c r="IN729" s="1871"/>
      <c r="IO729" s="374"/>
      <c r="IP729" s="374"/>
      <c r="IQ729" s="374"/>
      <c r="IR729" s="2263"/>
      <c r="IS729" s="374"/>
      <c r="IT729" s="374"/>
      <c r="IU729" s="374"/>
      <c r="IV729" s="1870"/>
      <c r="IW729" s="1869"/>
      <c r="IX729" s="374"/>
      <c r="IY729" s="374"/>
      <c r="IZ729" s="2263"/>
      <c r="JA729" s="1869"/>
      <c r="JB729" s="374"/>
      <c r="JC729" s="374"/>
      <c r="JD729" s="2263"/>
      <c r="JE729" s="1869"/>
      <c r="JF729" s="374"/>
      <c r="JG729" s="374"/>
      <c r="JH729" s="2263"/>
      <c r="JI729" s="1869"/>
      <c r="JJ729" s="374"/>
      <c r="JK729" s="374"/>
      <c r="JL729" s="2263"/>
      <c r="JM729" s="1869"/>
      <c r="JN729" s="374"/>
      <c r="JO729" s="374"/>
      <c r="JP729" s="2263"/>
      <c r="JQ729" s="1869"/>
      <c r="JR729" s="374"/>
      <c r="JS729" s="374"/>
      <c r="JT729" s="2263"/>
      <c r="JU729" s="1869"/>
      <c r="JV729" s="374"/>
      <c r="JW729" s="374"/>
      <c r="JX729" s="2263"/>
      <c r="JY729" s="1869"/>
      <c r="JZ729" s="374"/>
      <c r="KA729" s="374"/>
      <c r="KB729" s="2263"/>
      <c r="KC729" s="1869"/>
      <c r="KD729" s="374"/>
      <c r="KE729" s="374"/>
      <c r="KF729" s="2263"/>
      <c r="KG729" s="1869"/>
      <c r="KH729" s="374"/>
      <c r="KI729" s="374"/>
      <c r="KJ729" s="2263"/>
      <c r="KK729" s="1869"/>
      <c r="KL729" s="374"/>
      <c r="KM729" s="374"/>
      <c r="KN729" s="2263"/>
      <c r="KO729" s="1870">
        <v>4.5</v>
      </c>
      <c r="KP729" s="462">
        <v>3.5</v>
      </c>
      <c r="KQ729" s="462">
        <v>5</v>
      </c>
      <c r="KR729" s="1871">
        <f t="shared" ref="KR729" si="1003">KQ729+KP729+KO729</f>
        <v>13</v>
      </c>
      <c r="KS729" s="2477">
        <f t="shared" ref="KS729" si="1004">KV729*6/20</f>
        <v>4.125</v>
      </c>
      <c r="KT729" s="2477">
        <f t="shared" ref="KT729" si="1005">KV729*6/20</f>
        <v>4.125</v>
      </c>
      <c r="KU729" s="2477">
        <f t="shared" ref="KU729" si="1006">KV729*8/20</f>
        <v>5.5</v>
      </c>
      <c r="KV729" s="2478">
        <v>13.75</v>
      </c>
      <c r="KW729" s="2477"/>
      <c r="KX729" s="2477"/>
      <c r="KY729" s="2477"/>
      <c r="KZ729" s="2478"/>
      <c r="LA729" s="2477"/>
      <c r="LB729" s="2477"/>
      <c r="LC729" s="2477"/>
      <c r="LD729" s="2478"/>
      <c r="LE729" s="2477"/>
      <c r="LF729" s="2477"/>
      <c r="LG729" s="2477"/>
      <c r="LH729" s="2478"/>
      <c r="LI729" s="2477"/>
      <c r="LJ729" s="2477"/>
      <c r="LK729" s="2477"/>
      <c r="LL729" s="2478"/>
      <c r="LM729" s="2477"/>
      <c r="LN729" s="2477"/>
      <c r="LO729" s="2477"/>
      <c r="LP729" s="2478"/>
      <c r="LQ729" s="2477"/>
      <c r="LR729" s="2477"/>
      <c r="LS729" s="2477"/>
      <c r="LT729" s="2478"/>
      <c r="LU729" s="2477"/>
      <c r="LV729" s="2477"/>
      <c r="LW729" s="2477"/>
      <c r="LX729" s="2478"/>
      <c r="LY729" s="2477"/>
      <c r="LZ729" s="2477"/>
      <c r="MA729" s="2477"/>
      <c r="MB729" s="2478"/>
      <c r="MC729" s="2477"/>
      <c r="MD729" s="2477"/>
      <c r="ME729" s="2477"/>
      <c r="MF729" s="2478"/>
      <c r="MG729" s="2477"/>
      <c r="MH729" s="2477"/>
      <c r="MI729" s="2477"/>
      <c r="MJ729" s="2478"/>
      <c r="MK729" s="2477"/>
      <c r="ML729" s="2477"/>
      <c r="MM729" s="2477"/>
      <c r="MN729" s="2478"/>
      <c r="MO729" s="2477"/>
      <c r="MP729" s="2477"/>
      <c r="MQ729" s="2477"/>
      <c r="MR729" s="2478"/>
      <c r="MS729" s="2477"/>
      <c r="MT729" s="2477"/>
      <c r="MU729" s="2477"/>
      <c r="MV729" s="2478"/>
      <c r="MW729" s="2477"/>
      <c r="MX729" s="2477"/>
      <c r="MY729" s="2477"/>
      <c r="MZ729" s="2478"/>
      <c r="NA729" s="2477"/>
      <c r="NB729" s="2477"/>
      <c r="NC729" s="2477"/>
      <c r="ND729" s="2478"/>
    </row>
    <row r="730" spans="1:368" s="78" customFormat="1" thickBot="1">
      <c r="A730" s="899"/>
      <c r="B730" s="1754"/>
      <c r="C730" s="1790"/>
      <c r="D730" s="2331"/>
      <c r="E730" s="1790"/>
      <c r="F730" s="2342"/>
      <c r="G730" s="2342" t="s">
        <v>791</v>
      </c>
      <c r="H730" s="2343">
        <f t="shared" ref="H730:H735" si="1007">AVERAGE(AC730,CG730,BE730,IS730,HI730,GW730,AK730,IO730,KS730,BY730,HM730)</f>
        <v>4.166666666666667</v>
      </c>
      <c r="I730" s="2377">
        <f t="shared" ref="I730:I735" si="1008">AVERAGE(AD730,CH730,BF730,IT730,HJ730,GX730,AL730,IP730,KT730,BZ730,HN730)</f>
        <v>4.666666666666667</v>
      </c>
      <c r="J730" s="2352">
        <f>AVERAGE(AE730,CI730,BG730,IU730,HK730,GY730,AM730,IQ730,KU730,CA730,HO730)</f>
        <v>5.333333333333333</v>
      </c>
      <c r="K730" s="2362">
        <f t="shared" ref="K730:K735" si="1009">SUM(H730:J730)</f>
        <v>14.166666666666668</v>
      </c>
      <c r="L730" s="1754"/>
      <c r="M730" s="65"/>
      <c r="N730" s="65"/>
      <c r="O730" s="65"/>
      <c r="P730" s="218"/>
      <c r="Q730" s="2511"/>
      <c r="R730" s="97"/>
      <c r="S730" s="98"/>
      <c r="T730" s="2512"/>
      <c r="U730" s="41"/>
      <c r="V730" s="41"/>
      <c r="W730" s="41"/>
      <c r="X730" s="100"/>
      <c r="Y730" s="101"/>
      <c r="Z730" s="101"/>
      <c r="AA730" s="101"/>
      <c r="AB730" s="102"/>
      <c r="AC730" s="484"/>
      <c r="AD730" s="484"/>
      <c r="AE730" s="484"/>
      <c r="AF730" s="356"/>
      <c r="AG730" s="2407"/>
      <c r="AH730" s="546"/>
      <c r="AI730" s="546"/>
      <c r="AJ730" s="724"/>
      <c r="AK730" s="485">
        <v>4.5</v>
      </c>
      <c r="AL730" s="486">
        <v>5</v>
      </c>
      <c r="AM730" s="486">
        <v>5.5</v>
      </c>
      <c r="AN730" s="2361">
        <f t="shared" ref="AN730:AN735" si="1010">AM730+AL730+AK730</f>
        <v>15</v>
      </c>
      <c r="AO730" s="2227"/>
      <c r="AP730" s="2227"/>
      <c r="AQ730" s="2227"/>
      <c r="AR730" s="108"/>
      <c r="AS730" s="358"/>
      <c r="AT730" s="358"/>
      <c r="AU730" s="358"/>
      <c r="AV730" s="1983"/>
      <c r="AW730" s="1971"/>
      <c r="AX730" s="665"/>
      <c r="AY730" s="666"/>
      <c r="AZ730" s="1963"/>
      <c r="BA730" s="4"/>
      <c r="BB730" s="4"/>
      <c r="BC730" s="4"/>
      <c r="BD730" s="2395"/>
      <c r="BE730" s="2401"/>
      <c r="BF730" s="368"/>
      <c r="BG730" s="2451"/>
      <c r="BH730" s="2448"/>
      <c r="BI730" s="221"/>
      <c r="BJ730" s="221"/>
      <c r="BK730" s="221"/>
      <c r="BL730" s="220"/>
      <c r="BM730" s="1982"/>
      <c r="BN730" s="358"/>
      <c r="BO730" s="358"/>
      <c r="BP730" s="1983"/>
      <c r="BQ730" s="109"/>
      <c r="BR730" s="109"/>
      <c r="BS730" s="109"/>
      <c r="BT730" s="608"/>
      <c r="BU730" s="1939"/>
      <c r="BV730" s="109"/>
      <c r="BW730" s="109"/>
      <c r="BX730" s="1940"/>
      <c r="BY730" s="374"/>
      <c r="BZ730" s="374"/>
      <c r="CA730" s="374"/>
      <c r="CB730" s="2263"/>
      <c r="CC730" s="41"/>
      <c r="CD730" s="41"/>
      <c r="CE730" s="41"/>
      <c r="CF730" s="100"/>
      <c r="CG730" s="38"/>
      <c r="CH730" s="38"/>
      <c r="CI730" s="38"/>
      <c r="CJ730" s="117"/>
      <c r="CK730" s="221"/>
      <c r="CL730" s="221"/>
      <c r="CM730" s="221"/>
      <c r="CN730" s="220"/>
      <c r="CO730" s="1858"/>
      <c r="CQ730" s="3"/>
      <c r="CR730" s="2020"/>
      <c r="CV730" s="121"/>
      <c r="CW730" s="2"/>
      <c r="CY730" s="3"/>
      <c r="CZ730" s="3"/>
      <c r="DA730" s="2"/>
      <c r="DC730" s="3"/>
      <c r="DD730" s="3"/>
      <c r="DE730" s="2"/>
      <c r="DG730" s="3"/>
      <c r="DH730" s="3"/>
      <c r="DI730" s="2"/>
      <c r="DK730" s="3"/>
      <c r="DL730" s="3"/>
      <c r="DM730" s="90"/>
      <c r="DN730" s="90"/>
      <c r="DO730" s="90"/>
      <c r="DP730" s="103"/>
      <c r="DQ730" s="2"/>
      <c r="DS730" s="3"/>
      <c r="DT730" s="121"/>
      <c r="DU730" s="2"/>
      <c r="DW730" s="3"/>
      <c r="DX730" s="121"/>
      <c r="DY730" s="2"/>
      <c r="EA730" s="3"/>
      <c r="EB730" s="121"/>
      <c r="EC730" s="2"/>
      <c r="EE730" s="3"/>
      <c r="EF730" s="121"/>
      <c r="EG730" s="2"/>
      <c r="EI730" s="3"/>
      <c r="EJ730" s="121"/>
      <c r="EK730" s="2"/>
      <c r="EM730" s="3"/>
      <c r="EN730" s="121"/>
      <c r="EO730" s="1870"/>
      <c r="EP730" s="462"/>
      <c r="EQ730" s="462"/>
      <c r="ER730" s="1871"/>
      <c r="ES730" s="2"/>
      <c r="EU730" s="3"/>
      <c r="EV730" s="121"/>
      <c r="EW730" s="2"/>
      <c r="EY730" s="3"/>
      <c r="EZ730" s="121"/>
      <c r="FA730" s="2"/>
      <c r="FC730" s="3"/>
      <c r="FD730" s="121"/>
      <c r="FE730" s="1682"/>
      <c r="FF730" s="1683"/>
      <c r="FG730" s="1684"/>
      <c r="FH730" s="1685"/>
      <c r="FL730" s="2252"/>
      <c r="FP730" s="2252"/>
      <c r="FQ730" s="1858"/>
      <c r="FT730" s="2252"/>
      <c r="FX730" s="2252"/>
      <c r="FY730" s="374"/>
      <c r="FZ730" s="374"/>
      <c r="GA730" s="374"/>
      <c r="GB730" s="2263"/>
      <c r="GF730" s="2252"/>
      <c r="GG730" s="1858"/>
      <c r="GJ730" s="2252"/>
      <c r="GK730" s="1858"/>
      <c r="GN730" s="2252"/>
      <c r="GR730" s="2252"/>
      <c r="GS730" s="1870"/>
      <c r="GT730" s="462"/>
      <c r="GU730" s="462"/>
      <c r="GV730" s="1871"/>
      <c r="GW730" s="1870">
        <v>4</v>
      </c>
      <c r="GX730" s="462">
        <v>5</v>
      </c>
      <c r="GY730" s="462">
        <v>5</v>
      </c>
      <c r="GZ730" s="1871">
        <f t="shared" ref="GZ730:GZ735" si="1011">GY730+GX730+GW730</f>
        <v>14</v>
      </c>
      <c r="HA730" s="1870"/>
      <c r="HB730" s="462"/>
      <c r="HC730" s="462"/>
      <c r="HD730" s="1871"/>
      <c r="HE730" s="1870"/>
      <c r="HF730" s="462"/>
      <c r="HG730" s="462"/>
      <c r="HH730" s="1871"/>
      <c r="HI730" s="374"/>
      <c r="HJ730" s="374"/>
      <c r="HK730" s="374"/>
      <c r="HL730" s="2263"/>
      <c r="HM730" s="1870"/>
      <c r="HN730" s="462"/>
      <c r="HO730" s="462"/>
      <c r="HP730" s="1871"/>
      <c r="HQ730" s="1870"/>
      <c r="HR730" s="462"/>
      <c r="HS730" s="462"/>
      <c r="HT730" s="1871"/>
      <c r="HU730" s="1870"/>
      <c r="HV730" s="462"/>
      <c r="HW730" s="462"/>
      <c r="HX730" s="1871"/>
      <c r="HY730" s="1870"/>
      <c r="HZ730" s="462"/>
      <c r="IA730" s="462"/>
      <c r="IB730" s="1871"/>
      <c r="IC730" s="1870"/>
      <c r="ID730" s="462"/>
      <c r="IE730" s="462"/>
      <c r="IF730" s="1871"/>
      <c r="IG730" s="1870"/>
      <c r="IH730" s="462"/>
      <c r="II730" s="462"/>
      <c r="IJ730" s="1871"/>
      <c r="IK730" s="1870"/>
      <c r="IL730" s="462"/>
      <c r="IM730" s="462"/>
      <c r="IN730" s="1871"/>
      <c r="IO730" s="374"/>
      <c r="IP730" s="374"/>
      <c r="IQ730" s="374"/>
      <c r="IR730" s="2263"/>
      <c r="IS730" s="1906"/>
      <c r="IT730" s="683"/>
      <c r="IU730" s="683"/>
      <c r="IV730" s="699"/>
      <c r="IW730" s="1869"/>
      <c r="IX730" s="374"/>
      <c r="IY730" s="374"/>
      <c r="IZ730" s="2263"/>
      <c r="JA730" s="1869"/>
      <c r="JB730" s="374"/>
      <c r="JC730" s="374"/>
      <c r="JD730" s="2263"/>
      <c r="JE730" s="1869"/>
      <c r="JF730" s="374"/>
      <c r="JG730" s="374"/>
      <c r="JH730" s="2263"/>
      <c r="JI730" s="1869"/>
      <c r="JJ730" s="374"/>
      <c r="JK730" s="374"/>
      <c r="JL730" s="2263"/>
      <c r="JM730" s="1869"/>
      <c r="JN730" s="374"/>
      <c r="JO730" s="374"/>
      <c r="JP730" s="2263"/>
      <c r="JQ730" s="1869"/>
      <c r="JR730" s="374"/>
      <c r="JS730" s="374"/>
      <c r="JT730" s="2263"/>
      <c r="JU730" s="1869"/>
      <c r="JV730" s="374"/>
      <c r="JW730" s="374"/>
      <c r="JX730" s="2263"/>
      <c r="JY730" s="1869"/>
      <c r="JZ730" s="374"/>
      <c r="KA730" s="374"/>
      <c r="KB730" s="2263"/>
      <c r="KC730" s="1869"/>
      <c r="KD730" s="374"/>
      <c r="KE730" s="374"/>
      <c r="KF730" s="2263"/>
      <c r="KG730" s="1869"/>
      <c r="KH730" s="374"/>
      <c r="KI730" s="374"/>
      <c r="KJ730" s="2263"/>
      <c r="KK730" s="1869"/>
      <c r="KL730" s="374"/>
      <c r="KM730" s="374"/>
      <c r="KN730" s="2263"/>
      <c r="KO730" s="1870">
        <v>4.5</v>
      </c>
      <c r="KP730" s="462">
        <v>4</v>
      </c>
      <c r="KQ730" s="462">
        <v>5.5</v>
      </c>
      <c r="KR730" s="1871">
        <f t="shared" ref="KR730:KR735" si="1012">KQ730+KP730+KO730</f>
        <v>14</v>
      </c>
      <c r="KS730" s="1870">
        <v>4</v>
      </c>
      <c r="KT730" s="462">
        <v>4</v>
      </c>
      <c r="KU730" s="462">
        <v>5.5</v>
      </c>
      <c r="KV730" s="1871">
        <f t="shared" ref="KV730:KV735" si="1013">KU730+KT730+KS730</f>
        <v>13.5</v>
      </c>
      <c r="KW730" s="1870"/>
      <c r="KX730" s="462"/>
      <c r="KY730" s="462"/>
      <c r="KZ730" s="1871"/>
      <c r="LA730" s="1870"/>
      <c r="LB730" s="462"/>
      <c r="LC730" s="462"/>
      <c r="LD730" s="1871"/>
      <c r="LE730" s="1870"/>
      <c r="LF730" s="462"/>
      <c r="LG730" s="462"/>
      <c r="LH730" s="1871"/>
      <c r="LI730" s="1870"/>
      <c r="LJ730" s="462"/>
      <c r="LK730" s="462"/>
      <c r="LL730" s="1871"/>
      <c r="LM730" s="1870"/>
      <c r="LN730" s="462"/>
      <c r="LO730" s="462"/>
      <c r="LP730" s="1871"/>
      <c r="LQ730" s="1870"/>
      <c r="LR730" s="462"/>
      <c r="LS730" s="462"/>
      <c r="LT730" s="1871"/>
      <c r="LU730" s="1870"/>
      <c r="LV730" s="462"/>
      <c r="LW730" s="462"/>
      <c r="LX730" s="1871"/>
      <c r="LY730" s="1870"/>
      <c r="LZ730" s="462"/>
      <c r="MA730" s="462"/>
      <c r="MB730" s="1871"/>
      <c r="MC730" s="1870"/>
      <c r="MD730" s="462"/>
      <c r="ME730" s="462"/>
      <c r="MF730" s="1871"/>
      <c r="MG730" s="1870"/>
      <c r="MH730" s="462"/>
      <c r="MI730" s="462"/>
      <c r="MJ730" s="1871"/>
      <c r="MK730" s="1870"/>
      <c r="ML730" s="462"/>
      <c r="MM730" s="462"/>
      <c r="MN730" s="1871"/>
      <c r="MO730" s="1870"/>
      <c r="MP730" s="462"/>
      <c r="MQ730" s="462"/>
      <c r="MR730" s="1871"/>
      <c r="MS730" s="1870"/>
      <c r="MT730" s="462"/>
      <c r="MU730" s="462"/>
      <c r="MV730" s="1871"/>
      <c r="MW730" s="1870"/>
      <c r="MX730" s="462"/>
      <c r="MY730" s="462"/>
      <c r="MZ730" s="1871"/>
      <c r="NA730" s="1870"/>
      <c r="NB730" s="462"/>
      <c r="NC730" s="462"/>
      <c r="ND730" s="1871"/>
    </row>
    <row r="731" spans="1:368" s="78" customFormat="1" thickBot="1">
      <c r="A731" s="899"/>
      <c r="B731" s="1754"/>
      <c r="C731" s="1790"/>
      <c r="D731" s="2331"/>
      <c r="E731" s="1790"/>
      <c r="F731" s="2342"/>
      <c r="G731" s="2342" t="s">
        <v>792</v>
      </c>
      <c r="H731" s="2343">
        <f t="shared" si="1007"/>
        <v>4.166666666666667</v>
      </c>
      <c r="I731" s="2343">
        <f t="shared" si="1008"/>
        <v>4.166666666666667</v>
      </c>
      <c r="J731" s="2343">
        <f t="shared" ref="J731:J735" si="1014">AVERAGE(AE731,CI731,BG731,IU731,HK731,GY731,AM731,IQ731,KU731,CA731,HO731)</f>
        <v>5</v>
      </c>
      <c r="K731" s="2214">
        <f t="shared" si="1009"/>
        <v>13.333333333333334</v>
      </c>
      <c r="L731" s="1754"/>
      <c r="M731" s="65"/>
      <c r="N731" s="65"/>
      <c r="O731" s="65"/>
      <c r="P731" s="218"/>
      <c r="Q731" s="2511"/>
      <c r="R731" s="97"/>
      <c r="S731" s="98"/>
      <c r="T731" s="2512"/>
      <c r="U731" s="41"/>
      <c r="V731" s="41"/>
      <c r="W731" s="41"/>
      <c r="X731" s="100"/>
      <c r="Y731" s="101"/>
      <c r="Z731" s="101"/>
      <c r="AA731" s="101"/>
      <c r="AB731" s="102"/>
      <c r="AC731" s="484"/>
      <c r="AD731" s="484"/>
      <c r="AE731" s="484"/>
      <c r="AF731" s="356"/>
      <c r="AG731" s="2407"/>
      <c r="AH731" s="546"/>
      <c r="AI731" s="546"/>
      <c r="AJ731" s="724"/>
      <c r="AK731" s="485">
        <v>4</v>
      </c>
      <c r="AL731" s="486">
        <v>4</v>
      </c>
      <c r="AM731" s="486">
        <v>5</v>
      </c>
      <c r="AN731" s="2361">
        <f t="shared" si="1010"/>
        <v>13</v>
      </c>
      <c r="AO731" s="2227"/>
      <c r="AP731" s="2227"/>
      <c r="AQ731" s="2227"/>
      <c r="AR731" s="108"/>
      <c r="AS731" s="358"/>
      <c r="AT731" s="358"/>
      <c r="AU731" s="358"/>
      <c r="AV731" s="1983"/>
      <c r="AW731" s="1971"/>
      <c r="AX731" s="665"/>
      <c r="AY731" s="666"/>
      <c r="AZ731" s="1963"/>
      <c r="BA731" s="4"/>
      <c r="BB731" s="4"/>
      <c r="BC731" s="4"/>
      <c r="BD731" s="2395"/>
      <c r="BE731" s="2401"/>
      <c r="BF731" s="368"/>
      <c r="BG731" s="2451"/>
      <c r="BH731" s="2448"/>
      <c r="BI731" s="221"/>
      <c r="BJ731" s="221"/>
      <c r="BK731" s="221"/>
      <c r="BL731" s="220"/>
      <c r="BM731" s="1982"/>
      <c r="BN731" s="358"/>
      <c r="BO731" s="358"/>
      <c r="BP731" s="1983"/>
      <c r="BQ731" s="109"/>
      <c r="BR731" s="109"/>
      <c r="BS731" s="109"/>
      <c r="BT731" s="608"/>
      <c r="BU731" s="1939"/>
      <c r="BV731" s="109"/>
      <c r="BW731" s="109"/>
      <c r="BX731" s="1940"/>
      <c r="BY731" s="374"/>
      <c r="BZ731" s="374"/>
      <c r="CA731" s="374"/>
      <c r="CB731" s="2263"/>
      <c r="CC731" s="41"/>
      <c r="CD731" s="41"/>
      <c r="CE731" s="41"/>
      <c r="CF731" s="100"/>
      <c r="CG731" s="38"/>
      <c r="CH731" s="38"/>
      <c r="CI731" s="38"/>
      <c r="CJ731" s="117"/>
      <c r="CK731" s="221"/>
      <c r="CL731" s="221"/>
      <c r="CM731" s="221"/>
      <c r="CN731" s="220"/>
      <c r="CO731" s="1858"/>
      <c r="CQ731" s="3"/>
      <c r="CR731" s="2020"/>
      <c r="CV731" s="121"/>
      <c r="CW731" s="2"/>
      <c r="CY731" s="3"/>
      <c r="CZ731" s="3"/>
      <c r="DA731" s="2"/>
      <c r="DC731" s="3"/>
      <c r="DD731" s="3"/>
      <c r="DE731" s="2"/>
      <c r="DG731" s="3"/>
      <c r="DH731" s="3"/>
      <c r="DI731" s="2"/>
      <c r="DK731" s="3"/>
      <c r="DL731" s="3"/>
      <c r="DM731" s="90"/>
      <c r="DN731" s="90"/>
      <c r="DO731" s="90"/>
      <c r="DP731" s="103"/>
      <c r="DQ731" s="2"/>
      <c r="DS731" s="3"/>
      <c r="DT731" s="121"/>
      <c r="DU731" s="2"/>
      <c r="DW731" s="3"/>
      <c r="DX731" s="121"/>
      <c r="DY731" s="2"/>
      <c r="EA731" s="3"/>
      <c r="EB731" s="121"/>
      <c r="EC731" s="2"/>
      <c r="EE731" s="3"/>
      <c r="EF731" s="121"/>
      <c r="EG731" s="2"/>
      <c r="EI731" s="3"/>
      <c r="EJ731" s="121"/>
      <c r="EK731" s="2"/>
      <c r="EM731" s="3"/>
      <c r="EN731" s="121"/>
      <c r="EO731" s="1870"/>
      <c r="EP731" s="462"/>
      <c r="EQ731" s="462"/>
      <c r="ER731" s="1871"/>
      <c r="ES731" s="2"/>
      <c r="EU731" s="3"/>
      <c r="EV731" s="121"/>
      <c r="EW731" s="2"/>
      <c r="EY731" s="3"/>
      <c r="EZ731" s="121"/>
      <c r="FA731" s="2"/>
      <c r="FC731" s="3"/>
      <c r="FD731" s="121"/>
      <c r="FE731" s="1682"/>
      <c r="FF731" s="1683"/>
      <c r="FG731" s="1684"/>
      <c r="FH731" s="1685"/>
      <c r="FL731" s="2252"/>
      <c r="FP731" s="2252"/>
      <c r="FQ731" s="1858"/>
      <c r="FT731" s="2252"/>
      <c r="FX731" s="2252"/>
      <c r="FY731" s="374"/>
      <c r="FZ731" s="374"/>
      <c r="GA731" s="374"/>
      <c r="GB731" s="2263"/>
      <c r="GF731" s="2252"/>
      <c r="GG731" s="1858"/>
      <c r="GJ731" s="2252"/>
      <c r="GK731" s="1858"/>
      <c r="GN731" s="2252"/>
      <c r="GR731" s="2252"/>
      <c r="GS731" s="1870"/>
      <c r="GT731" s="462"/>
      <c r="GU731" s="462"/>
      <c r="GV731" s="1871"/>
      <c r="GW731" s="1870">
        <v>4</v>
      </c>
      <c r="GX731" s="462">
        <v>4</v>
      </c>
      <c r="GY731" s="462">
        <v>5</v>
      </c>
      <c r="GZ731" s="1871">
        <f t="shared" si="1011"/>
        <v>13</v>
      </c>
      <c r="HA731" s="1870"/>
      <c r="HB731" s="462"/>
      <c r="HC731" s="462"/>
      <c r="HD731" s="1871"/>
      <c r="HE731" s="1870"/>
      <c r="HF731" s="462"/>
      <c r="HG731" s="462"/>
      <c r="HH731" s="1871"/>
      <c r="HI731" s="374"/>
      <c r="HJ731" s="374"/>
      <c r="HK731" s="374"/>
      <c r="HL731" s="2263"/>
      <c r="HM731" s="1870"/>
      <c r="HN731" s="462"/>
      <c r="HO731" s="462"/>
      <c r="HP731" s="1871"/>
      <c r="HQ731" s="1870"/>
      <c r="HR731" s="462"/>
      <c r="HS731" s="462"/>
      <c r="HT731" s="1871"/>
      <c r="HU731" s="1870"/>
      <c r="HV731" s="462"/>
      <c r="HW731" s="462"/>
      <c r="HX731" s="1871"/>
      <c r="HY731" s="1870"/>
      <c r="HZ731" s="462"/>
      <c r="IA731" s="462"/>
      <c r="IB731" s="1871"/>
      <c r="IC731" s="1870"/>
      <c r="ID731" s="462"/>
      <c r="IE731" s="462"/>
      <c r="IF731" s="1871"/>
      <c r="IG731" s="1870"/>
      <c r="IH731" s="462"/>
      <c r="II731" s="462"/>
      <c r="IJ731" s="1871"/>
      <c r="IK731" s="1870"/>
      <c r="IL731" s="462"/>
      <c r="IM731" s="462"/>
      <c r="IN731" s="1871"/>
      <c r="IO731" s="1906"/>
      <c r="IP731" s="683"/>
      <c r="IQ731" s="683"/>
      <c r="IR731" s="1907"/>
      <c r="IS731" s="374"/>
      <c r="IT731" s="374"/>
      <c r="IU731" s="374"/>
      <c r="IV731" s="1870"/>
      <c r="IW731" s="1869"/>
      <c r="IX731" s="374"/>
      <c r="IY731" s="374"/>
      <c r="IZ731" s="2263"/>
      <c r="JA731" s="1869"/>
      <c r="JB731" s="374"/>
      <c r="JC731" s="374"/>
      <c r="JD731" s="2263"/>
      <c r="JE731" s="1869"/>
      <c r="JF731" s="374"/>
      <c r="JG731" s="374"/>
      <c r="JH731" s="2263"/>
      <c r="JI731" s="1869"/>
      <c r="JJ731" s="374"/>
      <c r="JK731" s="374"/>
      <c r="JL731" s="2263"/>
      <c r="JM731" s="1869"/>
      <c r="JN731" s="374"/>
      <c r="JO731" s="374"/>
      <c r="JP731" s="2263"/>
      <c r="JQ731" s="1869"/>
      <c r="JR731" s="374"/>
      <c r="JS731" s="374"/>
      <c r="JT731" s="2263"/>
      <c r="JU731" s="1869"/>
      <c r="JV731" s="374"/>
      <c r="JW731" s="374"/>
      <c r="JX731" s="2263"/>
      <c r="JY731" s="1869"/>
      <c r="JZ731" s="374"/>
      <c r="KA731" s="374"/>
      <c r="KB731" s="2263"/>
      <c r="KC731" s="1869"/>
      <c r="KD731" s="374"/>
      <c r="KE731" s="374"/>
      <c r="KF731" s="2263"/>
      <c r="KG731" s="1869"/>
      <c r="KH731" s="374"/>
      <c r="KI731" s="374"/>
      <c r="KJ731" s="2263"/>
      <c r="KK731" s="1869"/>
      <c r="KL731" s="374"/>
      <c r="KM731" s="374"/>
      <c r="KN731" s="2263"/>
      <c r="KO731" s="1870">
        <v>3.5</v>
      </c>
      <c r="KP731" s="462">
        <v>4</v>
      </c>
      <c r="KQ731" s="462">
        <v>4</v>
      </c>
      <c r="KR731" s="1871">
        <f t="shared" si="1012"/>
        <v>11.5</v>
      </c>
      <c r="KS731" s="1870">
        <v>4.5</v>
      </c>
      <c r="KT731" s="462">
        <v>4.5</v>
      </c>
      <c r="KU731" s="462">
        <v>5</v>
      </c>
      <c r="KV731" s="1871">
        <f t="shared" si="1013"/>
        <v>14</v>
      </c>
      <c r="KW731" s="1870"/>
      <c r="KX731" s="462"/>
      <c r="KY731" s="462"/>
      <c r="KZ731" s="1871"/>
      <c r="LA731" s="1870"/>
      <c r="LB731" s="462"/>
      <c r="LC731" s="462"/>
      <c r="LD731" s="1871"/>
      <c r="LE731" s="1870"/>
      <c r="LF731" s="462"/>
      <c r="LG731" s="462"/>
      <c r="LH731" s="1871"/>
      <c r="LI731" s="1870"/>
      <c r="LJ731" s="462"/>
      <c r="LK731" s="462"/>
      <c r="LL731" s="1871"/>
      <c r="LM731" s="1870"/>
      <c r="LN731" s="462"/>
      <c r="LO731" s="462"/>
      <c r="LP731" s="1871"/>
      <c r="LQ731" s="1870"/>
      <c r="LR731" s="462"/>
      <c r="LS731" s="462"/>
      <c r="LT731" s="1871"/>
      <c r="LU731" s="1870"/>
      <c r="LV731" s="462"/>
      <c r="LW731" s="462"/>
      <c r="LX731" s="1871"/>
      <c r="LY731" s="1870"/>
      <c r="LZ731" s="462"/>
      <c r="MA731" s="462"/>
      <c r="MB731" s="1871"/>
      <c r="MC731" s="1870"/>
      <c r="MD731" s="462"/>
      <c r="ME731" s="462"/>
      <c r="MF731" s="1871"/>
      <c r="MG731" s="1870"/>
      <c r="MH731" s="462"/>
      <c r="MI731" s="462"/>
      <c r="MJ731" s="1871"/>
      <c r="MK731" s="1870"/>
      <c r="ML731" s="462"/>
      <c r="MM731" s="462"/>
      <c r="MN731" s="1871"/>
      <c r="MO731" s="1870"/>
      <c r="MP731" s="462"/>
      <c r="MQ731" s="462"/>
      <c r="MR731" s="1871"/>
      <c r="MS731" s="1870"/>
      <c r="MT731" s="462"/>
      <c r="MU731" s="462"/>
      <c r="MV731" s="1871"/>
      <c r="MW731" s="1870"/>
      <c r="MX731" s="462"/>
      <c r="MY731" s="462"/>
      <c r="MZ731" s="1871"/>
      <c r="NA731" s="1870"/>
      <c r="NB731" s="462"/>
      <c r="NC731" s="462"/>
      <c r="ND731" s="1871"/>
    </row>
    <row r="732" spans="1:368" s="78" customFormat="1" thickBot="1">
      <c r="A732" s="899"/>
      <c r="B732" s="1754"/>
      <c r="C732" s="1790"/>
      <c r="D732" s="2331"/>
      <c r="E732" s="1790"/>
      <c r="F732" s="2342"/>
      <c r="G732" s="2342" t="s">
        <v>793</v>
      </c>
      <c r="H732" s="2377">
        <f t="shared" si="1007"/>
        <v>4.333333333333333</v>
      </c>
      <c r="I732" s="2377">
        <f t="shared" si="1008"/>
        <v>4.666666666666667</v>
      </c>
      <c r="J732" s="2343">
        <f t="shared" si="1014"/>
        <v>5</v>
      </c>
      <c r="K732" s="2216">
        <f t="shared" si="1009"/>
        <v>14</v>
      </c>
      <c r="L732" s="1754"/>
      <c r="M732" s="65"/>
      <c r="N732" s="65"/>
      <c r="O732" s="65"/>
      <c r="P732" s="218"/>
      <c r="Q732" s="2511"/>
      <c r="R732" s="97"/>
      <c r="S732" s="98"/>
      <c r="T732" s="2512"/>
      <c r="U732" s="41"/>
      <c r="V732" s="41"/>
      <c r="W732" s="41"/>
      <c r="X732" s="100"/>
      <c r="Y732" s="101"/>
      <c r="Z732" s="101"/>
      <c r="AA732" s="101"/>
      <c r="AB732" s="102"/>
      <c r="AC732" s="484"/>
      <c r="AD732" s="484"/>
      <c r="AE732" s="484"/>
      <c r="AF732" s="356"/>
      <c r="AG732" s="2407"/>
      <c r="AH732" s="546"/>
      <c r="AI732" s="546"/>
      <c r="AJ732" s="724"/>
      <c r="AK732" s="485">
        <v>4.5</v>
      </c>
      <c r="AL732" s="486">
        <v>4.5</v>
      </c>
      <c r="AM732" s="486">
        <v>6</v>
      </c>
      <c r="AN732" s="2361">
        <f t="shared" si="1010"/>
        <v>15</v>
      </c>
      <c r="AO732" s="2227"/>
      <c r="AP732" s="2227"/>
      <c r="AQ732" s="2227"/>
      <c r="AR732" s="108"/>
      <c r="AS732" s="358"/>
      <c r="AT732" s="358"/>
      <c r="AU732" s="358"/>
      <c r="AV732" s="1983"/>
      <c r="AW732" s="1971"/>
      <c r="AX732" s="665"/>
      <c r="AY732" s="666"/>
      <c r="AZ732" s="1963"/>
      <c r="BA732" s="4"/>
      <c r="BB732" s="4"/>
      <c r="BC732" s="4"/>
      <c r="BD732" s="2395"/>
      <c r="BE732" s="1906"/>
      <c r="BF732" s="683"/>
      <c r="BG732" s="2466"/>
      <c r="BH732" s="2409"/>
      <c r="BI732" s="221"/>
      <c r="BJ732" s="221"/>
      <c r="BK732" s="221"/>
      <c r="BL732" s="220"/>
      <c r="BM732" s="1982"/>
      <c r="BN732" s="358"/>
      <c r="BO732" s="358"/>
      <c r="BP732" s="1983"/>
      <c r="BQ732" s="109"/>
      <c r="BR732" s="109"/>
      <c r="BS732" s="109"/>
      <c r="BT732" s="608"/>
      <c r="BU732" s="1939"/>
      <c r="BV732" s="109"/>
      <c r="BW732" s="109"/>
      <c r="BX732" s="1940"/>
      <c r="BY732" s="374"/>
      <c r="BZ732" s="374"/>
      <c r="CA732" s="374"/>
      <c r="CB732" s="2263"/>
      <c r="CC732" s="41"/>
      <c r="CD732" s="41"/>
      <c r="CE732" s="41"/>
      <c r="CF732" s="100"/>
      <c r="CG732" s="38"/>
      <c r="CH732" s="38"/>
      <c r="CI732" s="38"/>
      <c r="CJ732" s="117"/>
      <c r="CK732" s="221"/>
      <c r="CL732" s="221"/>
      <c r="CM732" s="221"/>
      <c r="CN732" s="220"/>
      <c r="CO732" s="1858"/>
      <c r="CQ732" s="3"/>
      <c r="CR732" s="2020"/>
      <c r="CV732" s="121"/>
      <c r="CW732" s="2"/>
      <c r="CY732" s="3"/>
      <c r="CZ732" s="3"/>
      <c r="DA732" s="2"/>
      <c r="DC732" s="3"/>
      <c r="DD732" s="3"/>
      <c r="DE732" s="2"/>
      <c r="DG732" s="3"/>
      <c r="DH732" s="3"/>
      <c r="DI732" s="2"/>
      <c r="DK732" s="3"/>
      <c r="DL732" s="3"/>
      <c r="DM732" s="90"/>
      <c r="DN732" s="90"/>
      <c r="DO732" s="90"/>
      <c r="DP732" s="103"/>
      <c r="DQ732" s="2"/>
      <c r="DS732" s="3"/>
      <c r="DT732" s="121"/>
      <c r="DU732" s="2"/>
      <c r="DW732" s="3"/>
      <c r="DX732" s="121"/>
      <c r="DY732" s="2"/>
      <c r="EA732" s="3"/>
      <c r="EB732" s="121"/>
      <c r="EC732" s="2"/>
      <c r="EE732" s="3"/>
      <c r="EF732" s="121"/>
      <c r="EG732" s="2"/>
      <c r="EI732" s="3"/>
      <c r="EJ732" s="121"/>
      <c r="EK732" s="2"/>
      <c r="EM732" s="3"/>
      <c r="EN732" s="121"/>
      <c r="EO732" s="1870"/>
      <c r="EP732" s="462"/>
      <c r="EQ732" s="462"/>
      <c r="ER732" s="1871"/>
      <c r="ES732" s="2"/>
      <c r="EU732" s="3"/>
      <c r="EV732" s="121"/>
      <c r="EW732" s="2"/>
      <c r="EY732" s="3"/>
      <c r="EZ732" s="121"/>
      <c r="FA732" s="2"/>
      <c r="FC732" s="3"/>
      <c r="FD732" s="121"/>
      <c r="FE732" s="1682"/>
      <c r="FF732" s="1683"/>
      <c r="FG732" s="1684"/>
      <c r="FH732" s="1685"/>
      <c r="FL732" s="2252"/>
      <c r="FP732" s="2252"/>
      <c r="FQ732" s="1858"/>
      <c r="FT732" s="2252"/>
      <c r="FX732" s="2252"/>
      <c r="FY732" s="374"/>
      <c r="FZ732" s="374"/>
      <c r="GA732" s="374"/>
      <c r="GB732" s="2263"/>
      <c r="GF732" s="2252"/>
      <c r="GG732" s="1858"/>
      <c r="GJ732" s="2252"/>
      <c r="GK732" s="1858"/>
      <c r="GN732" s="2252"/>
      <c r="GR732" s="2252"/>
      <c r="GS732" s="1870"/>
      <c r="GT732" s="462"/>
      <c r="GU732" s="462"/>
      <c r="GV732" s="1871"/>
      <c r="GW732" s="1870">
        <v>4</v>
      </c>
      <c r="GX732" s="462">
        <v>5</v>
      </c>
      <c r="GY732" s="462">
        <v>4</v>
      </c>
      <c r="GZ732" s="1871">
        <f t="shared" si="1011"/>
        <v>13</v>
      </c>
      <c r="HA732" s="1870"/>
      <c r="HB732" s="462"/>
      <c r="HC732" s="462"/>
      <c r="HD732" s="1871"/>
      <c r="HE732" s="1870"/>
      <c r="HF732" s="462"/>
      <c r="HG732" s="462"/>
      <c r="HH732" s="1871"/>
      <c r="HI732" s="374"/>
      <c r="HJ732" s="374"/>
      <c r="HK732" s="374"/>
      <c r="HL732" s="2263"/>
      <c r="HM732" s="1870"/>
      <c r="HN732" s="462"/>
      <c r="HO732" s="462"/>
      <c r="HP732" s="1871"/>
      <c r="HQ732" s="1870"/>
      <c r="HR732" s="462"/>
      <c r="HS732" s="462"/>
      <c r="HT732" s="1871"/>
      <c r="HU732" s="1870"/>
      <c r="HV732" s="462"/>
      <c r="HW732" s="462"/>
      <c r="HX732" s="1871"/>
      <c r="HY732" s="1870"/>
      <c r="HZ732" s="462"/>
      <c r="IA732" s="462"/>
      <c r="IB732" s="1871"/>
      <c r="IC732" s="1870"/>
      <c r="ID732" s="462"/>
      <c r="IE732" s="462"/>
      <c r="IF732" s="1871"/>
      <c r="IG732" s="1870"/>
      <c r="IH732" s="462"/>
      <c r="II732" s="462"/>
      <c r="IJ732" s="1871"/>
      <c r="IK732" s="1870"/>
      <c r="IL732" s="462"/>
      <c r="IM732" s="462"/>
      <c r="IN732" s="1871"/>
      <c r="IO732" s="374"/>
      <c r="IP732" s="374"/>
      <c r="IQ732" s="374"/>
      <c r="IR732" s="2263"/>
      <c r="IS732" s="374"/>
      <c r="IT732" s="374"/>
      <c r="IU732" s="374"/>
      <c r="IV732" s="1870"/>
      <c r="IW732" s="1906"/>
      <c r="IX732" s="683"/>
      <c r="IY732" s="683"/>
      <c r="IZ732" s="1907"/>
      <c r="JA732" s="1906"/>
      <c r="JB732" s="683"/>
      <c r="JC732" s="683"/>
      <c r="JD732" s="1907"/>
      <c r="JE732" s="1906"/>
      <c r="JF732" s="683"/>
      <c r="JG732" s="683"/>
      <c r="JH732" s="1907"/>
      <c r="JI732" s="1906"/>
      <c r="JJ732" s="683"/>
      <c r="JK732" s="683"/>
      <c r="JL732" s="1907"/>
      <c r="JM732" s="1906"/>
      <c r="JN732" s="683"/>
      <c r="JO732" s="683"/>
      <c r="JP732" s="1907"/>
      <c r="JQ732" s="1906"/>
      <c r="JR732" s="683"/>
      <c r="JS732" s="683"/>
      <c r="JT732" s="1907"/>
      <c r="JU732" s="1906"/>
      <c r="JV732" s="683"/>
      <c r="JW732" s="683"/>
      <c r="JX732" s="1907"/>
      <c r="JY732" s="1906"/>
      <c r="JZ732" s="683"/>
      <c r="KA732" s="683"/>
      <c r="KB732" s="1907"/>
      <c r="KC732" s="1906"/>
      <c r="KD732" s="683"/>
      <c r="KE732" s="683"/>
      <c r="KF732" s="1907"/>
      <c r="KG732" s="1906"/>
      <c r="KH732" s="683"/>
      <c r="KI732" s="683"/>
      <c r="KJ732" s="1907"/>
      <c r="KK732" s="1906"/>
      <c r="KL732" s="683"/>
      <c r="KM732" s="683"/>
      <c r="KN732" s="1907"/>
      <c r="KO732" s="1870">
        <v>4.5</v>
      </c>
      <c r="KP732" s="462">
        <v>4</v>
      </c>
      <c r="KQ732" s="462">
        <v>4.5</v>
      </c>
      <c r="KR732" s="1871">
        <f t="shared" si="1012"/>
        <v>13</v>
      </c>
      <c r="KS732" s="1870">
        <v>4.5</v>
      </c>
      <c r="KT732" s="462">
        <v>4.5</v>
      </c>
      <c r="KU732" s="462">
        <v>5</v>
      </c>
      <c r="KV732" s="1871">
        <f t="shared" si="1013"/>
        <v>14</v>
      </c>
      <c r="KW732" s="1870"/>
      <c r="KX732" s="462"/>
      <c r="KY732" s="462"/>
      <c r="KZ732" s="1871"/>
      <c r="LA732" s="1870"/>
      <c r="LB732" s="462"/>
      <c r="LC732" s="462"/>
      <c r="LD732" s="1871"/>
      <c r="LE732" s="1870"/>
      <c r="LF732" s="462"/>
      <c r="LG732" s="462"/>
      <c r="LH732" s="1871"/>
      <c r="LI732" s="1870"/>
      <c r="LJ732" s="462"/>
      <c r="LK732" s="462"/>
      <c r="LL732" s="1871"/>
      <c r="LM732" s="1870"/>
      <c r="LN732" s="462"/>
      <c r="LO732" s="462"/>
      <c r="LP732" s="1871"/>
      <c r="LQ732" s="1870"/>
      <c r="LR732" s="462"/>
      <c r="LS732" s="462"/>
      <c r="LT732" s="1871"/>
      <c r="LU732" s="1870"/>
      <c r="LV732" s="462"/>
      <c r="LW732" s="462"/>
      <c r="LX732" s="1871"/>
      <c r="LY732" s="1870"/>
      <c r="LZ732" s="462"/>
      <c r="MA732" s="462"/>
      <c r="MB732" s="1871"/>
      <c r="MC732" s="1870"/>
      <c r="MD732" s="462"/>
      <c r="ME732" s="462"/>
      <c r="MF732" s="1871"/>
      <c r="MG732" s="1870"/>
      <c r="MH732" s="462"/>
      <c r="MI732" s="462"/>
      <c r="MJ732" s="1871"/>
      <c r="MK732" s="1870"/>
      <c r="ML732" s="462"/>
      <c r="MM732" s="462"/>
      <c r="MN732" s="1871"/>
      <c r="MO732" s="1870"/>
      <c r="MP732" s="462"/>
      <c r="MQ732" s="462"/>
      <c r="MR732" s="1871"/>
      <c r="MS732" s="1870"/>
      <c r="MT732" s="462"/>
      <c r="MU732" s="462"/>
      <c r="MV732" s="1871"/>
      <c r="MW732" s="1870"/>
      <c r="MX732" s="462"/>
      <c r="MY732" s="462"/>
      <c r="MZ732" s="1871"/>
      <c r="NA732" s="1870"/>
      <c r="NB732" s="462"/>
      <c r="NC732" s="462"/>
      <c r="ND732" s="1871"/>
    </row>
    <row r="733" spans="1:368" s="78" customFormat="1" thickBot="1">
      <c r="A733" s="899"/>
      <c r="B733" s="1754"/>
      <c r="C733" s="1790"/>
      <c r="D733" s="2331"/>
      <c r="E733" s="1790"/>
      <c r="F733" s="2342"/>
      <c r="G733" s="2342" t="s">
        <v>794</v>
      </c>
      <c r="H733" s="2377">
        <f t="shared" si="1007"/>
        <v>4.333333333333333</v>
      </c>
      <c r="I733" s="2343">
        <f t="shared" si="1008"/>
        <v>4</v>
      </c>
      <c r="J733" s="2377">
        <f t="shared" si="1014"/>
        <v>5.166666666666667</v>
      </c>
      <c r="K733" s="2214">
        <f t="shared" si="1009"/>
        <v>13.5</v>
      </c>
      <c r="L733" s="1754"/>
      <c r="M733" s="65"/>
      <c r="N733" s="65"/>
      <c r="O733" s="65"/>
      <c r="P733" s="218"/>
      <c r="Q733" s="2511"/>
      <c r="R733" s="97"/>
      <c r="S733" s="98"/>
      <c r="T733" s="2512"/>
      <c r="U733" s="41"/>
      <c r="V733" s="41"/>
      <c r="W733" s="41"/>
      <c r="X733" s="100"/>
      <c r="Y733" s="101"/>
      <c r="Z733" s="101"/>
      <c r="AA733" s="101"/>
      <c r="AB733" s="102"/>
      <c r="AC733" s="484"/>
      <c r="AD733" s="484"/>
      <c r="AE733" s="484"/>
      <c r="AF733" s="356"/>
      <c r="AG733" s="2407"/>
      <c r="AH733" s="546"/>
      <c r="AI733" s="546"/>
      <c r="AJ733" s="724"/>
      <c r="AK733" s="485">
        <v>4</v>
      </c>
      <c r="AL733" s="486">
        <v>4</v>
      </c>
      <c r="AM733" s="486">
        <v>6</v>
      </c>
      <c r="AN733" s="2361">
        <f t="shared" si="1010"/>
        <v>14</v>
      </c>
      <c r="AO733" s="2227"/>
      <c r="AP733" s="2227"/>
      <c r="AQ733" s="2227"/>
      <c r="AR733" s="108"/>
      <c r="AS733" s="358"/>
      <c r="AT733" s="358"/>
      <c r="AU733" s="358"/>
      <c r="AV733" s="1983"/>
      <c r="AW733" s="1971"/>
      <c r="AX733" s="665"/>
      <c r="AY733" s="666"/>
      <c r="AZ733" s="1963"/>
      <c r="BA733" s="4"/>
      <c r="BB733" s="4"/>
      <c r="BC733" s="4"/>
      <c r="BD733" s="2395"/>
      <c r="BE733" s="2401"/>
      <c r="BF733" s="368"/>
      <c r="BG733" s="2451"/>
      <c r="BH733" s="2448"/>
      <c r="BI733" s="221"/>
      <c r="BJ733" s="221"/>
      <c r="BK733" s="221"/>
      <c r="BL733" s="220"/>
      <c r="BM733" s="1982"/>
      <c r="BN733" s="358"/>
      <c r="BO733" s="358"/>
      <c r="BP733" s="1983"/>
      <c r="BQ733" s="109"/>
      <c r="BR733" s="109"/>
      <c r="BS733" s="109"/>
      <c r="BT733" s="608"/>
      <c r="BU733" s="1939"/>
      <c r="BV733" s="109"/>
      <c r="BW733" s="109"/>
      <c r="BX733" s="1940"/>
      <c r="BY733" s="374"/>
      <c r="BZ733" s="374"/>
      <c r="CA733" s="374"/>
      <c r="CB733" s="2263"/>
      <c r="CC733" s="41"/>
      <c r="CD733" s="41"/>
      <c r="CE733" s="41"/>
      <c r="CF733" s="100"/>
      <c r="CG733" s="38"/>
      <c r="CH733" s="38"/>
      <c r="CI733" s="38"/>
      <c r="CJ733" s="117"/>
      <c r="CK733" s="221"/>
      <c r="CL733" s="221"/>
      <c r="CM733" s="221"/>
      <c r="CN733" s="220"/>
      <c r="CO733" s="1858"/>
      <c r="CQ733" s="3"/>
      <c r="CR733" s="2020"/>
      <c r="CV733" s="121"/>
      <c r="CW733" s="2"/>
      <c r="CY733" s="3"/>
      <c r="CZ733" s="3"/>
      <c r="DA733" s="2"/>
      <c r="DC733" s="3"/>
      <c r="DD733" s="3"/>
      <c r="DE733" s="2"/>
      <c r="DG733" s="3"/>
      <c r="DH733" s="3"/>
      <c r="DI733" s="2"/>
      <c r="DK733" s="3"/>
      <c r="DL733" s="3"/>
      <c r="DM733" s="90"/>
      <c r="DN733" s="90"/>
      <c r="DO733" s="90"/>
      <c r="DP733" s="103"/>
      <c r="DQ733" s="2"/>
      <c r="DS733" s="3"/>
      <c r="DT733" s="121"/>
      <c r="DU733" s="2"/>
      <c r="DW733" s="3"/>
      <c r="DX733" s="121"/>
      <c r="DY733" s="2"/>
      <c r="EA733" s="3"/>
      <c r="EB733" s="121"/>
      <c r="EC733" s="2"/>
      <c r="EE733" s="3"/>
      <c r="EF733" s="121"/>
      <c r="EG733" s="2"/>
      <c r="EI733" s="3"/>
      <c r="EJ733" s="121"/>
      <c r="EK733" s="2"/>
      <c r="EM733" s="3"/>
      <c r="EN733" s="121"/>
      <c r="EO733" s="1870"/>
      <c r="EP733" s="462"/>
      <c r="EQ733" s="462"/>
      <c r="ER733" s="1871"/>
      <c r="ES733" s="2"/>
      <c r="EU733" s="3"/>
      <c r="EV733" s="121"/>
      <c r="EW733" s="2"/>
      <c r="EY733" s="3"/>
      <c r="EZ733" s="121"/>
      <c r="FA733" s="2"/>
      <c r="FC733" s="3"/>
      <c r="FD733" s="121"/>
      <c r="FE733" s="1682"/>
      <c r="FF733" s="1683"/>
      <c r="FG733" s="1684"/>
      <c r="FH733" s="1685"/>
      <c r="FL733" s="2252"/>
      <c r="FP733" s="2252"/>
      <c r="FQ733" s="1858"/>
      <c r="FT733" s="2252"/>
      <c r="FX733" s="2252"/>
      <c r="FY733" s="374"/>
      <c r="FZ733" s="374"/>
      <c r="GA733" s="374"/>
      <c r="GB733" s="2263"/>
      <c r="GF733" s="2252"/>
      <c r="GG733" s="1858"/>
      <c r="GJ733" s="2252"/>
      <c r="GK733" s="1858"/>
      <c r="GN733" s="2252"/>
      <c r="GR733" s="2252"/>
      <c r="GS733" s="1870"/>
      <c r="GT733" s="462"/>
      <c r="GU733" s="462"/>
      <c r="GV733" s="1871"/>
      <c r="GW733" s="1870">
        <v>4</v>
      </c>
      <c r="GX733" s="462">
        <v>4</v>
      </c>
      <c r="GY733" s="462">
        <v>5</v>
      </c>
      <c r="GZ733" s="1871">
        <f t="shared" si="1011"/>
        <v>13</v>
      </c>
      <c r="HA733" s="1870"/>
      <c r="HB733" s="462"/>
      <c r="HC733" s="462"/>
      <c r="HD733" s="1871"/>
      <c r="HE733" s="1870"/>
      <c r="HF733" s="462"/>
      <c r="HG733" s="462"/>
      <c r="HH733" s="1871"/>
      <c r="HI733" s="374"/>
      <c r="HJ733" s="374"/>
      <c r="HK733" s="374"/>
      <c r="HL733" s="2263"/>
      <c r="HM733" s="1870"/>
      <c r="HN733" s="462"/>
      <c r="HO733" s="462"/>
      <c r="HP733" s="1871"/>
      <c r="HQ733" s="1870"/>
      <c r="HR733" s="462"/>
      <c r="HS733" s="462"/>
      <c r="HT733" s="1871"/>
      <c r="HU733" s="1870"/>
      <c r="HV733" s="462"/>
      <c r="HW733" s="462"/>
      <c r="HX733" s="1871"/>
      <c r="HY733" s="1870"/>
      <c r="HZ733" s="462"/>
      <c r="IA733" s="462"/>
      <c r="IB733" s="1871"/>
      <c r="IC733" s="1870"/>
      <c r="ID733" s="462"/>
      <c r="IE733" s="462"/>
      <c r="IF733" s="1871"/>
      <c r="IG733" s="1870"/>
      <c r="IH733" s="462"/>
      <c r="II733" s="462"/>
      <c r="IJ733" s="1871"/>
      <c r="IK733" s="1870"/>
      <c r="IL733" s="462"/>
      <c r="IM733" s="462"/>
      <c r="IN733" s="1871"/>
      <c r="IO733" s="374"/>
      <c r="IP733" s="374"/>
      <c r="IQ733" s="374"/>
      <c r="IR733" s="2263"/>
      <c r="IS733" s="374"/>
      <c r="IT733" s="374"/>
      <c r="IU733" s="374"/>
      <c r="IV733" s="1870"/>
      <c r="IW733" s="1869"/>
      <c r="IX733" s="374"/>
      <c r="IY733" s="374"/>
      <c r="IZ733" s="2263"/>
      <c r="JA733" s="1869"/>
      <c r="JB733" s="374"/>
      <c r="JC733" s="374"/>
      <c r="JD733" s="2263"/>
      <c r="JE733" s="1869"/>
      <c r="JF733" s="374"/>
      <c r="JG733" s="374"/>
      <c r="JH733" s="2263"/>
      <c r="JI733" s="1869"/>
      <c r="JJ733" s="374"/>
      <c r="JK733" s="374"/>
      <c r="JL733" s="2263"/>
      <c r="JM733" s="1869"/>
      <c r="JN733" s="374"/>
      <c r="JO733" s="374"/>
      <c r="JP733" s="2263"/>
      <c r="JQ733" s="1869"/>
      <c r="JR733" s="374"/>
      <c r="JS733" s="374"/>
      <c r="JT733" s="2263"/>
      <c r="JU733" s="1869"/>
      <c r="JV733" s="374"/>
      <c r="JW733" s="374"/>
      <c r="JX733" s="2263"/>
      <c r="JY733" s="1869"/>
      <c r="JZ733" s="374"/>
      <c r="KA733" s="374"/>
      <c r="KB733" s="2263"/>
      <c r="KC733" s="1869"/>
      <c r="KD733" s="374"/>
      <c r="KE733" s="374"/>
      <c r="KF733" s="2263"/>
      <c r="KG733" s="1869"/>
      <c r="KH733" s="374"/>
      <c r="KI733" s="374"/>
      <c r="KJ733" s="2263"/>
      <c r="KK733" s="1869"/>
      <c r="KL733" s="374"/>
      <c r="KM733" s="374"/>
      <c r="KN733" s="2263"/>
      <c r="KO733" s="1870">
        <v>5</v>
      </c>
      <c r="KP733" s="462">
        <v>4</v>
      </c>
      <c r="KQ733" s="462">
        <v>5</v>
      </c>
      <c r="KR733" s="1871">
        <f t="shared" si="1012"/>
        <v>14</v>
      </c>
      <c r="KS733" s="1870">
        <v>5</v>
      </c>
      <c r="KT733" s="462">
        <v>4</v>
      </c>
      <c r="KU733" s="462">
        <v>4.5</v>
      </c>
      <c r="KV733" s="1871">
        <f t="shared" si="1013"/>
        <v>13.5</v>
      </c>
      <c r="KW733" s="1870"/>
      <c r="KX733" s="462"/>
      <c r="KY733" s="462"/>
      <c r="KZ733" s="1871"/>
      <c r="LA733" s="1870"/>
      <c r="LB733" s="462"/>
      <c r="LC733" s="462"/>
      <c r="LD733" s="1871"/>
      <c r="LE733" s="1870"/>
      <c r="LF733" s="462"/>
      <c r="LG733" s="462"/>
      <c r="LH733" s="1871"/>
      <c r="LI733" s="1870"/>
      <c r="LJ733" s="462"/>
      <c r="LK733" s="462"/>
      <c r="LL733" s="1871"/>
      <c r="LM733" s="1870"/>
      <c r="LN733" s="462"/>
      <c r="LO733" s="462"/>
      <c r="LP733" s="1871"/>
      <c r="LQ733" s="1870"/>
      <c r="LR733" s="462"/>
      <c r="LS733" s="462"/>
      <c r="LT733" s="1871"/>
      <c r="LU733" s="1870"/>
      <c r="LV733" s="462"/>
      <c r="LW733" s="462"/>
      <c r="LX733" s="1871"/>
      <c r="LY733" s="1870"/>
      <c r="LZ733" s="462"/>
      <c r="MA733" s="462"/>
      <c r="MB733" s="1871"/>
      <c r="MC733" s="1870"/>
      <c r="MD733" s="462"/>
      <c r="ME733" s="462"/>
      <c r="MF733" s="1871"/>
      <c r="MG733" s="1870"/>
      <c r="MH733" s="462"/>
      <c r="MI733" s="462"/>
      <c r="MJ733" s="1871"/>
      <c r="MK733" s="1870"/>
      <c r="ML733" s="462"/>
      <c r="MM733" s="462"/>
      <c r="MN733" s="1871"/>
      <c r="MO733" s="1870"/>
      <c r="MP733" s="462"/>
      <c r="MQ733" s="462"/>
      <c r="MR733" s="1871"/>
      <c r="MS733" s="1870"/>
      <c r="MT733" s="462"/>
      <c r="MU733" s="462"/>
      <c r="MV733" s="1871"/>
      <c r="MW733" s="1870"/>
      <c r="MX733" s="462"/>
      <c r="MY733" s="462"/>
      <c r="MZ733" s="1871"/>
      <c r="NA733" s="1870"/>
      <c r="NB733" s="462"/>
      <c r="NC733" s="462"/>
      <c r="ND733" s="1871"/>
    </row>
    <row r="734" spans="1:368" s="78" customFormat="1" thickBot="1">
      <c r="A734" s="899"/>
      <c r="B734" s="1754"/>
      <c r="C734" s="1790"/>
      <c r="D734" s="2331"/>
      <c r="E734" s="1790"/>
      <c r="F734" s="2342"/>
      <c r="G734" s="2342" t="s">
        <v>580</v>
      </c>
      <c r="H734" s="2352">
        <f t="shared" si="1007"/>
        <v>4.5066666666666668</v>
      </c>
      <c r="I734" s="2343">
        <f t="shared" si="1008"/>
        <v>4.0066666666666668</v>
      </c>
      <c r="J734" s="2354">
        <f t="shared" si="1014"/>
        <v>5.12</v>
      </c>
      <c r="K734" s="2214">
        <f t="shared" si="1009"/>
        <v>13.633333333333333</v>
      </c>
      <c r="L734" s="1754"/>
      <c r="M734" s="65"/>
      <c r="N734" s="65"/>
      <c r="O734" s="65"/>
      <c r="P734" s="218"/>
      <c r="Q734" s="2511"/>
      <c r="R734" s="97"/>
      <c r="S734" s="98"/>
      <c r="T734" s="2512"/>
      <c r="U734" s="41"/>
      <c r="V734" s="41"/>
      <c r="W734" s="41"/>
      <c r="X734" s="100"/>
      <c r="Y734" s="101"/>
      <c r="Z734" s="101"/>
      <c r="AA734" s="101"/>
      <c r="AB734" s="102"/>
      <c r="AC734" s="484"/>
      <c r="AD734" s="484"/>
      <c r="AE734" s="484"/>
      <c r="AF734" s="356"/>
      <c r="AG734" s="2407"/>
      <c r="AH734" s="546"/>
      <c r="AI734" s="546"/>
      <c r="AJ734" s="724"/>
      <c r="AK734" s="485">
        <v>4.5</v>
      </c>
      <c r="AL734" s="486">
        <v>4.5</v>
      </c>
      <c r="AM734" s="486">
        <v>5</v>
      </c>
      <c r="AN734" s="2361">
        <f t="shared" si="1010"/>
        <v>14</v>
      </c>
      <c r="AO734" s="2227"/>
      <c r="AP734" s="2227"/>
      <c r="AQ734" s="2227"/>
      <c r="AR734" s="108"/>
      <c r="AS734" s="358"/>
      <c r="AT734" s="358"/>
      <c r="AU734" s="358"/>
      <c r="AV734" s="1983"/>
      <c r="AW734" s="1971"/>
      <c r="AX734" s="665"/>
      <c r="AY734" s="666"/>
      <c r="AZ734" s="1963"/>
      <c r="BA734" s="4"/>
      <c r="BB734" s="4"/>
      <c r="BC734" s="4"/>
      <c r="BD734" s="2395"/>
      <c r="BE734" s="2401"/>
      <c r="BF734" s="368"/>
      <c r="BG734" s="2451"/>
      <c r="BH734" s="2448"/>
      <c r="BI734" s="221"/>
      <c r="BJ734" s="221"/>
      <c r="BK734" s="221"/>
      <c r="BL734" s="220"/>
      <c r="BM734" s="1982"/>
      <c r="BN734" s="358"/>
      <c r="BO734" s="358"/>
      <c r="BP734" s="1983"/>
      <c r="BQ734" s="109"/>
      <c r="BR734" s="109"/>
      <c r="BS734" s="109"/>
      <c r="BT734" s="608"/>
      <c r="BU734" s="1939"/>
      <c r="BV734" s="109"/>
      <c r="BW734" s="109"/>
      <c r="BX734" s="1940"/>
      <c r="BY734" s="374"/>
      <c r="BZ734" s="374"/>
      <c r="CA734" s="374"/>
      <c r="CB734" s="2263"/>
      <c r="CC734" s="41"/>
      <c r="CD734" s="41"/>
      <c r="CE734" s="41"/>
      <c r="CF734" s="100"/>
      <c r="CG734" s="38"/>
      <c r="CH734" s="38"/>
      <c r="CI734" s="38"/>
      <c r="CJ734" s="117"/>
      <c r="CK734" s="221"/>
      <c r="CL734" s="221"/>
      <c r="CM734" s="221"/>
      <c r="CN734" s="220"/>
      <c r="CO734" s="1858"/>
      <c r="CQ734" s="3"/>
      <c r="CR734" s="2020"/>
      <c r="CV734" s="121"/>
      <c r="CW734" s="2"/>
      <c r="CY734" s="3"/>
      <c r="CZ734" s="3"/>
      <c r="DA734" s="2"/>
      <c r="DC734" s="3"/>
      <c r="DD734" s="3"/>
      <c r="DE734" s="2"/>
      <c r="DG734" s="3"/>
      <c r="DH734" s="3"/>
      <c r="DI734" s="2"/>
      <c r="DK734" s="3"/>
      <c r="DL734" s="3"/>
      <c r="DM734" s="90"/>
      <c r="DN734" s="90"/>
      <c r="DO734" s="90"/>
      <c r="DP734" s="103"/>
      <c r="DQ734" s="2"/>
      <c r="DS734" s="3"/>
      <c r="DT734" s="121"/>
      <c r="DU734" s="2"/>
      <c r="DW734" s="3"/>
      <c r="DX734" s="121"/>
      <c r="DY734" s="2"/>
      <c r="EA734" s="3"/>
      <c r="EB734" s="121"/>
      <c r="EC734" s="2"/>
      <c r="EE734" s="3"/>
      <c r="EF734" s="121"/>
      <c r="EG734" s="2"/>
      <c r="EI734" s="3"/>
      <c r="EJ734" s="121"/>
      <c r="EK734" s="2"/>
      <c r="EM734" s="3"/>
      <c r="EN734" s="121"/>
      <c r="EO734" s="1870"/>
      <c r="EP734" s="462"/>
      <c r="EQ734" s="462"/>
      <c r="ER734" s="1871"/>
      <c r="ES734" s="2"/>
      <c r="EU734" s="3"/>
      <c r="EV734" s="121"/>
      <c r="EW734" s="2"/>
      <c r="EY734" s="3"/>
      <c r="EZ734" s="121"/>
      <c r="FA734" s="2"/>
      <c r="FC734" s="3"/>
      <c r="FD734" s="121"/>
      <c r="FE734" s="1682"/>
      <c r="FF734" s="1683"/>
      <c r="FG734" s="1684"/>
      <c r="FH734" s="1685"/>
      <c r="FL734" s="2252"/>
      <c r="FP734" s="2252"/>
      <c r="FQ734" s="1858"/>
      <c r="FT734" s="2252"/>
      <c r="FX734" s="2252"/>
      <c r="FY734" s="374"/>
      <c r="FZ734" s="374"/>
      <c r="GA734" s="374"/>
      <c r="GB734" s="2263"/>
      <c r="GF734" s="2252"/>
      <c r="GG734" s="1858"/>
      <c r="GJ734" s="2252"/>
      <c r="GK734" s="1858"/>
      <c r="GN734" s="2252"/>
      <c r="GR734" s="2252"/>
      <c r="GS734" s="1870"/>
      <c r="GT734" s="462"/>
      <c r="GU734" s="462"/>
      <c r="GV734" s="1871"/>
      <c r="GW734" s="2477">
        <f t="shared" ref="GW734" si="1015">GZ734*6/20</f>
        <v>4.0200000000000005</v>
      </c>
      <c r="GX734" s="2477">
        <f t="shared" ref="GX734" si="1016">GZ734*6/20</f>
        <v>4.0200000000000005</v>
      </c>
      <c r="GY734" s="2477">
        <f t="shared" ref="GY734" si="1017">GZ734*8/20</f>
        <v>5.36</v>
      </c>
      <c r="GZ734" s="2478">
        <v>13.4</v>
      </c>
      <c r="HA734" s="1870"/>
      <c r="HB734" s="462"/>
      <c r="HC734" s="462"/>
      <c r="HD734" s="1871"/>
      <c r="HE734" s="1870"/>
      <c r="HF734" s="462"/>
      <c r="HG734" s="462"/>
      <c r="HH734" s="1871"/>
      <c r="HI734" s="374"/>
      <c r="HJ734" s="374"/>
      <c r="HK734" s="374"/>
      <c r="HL734" s="2263"/>
      <c r="HM734" s="1870"/>
      <c r="HN734" s="462"/>
      <c r="HO734" s="462"/>
      <c r="HP734" s="1871"/>
      <c r="HQ734" s="1870"/>
      <c r="HR734" s="462"/>
      <c r="HS734" s="462"/>
      <c r="HT734" s="1871"/>
      <c r="HU734" s="1870"/>
      <c r="HV734" s="462"/>
      <c r="HW734" s="462"/>
      <c r="HX734" s="1871"/>
      <c r="HY734" s="1870"/>
      <c r="HZ734" s="462"/>
      <c r="IA734" s="462"/>
      <c r="IB734" s="1871"/>
      <c r="IC734" s="1870"/>
      <c r="ID734" s="462"/>
      <c r="IE734" s="462"/>
      <c r="IF734" s="1871"/>
      <c r="IG734" s="1870"/>
      <c r="IH734" s="462"/>
      <c r="II734" s="462"/>
      <c r="IJ734" s="1871"/>
      <c r="IK734" s="1870"/>
      <c r="IL734" s="462"/>
      <c r="IM734" s="462"/>
      <c r="IN734" s="1871"/>
      <c r="IO734" s="374"/>
      <c r="IP734" s="374"/>
      <c r="IQ734" s="374"/>
      <c r="IR734" s="2263"/>
      <c r="IS734" s="374"/>
      <c r="IT734" s="374"/>
      <c r="IU734" s="374"/>
      <c r="IV734" s="1870"/>
      <c r="IW734" s="1869"/>
      <c r="IX734" s="374"/>
      <c r="IY734" s="374"/>
      <c r="IZ734" s="2263"/>
      <c r="JA734" s="1869"/>
      <c r="JB734" s="374"/>
      <c r="JC734" s="374"/>
      <c r="JD734" s="2263"/>
      <c r="JE734" s="1869"/>
      <c r="JF734" s="374"/>
      <c r="JG734" s="374"/>
      <c r="JH734" s="2263"/>
      <c r="JI734" s="1869"/>
      <c r="JJ734" s="374"/>
      <c r="JK734" s="374"/>
      <c r="JL734" s="2263"/>
      <c r="JM734" s="1869"/>
      <c r="JN734" s="374"/>
      <c r="JO734" s="374"/>
      <c r="JP734" s="2263"/>
      <c r="JQ734" s="1869"/>
      <c r="JR734" s="374"/>
      <c r="JS734" s="374"/>
      <c r="JT734" s="2263"/>
      <c r="JU734" s="1869"/>
      <c r="JV734" s="374"/>
      <c r="JW734" s="374"/>
      <c r="JX734" s="2263"/>
      <c r="JY734" s="1869"/>
      <c r="JZ734" s="374"/>
      <c r="KA734" s="374"/>
      <c r="KB734" s="2263"/>
      <c r="KC734" s="1869"/>
      <c r="KD734" s="374"/>
      <c r="KE734" s="374"/>
      <c r="KF734" s="2263"/>
      <c r="KG734" s="1869"/>
      <c r="KH734" s="374"/>
      <c r="KI734" s="374"/>
      <c r="KJ734" s="2263"/>
      <c r="KK734" s="1869"/>
      <c r="KL734" s="374"/>
      <c r="KM734" s="374"/>
      <c r="KN734" s="2263"/>
      <c r="KO734" s="1870">
        <v>3.5</v>
      </c>
      <c r="KP734" s="462">
        <v>4</v>
      </c>
      <c r="KQ734" s="462">
        <v>5</v>
      </c>
      <c r="KR734" s="1871">
        <f t="shared" si="1012"/>
        <v>12.5</v>
      </c>
      <c r="KS734" s="1870">
        <v>5</v>
      </c>
      <c r="KT734" s="462">
        <v>3.5</v>
      </c>
      <c r="KU734" s="462">
        <v>5</v>
      </c>
      <c r="KV734" s="1871">
        <f t="shared" si="1013"/>
        <v>13.5</v>
      </c>
      <c r="KW734" s="1870"/>
      <c r="KX734" s="462"/>
      <c r="KY734" s="462"/>
      <c r="KZ734" s="1871"/>
      <c r="LA734" s="1870"/>
      <c r="LB734" s="462"/>
      <c r="LC734" s="462"/>
      <c r="LD734" s="1871"/>
      <c r="LE734" s="1870"/>
      <c r="LF734" s="462"/>
      <c r="LG734" s="462"/>
      <c r="LH734" s="1871"/>
      <c r="LI734" s="1870"/>
      <c r="LJ734" s="462"/>
      <c r="LK734" s="462"/>
      <c r="LL734" s="1871"/>
      <c r="LM734" s="1870"/>
      <c r="LN734" s="462"/>
      <c r="LO734" s="462"/>
      <c r="LP734" s="1871"/>
      <c r="LQ734" s="1870"/>
      <c r="LR734" s="462"/>
      <c r="LS734" s="462"/>
      <c r="LT734" s="1871"/>
      <c r="LU734" s="1870"/>
      <c r="LV734" s="462"/>
      <c r="LW734" s="462"/>
      <c r="LX734" s="1871"/>
      <c r="LY734" s="1870"/>
      <c r="LZ734" s="462"/>
      <c r="MA734" s="462"/>
      <c r="MB734" s="1871"/>
      <c r="MC734" s="1870"/>
      <c r="MD734" s="462"/>
      <c r="ME734" s="462"/>
      <c r="MF734" s="1871"/>
      <c r="MG734" s="1870"/>
      <c r="MH734" s="462"/>
      <c r="MI734" s="462"/>
      <c r="MJ734" s="1871"/>
      <c r="MK734" s="1870"/>
      <c r="ML734" s="462"/>
      <c r="MM734" s="462"/>
      <c r="MN734" s="1871"/>
      <c r="MO734" s="1870"/>
      <c r="MP734" s="462"/>
      <c r="MQ734" s="462"/>
      <c r="MR734" s="1871"/>
      <c r="MS734" s="1870"/>
      <c r="MT734" s="462"/>
      <c r="MU734" s="462"/>
      <c r="MV734" s="1871"/>
      <c r="MW734" s="1870"/>
      <c r="MX734" s="462"/>
      <c r="MY734" s="462"/>
      <c r="MZ734" s="1871"/>
      <c r="NA734" s="1870"/>
      <c r="NB734" s="462"/>
      <c r="NC734" s="462"/>
      <c r="ND734" s="1871"/>
    </row>
    <row r="735" spans="1:368" s="933" customFormat="1" thickBot="1">
      <c r="A735" s="900"/>
      <c r="B735" s="1761"/>
      <c r="C735" s="2340"/>
      <c r="D735" s="2347"/>
      <c r="E735" s="2340"/>
      <c r="F735" s="2270"/>
      <c r="G735" s="2270" t="s">
        <v>795</v>
      </c>
      <c r="H735" s="2377">
        <f t="shared" si="1007"/>
        <v>4.333333333333333</v>
      </c>
      <c r="I735" s="2352">
        <f t="shared" si="1008"/>
        <v>4.833333333333333</v>
      </c>
      <c r="J735" s="2343">
        <f t="shared" si="1014"/>
        <v>4.833333333333333</v>
      </c>
      <c r="K735" s="2216">
        <f t="shared" si="1009"/>
        <v>14</v>
      </c>
      <c r="L735" s="1761"/>
      <c r="M735" s="2136"/>
      <c r="N735" s="2136"/>
      <c r="O735" s="2136"/>
      <c r="P735" s="2492"/>
      <c r="Q735" s="2538"/>
      <c r="R735" s="2137"/>
      <c r="S735" s="2138"/>
      <c r="T735" s="2539"/>
      <c r="U735" s="2139"/>
      <c r="V735" s="2139"/>
      <c r="W735" s="2139"/>
      <c r="X735" s="2140"/>
      <c r="Y735" s="2204"/>
      <c r="Z735" s="2204"/>
      <c r="AA735" s="2204"/>
      <c r="AB735" s="2205"/>
      <c r="AC735" s="2212"/>
      <c r="AD735" s="2213"/>
      <c r="AE735" s="2213"/>
      <c r="AF735" s="2357"/>
      <c r="AG735" s="2212"/>
      <c r="AH735" s="2213"/>
      <c r="AI735" s="2213"/>
      <c r="AJ735" s="2357"/>
      <c r="AK735" s="485">
        <v>4.5</v>
      </c>
      <c r="AL735" s="486">
        <v>5</v>
      </c>
      <c r="AM735" s="486">
        <v>4.5</v>
      </c>
      <c r="AN735" s="2361">
        <f t="shared" si="1010"/>
        <v>14</v>
      </c>
      <c r="AO735" s="2229"/>
      <c r="AP735" s="2229"/>
      <c r="AQ735" s="2229"/>
      <c r="AR735" s="2230"/>
      <c r="AS735" s="918"/>
      <c r="AT735" s="918"/>
      <c r="AU735" s="918"/>
      <c r="AV735" s="2390"/>
      <c r="AW735" s="2414"/>
      <c r="AX735" s="2415"/>
      <c r="AY735" s="2416"/>
      <c r="AZ735" s="1979"/>
      <c r="BA735" s="2156"/>
      <c r="BB735" s="2156"/>
      <c r="BC735" s="2156"/>
      <c r="BD735" s="2396"/>
      <c r="BE735" s="2402"/>
      <c r="BF735" s="2273"/>
      <c r="BG735" s="2452"/>
      <c r="BH735" s="2449"/>
      <c r="BI735" s="2158"/>
      <c r="BJ735" s="2158"/>
      <c r="BK735" s="2158"/>
      <c r="BL735" s="2166"/>
      <c r="BM735" s="2389"/>
      <c r="BN735" s="918"/>
      <c r="BO735" s="918"/>
      <c r="BP735" s="2390"/>
      <c r="BQ735" s="2149"/>
      <c r="BR735" s="2149"/>
      <c r="BS735" s="2149"/>
      <c r="BT735" s="2151"/>
      <c r="BU735" s="2162"/>
      <c r="BV735" s="2149"/>
      <c r="BW735" s="2149"/>
      <c r="BX735" s="2163"/>
      <c r="BY735" s="906"/>
      <c r="BZ735" s="906"/>
      <c r="CA735" s="906"/>
      <c r="CB735" s="2393"/>
      <c r="CC735" s="2139"/>
      <c r="CD735" s="2139"/>
      <c r="CE735" s="2139"/>
      <c r="CF735" s="2140"/>
      <c r="CG735" s="2160"/>
      <c r="CH735" s="2160"/>
      <c r="CI735" s="2160"/>
      <c r="CJ735" s="2161"/>
      <c r="CK735" s="2158"/>
      <c r="CL735" s="2158"/>
      <c r="CM735" s="2158"/>
      <c r="CN735" s="2166"/>
      <c r="CO735" s="1868"/>
      <c r="CQ735" s="2167"/>
      <c r="CR735" s="2206"/>
      <c r="CV735" s="2168"/>
      <c r="CW735" s="2169"/>
      <c r="CY735" s="2167"/>
      <c r="CZ735" s="2167"/>
      <c r="DA735" s="2169"/>
      <c r="DC735" s="2167"/>
      <c r="DD735" s="2167"/>
      <c r="DE735" s="2169"/>
      <c r="DG735" s="2167"/>
      <c r="DH735" s="2167"/>
      <c r="DI735" s="2169"/>
      <c r="DK735" s="2167"/>
      <c r="DL735" s="2167"/>
      <c r="DM735" s="2170"/>
      <c r="DN735" s="2170"/>
      <c r="DO735" s="2170"/>
      <c r="DP735" s="2171"/>
      <c r="DQ735" s="2169"/>
      <c r="DS735" s="2167"/>
      <c r="DT735" s="2168"/>
      <c r="DU735" s="2169"/>
      <c r="DW735" s="2167"/>
      <c r="DX735" s="2168"/>
      <c r="DY735" s="2169"/>
      <c r="EA735" s="2167"/>
      <c r="EB735" s="2168"/>
      <c r="EC735" s="2169"/>
      <c r="EE735" s="2167"/>
      <c r="EF735" s="2168"/>
      <c r="EG735" s="2169"/>
      <c r="EI735" s="2167"/>
      <c r="EJ735" s="2168"/>
      <c r="EK735" s="2169"/>
      <c r="EM735" s="2167"/>
      <c r="EN735" s="2168"/>
      <c r="EO735" s="2348"/>
      <c r="EP735" s="2233"/>
      <c r="EQ735" s="2233"/>
      <c r="ER735" s="2349"/>
      <c r="ES735" s="2169"/>
      <c r="EU735" s="2167"/>
      <c r="EV735" s="2168"/>
      <c r="EW735" s="2169"/>
      <c r="EY735" s="2167"/>
      <c r="EZ735" s="2168"/>
      <c r="FA735" s="2169"/>
      <c r="FC735" s="2167"/>
      <c r="FD735" s="2168"/>
      <c r="FE735" s="2192"/>
      <c r="FF735" s="2193"/>
      <c r="FG735" s="2194"/>
      <c r="FH735" s="2195"/>
      <c r="FL735" s="2261"/>
      <c r="FP735" s="2261"/>
      <c r="FQ735" s="1868"/>
      <c r="FT735" s="2261"/>
      <c r="FX735" s="2261"/>
      <c r="FY735" s="906"/>
      <c r="FZ735" s="906"/>
      <c r="GA735" s="906"/>
      <c r="GB735" s="2393"/>
      <c r="GF735" s="2261"/>
      <c r="GG735" s="1868"/>
      <c r="GJ735" s="2261"/>
      <c r="GK735" s="1868"/>
      <c r="GN735" s="2261"/>
      <c r="GR735" s="2261"/>
      <c r="GS735" s="2348"/>
      <c r="GT735" s="2233"/>
      <c r="GU735" s="2233"/>
      <c r="GV735" s="2349"/>
      <c r="GW735" s="1870">
        <v>4</v>
      </c>
      <c r="GX735" s="462">
        <v>5</v>
      </c>
      <c r="GY735" s="462">
        <v>5</v>
      </c>
      <c r="GZ735" s="1871">
        <f t="shared" si="1011"/>
        <v>14</v>
      </c>
      <c r="HA735" s="2348"/>
      <c r="HB735" s="2233"/>
      <c r="HC735" s="2233"/>
      <c r="HD735" s="2349"/>
      <c r="HE735" s="2348"/>
      <c r="HF735" s="2233"/>
      <c r="HG735" s="2233"/>
      <c r="HH735" s="2349"/>
      <c r="HI735" s="906"/>
      <c r="HJ735" s="906"/>
      <c r="HK735" s="906"/>
      <c r="HL735" s="2393"/>
      <c r="HM735" s="2212"/>
      <c r="HN735" s="2213"/>
      <c r="HO735" s="2213"/>
      <c r="HP735" s="2357"/>
      <c r="HQ735" s="2348"/>
      <c r="HR735" s="2233"/>
      <c r="HS735" s="2233"/>
      <c r="HT735" s="2349"/>
      <c r="HU735" s="2348"/>
      <c r="HV735" s="2233"/>
      <c r="HW735" s="2233"/>
      <c r="HX735" s="2349"/>
      <c r="HY735" s="2348"/>
      <c r="HZ735" s="2233"/>
      <c r="IA735" s="2233"/>
      <c r="IB735" s="2349"/>
      <c r="IC735" s="2348"/>
      <c r="ID735" s="2233"/>
      <c r="IE735" s="2233"/>
      <c r="IF735" s="2349"/>
      <c r="IG735" s="2348"/>
      <c r="IH735" s="2233"/>
      <c r="II735" s="2233"/>
      <c r="IJ735" s="2349"/>
      <c r="IK735" s="2348"/>
      <c r="IL735" s="2233"/>
      <c r="IM735" s="2233"/>
      <c r="IN735" s="2349"/>
      <c r="IO735" s="2212"/>
      <c r="IP735" s="2213"/>
      <c r="IQ735" s="2213"/>
      <c r="IR735" s="2357"/>
      <c r="IS735" s="906"/>
      <c r="IT735" s="906"/>
      <c r="IU735" s="906"/>
      <c r="IV735" s="2348"/>
      <c r="IW735" s="2243"/>
      <c r="IX735" s="906"/>
      <c r="IY735" s="906"/>
      <c r="IZ735" s="2393"/>
      <c r="JA735" s="2243"/>
      <c r="JB735" s="906"/>
      <c r="JC735" s="906"/>
      <c r="JD735" s="2393"/>
      <c r="JE735" s="2243"/>
      <c r="JF735" s="906"/>
      <c r="JG735" s="906"/>
      <c r="JH735" s="2393"/>
      <c r="JI735" s="2243"/>
      <c r="JJ735" s="906"/>
      <c r="JK735" s="906"/>
      <c r="JL735" s="2393"/>
      <c r="JM735" s="2243"/>
      <c r="JN735" s="906"/>
      <c r="JO735" s="906"/>
      <c r="JP735" s="2393"/>
      <c r="JQ735" s="2243"/>
      <c r="JR735" s="906"/>
      <c r="JS735" s="906"/>
      <c r="JT735" s="2393"/>
      <c r="JU735" s="2243"/>
      <c r="JV735" s="906"/>
      <c r="JW735" s="906"/>
      <c r="JX735" s="2393"/>
      <c r="JY735" s="2243"/>
      <c r="JZ735" s="906"/>
      <c r="KA735" s="906"/>
      <c r="KB735" s="2393"/>
      <c r="KC735" s="2243"/>
      <c r="KD735" s="906"/>
      <c r="KE735" s="906"/>
      <c r="KF735" s="2393"/>
      <c r="KG735" s="2243"/>
      <c r="KH735" s="906"/>
      <c r="KI735" s="906"/>
      <c r="KJ735" s="2393"/>
      <c r="KK735" s="2243"/>
      <c r="KL735" s="906"/>
      <c r="KM735" s="906"/>
      <c r="KN735" s="2393"/>
      <c r="KO735" s="1870">
        <v>3.5</v>
      </c>
      <c r="KP735" s="462">
        <v>3.5</v>
      </c>
      <c r="KQ735" s="462">
        <v>4.5</v>
      </c>
      <c r="KR735" s="1871">
        <f t="shared" si="1012"/>
        <v>11.5</v>
      </c>
      <c r="KS735" s="1870">
        <v>4.5</v>
      </c>
      <c r="KT735" s="462">
        <v>4.5</v>
      </c>
      <c r="KU735" s="462">
        <v>5</v>
      </c>
      <c r="KV735" s="1871">
        <f t="shared" si="1013"/>
        <v>14</v>
      </c>
      <c r="KW735" s="1870"/>
      <c r="KX735" s="462"/>
      <c r="KY735" s="462"/>
      <c r="KZ735" s="1871"/>
      <c r="LA735" s="1870"/>
      <c r="LB735" s="462"/>
      <c r="LC735" s="462"/>
      <c r="LD735" s="1871"/>
      <c r="LE735" s="1870"/>
      <c r="LF735" s="462"/>
      <c r="LG735" s="462"/>
      <c r="LH735" s="1871"/>
      <c r="LI735" s="1870"/>
      <c r="LJ735" s="462"/>
      <c r="LK735" s="462"/>
      <c r="LL735" s="1871"/>
      <c r="LM735" s="1870"/>
      <c r="LN735" s="462"/>
      <c r="LO735" s="462"/>
      <c r="LP735" s="1871"/>
      <c r="LQ735" s="1870"/>
      <c r="LR735" s="462"/>
      <c r="LS735" s="462"/>
      <c r="LT735" s="1871"/>
      <c r="LU735" s="1870"/>
      <c r="LV735" s="462"/>
      <c r="LW735" s="462"/>
      <c r="LX735" s="1871"/>
      <c r="LY735" s="1870"/>
      <c r="LZ735" s="462"/>
      <c r="MA735" s="462"/>
      <c r="MB735" s="1871"/>
      <c r="MC735" s="1870"/>
      <c r="MD735" s="462"/>
      <c r="ME735" s="462"/>
      <c r="MF735" s="1871"/>
      <c r="MG735" s="1870"/>
      <c r="MH735" s="462"/>
      <c r="MI735" s="462"/>
      <c r="MJ735" s="1871"/>
      <c r="MK735" s="1870"/>
      <c r="ML735" s="462"/>
      <c r="MM735" s="462"/>
      <c r="MN735" s="1871"/>
      <c r="MO735" s="1870"/>
      <c r="MP735" s="462"/>
      <c r="MQ735" s="462"/>
      <c r="MR735" s="1871"/>
      <c r="MS735" s="1870"/>
      <c r="MT735" s="462"/>
      <c r="MU735" s="462"/>
      <c r="MV735" s="1871"/>
      <c r="MW735" s="1870"/>
      <c r="MX735" s="462"/>
      <c r="MY735" s="462"/>
      <c r="MZ735" s="1871"/>
      <c r="NA735" s="1870"/>
      <c r="NB735" s="462"/>
      <c r="NC735" s="462"/>
      <c r="ND735" s="1871"/>
    </row>
    <row r="736" spans="1:368" s="898" customFormat="1" thickBot="1">
      <c r="A736" s="861"/>
      <c r="B736" s="1760"/>
      <c r="C736" s="1790"/>
      <c r="D736" s="2331"/>
      <c r="E736" s="1790"/>
      <c r="F736" s="2345" t="s">
        <v>797</v>
      </c>
      <c r="G736" s="2346"/>
      <c r="H736" s="2274"/>
      <c r="I736" s="2274"/>
      <c r="J736" s="2274"/>
      <c r="K736" s="2275"/>
      <c r="L736" s="1760"/>
      <c r="M736" s="2075"/>
      <c r="N736" s="2075"/>
      <c r="O736" s="2075"/>
      <c r="P736" s="2491"/>
      <c r="Q736" s="2536"/>
      <c r="R736" s="2076"/>
      <c r="S736" s="2077"/>
      <c r="T736" s="2537"/>
      <c r="U736" s="2078"/>
      <c r="V736" s="2078"/>
      <c r="W736" s="2078"/>
      <c r="X736" s="2079"/>
      <c r="Y736" s="2199"/>
      <c r="Z736" s="2199"/>
      <c r="AA736" s="2199"/>
      <c r="AB736" s="2200"/>
      <c r="AC736" s="2570"/>
      <c r="AD736" s="2570"/>
      <c r="AE736" s="2571"/>
      <c r="AF736" s="2571"/>
      <c r="AG736" s="2574" t="e">
        <f>STDEV(AJ737:AJ741)</f>
        <v>#DIV/0!</v>
      </c>
      <c r="AH736" s="2574"/>
      <c r="AI736" s="2575" t="e">
        <f>AVERAGE(AJ737:AJ741)</f>
        <v>#DIV/0!</v>
      </c>
      <c r="AJ736" s="2575"/>
      <c r="AK736" s="2574">
        <f>STDEV(AN737:AN741)</f>
        <v>0.75828754440514756</v>
      </c>
      <c r="AL736" s="2574"/>
      <c r="AM736" s="2575">
        <f>AVERAGE(AN737:AN741)</f>
        <v>14.7</v>
      </c>
      <c r="AN736" s="2575"/>
      <c r="AO736" s="2225"/>
      <c r="AP736" s="2225"/>
      <c r="AQ736" s="2225"/>
      <c r="AR736" s="2226"/>
      <c r="AS736" s="2574" t="e">
        <f>STDEV(AV737:AV741)</f>
        <v>#DIV/0!</v>
      </c>
      <c r="AT736" s="2574"/>
      <c r="AU736" s="2575" t="e">
        <f>AVERAGE(AV737:AV741)</f>
        <v>#DIV/0!</v>
      </c>
      <c r="AV736" s="2575"/>
      <c r="AW736" s="2570" t="e">
        <f>STDEV(AZ737:AZ741)</f>
        <v>#DIV/0!</v>
      </c>
      <c r="AX736" s="2570"/>
      <c r="AY736" s="2571" t="e">
        <f>AVERAGE(AZ737:AZ741)</f>
        <v>#DIV/0!</v>
      </c>
      <c r="AZ736" s="2571"/>
      <c r="BA736" s="2095"/>
      <c r="BB736" s="2095"/>
      <c r="BC736" s="2095"/>
      <c r="BD736" s="2394"/>
      <c r="BE736" s="2572" t="e">
        <f>STDEV(BH737:BH741)</f>
        <v>#DIV/0!</v>
      </c>
      <c r="BF736" s="2570"/>
      <c r="BG736" s="2571" t="e">
        <f>AVERAGE(BH737:BH741)</f>
        <v>#DIV/0!</v>
      </c>
      <c r="BH736" s="2571"/>
      <c r="BI736" s="2097"/>
      <c r="BJ736" s="2097"/>
      <c r="BK736" s="2097"/>
      <c r="BL736" s="2098"/>
      <c r="BM736" s="2570"/>
      <c r="BN736" s="2570"/>
      <c r="BO736" s="2571"/>
      <c r="BP736" s="2571"/>
      <c r="BQ736" s="2088"/>
      <c r="BR736" s="2088"/>
      <c r="BS736" s="2088"/>
      <c r="BT736" s="2090"/>
      <c r="BU736" s="2101"/>
      <c r="BV736" s="2088"/>
      <c r="BW736" s="2088"/>
      <c r="BX736" s="2102"/>
      <c r="BY736" s="2570" t="e">
        <f>STDEV(CB737:CB741)</f>
        <v>#DIV/0!</v>
      </c>
      <c r="BZ736" s="2570"/>
      <c r="CA736" s="2571" t="e">
        <f>AVERAGE(CB737:CB741)</f>
        <v>#DIV/0!</v>
      </c>
      <c r="CB736" s="2571"/>
      <c r="CC736" s="2570" t="e">
        <f>STDEV(CF737:CF741)</f>
        <v>#DIV/0!</v>
      </c>
      <c r="CD736" s="2570"/>
      <c r="CE736" s="2571" t="e">
        <f>AVERAGE(CF737:CF741)</f>
        <v>#DIV/0!</v>
      </c>
      <c r="CF736" s="2571"/>
      <c r="CG736" s="2099"/>
      <c r="CH736" s="2099"/>
      <c r="CI736" s="2099"/>
      <c r="CJ736" s="2100"/>
      <c r="CK736" s="2097"/>
      <c r="CL736" s="2097"/>
      <c r="CM736" s="2097"/>
      <c r="CN736" s="2105"/>
      <c r="CO736" s="1867"/>
      <c r="CQ736" s="2106"/>
      <c r="CR736" s="2201"/>
      <c r="CV736" s="2107"/>
      <c r="CW736" s="2108"/>
      <c r="CY736" s="2106"/>
      <c r="CZ736" s="2106"/>
      <c r="DA736" s="2570" t="e">
        <f>STDEV(DD737:DD741)</f>
        <v>#DIV/0!</v>
      </c>
      <c r="DB736" s="2570"/>
      <c r="DC736" s="2571" t="e">
        <f>AVERAGE(DD737:DD741)</f>
        <v>#DIV/0!</v>
      </c>
      <c r="DD736" s="2571"/>
      <c r="DE736" s="2108"/>
      <c r="DG736" s="2106"/>
      <c r="DH736" s="2106"/>
      <c r="DI736" s="2108"/>
      <c r="DK736" s="2106"/>
      <c r="DL736" s="2106"/>
      <c r="DM736" s="2109"/>
      <c r="DN736" s="2109"/>
      <c r="DO736" s="2109"/>
      <c r="DP736" s="2110"/>
      <c r="DQ736" s="2108"/>
      <c r="DS736" s="2106"/>
      <c r="DT736" s="2107"/>
      <c r="DU736" s="2570" t="e">
        <f>STDEV(DX737:DX741)</f>
        <v>#DIV/0!</v>
      </c>
      <c r="DV736" s="2570"/>
      <c r="DW736" s="2571" t="e">
        <f>AVERAGE(DX737:DX741)</f>
        <v>#DIV/0!</v>
      </c>
      <c r="DX736" s="2571"/>
      <c r="DY736" s="2108"/>
      <c r="EA736" s="2106"/>
      <c r="EB736" s="2107"/>
      <c r="EC736" s="2108"/>
      <c r="EE736" s="2106"/>
      <c r="EF736" s="2107"/>
      <c r="EG736" s="2108"/>
      <c r="EI736" s="2106"/>
      <c r="EJ736" s="2107"/>
      <c r="EK736" s="2108"/>
      <c r="EM736" s="2106"/>
      <c r="EN736" s="2107"/>
      <c r="EO736" s="2570"/>
      <c r="EP736" s="2570"/>
      <c r="EQ736" s="2571"/>
      <c r="ER736" s="2571"/>
      <c r="ES736" s="2108"/>
      <c r="EU736" s="2106"/>
      <c r="EV736" s="2107"/>
      <c r="EW736" s="2108"/>
      <c r="EY736" s="2106"/>
      <c r="EZ736" s="2107"/>
      <c r="FA736" s="2108"/>
      <c r="FC736" s="2106"/>
      <c r="FD736" s="2107"/>
      <c r="FE736" s="2131"/>
      <c r="FF736" s="2132"/>
      <c r="FG736" s="2133"/>
      <c r="FH736" s="2134"/>
      <c r="FL736" s="2260"/>
      <c r="FP736" s="2260"/>
      <c r="FQ736" s="1867"/>
      <c r="FT736" s="2260"/>
      <c r="FX736" s="2260"/>
      <c r="FY736" s="2570">
        <f>STDEV(GB737:GB741)</f>
        <v>1.1180339887498949</v>
      </c>
      <c r="FZ736" s="2570"/>
      <c r="GA736" s="2571">
        <f>AVERAGE(GB737:GB741)</f>
        <v>14.5</v>
      </c>
      <c r="GB736" s="2571"/>
      <c r="GC736" s="2570" t="e">
        <f>STDEV(GF737:GF741)</f>
        <v>#DIV/0!</v>
      </c>
      <c r="GD736" s="2570"/>
      <c r="GE736" s="2571" t="e">
        <f>AVERAGE(GF737:GF741)</f>
        <v>#DIV/0!</v>
      </c>
      <c r="GF736" s="2571"/>
      <c r="GG736" s="1867"/>
      <c r="GJ736" s="2260"/>
      <c r="GK736" s="1867"/>
      <c r="GN736" s="2260"/>
      <c r="GR736" s="2260"/>
      <c r="GS736" s="2570" t="e">
        <f>STDEV(GV737:GV741)</f>
        <v>#DIV/0!</v>
      </c>
      <c r="GT736" s="2570"/>
      <c r="GU736" s="2571" t="e">
        <f>AVERAGE(GV737:GV741)</f>
        <v>#DIV/0!</v>
      </c>
      <c r="GV736" s="2571"/>
      <c r="GW736" s="2570" t="e">
        <f>STDEV(GZ737:GZ741)</f>
        <v>#DIV/0!</v>
      </c>
      <c r="GX736" s="2570"/>
      <c r="GY736" s="2571" t="e">
        <f>AVERAGE(GZ737:GZ741)</f>
        <v>#DIV/0!</v>
      </c>
      <c r="GZ736" s="2571"/>
      <c r="HA736" s="2570"/>
      <c r="HB736" s="2570"/>
      <c r="HC736" s="2571"/>
      <c r="HD736" s="2571"/>
      <c r="HE736" s="2570" t="e">
        <f>STDEV(HH737:HH741)</f>
        <v>#DIV/0!</v>
      </c>
      <c r="HF736" s="2570"/>
      <c r="HG736" s="2571" t="e">
        <f>AVERAGE(HH737:HH741)</f>
        <v>#DIV/0!</v>
      </c>
      <c r="HH736" s="2571"/>
      <c r="HI736" s="2570" t="e">
        <f>STDEV(HL737:HL741)</f>
        <v>#DIV/0!</v>
      </c>
      <c r="HJ736" s="2570"/>
      <c r="HK736" s="2571" t="e">
        <f>AVERAGE(HL737:HL741)</f>
        <v>#DIV/0!</v>
      </c>
      <c r="HL736" s="2571"/>
      <c r="HM736" s="2570" t="e">
        <f>STDEV(HP737:HP741)</f>
        <v>#DIV/0!</v>
      </c>
      <c r="HN736" s="2570"/>
      <c r="HO736" s="2571" t="e">
        <f>AVERAGE(HP737:HP741)</f>
        <v>#DIV/0!</v>
      </c>
      <c r="HP736" s="2571"/>
      <c r="HQ736" s="2570" t="e">
        <f>STDEV(HT737:HT741)</f>
        <v>#DIV/0!</v>
      </c>
      <c r="HR736" s="2570"/>
      <c r="HS736" s="2571" t="e">
        <f>AVERAGE(HT737:HT741)</f>
        <v>#DIV/0!</v>
      </c>
      <c r="HT736" s="2571"/>
      <c r="HU736" s="2570"/>
      <c r="HV736" s="2570"/>
      <c r="HW736" s="2571"/>
      <c r="HX736" s="2571"/>
      <c r="HY736" s="2570"/>
      <c r="HZ736" s="2570"/>
      <c r="IA736" s="2571"/>
      <c r="IB736" s="2571"/>
      <c r="IC736" s="2570" t="e">
        <f>STDEV(IF737:IF741)</f>
        <v>#DIV/0!</v>
      </c>
      <c r="ID736" s="2570"/>
      <c r="IE736" s="2571" t="e">
        <f>AVERAGE(IF737:IF741)</f>
        <v>#DIV/0!</v>
      </c>
      <c r="IF736" s="2571"/>
      <c r="IG736" s="2570"/>
      <c r="IH736" s="2570"/>
      <c r="II736" s="2571"/>
      <c r="IJ736" s="2571"/>
      <c r="IK736" s="2570">
        <f>STDEV(IN737:IR741)</f>
        <v>2.0463381929681126</v>
      </c>
      <c r="IL736" s="2570"/>
      <c r="IM736" s="2571">
        <f>AVERAGE(IN737:IR741)</f>
        <v>13.75</v>
      </c>
      <c r="IN736" s="2571"/>
      <c r="IO736" s="2570" t="e">
        <f>STDEV(IR737:IV741)</f>
        <v>#DIV/0!</v>
      </c>
      <c r="IP736" s="2570"/>
      <c r="IQ736" s="2571" t="e">
        <f>AVERAGE(IR737:IV741)</f>
        <v>#DIV/0!</v>
      </c>
      <c r="IR736" s="2571"/>
      <c r="IS736" s="2570"/>
      <c r="IT736" s="2570"/>
      <c r="IU736" s="2571"/>
      <c r="IV736" s="2571"/>
      <c r="IW736" s="2570" t="e">
        <f>STDEV(IZ737:JD741)</f>
        <v>#DIV/0!</v>
      </c>
      <c r="IX736" s="2570"/>
      <c r="IY736" s="2571" t="e">
        <f>AVERAGE(IZ737:JD741)</f>
        <v>#DIV/0!</v>
      </c>
      <c r="IZ736" s="2571"/>
      <c r="JA736" s="2570" t="e">
        <f>STDEV(JD737:JH741)</f>
        <v>#DIV/0!</v>
      </c>
      <c r="JB736" s="2570"/>
      <c r="JC736" s="2571" t="e">
        <f>AVERAGE(JD737:JH741)</f>
        <v>#DIV/0!</v>
      </c>
      <c r="JD736" s="2571"/>
      <c r="JE736" s="2572"/>
      <c r="JF736" s="2570"/>
      <c r="JG736" s="2571"/>
      <c r="JH736" s="2573"/>
      <c r="JI736" s="2570" t="e">
        <f>STDEV(JL737:JP741)</f>
        <v>#DIV/0!</v>
      </c>
      <c r="JJ736" s="2570"/>
      <c r="JK736" s="2571" t="e">
        <f>AVERAGE(JL737:JP741)</f>
        <v>#DIV/0!</v>
      </c>
      <c r="JL736" s="2571"/>
      <c r="JM736" s="2570"/>
      <c r="JN736" s="2570"/>
      <c r="JO736" s="2571"/>
      <c r="JP736" s="2571"/>
      <c r="JQ736" s="2570">
        <f>STDEV(JT737:JT741)</f>
        <v>1.8371173070873836</v>
      </c>
      <c r="JR736" s="2570"/>
      <c r="JS736" s="2571">
        <f>AVERAGE(JT737:JT741)</f>
        <v>14</v>
      </c>
      <c r="JT736" s="2571"/>
      <c r="JU736" s="2570" t="e">
        <f>STDEV(JX737:KB741)</f>
        <v>#DIV/0!</v>
      </c>
      <c r="JV736" s="2570"/>
      <c r="JW736" s="2571" t="e">
        <f>AVERAGE(JX737:KB741)</f>
        <v>#DIV/0!</v>
      </c>
      <c r="JX736" s="2571"/>
      <c r="JY736" s="2570" t="e">
        <f>STDEV(KB737:KF741)</f>
        <v>#DIV/0!</v>
      </c>
      <c r="JZ736" s="2570"/>
      <c r="KA736" s="2571" t="e">
        <f>AVERAGE(KB737:KF741)</f>
        <v>#DIV/0!</v>
      </c>
      <c r="KB736" s="2571"/>
      <c r="KC736" s="2570" t="e">
        <f>STDEV(KF737:KJ741)</f>
        <v>#DIV/0!</v>
      </c>
      <c r="KD736" s="2570"/>
      <c r="KE736" s="2571" t="e">
        <f>AVERAGE(KF737:KJ741)</f>
        <v>#DIV/0!</v>
      </c>
      <c r="KF736" s="2571"/>
      <c r="KG736" s="2570" t="e">
        <f>STDEV(KJ737:KN741)</f>
        <v>#DIV/0!</v>
      </c>
      <c r="KH736" s="2570"/>
      <c r="KI736" s="2571" t="e">
        <f>AVERAGE(KJ737:KN741)</f>
        <v>#DIV/0!</v>
      </c>
      <c r="KJ736" s="2571"/>
      <c r="KK736" s="2570">
        <f>STDEV(KN737:KR741)</f>
        <v>4.0291128055689871</v>
      </c>
      <c r="KL736" s="2570"/>
      <c r="KM736" s="2571">
        <f>AVERAGE(KN737:KR741)</f>
        <v>6.625</v>
      </c>
      <c r="KN736" s="2571"/>
      <c r="KO736" s="2570">
        <f>STDEV(KR737:KR741)</f>
        <v>1.4361406616345072</v>
      </c>
      <c r="KP736" s="2570"/>
      <c r="KQ736" s="2571">
        <f>AVERAGE(KR737:KR741)</f>
        <v>13.25</v>
      </c>
      <c r="KR736" s="2571"/>
      <c r="KS736" s="2570">
        <f>STDEV(KV737:KZ741)</f>
        <v>1.5968719422671347</v>
      </c>
      <c r="KT736" s="2570"/>
      <c r="KU736" s="2571">
        <f>AVERAGE(KV737:KZ741)</f>
        <v>12.9</v>
      </c>
      <c r="KV736" s="2571"/>
      <c r="KW736" s="2570" t="e">
        <f>STDEV(KZ737:LD741)</f>
        <v>#DIV/0!</v>
      </c>
      <c r="KX736" s="2570"/>
      <c r="KY736" s="2571" t="e">
        <f>AVERAGE(KZ737:LD741)</f>
        <v>#DIV/0!</v>
      </c>
      <c r="KZ736" s="2571"/>
      <c r="LA736" s="2570" t="e">
        <f>STDEV(LD737:LH741)</f>
        <v>#DIV/0!</v>
      </c>
      <c r="LB736" s="2570"/>
      <c r="LC736" s="2571" t="e">
        <f>AVERAGE(LD737:LH741)</f>
        <v>#DIV/0!</v>
      </c>
      <c r="LD736" s="2571"/>
      <c r="LE736" s="2570" t="e">
        <f>STDEV(LH737:LL741)</f>
        <v>#DIV/0!</v>
      </c>
      <c r="LF736" s="2570"/>
      <c r="LG736" s="2571" t="e">
        <f>AVERAGE(LH737:LL741)</f>
        <v>#DIV/0!</v>
      </c>
      <c r="LH736" s="2571"/>
      <c r="LI736" s="2570" t="e">
        <f>STDEV(LL737:LP741)</f>
        <v>#DIV/0!</v>
      </c>
      <c r="LJ736" s="2570"/>
      <c r="LK736" s="2571" t="e">
        <f>AVERAGE(LL737:LP741)</f>
        <v>#DIV/0!</v>
      </c>
      <c r="LL736" s="2571"/>
      <c r="LM736" s="2570" t="e">
        <f>STDEV(LP737:LT741)</f>
        <v>#DIV/0!</v>
      </c>
      <c r="LN736" s="2570"/>
      <c r="LO736" s="2571" t="e">
        <f>AVERAGE(LP737:LT741)</f>
        <v>#DIV/0!</v>
      </c>
      <c r="LP736" s="2571"/>
      <c r="LQ736" s="2570" t="e">
        <f>STDEV(LT737:LX741)</f>
        <v>#DIV/0!</v>
      </c>
      <c r="LR736" s="2570"/>
      <c r="LS736" s="2571" t="e">
        <f>AVERAGE(LT737:LX741)</f>
        <v>#DIV/0!</v>
      </c>
      <c r="LT736" s="2571"/>
      <c r="LU736" s="2570" t="e">
        <f>STDEV(LX737:MB741)</f>
        <v>#DIV/0!</v>
      </c>
      <c r="LV736" s="2570"/>
      <c r="LW736" s="2571" t="e">
        <f>AVERAGE(LX737:MB741)</f>
        <v>#DIV/0!</v>
      </c>
      <c r="LX736" s="2571"/>
      <c r="LY736" s="2570" t="e">
        <f>STDEV(MB737:MF741)</f>
        <v>#DIV/0!</v>
      </c>
      <c r="LZ736" s="2570"/>
      <c r="MA736" s="2571" t="e">
        <f>AVERAGE(MB737:MF741)</f>
        <v>#DIV/0!</v>
      </c>
      <c r="MB736" s="2571"/>
      <c r="MC736" s="2570" t="e">
        <f>STDEV(MF737:MJ741)</f>
        <v>#DIV/0!</v>
      </c>
      <c r="MD736" s="2570"/>
      <c r="ME736" s="2571" t="e">
        <f>AVERAGE(MF737:MJ741)</f>
        <v>#DIV/0!</v>
      </c>
      <c r="MF736" s="2571"/>
      <c r="MG736" s="2570" t="e">
        <f>STDEV(MJ737:MN741)</f>
        <v>#DIV/0!</v>
      </c>
      <c r="MH736" s="2570"/>
      <c r="MI736" s="2571" t="e">
        <f>AVERAGE(MJ737:MN741)</f>
        <v>#DIV/0!</v>
      </c>
      <c r="MJ736" s="2571"/>
      <c r="MK736" s="2570" t="e">
        <f>STDEV(MN737:MR741)</f>
        <v>#DIV/0!</v>
      </c>
      <c r="ML736" s="2570"/>
      <c r="MM736" s="2571" t="e">
        <f>AVERAGE(MN737:MR741)</f>
        <v>#DIV/0!</v>
      </c>
      <c r="MN736" s="2571"/>
      <c r="MO736" s="2570" t="e">
        <f>STDEV(MR737:MV741)</f>
        <v>#DIV/0!</v>
      </c>
      <c r="MP736" s="2570"/>
      <c r="MQ736" s="2571" t="e">
        <f>AVERAGE(MR737:MV741)</f>
        <v>#DIV/0!</v>
      </c>
      <c r="MR736" s="2571"/>
      <c r="MS736" s="2570" t="e">
        <f>STDEV(MV737:MZ741)</f>
        <v>#DIV/0!</v>
      </c>
      <c r="MT736" s="2570"/>
      <c r="MU736" s="2571" t="e">
        <f>AVERAGE(MV737:MZ741)</f>
        <v>#DIV/0!</v>
      </c>
      <c r="MV736" s="2571"/>
      <c r="MW736" s="2570" t="e">
        <f>STDEV(MZ737:ND741)</f>
        <v>#DIV/0!</v>
      </c>
      <c r="MX736" s="2570"/>
      <c r="MY736" s="2571" t="e">
        <f>AVERAGE(MZ737:ND741)</f>
        <v>#DIV/0!</v>
      </c>
      <c r="MZ736" s="2571"/>
      <c r="NA736" s="2570" t="e">
        <f>STDEV(ND737:NH741)</f>
        <v>#DIV/0!</v>
      </c>
      <c r="NB736" s="2570"/>
      <c r="NC736" s="2571" t="e">
        <f>AVERAGE(ND737:NH741)</f>
        <v>#DIV/0!</v>
      </c>
      <c r="ND736" s="2571"/>
    </row>
    <row r="737" spans="1:368" s="78" customFormat="1" thickBot="1">
      <c r="A737" s="899"/>
      <c r="B737" s="1754"/>
      <c r="C737" s="1790"/>
      <c r="D737" s="2331"/>
      <c r="E737" s="1790"/>
      <c r="F737" s="2342" t="s">
        <v>798</v>
      </c>
      <c r="G737" s="2342" t="s">
        <v>799</v>
      </c>
      <c r="H737" s="2354">
        <f>AVERAGE(AC737,CG737,BE737,JQ737,HI737,FY737,AK737,KO737,KS737,BY737,IK737)</f>
        <v>4.2208333333333332</v>
      </c>
      <c r="I737" s="2343">
        <f t="shared" ref="I737:J737" si="1018">AVERAGE(AD737,CH737,BF737,JR737,HJ737,FZ737,AL737,KP737,KT737,BZ737,IL737)</f>
        <v>3.7208333333333332</v>
      </c>
      <c r="J737" s="2377">
        <f t="shared" si="1018"/>
        <v>5.4333333333333336</v>
      </c>
      <c r="K737" s="2216">
        <f t="shared" ref="K737:K743" si="1019">SUM(H737:J737)</f>
        <v>13.375</v>
      </c>
      <c r="L737" s="1754"/>
      <c r="M737" s="65"/>
      <c r="N737" s="65"/>
      <c r="O737" s="65"/>
      <c r="P737" s="218"/>
      <c r="Q737" s="2511"/>
      <c r="R737" s="97"/>
      <c r="S737" s="98"/>
      <c r="T737" s="2512"/>
      <c r="U737" s="41"/>
      <c r="V737" s="41"/>
      <c r="W737" s="41"/>
      <c r="X737" s="100"/>
      <c r="Y737" s="101"/>
      <c r="Z737" s="101"/>
      <c r="AA737" s="101"/>
      <c r="AB737" s="102"/>
      <c r="AC737" s="484"/>
      <c r="AD737" s="484"/>
      <c r="AE737" s="484"/>
      <c r="AF737" s="2403"/>
      <c r="AG737" s="2407"/>
      <c r="AH737" s="546"/>
      <c r="AI737" s="546"/>
      <c r="AJ737" s="724"/>
      <c r="AK737" s="485">
        <v>4.5</v>
      </c>
      <c r="AL737" s="486">
        <v>4</v>
      </c>
      <c r="AM737" s="486">
        <v>6</v>
      </c>
      <c r="AN737" s="2361">
        <f t="shared" ref="AN737:AN741" si="1020">AM737+AL737+AK737</f>
        <v>14.5</v>
      </c>
      <c r="AO737" s="2225"/>
      <c r="AP737" s="2225"/>
      <c r="AQ737" s="2225"/>
      <c r="AR737" s="2226"/>
      <c r="AS737" s="879"/>
      <c r="AT737" s="879"/>
      <c r="AU737" s="879"/>
      <c r="AV737" s="2236"/>
      <c r="AW737" s="1906"/>
      <c r="AX737" s="683"/>
      <c r="AY737" s="683"/>
      <c r="AZ737" s="1907"/>
      <c r="BA737" s="4"/>
      <c r="BB737" s="4"/>
      <c r="BC737" s="4"/>
      <c r="BD737" s="2395"/>
      <c r="BE737" s="2400"/>
      <c r="BF737" s="1526"/>
      <c r="BG737" s="2450"/>
      <c r="BH737" s="2447"/>
      <c r="BI737" s="221"/>
      <c r="BJ737" s="221"/>
      <c r="BK737" s="221"/>
      <c r="BL737" s="220"/>
      <c r="BM737" s="2235"/>
      <c r="BN737" s="879"/>
      <c r="BO737" s="879"/>
      <c r="BP737" s="2236"/>
      <c r="BQ737" s="109"/>
      <c r="BR737" s="109"/>
      <c r="BS737" s="109"/>
      <c r="BT737" s="608"/>
      <c r="BU737" s="1939"/>
      <c r="BV737" s="109"/>
      <c r="BW737" s="109"/>
      <c r="BX737" s="1940"/>
      <c r="BY737" s="374"/>
      <c r="BZ737" s="374"/>
      <c r="CA737" s="374"/>
      <c r="CB737" s="2263"/>
      <c r="CC737" s="484"/>
      <c r="CD737" s="484"/>
      <c r="CE737" s="484"/>
      <c r="CF737" s="1246"/>
      <c r="CG737" s="38"/>
      <c r="CH737" s="38"/>
      <c r="CI737" s="38"/>
      <c r="CJ737" s="117"/>
      <c r="CK737" s="221"/>
      <c r="CL737" s="221"/>
      <c r="CM737" s="221"/>
      <c r="CN737" s="220"/>
      <c r="CO737" s="1858"/>
      <c r="CQ737" s="3"/>
      <c r="CR737" s="2020"/>
      <c r="CV737" s="121"/>
      <c r="CW737" s="2"/>
      <c r="CY737" s="3"/>
      <c r="CZ737" s="3"/>
      <c r="DA737" s="2418"/>
      <c r="DB737" s="378"/>
      <c r="DC737" s="2448"/>
      <c r="DD737" s="369"/>
      <c r="DE737" s="2"/>
      <c r="DG737" s="3"/>
      <c r="DH737" s="3"/>
      <c r="DI737" s="2"/>
      <c r="DK737" s="3"/>
      <c r="DL737" s="3"/>
      <c r="DM737" s="90"/>
      <c r="DN737" s="90"/>
      <c r="DO737" s="90"/>
      <c r="DP737" s="103"/>
      <c r="DQ737" s="2"/>
      <c r="DS737" s="3"/>
      <c r="DT737" s="121"/>
      <c r="DU737" s="1195"/>
      <c r="DV737" s="1195"/>
      <c r="DW737" s="1195"/>
      <c r="DX737" s="1196"/>
      <c r="DY737" s="2"/>
      <c r="EA737" s="3"/>
      <c r="EB737" s="121"/>
      <c r="EC737" s="2"/>
      <c r="EE737" s="3"/>
      <c r="EF737" s="121"/>
      <c r="EG737" s="2"/>
      <c r="EI737" s="3"/>
      <c r="EJ737" s="121"/>
      <c r="EK737" s="2"/>
      <c r="EM737" s="3"/>
      <c r="EN737" s="121"/>
      <c r="EO737" s="1870"/>
      <c r="EP737" s="462"/>
      <c r="EQ737" s="462"/>
      <c r="ER737" s="1871"/>
      <c r="ES737" s="2"/>
      <c r="EU737" s="3"/>
      <c r="EV737" s="121"/>
      <c r="EW737" s="2"/>
      <c r="EY737" s="3"/>
      <c r="EZ737" s="121"/>
      <c r="FA737" s="2"/>
      <c r="FC737" s="3"/>
      <c r="FD737" s="121"/>
      <c r="FE737" s="1682"/>
      <c r="FF737" s="1683"/>
      <c r="FG737" s="1684"/>
      <c r="FH737" s="1685"/>
      <c r="FL737" s="2252"/>
      <c r="FP737" s="2252"/>
      <c r="FQ737" s="1858"/>
      <c r="FT737" s="2252"/>
      <c r="FX737" s="2252"/>
      <c r="FY737" s="374">
        <f t="shared" ref="FY737:FY741" si="1021">GB737*6/20</f>
        <v>4.2</v>
      </c>
      <c r="FZ737" s="374">
        <f t="shared" ref="FZ737:FZ741" si="1022">GB737*6/20</f>
        <v>4.2</v>
      </c>
      <c r="GA737" s="374">
        <f t="shared" ref="GA737:GA741" si="1023">GB737*8/20</f>
        <v>5.6</v>
      </c>
      <c r="GB737" s="2263">
        <v>14</v>
      </c>
      <c r="GC737" s="374"/>
      <c r="GD737" s="374"/>
      <c r="GE737" s="374"/>
      <c r="GF737" s="2263"/>
      <c r="GG737" s="1858"/>
      <c r="GJ737" s="2252"/>
      <c r="GK737" s="1858"/>
      <c r="GN737" s="2252"/>
      <c r="GR737" s="2252"/>
      <c r="GS737" s="374"/>
      <c r="GT737" s="374"/>
      <c r="GU737" s="374"/>
      <c r="GV737" s="2263"/>
      <c r="GW737" s="1870"/>
      <c r="GX737" s="462"/>
      <c r="GY737" s="462"/>
      <c r="GZ737" s="1871"/>
      <c r="HA737" s="1870"/>
      <c r="HB737" s="462"/>
      <c r="HC737" s="462"/>
      <c r="HD737" s="1871"/>
      <c r="HE737" s="1870"/>
      <c r="HF737" s="462"/>
      <c r="HG737" s="462"/>
      <c r="HH737" s="1871"/>
      <c r="HI737" s="374"/>
      <c r="HJ737" s="374"/>
      <c r="HK737" s="374"/>
      <c r="HL737" s="2263"/>
      <c r="HM737" s="1870"/>
      <c r="HN737" s="462"/>
      <c r="HO737" s="462"/>
      <c r="HP737" s="1871"/>
      <c r="HQ737" s="1870"/>
      <c r="HR737" s="462"/>
      <c r="HS737" s="462"/>
      <c r="HT737" s="1871"/>
      <c r="HU737" s="1870"/>
      <c r="HV737" s="462"/>
      <c r="HW737" s="462"/>
      <c r="HX737" s="1871"/>
      <c r="HY737" s="1870"/>
      <c r="HZ737" s="462"/>
      <c r="IA737" s="462"/>
      <c r="IB737" s="1871"/>
      <c r="IC737" s="374"/>
      <c r="ID737" s="374"/>
      <c r="IE737" s="374"/>
      <c r="IF737" s="2263"/>
      <c r="IG737" s="1870"/>
      <c r="IH737" s="462"/>
      <c r="II737" s="462"/>
      <c r="IJ737" s="1871"/>
      <c r="IK737" s="1906">
        <f>IN737*6/20</f>
        <v>4.125</v>
      </c>
      <c r="IL737" s="683">
        <f>IN737*6/20</f>
        <v>4.125</v>
      </c>
      <c r="IM737" s="683">
        <f>IN737*8/20</f>
        <v>5.5</v>
      </c>
      <c r="IN737" s="1907">
        <v>13.75</v>
      </c>
      <c r="IO737" s="1869"/>
      <c r="IP737" s="374"/>
      <c r="IQ737" s="374"/>
      <c r="IR737" s="2263"/>
      <c r="IS737" s="1906"/>
      <c r="IT737" s="683"/>
      <c r="IU737" s="683"/>
      <c r="IV737" s="699"/>
      <c r="IW737" s="1869"/>
      <c r="IX737" s="374"/>
      <c r="IY737" s="374"/>
      <c r="IZ737" s="2263"/>
      <c r="JA737" s="1869"/>
      <c r="JB737" s="374"/>
      <c r="JC737" s="374"/>
      <c r="JD737" s="2263"/>
      <c r="JE737" s="1906"/>
      <c r="JF737" s="683"/>
      <c r="JG737" s="683"/>
      <c r="JH737" s="1907"/>
      <c r="JI737" s="1869"/>
      <c r="JJ737" s="374"/>
      <c r="JK737" s="374"/>
      <c r="JL737" s="2263"/>
      <c r="JM737" s="1869"/>
      <c r="JN737" s="374"/>
      <c r="JO737" s="374"/>
      <c r="JP737" s="2263"/>
      <c r="JQ737" s="1870">
        <v>4.5</v>
      </c>
      <c r="JR737" s="462">
        <v>3</v>
      </c>
      <c r="JS737" s="462">
        <v>5</v>
      </c>
      <c r="JT737" s="1871">
        <f t="shared" ref="JT737:JT741" si="1024">JS737+JR737+JQ737</f>
        <v>12.5</v>
      </c>
      <c r="JU737" s="1869"/>
      <c r="JV737" s="374"/>
      <c r="JW737" s="374"/>
      <c r="JX737" s="2263"/>
      <c r="JY737" s="1869"/>
      <c r="JZ737" s="374"/>
      <c r="KA737" s="374"/>
      <c r="KB737" s="2263"/>
      <c r="KC737" s="1869"/>
      <c r="KD737" s="374"/>
      <c r="KE737" s="374"/>
      <c r="KF737" s="2263"/>
      <c r="KG737" s="1869"/>
      <c r="KH737" s="374"/>
      <c r="KI737" s="374"/>
      <c r="KJ737" s="2263"/>
      <c r="KK737" s="1869"/>
      <c r="KL737" s="374"/>
      <c r="KM737" s="374"/>
      <c r="KN737" s="2263"/>
      <c r="KO737" s="1870">
        <v>4</v>
      </c>
      <c r="KP737" s="462">
        <v>4</v>
      </c>
      <c r="KQ737" s="462">
        <v>5.5</v>
      </c>
      <c r="KR737" s="1871">
        <f t="shared" ref="KR737:KR740" si="1025">KQ737+KP737+KO737</f>
        <v>13.5</v>
      </c>
      <c r="KS737" s="1870">
        <v>4</v>
      </c>
      <c r="KT737" s="462">
        <v>3</v>
      </c>
      <c r="KU737" s="462">
        <v>5</v>
      </c>
      <c r="KV737" s="1871">
        <f t="shared" ref="KV737:KV741" si="1026">KU737+KT737+KS737</f>
        <v>12</v>
      </c>
      <c r="KW737" s="1870"/>
      <c r="KX737" s="462"/>
      <c r="KY737" s="462"/>
      <c r="KZ737" s="1871"/>
      <c r="LA737" s="1870"/>
      <c r="LB737" s="462"/>
      <c r="LC737" s="462"/>
      <c r="LD737" s="1871"/>
      <c r="LE737" s="1870"/>
      <c r="LF737" s="462"/>
      <c r="LG737" s="462"/>
      <c r="LH737" s="1871"/>
      <c r="LI737" s="1870"/>
      <c r="LJ737" s="462"/>
      <c r="LK737" s="462"/>
      <c r="LL737" s="1871"/>
      <c r="LM737" s="1870"/>
      <c r="LN737" s="462"/>
      <c r="LO737" s="462"/>
      <c r="LP737" s="1871"/>
      <c r="LQ737" s="1870"/>
      <c r="LR737" s="462"/>
      <c r="LS737" s="462"/>
      <c r="LT737" s="1871"/>
      <c r="LU737" s="1870"/>
      <c r="LV737" s="462"/>
      <c r="LW737" s="462"/>
      <c r="LX737" s="1871"/>
      <c r="LY737" s="1870"/>
      <c r="LZ737" s="462"/>
      <c r="MA737" s="462"/>
      <c r="MB737" s="1871"/>
      <c r="MC737" s="1870"/>
      <c r="MD737" s="462"/>
      <c r="ME737" s="462"/>
      <c r="MF737" s="1871"/>
      <c r="MG737" s="1870"/>
      <c r="MH737" s="462"/>
      <c r="MI737" s="462"/>
      <c r="MJ737" s="1871"/>
      <c r="MK737" s="1870"/>
      <c r="ML737" s="462"/>
      <c r="MM737" s="462"/>
      <c r="MN737" s="1871"/>
      <c r="MO737" s="1870"/>
      <c r="MP737" s="462"/>
      <c r="MQ737" s="462"/>
      <c r="MR737" s="1871"/>
      <c r="MS737" s="1870"/>
      <c r="MT737" s="462"/>
      <c r="MU737" s="462"/>
      <c r="MV737" s="1871"/>
      <c r="MW737" s="1870"/>
      <c r="MX737" s="462"/>
      <c r="MY737" s="462"/>
      <c r="MZ737" s="1871"/>
      <c r="NA737" s="1870"/>
      <c r="NB737" s="462"/>
      <c r="NC737" s="462"/>
      <c r="ND737" s="1871"/>
    </row>
    <row r="738" spans="1:368" s="78" customFormat="1" thickBot="1">
      <c r="A738" s="899"/>
      <c r="B738" s="1754"/>
      <c r="C738" s="1790"/>
      <c r="D738" s="2331"/>
      <c r="E738" s="1790"/>
      <c r="F738" s="2342"/>
      <c r="G738" s="2342" t="s">
        <v>775</v>
      </c>
      <c r="H738" s="2343">
        <f t="shared" ref="H738:H741" si="1027">AVERAGE(AC738,CG738,BE738,JQ738,HI738,FY738,AK738,KO738,KS738,BY738,IK738)</f>
        <v>4.0166666666666666</v>
      </c>
      <c r="I738" s="2354">
        <f t="shared" ref="I738:I741" si="1028">AVERAGE(AD738,CH738,BF738,JR738,HJ738,FZ738,AL738,KP738,KT738,BZ738,IL738)</f>
        <v>4.1833333333333336</v>
      </c>
      <c r="J738" s="2343">
        <f t="shared" ref="J738:J741" si="1029">AVERAGE(AE738,CI738,BG738,JS738,HK738,GA738,AM738,KQ738,KU738,CA738,IM738)</f>
        <v>4.9666666666666668</v>
      </c>
      <c r="K738" s="2214">
        <f t="shared" si="1019"/>
        <v>13.166666666666666</v>
      </c>
      <c r="L738" s="1754"/>
      <c r="M738" s="65"/>
      <c r="N738" s="65"/>
      <c r="O738" s="65"/>
      <c r="P738" s="218"/>
      <c r="Q738" s="2511"/>
      <c r="R738" s="97"/>
      <c r="S738" s="98"/>
      <c r="T738" s="2512"/>
      <c r="U738" s="41"/>
      <c r="V738" s="41"/>
      <c r="W738" s="41"/>
      <c r="X738" s="100"/>
      <c r="Y738" s="101"/>
      <c r="Z738" s="101"/>
      <c r="AA738" s="101"/>
      <c r="AB738" s="102"/>
      <c r="AC738" s="484"/>
      <c r="AD738" s="484"/>
      <c r="AE738" s="484"/>
      <c r="AF738" s="2403"/>
      <c r="AG738" s="2407"/>
      <c r="AH738" s="546"/>
      <c r="AI738" s="546"/>
      <c r="AJ738" s="724"/>
      <c r="AK738" s="485">
        <v>3.5</v>
      </c>
      <c r="AL738" s="486">
        <v>4.5</v>
      </c>
      <c r="AM738" s="486">
        <v>6</v>
      </c>
      <c r="AN738" s="2361">
        <f t="shared" si="1020"/>
        <v>14</v>
      </c>
      <c r="AO738" s="2227"/>
      <c r="AP738" s="2227"/>
      <c r="AQ738" s="2227"/>
      <c r="AR738" s="108"/>
      <c r="AS738" s="358"/>
      <c r="AT738" s="358"/>
      <c r="AU738" s="358"/>
      <c r="AV738" s="1983"/>
      <c r="AW738" s="1971"/>
      <c r="AX738" s="665"/>
      <c r="AY738" s="666"/>
      <c r="AZ738" s="1963"/>
      <c r="BA738" s="4"/>
      <c r="BB738" s="4"/>
      <c r="BC738" s="4"/>
      <c r="BD738" s="2395"/>
      <c r="BE738" s="2401"/>
      <c r="BF738" s="368"/>
      <c r="BG738" s="2451"/>
      <c r="BH738" s="2448"/>
      <c r="BI738" s="221"/>
      <c r="BJ738" s="221"/>
      <c r="BK738" s="221"/>
      <c r="BL738" s="220"/>
      <c r="BM738" s="1982"/>
      <c r="BN738" s="358"/>
      <c r="BO738" s="358"/>
      <c r="BP738" s="1983"/>
      <c r="BQ738" s="109"/>
      <c r="BR738" s="109"/>
      <c r="BS738" s="109"/>
      <c r="BT738" s="608"/>
      <c r="BU738" s="1939"/>
      <c r="BV738" s="109"/>
      <c r="BW738" s="109"/>
      <c r="BX738" s="1940"/>
      <c r="BY738" s="374"/>
      <c r="BZ738" s="374"/>
      <c r="CA738" s="374"/>
      <c r="CB738" s="2263"/>
      <c r="CC738" s="1906"/>
      <c r="CD738" s="683"/>
      <c r="CE738" s="683"/>
      <c r="CF738" s="1907"/>
      <c r="CG738" s="38"/>
      <c r="CH738" s="38"/>
      <c r="CI738" s="38"/>
      <c r="CJ738" s="117"/>
      <c r="CK738" s="221"/>
      <c r="CL738" s="221"/>
      <c r="CM738" s="221"/>
      <c r="CN738" s="220"/>
      <c r="CO738" s="1858"/>
      <c r="CQ738" s="3"/>
      <c r="CR738" s="2020"/>
      <c r="CV738" s="121"/>
      <c r="CW738" s="2"/>
      <c r="CY738" s="3"/>
      <c r="CZ738" s="3"/>
      <c r="DA738" s="2418"/>
      <c r="DB738" s="378"/>
      <c r="DC738" s="2448"/>
      <c r="DD738" s="369"/>
      <c r="DE738" s="2"/>
      <c r="DG738" s="3"/>
      <c r="DH738" s="3"/>
      <c r="DI738" s="2"/>
      <c r="DK738" s="3"/>
      <c r="DL738" s="3"/>
      <c r="DM738" s="90"/>
      <c r="DN738" s="90"/>
      <c r="DO738" s="90"/>
      <c r="DP738" s="103"/>
      <c r="DQ738" s="2"/>
      <c r="DS738" s="3"/>
      <c r="DT738" s="121"/>
      <c r="DU738" s="1195"/>
      <c r="DV738" s="1195"/>
      <c r="DW738" s="1195"/>
      <c r="DX738" s="1196"/>
      <c r="DY738" s="2"/>
      <c r="EA738" s="3"/>
      <c r="EB738" s="121"/>
      <c r="EC738" s="2"/>
      <c r="EE738" s="3"/>
      <c r="EF738" s="121"/>
      <c r="EG738" s="2"/>
      <c r="EI738" s="3"/>
      <c r="EJ738" s="121"/>
      <c r="EK738" s="2"/>
      <c r="EM738" s="3"/>
      <c r="EN738" s="121"/>
      <c r="EO738" s="1870"/>
      <c r="EP738" s="462"/>
      <c r="EQ738" s="462"/>
      <c r="ER738" s="1871"/>
      <c r="ES738" s="2"/>
      <c r="EU738" s="3"/>
      <c r="EV738" s="121"/>
      <c r="EW738" s="2"/>
      <c r="EY738" s="3"/>
      <c r="EZ738" s="121"/>
      <c r="FA738" s="2"/>
      <c r="FC738" s="3"/>
      <c r="FD738" s="121"/>
      <c r="FE738" s="1682"/>
      <c r="FF738" s="1683"/>
      <c r="FG738" s="1684"/>
      <c r="FH738" s="1685"/>
      <c r="FL738" s="2252"/>
      <c r="FP738" s="2252"/>
      <c r="FQ738" s="1858"/>
      <c r="FT738" s="2252"/>
      <c r="FX738" s="2252"/>
      <c r="FY738" s="374">
        <f t="shared" si="1021"/>
        <v>3.9</v>
      </c>
      <c r="FZ738" s="374">
        <f t="shared" si="1022"/>
        <v>3.9</v>
      </c>
      <c r="GA738" s="374">
        <f t="shared" si="1023"/>
        <v>5.2</v>
      </c>
      <c r="GB738" s="2263">
        <v>13</v>
      </c>
      <c r="GC738" s="374"/>
      <c r="GD738" s="374"/>
      <c r="GE738" s="374"/>
      <c r="GF738" s="2263"/>
      <c r="GG738" s="1858"/>
      <c r="GJ738" s="2252"/>
      <c r="GK738" s="1858"/>
      <c r="GN738" s="2252"/>
      <c r="GR738" s="2252"/>
      <c r="GS738" s="1870"/>
      <c r="GT738" s="462"/>
      <c r="GU738" s="462"/>
      <c r="GV738" s="1871"/>
      <c r="GW738" s="1870"/>
      <c r="GX738" s="462"/>
      <c r="GY738" s="462"/>
      <c r="GZ738" s="1871"/>
      <c r="HA738" s="1870"/>
      <c r="HB738" s="462"/>
      <c r="HC738" s="462"/>
      <c r="HD738" s="1871"/>
      <c r="HE738" s="1870"/>
      <c r="HF738" s="462"/>
      <c r="HG738" s="462"/>
      <c r="HH738" s="1871"/>
      <c r="HI738" s="2477"/>
      <c r="HJ738" s="2477"/>
      <c r="HK738" s="2477"/>
      <c r="HL738" s="2478"/>
      <c r="HM738" s="1870"/>
      <c r="HN738" s="462"/>
      <c r="HO738" s="462"/>
      <c r="HP738" s="1871"/>
      <c r="HQ738" s="1870"/>
      <c r="HR738" s="462"/>
      <c r="HS738" s="462"/>
      <c r="HT738" s="1871"/>
      <c r="HU738" s="1870"/>
      <c r="HV738" s="462"/>
      <c r="HW738" s="462"/>
      <c r="HX738" s="1871"/>
      <c r="HY738" s="1870"/>
      <c r="HZ738" s="462"/>
      <c r="IA738" s="462"/>
      <c r="IB738" s="1871"/>
      <c r="IC738" s="374"/>
      <c r="ID738" s="374"/>
      <c r="IE738" s="374"/>
      <c r="IF738" s="2263"/>
      <c r="IG738" s="1870"/>
      <c r="IH738" s="462"/>
      <c r="II738" s="462"/>
      <c r="IJ738" s="1871"/>
      <c r="IK738" s="1870">
        <v>5</v>
      </c>
      <c r="IL738" s="462">
        <v>4</v>
      </c>
      <c r="IM738" s="462">
        <v>3</v>
      </c>
      <c r="IN738" s="1871">
        <f t="shared" ref="IN738:IN741" si="1030">IM738+IL738+IK738</f>
        <v>12</v>
      </c>
      <c r="IO738" s="1869"/>
      <c r="IP738" s="374"/>
      <c r="IQ738" s="374"/>
      <c r="IR738" s="2263"/>
      <c r="IS738" s="374"/>
      <c r="IT738" s="374"/>
      <c r="IU738" s="374"/>
      <c r="IV738" s="1870"/>
      <c r="IW738" s="1869"/>
      <c r="IX738" s="374"/>
      <c r="IY738" s="374"/>
      <c r="IZ738" s="2263"/>
      <c r="JA738" s="1869"/>
      <c r="JB738" s="374"/>
      <c r="JC738" s="374"/>
      <c r="JD738" s="2263"/>
      <c r="JE738" s="1869"/>
      <c r="JF738" s="374"/>
      <c r="JG738" s="374"/>
      <c r="JH738" s="2263"/>
      <c r="JI738" s="1869"/>
      <c r="JJ738" s="374"/>
      <c r="JK738" s="374"/>
      <c r="JL738" s="2263"/>
      <c r="JM738" s="1869"/>
      <c r="JN738" s="374"/>
      <c r="JO738" s="374"/>
      <c r="JP738" s="2263"/>
      <c r="JQ738" s="1906">
        <f>JT738*6/20</f>
        <v>4.2</v>
      </c>
      <c r="JR738" s="683">
        <f>JT738*6/20</f>
        <v>4.2</v>
      </c>
      <c r="JS738" s="683">
        <f>JT738*8/20</f>
        <v>5.6</v>
      </c>
      <c r="JT738" s="1907">
        <v>14</v>
      </c>
      <c r="JU738" s="1869"/>
      <c r="JV738" s="374"/>
      <c r="JW738" s="374"/>
      <c r="JX738" s="2263"/>
      <c r="JY738" s="1869"/>
      <c r="JZ738" s="374"/>
      <c r="KA738" s="374"/>
      <c r="KB738" s="2263"/>
      <c r="KC738" s="1869"/>
      <c r="KD738" s="374"/>
      <c r="KE738" s="374"/>
      <c r="KF738" s="2263"/>
      <c r="KG738" s="1869"/>
      <c r="KH738" s="374"/>
      <c r="KI738" s="374"/>
      <c r="KJ738" s="2263"/>
      <c r="KK738" s="1869"/>
      <c r="KL738" s="374"/>
      <c r="KM738" s="374"/>
      <c r="KN738" s="2263"/>
      <c r="KO738" s="1870">
        <v>3.5</v>
      </c>
      <c r="KP738" s="462">
        <v>4.5</v>
      </c>
      <c r="KQ738" s="462">
        <v>5.5</v>
      </c>
      <c r="KR738" s="1871">
        <f t="shared" si="1025"/>
        <v>13.5</v>
      </c>
      <c r="KS738" s="1870">
        <v>4</v>
      </c>
      <c r="KT738" s="462">
        <v>4</v>
      </c>
      <c r="KU738" s="462">
        <v>4.5</v>
      </c>
      <c r="KV738" s="1871">
        <f t="shared" si="1026"/>
        <v>12.5</v>
      </c>
      <c r="KW738" s="1870"/>
      <c r="KX738" s="462"/>
      <c r="KY738" s="462"/>
      <c r="KZ738" s="1871"/>
      <c r="LA738" s="1870"/>
      <c r="LB738" s="462"/>
      <c r="LC738" s="462"/>
      <c r="LD738" s="1871"/>
      <c r="LE738" s="1870"/>
      <c r="LF738" s="462"/>
      <c r="LG738" s="462"/>
      <c r="LH738" s="1871"/>
      <c r="LI738" s="1870"/>
      <c r="LJ738" s="462"/>
      <c r="LK738" s="462"/>
      <c r="LL738" s="1871"/>
      <c r="LM738" s="1870"/>
      <c r="LN738" s="462"/>
      <c r="LO738" s="462"/>
      <c r="LP738" s="1871"/>
      <c r="LQ738" s="1870"/>
      <c r="LR738" s="462"/>
      <c r="LS738" s="462"/>
      <c r="LT738" s="1871"/>
      <c r="LU738" s="1870"/>
      <c r="LV738" s="462"/>
      <c r="LW738" s="462"/>
      <c r="LX738" s="1871"/>
      <c r="LY738" s="1870"/>
      <c r="LZ738" s="462"/>
      <c r="MA738" s="462"/>
      <c r="MB738" s="1871"/>
      <c r="MC738" s="1870"/>
      <c r="MD738" s="462"/>
      <c r="ME738" s="462"/>
      <c r="MF738" s="1871"/>
      <c r="MG738" s="1870"/>
      <c r="MH738" s="462"/>
      <c r="MI738" s="462"/>
      <c r="MJ738" s="1871"/>
      <c r="MK738" s="1870"/>
      <c r="ML738" s="462"/>
      <c r="MM738" s="462"/>
      <c r="MN738" s="1871"/>
      <c r="MO738" s="1870"/>
      <c r="MP738" s="462"/>
      <c r="MQ738" s="462"/>
      <c r="MR738" s="1871"/>
      <c r="MS738" s="1870"/>
      <c r="MT738" s="462"/>
      <c r="MU738" s="462"/>
      <c r="MV738" s="1871"/>
      <c r="MW738" s="1870"/>
      <c r="MX738" s="462"/>
      <c r="MY738" s="462"/>
      <c r="MZ738" s="1871"/>
      <c r="NA738" s="1870"/>
      <c r="NB738" s="462"/>
      <c r="NC738" s="462"/>
      <c r="ND738" s="1871"/>
    </row>
    <row r="739" spans="1:368" s="78" customFormat="1" thickBot="1">
      <c r="A739" s="899"/>
      <c r="B739" s="1754"/>
      <c r="C739" s="1790"/>
      <c r="D739" s="2331"/>
      <c r="E739" s="1790"/>
      <c r="F739" s="2342"/>
      <c r="G739" s="2342" t="s">
        <v>800</v>
      </c>
      <c r="H739" s="2343">
        <f t="shared" si="1027"/>
        <v>3.9750000000000001</v>
      </c>
      <c r="I739" s="2343">
        <f t="shared" si="1028"/>
        <v>3.8916666666666671</v>
      </c>
      <c r="J739" s="2343">
        <f t="shared" si="1029"/>
        <v>4.55</v>
      </c>
      <c r="K739" s="2214">
        <f t="shared" si="1019"/>
        <v>12.416666666666668</v>
      </c>
      <c r="L739" s="1754"/>
      <c r="M739" s="65"/>
      <c r="N739" s="65"/>
      <c r="O739" s="65"/>
      <c r="P739" s="218"/>
      <c r="Q739" s="2511"/>
      <c r="R739" s="97"/>
      <c r="S739" s="98"/>
      <c r="T739" s="2512"/>
      <c r="U739" s="41"/>
      <c r="V739" s="41"/>
      <c r="W739" s="41"/>
      <c r="X739" s="100"/>
      <c r="Y739" s="101"/>
      <c r="Z739" s="101"/>
      <c r="AA739" s="101"/>
      <c r="AB739" s="102"/>
      <c r="AC739" s="484"/>
      <c r="AD739" s="484"/>
      <c r="AE739" s="484"/>
      <c r="AF739" s="2403"/>
      <c r="AG739" s="2407"/>
      <c r="AH739" s="546"/>
      <c r="AI739" s="546"/>
      <c r="AJ739" s="724"/>
      <c r="AK739" s="485">
        <v>4</v>
      </c>
      <c r="AL739" s="486">
        <v>5.5</v>
      </c>
      <c r="AM739" s="486">
        <v>4.5</v>
      </c>
      <c r="AN739" s="2361">
        <f t="shared" si="1020"/>
        <v>14</v>
      </c>
      <c r="AO739" s="2227"/>
      <c r="AP739" s="2227"/>
      <c r="AQ739" s="2227"/>
      <c r="AR739" s="108"/>
      <c r="AS739" s="358"/>
      <c r="AT739" s="358"/>
      <c r="AU739" s="358"/>
      <c r="AV739" s="1983"/>
      <c r="AW739" s="1971"/>
      <c r="AX739" s="665"/>
      <c r="AY739" s="666"/>
      <c r="AZ739" s="1963"/>
      <c r="BA739" s="4"/>
      <c r="BB739" s="4"/>
      <c r="BC739" s="4"/>
      <c r="BD739" s="2395"/>
      <c r="BE739" s="2401"/>
      <c r="BF739" s="368"/>
      <c r="BG739" s="2451"/>
      <c r="BH739" s="2448"/>
      <c r="BI739" s="221"/>
      <c r="BJ739" s="221"/>
      <c r="BK739" s="221"/>
      <c r="BL739" s="220"/>
      <c r="BM739" s="1982"/>
      <c r="BN739" s="358"/>
      <c r="BO739" s="358"/>
      <c r="BP739" s="1983"/>
      <c r="BQ739" s="109"/>
      <c r="BR739" s="109"/>
      <c r="BS739" s="109"/>
      <c r="BT739" s="608"/>
      <c r="BU739" s="1939"/>
      <c r="BV739" s="109"/>
      <c r="BW739" s="109"/>
      <c r="BX739" s="1940"/>
      <c r="BY739" s="374"/>
      <c r="BZ739" s="374"/>
      <c r="CA739" s="374"/>
      <c r="CB739" s="2263"/>
      <c r="CC739" s="484"/>
      <c r="CD739" s="484"/>
      <c r="CE739" s="484"/>
      <c r="CF739" s="1246"/>
      <c r="CG739" s="38"/>
      <c r="CH739" s="38"/>
      <c r="CI739" s="38"/>
      <c r="CJ739" s="117"/>
      <c r="CK739" s="221"/>
      <c r="CL739" s="221"/>
      <c r="CM739" s="221"/>
      <c r="CN739" s="220"/>
      <c r="CO739" s="1858"/>
      <c r="CQ739" s="3"/>
      <c r="CR739" s="2020"/>
      <c r="CV739" s="121"/>
      <c r="CW739" s="2"/>
      <c r="CY739" s="3"/>
      <c r="CZ739" s="3"/>
      <c r="DA739" s="2418"/>
      <c r="DB739" s="378"/>
      <c r="DC739" s="2448"/>
      <c r="DD739" s="369"/>
      <c r="DE739" s="2"/>
      <c r="DG739" s="3"/>
      <c r="DH739" s="3"/>
      <c r="DI739" s="2"/>
      <c r="DK739" s="3"/>
      <c r="DL739" s="3"/>
      <c r="DM739" s="90"/>
      <c r="DN739" s="90"/>
      <c r="DO739" s="90"/>
      <c r="DP739" s="103"/>
      <c r="DQ739" s="2"/>
      <c r="DS739" s="3"/>
      <c r="DT739" s="121"/>
      <c r="DU739" s="1195"/>
      <c r="DV739" s="1195"/>
      <c r="DW739" s="1195"/>
      <c r="DX739" s="1196"/>
      <c r="DY739" s="2"/>
      <c r="EA739" s="3"/>
      <c r="EB739" s="121"/>
      <c r="EC739" s="2"/>
      <c r="EE739" s="3"/>
      <c r="EF739" s="121"/>
      <c r="EG739" s="2"/>
      <c r="EI739" s="3"/>
      <c r="EJ739" s="121"/>
      <c r="EK739" s="2"/>
      <c r="EM739" s="3"/>
      <c r="EN739" s="121"/>
      <c r="EO739" s="1870"/>
      <c r="EP739" s="462"/>
      <c r="EQ739" s="462"/>
      <c r="ER739" s="1871"/>
      <c r="ES739" s="2"/>
      <c r="EU739" s="3"/>
      <c r="EV739" s="121"/>
      <c r="EW739" s="2"/>
      <c r="EY739" s="3"/>
      <c r="EZ739" s="121"/>
      <c r="FA739" s="2"/>
      <c r="FC739" s="3"/>
      <c r="FD739" s="121"/>
      <c r="FE739" s="1682"/>
      <c r="FF739" s="1683"/>
      <c r="FG739" s="1684"/>
      <c r="FH739" s="1685"/>
      <c r="FL739" s="2252"/>
      <c r="FP739" s="2252"/>
      <c r="FQ739" s="1858"/>
      <c r="FT739" s="2252"/>
      <c r="FX739" s="2252"/>
      <c r="FY739" s="1906">
        <f>GB739*6/20</f>
        <v>4.3499999999999996</v>
      </c>
      <c r="FZ739" s="683">
        <f>GB739*6/20</f>
        <v>4.3499999999999996</v>
      </c>
      <c r="GA739" s="683">
        <f>GB739*8/20</f>
        <v>5.8</v>
      </c>
      <c r="GB739" s="1907">
        <v>14.5</v>
      </c>
      <c r="GC739" s="374"/>
      <c r="GD739" s="374"/>
      <c r="GE739" s="374"/>
      <c r="GF739" s="2263"/>
      <c r="GG739" s="1858"/>
      <c r="GJ739" s="2252"/>
      <c r="GK739" s="1858"/>
      <c r="GN739" s="2252"/>
      <c r="GR739" s="2252"/>
      <c r="GS739" s="374"/>
      <c r="GT739" s="374"/>
      <c r="GU739" s="374"/>
      <c r="GV739" s="2263"/>
      <c r="GW739" s="1870"/>
      <c r="GX739" s="462"/>
      <c r="GY739" s="462"/>
      <c r="GZ739" s="1871"/>
      <c r="HA739" s="1870"/>
      <c r="HB739" s="462"/>
      <c r="HC739" s="462"/>
      <c r="HD739" s="1871"/>
      <c r="HE739" s="1870"/>
      <c r="HF739" s="462"/>
      <c r="HG739" s="462"/>
      <c r="HH739" s="1871"/>
      <c r="HI739" s="374"/>
      <c r="HJ739" s="374"/>
      <c r="HK739" s="374"/>
      <c r="HL739" s="2263"/>
      <c r="HM739" s="1870"/>
      <c r="HN739" s="462"/>
      <c r="HO739" s="462"/>
      <c r="HP739" s="1871"/>
      <c r="HQ739" s="1870"/>
      <c r="HR739" s="462"/>
      <c r="HS739" s="462"/>
      <c r="HT739" s="1871"/>
      <c r="HU739" s="1906"/>
      <c r="HV739" s="683"/>
      <c r="HW739" s="683"/>
      <c r="HX739" s="1907"/>
      <c r="HY739" s="1906"/>
      <c r="HZ739" s="683"/>
      <c r="IA739" s="683"/>
      <c r="IB739" s="1907"/>
      <c r="IC739" s="374"/>
      <c r="ID739" s="374"/>
      <c r="IE739" s="374"/>
      <c r="IF739" s="2263"/>
      <c r="IG739" s="1906"/>
      <c r="IH739" s="683"/>
      <c r="II739" s="683"/>
      <c r="IJ739" s="1907"/>
      <c r="IK739" s="1870">
        <v>5</v>
      </c>
      <c r="IL739" s="462">
        <v>4</v>
      </c>
      <c r="IM739" s="462">
        <v>3</v>
      </c>
      <c r="IN739" s="1871">
        <f t="shared" si="1030"/>
        <v>12</v>
      </c>
      <c r="IO739" s="2482"/>
      <c r="IP739" s="2477"/>
      <c r="IQ739" s="2477"/>
      <c r="IR739" s="2478"/>
      <c r="IS739" s="374"/>
      <c r="IT739" s="374"/>
      <c r="IU739" s="374"/>
      <c r="IV739" s="1870"/>
      <c r="IW739" s="1869"/>
      <c r="IX739" s="374"/>
      <c r="IY739" s="374"/>
      <c r="IZ739" s="2263"/>
      <c r="JA739" s="1869"/>
      <c r="JB739" s="374"/>
      <c r="JC739" s="374"/>
      <c r="JD739" s="2263"/>
      <c r="JE739" s="1869"/>
      <c r="JF739" s="374"/>
      <c r="JG739" s="374"/>
      <c r="JH739" s="2263"/>
      <c r="JI739" s="1869"/>
      <c r="JJ739" s="374"/>
      <c r="JK739" s="374"/>
      <c r="JL739" s="2263"/>
      <c r="JM739" s="1869"/>
      <c r="JN739" s="374"/>
      <c r="JO739" s="374"/>
      <c r="JP739" s="2263"/>
      <c r="JQ739" s="1870">
        <v>4</v>
      </c>
      <c r="JR739" s="462">
        <v>3</v>
      </c>
      <c r="JS739" s="462">
        <v>5</v>
      </c>
      <c r="JT739" s="1871">
        <f t="shared" si="1024"/>
        <v>12</v>
      </c>
      <c r="JU739" s="1869"/>
      <c r="JV739" s="374"/>
      <c r="JW739" s="374"/>
      <c r="JX739" s="2263"/>
      <c r="JY739" s="1869"/>
      <c r="JZ739" s="374"/>
      <c r="KA739" s="374"/>
      <c r="KB739" s="2263"/>
      <c r="KC739" s="1869"/>
      <c r="KD739" s="374"/>
      <c r="KE739" s="374"/>
      <c r="KF739" s="2263"/>
      <c r="KG739" s="1869"/>
      <c r="KH739" s="374"/>
      <c r="KI739" s="374"/>
      <c r="KJ739" s="2263"/>
      <c r="KK739" s="1869"/>
      <c r="KL739" s="374"/>
      <c r="KM739" s="374"/>
      <c r="KN739" s="2263"/>
      <c r="KO739" s="1870">
        <v>3.5</v>
      </c>
      <c r="KP739" s="462">
        <v>3.5</v>
      </c>
      <c r="KQ739" s="462">
        <v>4</v>
      </c>
      <c r="KR739" s="1871">
        <f t="shared" si="1025"/>
        <v>11</v>
      </c>
      <c r="KS739" s="1870">
        <v>3</v>
      </c>
      <c r="KT739" s="462">
        <v>3</v>
      </c>
      <c r="KU739" s="462">
        <v>5</v>
      </c>
      <c r="KV739" s="1871">
        <f t="shared" si="1026"/>
        <v>11</v>
      </c>
      <c r="KW739" s="1870"/>
      <c r="KX739" s="462"/>
      <c r="KY739" s="462"/>
      <c r="KZ739" s="1871"/>
      <c r="LA739" s="1870"/>
      <c r="LB739" s="462"/>
      <c r="LC739" s="462"/>
      <c r="LD739" s="1871"/>
      <c r="LE739" s="1870"/>
      <c r="LF739" s="462"/>
      <c r="LG739" s="462"/>
      <c r="LH739" s="1871"/>
      <c r="LI739" s="1870"/>
      <c r="LJ739" s="462"/>
      <c r="LK739" s="462"/>
      <c r="LL739" s="1871"/>
      <c r="LM739" s="1870"/>
      <c r="LN739" s="462"/>
      <c r="LO739" s="462"/>
      <c r="LP739" s="1871"/>
      <c r="LQ739" s="1870"/>
      <c r="LR739" s="462"/>
      <c r="LS739" s="462"/>
      <c r="LT739" s="1871"/>
      <c r="LU739" s="1870"/>
      <c r="LV739" s="462"/>
      <c r="LW739" s="462"/>
      <c r="LX739" s="1871"/>
      <c r="LY739" s="1870"/>
      <c r="LZ739" s="462"/>
      <c r="MA739" s="462"/>
      <c r="MB739" s="1871"/>
      <c r="MC739" s="1870"/>
      <c r="MD739" s="462"/>
      <c r="ME739" s="462"/>
      <c r="MF739" s="1871"/>
      <c r="MG739" s="1870"/>
      <c r="MH739" s="462"/>
      <c r="MI739" s="462"/>
      <c r="MJ739" s="1871"/>
      <c r="MK739" s="1870"/>
      <c r="ML739" s="462"/>
      <c r="MM739" s="462"/>
      <c r="MN739" s="1871"/>
      <c r="MO739" s="1870"/>
      <c r="MP739" s="462"/>
      <c r="MQ739" s="462"/>
      <c r="MR739" s="1871"/>
      <c r="MS739" s="1870"/>
      <c r="MT739" s="462"/>
      <c r="MU739" s="462"/>
      <c r="MV739" s="1871"/>
      <c r="MW739" s="1870"/>
      <c r="MX739" s="462"/>
      <c r="MY739" s="462"/>
      <c r="MZ739" s="1871"/>
      <c r="NA739" s="1870"/>
      <c r="NB739" s="462"/>
      <c r="NC739" s="462"/>
      <c r="ND739" s="1871"/>
    </row>
    <row r="740" spans="1:368" s="78" customFormat="1" thickBot="1">
      <c r="A740" s="899"/>
      <c r="B740" s="1754"/>
      <c r="C740" s="1790"/>
      <c r="D740" s="2331"/>
      <c r="E740" s="1790"/>
      <c r="F740" s="2342"/>
      <c r="G740" s="2342" t="s">
        <v>793</v>
      </c>
      <c r="H740" s="2377">
        <f t="shared" si="1027"/>
        <v>4.833333333333333</v>
      </c>
      <c r="I740" s="2377">
        <f t="shared" si="1028"/>
        <v>4.75</v>
      </c>
      <c r="J740" s="2354">
        <f t="shared" si="1029"/>
        <v>5.166666666666667</v>
      </c>
      <c r="K740" s="2215">
        <f t="shared" si="1019"/>
        <v>14.75</v>
      </c>
      <c r="L740" s="1754"/>
      <c r="M740" s="65"/>
      <c r="N740" s="65"/>
      <c r="O740" s="65"/>
      <c r="P740" s="218"/>
      <c r="Q740" s="2511"/>
      <c r="R740" s="97"/>
      <c r="S740" s="98"/>
      <c r="T740" s="2512"/>
      <c r="U740" s="41"/>
      <c r="V740" s="41"/>
      <c r="W740" s="41"/>
      <c r="X740" s="100"/>
      <c r="Y740" s="101"/>
      <c r="Z740" s="101"/>
      <c r="AA740" s="101"/>
      <c r="AB740" s="102"/>
      <c r="AC740" s="484"/>
      <c r="AD740" s="484"/>
      <c r="AE740" s="484"/>
      <c r="AF740" s="2403"/>
      <c r="AG740" s="2407"/>
      <c r="AH740" s="546"/>
      <c r="AI740" s="546"/>
      <c r="AJ740" s="724"/>
      <c r="AK740" s="485">
        <v>4.5</v>
      </c>
      <c r="AL740" s="486">
        <v>5</v>
      </c>
      <c r="AM740" s="486">
        <v>6</v>
      </c>
      <c r="AN740" s="2361">
        <f t="shared" si="1020"/>
        <v>15.5</v>
      </c>
      <c r="AO740" s="2227"/>
      <c r="AP740" s="2227"/>
      <c r="AQ740" s="2227"/>
      <c r="AR740" s="108"/>
      <c r="AS740" s="358"/>
      <c r="AT740" s="358"/>
      <c r="AU740" s="358"/>
      <c r="AV740" s="1983"/>
      <c r="AW740" s="1971"/>
      <c r="AX740" s="665"/>
      <c r="AY740" s="666"/>
      <c r="AZ740" s="1963"/>
      <c r="BA740" s="4"/>
      <c r="BB740" s="4"/>
      <c r="BC740" s="4"/>
      <c r="BD740" s="2395"/>
      <c r="BE740" s="1906"/>
      <c r="BF740" s="683"/>
      <c r="BG740" s="2466"/>
      <c r="BH740" s="2409"/>
      <c r="BI740" s="221"/>
      <c r="BJ740" s="221"/>
      <c r="BK740" s="221"/>
      <c r="BL740" s="220"/>
      <c r="BM740" s="1982"/>
      <c r="BN740" s="358"/>
      <c r="BO740" s="358"/>
      <c r="BP740" s="1983"/>
      <c r="BQ740" s="109"/>
      <c r="BR740" s="109"/>
      <c r="BS740" s="109"/>
      <c r="BT740" s="608"/>
      <c r="BU740" s="1939"/>
      <c r="BV740" s="109"/>
      <c r="BW740" s="109"/>
      <c r="BX740" s="1940"/>
      <c r="BY740" s="374"/>
      <c r="BZ740" s="374"/>
      <c r="CA740" s="374"/>
      <c r="CB740" s="2263"/>
      <c r="CC740" s="484"/>
      <c r="CD740" s="484"/>
      <c r="CE740" s="484"/>
      <c r="CF740" s="1246"/>
      <c r="CG740" s="38"/>
      <c r="CH740" s="38"/>
      <c r="CI740" s="38"/>
      <c r="CJ740" s="117"/>
      <c r="CK740" s="221"/>
      <c r="CL740" s="221"/>
      <c r="CM740" s="221"/>
      <c r="CN740" s="220"/>
      <c r="CO740" s="1858"/>
      <c r="CQ740" s="3"/>
      <c r="CR740" s="2020"/>
      <c r="CV740" s="121"/>
      <c r="CW740" s="2"/>
      <c r="CY740" s="3"/>
      <c r="CZ740" s="3"/>
      <c r="DA740" s="2418"/>
      <c r="DB740" s="378"/>
      <c r="DC740" s="2448"/>
      <c r="DD740" s="369"/>
      <c r="DE740" s="2"/>
      <c r="DG740" s="3"/>
      <c r="DH740" s="3"/>
      <c r="DI740" s="2"/>
      <c r="DK740" s="3"/>
      <c r="DL740" s="3"/>
      <c r="DM740" s="90"/>
      <c r="DN740" s="90"/>
      <c r="DO740" s="90"/>
      <c r="DP740" s="103"/>
      <c r="DQ740" s="2"/>
      <c r="DS740" s="3"/>
      <c r="DT740" s="121"/>
      <c r="DU740" s="1195"/>
      <c r="DV740" s="1195"/>
      <c r="DW740" s="1195"/>
      <c r="DX740" s="1196"/>
      <c r="DY740" s="2"/>
      <c r="EA740" s="3"/>
      <c r="EB740" s="121"/>
      <c r="EC740" s="2"/>
      <c r="EE740" s="3"/>
      <c r="EF740" s="121"/>
      <c r="EG740" s="2"/>
      <c r="EI740" s="3"/>
      <c r="EJ740" s="121"/>
      <c r="EK740" s="2"/>
      <c r="EM740" s="3"/>
      <c r="EN740" s="121"/>
      <c r="EO740" s="1870"/>
      <c r="EP740" s="462"/>
      <c r="EQ740" s="462"/>
      <c r="ER740" s="1871"/>
      <c r="ES740" s="2"/>
      <c r="EU740" s="3"/>
      <c r="EV740" s="121"/>
      <c r="EW740" s="2"/>
      <c r="EY740" s="3"/>
      <c r="EZ740" s="121"/>
      <c r="FA740" s="2"/>
      <c r="FC740" s="3"/>
      <c r="FD740" s="121"/>
      <c r="FE740" s="1682"/>
      <c r="FF740" s="1683"/>
      <c r="FG740" s="1684"/>
      <c r="FH740" s="1685"/>
      <c r="FL740" s="2252"/>
      <c r="FP740" s="2252"/>
      <c r="FQ740" s="1858"/>
      <c r="FT740" s="2252"/>
      <c r="FX740" s="2252"/>
      <c r="FY740" s="374">
        <f t="shared" si="1021"/>
        <v>4.5</v>
      </c>
      <c r="FZ740" s="374">
        <f t="shared" si="1022"/>
        <v>4.5</v>
      </c>
      <c r="GA740" s="374">
        <f t="shared" si="1023"/>
        <v>6</v>
      </c>
      <c r="GB740" s="2263">
        <v>15</v>
      </c>
      <c r="GC740" s="374"/>
      <c r="GD740" s="374"/>
      <c r="GE740" s="374"/>
      <c r="GF740" s="2263"/>
      <c r="GG740" s="1858"/>
      <c r="GJ740" s="2252"/>
      <c r="GK740" s="1858"/>
      <c r="GN740" s="2252"/>
      <c r="GR740" s="2252"/>
      <c r="GS740" s="374"/>
      <c r="GT740" s="374"/>
      <c r="GU740" s="374"/>
      <c r="GV740" s="2263"/>
      <c r="GW740" s="1870"/>
      <c r="GX740" s="462"/>
      <c r="GY740" s="462"/>
      <c r="GZ740" s="1871"/>
      <c r="HA740" s="1870"/>
      <c r="HB740" s="462"/>
      <c r="HC740" s="462"/>
      <c r="HD740" s="1871"/>
      <c r="HE740" s="1870"/>
      <c r="HF740" s="462"/>
      <c r="HG740" s="462"/>
      <c r="HH740" s="1871"/>
      <c r="HI740" s="374"/>
      <c r="HJ740" s="374"/>
      <c r="HK740" s="374"/>
      <c r="HL740" s="2263"/>
      <c r="HM740" s="2477"/>
      <c r="HN740" s="2477"/>
      <c r="HO740" s="2477"/>
      <c r="HP740" s="2478"/>
      <c r="HQ740" s="1870"/>
      <c r="HR740" s="462"/>
      <c r="HS740" s="462"/>
      <c r="HT740" s="1871"/>
      <c r="HU740" s="1870"/>
      <c r="HV740" s="462"/>
      <c r="HW740" s="462"/>
      <c r="HX740" s="1871"/>
      <c r="HY740" s="1870"/>
      <c r="HZ740" s="462"/>
      <c r="IA740" s="462"/>
      <c r="IB740" s="1871"/>
      <c r="IC740" s="374"/>
      <c r="ID740" s="374"/>
      <c r="IE740" s="374"/>
      <c r="IF740" s="2263"/>
      <c r="IG740" s="1870"/>
      <c r="IH740" s="462"/>
      <c r="II740" s="462"/>
      <c r="IJ740" s="1871"/>
      <c r="IK740" s="1870">
        <v>5</v>
      </c>
      <c r="IL740" s="462">
        <v>5</v>
      </c>
      <c r="IM740" s="462">
        <v>4</v>
      </c>
      <c r="IN740" s="1871">
        <f t="shared" si="1030"/>
        <v>14</v>
      </c>
      <c r="IO740" s="1869"/>
      <c r="IP740" s="374"/>
      <c r="IQ740" s="374"/>
      <c r="IR740" s="2263"/>
      <c r="IS740" s="374"/>
      <c r="IT740" s="374"/>
      <c r="IU740" s="374"/>
      <c r="IV740" s="1870"/>
      <c r="IW740" s="1869"/>
      <c r="IX740" s="374"/>
      <c r="IY740" s="374"/>
      <c r="IZ740" s="2263"/>
      <c r="JA740" s="1869"/>
      <c r="JB740" s="374"/>
      <c r="JC740" s="374"/>
      <c r="JD740" s="2263"/>
      <c r="JE740" s="1869"/>
      <c r="JF740" s="374"/>
      <c r="JG740" s="374"/>
      <c r="JH740" s="2263"/>
      <c r="JI740" s="1869"/>
      <c r="JJ740" s="374"/>
      <c r="JK740" s="374"/>
      <c r="JL740" s="2263"/>
      <c r="JM740" s="1869"/>
      <c r="JN740" s="374"/>
      <c r="JO740" s="374"/>
      <c r="JP740" s="2263"/>
      <c r="JQ740" s="1870">
        <v>5</v>
      </c>
      <c r="JR740" s="462">
        <v>5</v>
      </c>
      <c r="JS740" s="462">
        <v>5</v>
      </c>
      <c r="JT740" s="1871">
        <f t="shared" si="1024"/>
        <v>15</v>
      </c>
      <c r="JU740" s="1869"/>
      <c r="JV740" s="374"/>
      <c r="JW740" s="374"/>
      <c r="JX740" s="2263"/>
      <c r="JY740" s="1869"/>
      <c r="JZ740" s="374"/>
      <c r="KA740" s="374"/>
      <c r="KB740" s="2263"/>
      <c r="KC740" s="1869"/>
      <c r="KD740" s="374"/>
      <c r="KE740" s="374"/>
      <c r="KF740" s="2263"/>
      <c r="KG740" s="1869"/>
      <c r="KH740" s="374"/>
      <c r="KI740" s="374"/>
      <c r="KJ740" s="2263"/>
      <c r="KK740" s="1869"/>
      <c r="KL740" s="374"/>
      <c r="KM740" s="374"/>
      <c r="KN740" s="2263"/>
      <c r="KO740" s="1870">
        <v>5</v>
      </c>
      <c r="KP740" s="462">
        <v>5</v>
      </c>
      <c r="KQ740" s="462">
        <v>5</v>
      </c>
      <c r="KR740" s="1871">
        <f t="shared" si="1025"/>
        <v>15</v>
      </c>
      <c r="KS740" s="1870">
        <v>5</v>
      </c>
      <c r="KT740" s="462">
        <v>4</v>
      </c>
      <c r="KU740" s="462">
        <v>5</v>
      </c>
      <c r="KV740" s="1871">
        <f t="shared" si="1026"/>
        <v>14</v>
      </c>
      <c r="KW740" s="1870"/>
      <c r="KX740" s="462"/>
      <c r="KY740" s="462"/>
      <c r="KZ740" s="1871"/>
      <c r="LA740" s="1870"/>
      <c r="LB740" s="462"/>
      <c r="LC740" s="462"/>
      <c r="LD740" s="1871"/>
      <c r="LE740" s="1870"/>
      <c r="LF740" s="462"/>
      <c r="LG740" s="462"/>
      <c r="LH740" s="1871"/>
      <c r="LI740" s="1870"/>
      <c r="LJ740" s="462"/>
      <c r="LK740" s="462"/>
      <c r="LL740" s="1871"/>
      <c r="LM740" s="1870"/>
      <c r="LN740" s="462"/>
      <c r="LO740" s="462"/>
      <c r="LP740" s="1871"/>
      <c r="LQ740" s="1870"/>
      <c r="LR740" s="462"/>
      <c r="LS740" s="462"/>
      <c r="LT740" s="1871"/>
      <c r="LU740" s="1870"/>
      <c r="LV740" s="462"/>
      <c r="LW740" s="462"/>
      <c r="LX740" s="1871"/>
      <c r="LY740" s="1870"/>
      <c r="LZ740" s="462"/>
      <c r="MA740" s="462"/>
      <c r="MB740" s="1871"/>
      <c r="MC740" s="1870"/>
      <c r="MD740" s="462"/>
      <c r="ME740" s="462"/>
      <c r="MF740" s="1871"/>
      <c r="MG740" s="1870"/>
      <c r="MH740" s="462"/>
      <c r="MI740" s="462"/>
      <c r="MJ740" s="1871"/>
      <c r="MK740" s="1870"/>
      <c r="ML740" s="462"/>
      <c r="MM740" s="462"/>
      <c r="MN740" s="1871"/>
      <c r="MO740" s="1870"/>
      <c r="MP740" s="462"/>
      <c r="MQ740" s="462"/>
      <c r="MR740" s="1871"/>
      <c r="MS740" s="1870"/>
      <c r="MT740" s="462"/>
      <c r="MU740" s="462"/>
      <c r="MV740" s="1871"/>
      <c r="MW740" s="1870"/>
      <c r="MX740" s="462"/>
      <c r="MY740" s="462"/>
      <c r="MZ740" s="1871"/>
      <c r="NA740" s="1870"/>
      <c r="NB740" s="462"/>
      <c r="NC740" s="462"/>
      <c r="ND740" s="1871"/>
    </row>
    <row r="741" spans="1:368" s="933" customFormat="1" thickBot="1">
      <c r="A741" s="900"/>
      <c r="B741" s="1761"/>
      <c r="C741" s="2340"/>
      <c r="D741" s="2347"/>
      <c r="E741" s="2340"/>
      <c r="F741" s="2270"/>
      <c r="G741" s="2270" t="s">
        <v>801</v>
      </c>
      <c r="H741" s="2352">
        <f t="shared" si="1027"/>
        <v>5.0458333333333334</v>
      </c>
      <c r="I741" s="2352">
        <f t="shared" si="1028"/>
        <v>4.7958333333333334</v>
      </c>
      <c r="J741" s="2352">
        <f t="shared" si="1029"/>
        <v>5.7</v>
      </c>
      <c r="K741" s="2362">
        <f t="shared" si="1019"/>
        <v>15.541666666666668</v>
      </c>
      <c r="L741" s="1761"/>
      <c r="M741" s="2136"/>
      <c r="N741" s="2136"/>
      <c r="O741" s="2136"/>
      <c r="P741" s="2492"/>
      <c r="Q741" s="2538"/>
      <c r="R741" s="2137"/>
      <c r="S741" s="2138"/>
      <c r="T741" s="2539"/>
      <c r="U741" s="2139"/>
      <c r="V741" s="2139"/>
      <c r="W741" s="2139"/>
      <c r="X741" s="2140"/>
      <c r="Y741" s="2204"/>
      <c r="Z741" s="2204"/>
      <c r="AA741" s="2204"/>
      <c r="AB741" s="2205"/>
      <c r="AC741" s="2245"/>
      <c r="AD741" s="2245"/>
      <c r="AE741" s="2245"/>
      <c r="AF741" s="1310"/>
      <c r="AG741" s="2473"/>
      <c r="AH741" s="2473"/>
      <c r="AI741" s="2473"/>
      <c r="AJ741" s="2474"/>
      <c r="AK741" s="485">
        <v>5.5</v>
      </c>
      <c r="AL741" s="486">
        <v>5</v>
      </c>
      <c r="AM741" s="486">
        <v>5</v>
      </c>
      <c r="AN741" s="2361">
        <f t="shared" si="1020"/>
        <v>15.5</v>
      </c>
      <c r="AO741" s="2229"/>
      <c r="AP741" s="2229"/>
      <c r="AQ741" s="2229"/>
      <c r="AR741" s="2230"/>
      <c r="AS741" s="918"/>
      <c r="AT741" s="918"/>
      <c r="AU741" s="918"/>
      <c r="AV741" s="2390"/>
      <c r="AW741" s="2414"/>
      <c r="AX741" s="2415"/>
      <c r="AY741" s="2416"/>
      <c r="AZ741" s="1979"/>
      <c r="BA741" s="2156"/>
      <c r="BB741" s="2156"/>
      <c r="BC741" s="2156"/>
      <c r="BD741" s="2396"/>
      <c r="BE741" s="2402"/>
      <c r="BF741" s="2273"/>
      <c r="BG741" s="2452"/>
      <c r="BH741" s="2449"/>
      <c r="BI741" s="2158"/>
      <c r="BJ741" s="2158"/>
      <c r="BK741" s="2158"/>
      <c r="BL741" s="2166"/>
      <c r="BM741" s="2389"/>
      <c r="BN741" s="918"/>
      <c r="BO741" s="918"/>
      <c r="BP741" s="2390"/>
      <c r="BQ741" s="2149"/>
      <c r="BR741" s="2149"/>
      <c r="BS741" s="2149"/>
      <c r="BT741" s="2151"/>
      <c r="BU741" s="2162"/>
      <c r="BV741" s="2149"/>
      <c r="BW741" s="2149"/>
      <c r="BX741" s="2163"/>
      <c r="BY741" s="906"/>
      <c r="BZ741" s="906"/>
      <c r="CA741" s="906"/>
      <c r="CB741" s="2393"/>
      <c r="CC741" s="484"/>
      <c r="CD741" s="484"/>
      <c r="CE741" s="484"/>
      <c r="CF741" s="1246"/>
      <c r="CG741" s="2160"/>
      <c r="CH741" s="2160"/>
      <c r="CI741" s="2160"/>
      <c r="CJ741" s="2161"/>
      <c r="CK741" s="2158"/>
      <c r="CL741" s="2158"/>
      <c r="CM741" s="2158"/>
      <c r="CN741" s="2166"/>
      <c r="CO741" s="1868"/>
      <c r="CQ741" s="2167"/>
      <c r="CR741" s="2206"/>
      <c r="CV741" s="2168"/>
      <c r="CW741" s="2169"/>
      <c r="CY741" s="2167"/>
      <c r="CZ741" s="2167"/>
      <c r="DA741" s="2418"/>
      <c r="DB741" s="378"/>
      <c r="DC741" s="2448"/>
      <c r="DD741" s="369"/>
      <c r="DE741" s="2169"/>
      <c r="DG741" s="2167"/>
      <c r="DH741" s="2167"/>
      <c r="DI741" s="2169"/>
      <c r="DK741" s="2167"/>
      <c r="DL741" s="2167"/>
      <c r="DM741" s="2170"/>
      <c r="DN741" s="2170"/>
      <c r="DO741" s="2170"/>
      <c r="DP741" s="2171"/>
      <c r="DQ741" s="2169"/>
      <c r="DS741" s="2167"/>
      <c r="DT741" s="2168"/>
      <c r="DU741" s="1195"/>
      <c r="DV741" s="1195"/>
      <c r="DW741" s="1195"/>
      <c r="DX741" s="1196"/>
      <c r="DY741" s="2169"/>
      <c r="EA741" s="2167"/>
      <c r="EB741" s="2168"/>
      <c r="EC741" s="2169"/>
      <c r="EE741" s="2167"/>
      <c r="EF741" s="2168"/>
      <c r="EG741" s="2169"/>
      <c r="EI741" s="2167"/>
      <c r="EJ741" s="2168"/>
      <c r="EK741" s="2169"/>
      <c r="EM741" s="2167"/>
      <c r="EN741" s="2168"/>
      <c r="EO741" s="2348"/>
      <c r="EP741" s="2233"/>
      <c r="EQ741" s="2233"/>
      <c r="ER741" s="2349"/>
      <c r="ES741" s="2169"/>
      <c r="EU741" s="2167"/>
      <c r="EV741" s="2168"/>
      <c r="EW741" s="2169"/>
      <c r="EY741" s="2167"/>
      <c r="EZ741" s="2168"/>
      <c r="FA741" s="2169"/>
      <c r="FC741" s="2167"/>
      <c r="FD741" s="2168"/>
      <c r="FE741" s="2192"/>
      <c r="FF741" s="2193"/>
      <c r="FG741" s="2194"/>
      <c r="FH741" s="2195"/>
      <c r="FL741" s="2261"/>
      <c r="FP741" s="2261"/>
      <c r="FQ741" s="1868"/>
      <c r="FT741" s="2261"/>
      <c r="FX741" s="2261"/>
      <c r="FY741" s="374">
        <f t="shared" si="1021"/>
        <v>4.8</v>
      </c>
      <c r="FZ741" s="374">
        <f t="shared" si="1022"/>
        <v>4.8</v>
      </c>
      <c r="GA741" s="374">
        <f t="shared" si="1023"/>
        <v>6.4</v>
      </c>
      <c r="GB741" s="2263">
        <v>16</v>
      </c>
      <c r="GC741" s="906"/>
      <c r="GD741" s="906"/>
      <c r="GE741" s="906"/>
      <c r="GF741" s="2393"/>
      <c r="GG741" s="1868"/>
      <c r="GJ741" s="2261"/>
      <c r="GK741" s="1868"/>
      <c r="GN741" s="2261"/>
      <c r="GR741" s="2261"/>
      <c r="GS741" s="906"/>
      <c r="GT741" s="906"/>
      <c r="GU741" s="906"/>
      <c r="GV741" s="2393"/>
      <c r="GW741" s="2477"/>
      <c r="GX741" s="2477"/>
      <c r="GY741" s="2477"/>
      <c r="GZ741" s="2478"/>
      <c r="HA741" s="2348"/>
      <c r="HB741" s="2233"/>
      <c r="HC741" s="2233"/>
      <c r="HD741" s="2349"/>
      <c r="HE741" s="2348"/>
      <c r="HF741" s="2233"/>
      <c r="HG741" s="2233"/>
      <c r="HH741" s="2349"/>
      <c r="HI741" s="374"/>
      <c r="HJ741" s="374"/>
      <c r="HK741" s="374"/>
      <c r="HL741" s="2263"/>
      <c r="HM741" s="1870"/>
      <c r="HN741" s="462"/>
      <c r="HO741" s="462"/>
      <c r="HP741" s="1871"/>
      <c r="HQ741" s="2348"/>
      <c r="HR741" s="2233"/>
      <c r="HS741" s="2233"/>
      <c r="HT741" s="2349"/>
      <c r="HU741" s="2348"/>
      <c r="HV741" s="2233"/>
      <c r="HW741" s="2233"/>
      <c r="HX741" s="2349"/>
      <c r="HY741" s="2348"/>
      <c r="HZ741" s="2233"/>
      <c r="IA741" s="2233"/>
      <c r="IB741" s="2349"/>
      <c r="IC741" s="2212"/>
      <c r="ID741" s="2213"/>
      <c r="IE741" s="2213"/>
      <c r="IF741" s="2357"/>
      <c r="IG741" s="2348"/>
      <c r="IH741" s="2233"/>
      <c r="II741" s="2233"/>
      <c r="IJ741" s="2349"/>
      <c r="IK741" s="1870">
        <v>5</v>
      </c>
      <c r="IL741" s="462">
        <v>5</v>
      </c>
      <c r="IM741" s="462">
        <v>7</v>
      </c>
      <c r="IN741" s="1871">
        <f t="shared" si="1030"/>
        <v>17</v>
      </c>
      <c r="IO741" s="1869"/>
      <c r="IP741" s="374"/>
      <c r="IQ741" s="374"/>
      <c r="IR741" s="2263"/>
      <c r="IS741" s="906"/>
      <c r="IT741" s="906"/>
      <c r="IU741" s="906"/>
      <c r="IV741" s="2348"/>
      <c r="IW741" s="2243"/>
      <c r="IX741" s="906"/>
      <c r="IY741" s="906"/>
      <c r="IZ741" s="2393"/>
      <c r="JA741" s="2243"/>
      <c r="JB741" s="906"/>
      <c r="JC741" s="906"/>
      <c r="JD741" s="2393"/>
      <c r="JE741" s="2243"/>
      <c r="JF741" s="906"/>
      <c r="JG741" s="906"/>
      <c r="JH741" s="2393"/>
      <c r="JI741" s="1869"/>
      <c r="JJ741" s="374"/>
      <c r="JK741" s="374"/>
      <c r="JL741" s="2263"/>
      <c r="JM741" s="1869"/>
      <c r="JN741" s="374"/>
      <c r="JO741" s="374"/>
      <c r="JP741" s="2263"/>
      <c r="JQ741" s="1870">
        <v>6</v>
      </c>
      <c r="JR741" s="462">
        <v>5</v>
      </c>
      <c r="JS741" s="462">
        <v>5.5</v>
      </c>
      <c r="JT741" s="1871">
        <f t="shared" si="1024"/>
        <v>16.5</v>
      </c>
      <c r="JU741" s="1869"/>
      <c r="JV741" s="374"/>
      <c r="JW741" s="374"/>
      <c r="JX741" s="2263"/>
      <c r="JY741" s="1869"/>
      <c r="JZ741" s="374"/>
      <c r="KA741" s="374"/>
      <c r="KB741" s="2263"/>
      <c r="KC741" s="1869"/>
      <c r="KD741" s="374"/>
      <c r="KE741" s="374"/>
      <c r="KF741" s="2263"/>
      <c r="KG741" s="1869"/>
      <c r="KH741" s="374"/>
      <c r="KI741" s="374"/>
      <c r="KJ741" s="2263"/>
      <c r="KK741" s="1869"/>
      <c r="KL741" s="374"/>
      <c r="KM741" s="374"/>
      <c r="KN741" s="2263"/>
      <c r="KO741" s="2477">
        <f t="shared" ref="KO741" si="1031">KR741*6/20</f>
        <v>3.9750000000000001</v>
      </c>
      <c r="KP741" s="2477">
        <f t="shared" ref="KP741" si="1032">KR741*6/20</f>
        <v>3.9750000000000001</v>
      </c>
      <c r="KQ741" s="2477">
        <f t="shared" ref="KQ741" si="1033">KR741*8/20</f>
        <v>5.3</v>
      </c>
      <c r="KR741" s="2478">
        <v>13.25</v>
      </c>
      <c r="KS741" s="1870">
        <v>5</v>
      </c>
      <c r="KT741" s="462">
        <v>5</v>
      </c>
      <c r="KU741" s="462">
        <v>5</v>
      </c>
      <c r="KV741" s="1871">
        <f t="shared" si="1026"/>
        <v>15</v>
      </c>
      <c r="KW741" s="1870"/>
      <c r="KX741" s="462"/>
      <c r="KY741" s="462"/>
      <c r="KZ741" s="1871"/>
      <c r="LA741" s="1870"/>
      <c r="LB741" s="462"/>
      <c r="LC741" s="462"/>
      <c r="LD741" s="1871"/>
      <c r="LE741" s="1870"/>
      <c r="LF741" s="462"/>
      <c r="LG741" s="462"/>
      <c r="LH741" s="1871"/>
      <c r="LI741" s="1870"/>
      <c r="LJ741" s="462"/>
      <c r="LK741" s="462"/>
      <c r="LL741" s="1871"/>
      <c r="LM741" s="1870"/>
      <c r="LN741" s="462"/>
      <c r="LO741" s="462"/>
      <c r="LP741" s="1871"/>
      <c r="LQ741" s="1870"/>
      <c r="LR741" s="462"/>
      <c r="LS741" s="462"/>
      <c r="LT741" s="1871"/>
      <c r="LU741" s="1870"/>
      <c r="LV741" s="462"/>
      <c r="LW741" s="462"/>
      <c r="LX741" s="1871"/>
      <c r="LY741" s="1870"/>
      <c r="LZ741" s="462"/>
      <c r="MA741" s="462"/>
      <c r="MB741" s="1871"/>
      <c r="MC741" s="1870"/>
      <c r="MD741" s="462"/>
      <c r="ME741" s="462"/>
      <c r="MF741" s="1871"/>
      <c r="MG741" s="1870"/>
      <c r="MH741" s="462"/>
      <c r="MI741" s="462"/>
      <c r="MJ741" s="1871"/>
      <c r="MK741" s="1870"/>
      <c r="ML741" s="462"/>
      <c r="MM741" s="462"/>
      <c r="MN741" s="1871"/>
      <c r="MO741" s="1870"/>
      <c r="MP741" s="462"/>
      <c r="MQ741" s="462"/>
      <c r="MR741" s="1871"/>
      <c r="MS741" s="1870"/>
      <c r="MT741" s="462"/>
      <c r="MU741" s="462"/>
      <c r="MV741" s="1871"/>
      <c r="MW741" s="1870"/>
      <c r="MX741" s="462"/>
      <c r="MY741" s="462"/>
      <c r="MZ741" s="1871"/>
      <c r="NA741" s="1870"/>
      <c r="NB741" s="462"/>
      <c r="NC741" s="462"/>
      <c r="ND741" s="1871"/>
    </row>
    <row r="742" spans="1:368" s="898" customFormat="1" thickBot="1">
      <c r="A742" s="861"/>
      <c r="B742" s="1760"/>
      <c r="C742" s="1790"/>
      <c r="D742" s="2331"/>
      <c r="E742" s="1790"/>
      <c r="F742" s="2345" t="s">
        <v>802</v>
      </c>
      <c r="G742" s="2346"/>
      <c r="H742" s="2274"/>
      <c r="I742" s="2274"/>
      <c r="J742" s="2274"/>
      <c r="K742" s="2275"/>
      <c r="L742" s="1760"/>
      <c r="M742" s="2075"/>
      <c r="N742" s="2075"/>
      <c r="O742" s="2075"/>
      <c r="P742" s="2491"/>
      <c r="Q742" s="2536"/>
      <c r="R742" s="2076"/>
      <c r="S742" s="2077"/>
      <c r="T742" s="2537"/>
      <c r="U742" s="2078"/>
      <c r="V742" s="2078"/>
      <c r="W742" s="2078"/>
      <c r="X742" s="2079"/>
      <c r="Y742" s="2199"/>
      <c r="Z742" s="2199"/>
      <c r="AA742" s="2199"/>
      <c r="AB742" s="2200"/>
      <c r="AC742" s="2570"/>
      <c r="AD742" s="2570"/>
      <c r="AE742" s="2571"/>
      <c r="AF742" s="2571"/>
      <c r="AG742" s="2574" t="e">
        <f>STDEV(AJ743:AJ747)</f>
        <v>#DIV/0!</v>
      </c>
      <c r="AH742" s="2574"/>
      <c r="AI742" s="2575" t="e">
        <f>AVERAGE(AJ743:AJ747)</f>
        <v>#DIV/0!</v>
      </c>
      <c r="AJ742" s="2575"/>
      <c r="AK742" s="2574">
        <f>STDEV(AN743:AN747)</f>
        <v>7.1821538088050811</v>
      </c>
      <c r="AL742" s="2574"/>
      <c r="AM742" s="2575">
        <f>AVERAGE(AN743:AN747)</f>
        <v>10.75</v>
      </c>
      <c r="AN742" s="2575"/>
      <c r="AO742" s="2225"/>
      <c r="AP742" s="2225"/>
      <c r="AQ742" s="2225"/>
      <c r="AR742" s="2226"/>
      <c r="AS742" s="2574" t="e">
        <f>STDEV(AV743:AV747)</f>
        <v>#DIV/0!</v>
      </c>
      <c r="AT742" s="2574"/>
      <c r="AU742" s="2575" t="e">
        <f>AVERAGE(AV743:AV747)</f>
        <v>#DIV/0!</v>
      </c>
      <c r="AV742" s="2575"/>
      <c r="AW742" s="2570" t="e">
        <f>STDEV(AZ743:AZ747)</f>
        <v>#DIV/0!</v>
      </c>
      <c r="AX742" s="2570"/>
      <c r="AY742" s="2571" t="e">
        <f>AVERAGE(AZ743:AZ747)</f>
        <v>#DIV/0!</v>
      </c>
      <c r="AZ742" s="2571"/>
      <c r="BA742" s="2095"/>
      <c r="BB742" s="2095"/>
      <c r="BC742" s="2095"/>
      <c r="BD742" s="2394"/>
      <c r="BE742" s="2572">
        <f>STDEV(BH743:BH747)</f>
        <v>2.0256686138984712</v>
      </c>
      <c r="BF742" s="2570"/>
      <c r="BG742" s="2571">
        <f>AVERAGE(BH743:BH747)</f>
        <v>11.633333333333333</v>
      </c>
      <c r="BH742" s="2571"/>
      <c r="BI742" s="2097"/>
      <c r="BJ742" s="2097"/>
      <c r="BK742" s="2097"/>
      <c r="BL742" s="2098"/>
      <c r="BM742" s="2570"/>
      <c r="BN742" s="2570"/>
      <c r="BO742" s="2571"/>
      <c r="BP742" s="2571"/>
      <c r="BQ742" s="2088"/>
      <c r="BR742" s="2088"/>
      <c r="BS742" s="2088"/>
      <c r="BT742" s="2090"/>
      <c r="BU742" s="2101"/>
      <c r="BV742" s="2088"/>
      <c r="BW742" s="2088"/>
      <c r="BX742" s="2102"/>
      <c r="BY742" s="2570" t="e">
        <f>STDEV(CB743:CB747)</f>
        <v>#DIV/0!</v>
      </c>
      <c r="BZ742" s="2570"/>
      <c r="CA742" s="2571" t="e">
        <f>AVERAGE(CB743:CB747)</f>
        <v>#DIV/0!</v>
      </c>
      <c r="CB742" s="2571"/>
      <c r="CC742" s="2570" t="e">
        <f>STDEV(CF743:CF747)</f>
        <v>#DIV/0!</v>
      </c>
      <c r="CD742" s="2570"/>
      <c r="CE742" s="2571" t="e">
        <f>AVERAGE(CF743:CF747)</f>
        <v>#DIV/0!</v>
      </c>
      <c r="CF742" s="2571"/>
      <c r="CG742" s="2099"/>
      <c r="CH742" s="2099"/>
      <c r="CI742" s="2099"/>
      <c r="CJ742" s="2100"/>
      <c r="CK742" s="2097"/>
      <c r="CL742" s="2097"/>
      <c r="CM742" s="2097"/>
      <c r="CN742" s="2105"/>
      <c r="CO742" s="1867"/>
      <c r="CQ742" s="2106"/>
      <c r="CR742" s="2201"/>
      <c r="CV742" s="2107"/>
      <c r="CW742" s="2108"/>
      <c r="CY742" s="2106"/>
      <c r="CZ742" s="2106"/>
      <c r="DA742" s="2570" t="e">
        <f>STDEV(DD743:DD747)</f>
        <v>#DIV/0!</v>
      </c>
      <c r="DB742" s="2570"/>
      <c r="DC742" s="2571" t="e">
        <f>AVERAGE(DD743:DD747)</f>
        <v>#DIV/0!</v>
      </c>
      <c r="DD742" s="2571"/>
      <c r="DE742" s="2108"/>
      <c r="DG742" s="2106"/>
      <c r="DH742" s="2106"/>
      <c r="DI742" s="2108"/>
      <c r="DK742" s="2106"/>
      <c r="DL742" s="2106"/>
      <c r="DM742" s="2109"/>
      <c r="DN742" s="2109"/>
      <c r="DO742" s="2109"/>
      <c r="DP742" s="2110"/>
      <c r="DQ742" s="2108"/>
      <c r="DS742" s="2106"/>
      <c r="DT742" s="2107"/>
      <c r="DU742" s="2570" t="e">
        <f>STDEV(DX743:DX747)</f>
        <v>#DIV/0!</v>
      </c>
      <c r="DV742" s="2570"/>
      <c r="DW742" s="2571" t="e">
        <f>AVERAGE(DX743:DX747)</f>
        <v>#DIV/0!</v>
      </c>
      <c r="DX742" s="2571"/>
      <c r="DY742" s="2108"/>
      <c r="EA742" s="2106"/>
      <c r="EB742" s="2107"/>
      <c r="EC742" s="2108"/>
      <c r="EE742" s="2106"/>
      <c r="EF742" s="2107"/>
      <c r="EG742" s="2108"/>
      <c r="EI742" s="2106"/>
      <c r="EJ742" s="2107"/>
      <c r="EK742" s="2108"/>
      <c r="EM742" s="2106"/>
      <c r="EN742" s="2107"/>
      <c r="EO742" s="2570"/>
      <c r="EP742" s="2570"/>
      <c r="EQ742" s="2571"/>
      <c r="ER742" s="2571"/>
      <c r="ES742" s="2108"/>
      <c r="EU742" s="2106"/>
      <c r="EV742" s="2107"/>
      <c r="EW742" s="2108"/>
      <c r="EY742" s="2106"/>
      <c r="EZ742" s="2107"/>
      <c r="FA742" s="2108"/>
      <c r="FC742" s="2106"/>
      <c r="FD742" s="2107"/>
      <c r="FE742" s="2131"/>
      <c r="FF742" s="2132"/>
      <c r="FG742" s="2133"/>
      <c r="FH742" s="2134"/>
      <c r="FL742" s="2260"/>
      <c r="FP742" s="2260"/>
      <c r="FQ742" s="1867"/>
      <c r="FT742" s="2260"/>
      <c r="FX742" s="2260"/>
      <c r="FY742" s="2570">
        <f>STDEV(GB743:GB747)</f>
        <v>2.5166114784235796</v>
      </c>
      <c r="FZ742" s="2570"/>
      <c r="GA742" s="2571">
        <f>AVERAGE(GB743:GB747)</f>
        <v>13.666666666666666</v>
      </c>
      <c r="GB742" s="2571"/>
      <c r="GC742" s="2570" t="e">
        <f>STDEV(GF743:GF747)</f>
        <v>#DIV/0!</v>
      </c>
      <c r="GD742" s="2570"/>
      <c r="GE742" s="2571" t="e">
        <f>AVERAGE(GF743:GF747)</f>
        <v>#DIV/0!</v>
      </c>
      <c r="GF742" s="2571"/>
      <c r="GG742" s="1867"/>
      <c r="GJ742" s="2260"/>
      <c r="GK742" s="1867"/>
      <c r="GN742" s="2260"/>
      <c r="GR742" s="2260"/>
      <c r="GS742" s="2570" t="e">
        <f>STDEV(GV743:GV747)</f>
        <v>#DIV/0!</v>
      </c>
      <c r="GT742" s="2570"/>
      <c r="GU742" s="2571" t="e">
        <f>AVERAGE(GV743:GV747)</f>
        <v>#DIV/0!</v>
      </c>
      <c r="GV742" s="2571"/>
      <c r="GW742" s="2570">
        <f>STDEV(GZ743:GZ747)</f>
        <v>1.1547005383792432</v>
      </c>
      <c r="GX742" s="2570"/>
      <c r="GY742" s="2571">
        <f>AVERAGE(GZ743:GZ747)</f>
        <v>15.333333333333334</v>
      </c>
      <c r="GZ742" s="2571"/>
      <c r="HA742" s="2570"/>
      <c r="HB742" s="2570"/>
      <c r="HC742" s="2571"/>
      <c r="HD742" s="2571"/>
      <c r="HE742" s="2570" t="e">
        <f>STDEV(HH743:HH747)</f>
        <v>#DIV/0!</v>
      </c>
      <c r="HF742" s="2570"/>
      <c r="HG742" s="2571" t="e">
        <f>AVERAGE(HH743:HH747)</f>
        <v>#DIV/0!</v>
      </c>
      <c r="HH742" s="2571"/>
      <c r="HI742" s="2570" t="e">
        <f>STDEV(HL743:HL747)</f>
        <v>#DIV/0!</v>
      </c>
      <c r="HJ742" s="2570"/>
      <c r="HK742" s="2571" t="e">
        <f>AVERAGE(HL743:HL747)</f>
        <v>#DIV/0!</v>
      </c>
      <c r="HL742" s="2571"/>
      <c r="HM742" s="2570" t="e">
        <f>STDEV(HP743:HP747)</f>
        <v>#DIV/0!</v>
      </c>
      <c r="HN742" s="2570"/>
      <c r="HO742" s="2571" t="e">
        <f>AVERAGE(HP743:HP747)</f>
        <v>#DIV/0!</v>
      </c>
      <c r="HP742" s="2571"/>
      <c r="HQ742" s="2570" t="e">
        <f>STDEV(HT743:HT747)</f>
        <v>#DIV/0!</v>
      </c>
      <c r="HR742" s="2570"/>
      <c r="HS742" s="2571" t="e">
        <f>AVERAGE(HT743:HT747)</f>
        <v>#DIV/0!</v>
      </c>
      <c r="HT742" s="2571"/>
      <c r="HU742" s="2570"/>
      <c r="HV742" s="2570"/>
      <c r="HW742" s="2571"/>
      <c r="HX742" s="2571"/>
      <c r="HY742" s="2570"/>
      <c r="HZ742" s="2570"/>
      <c r="IA742" s="2571"/>
      <c r="IB742" s="2571"/>
      <c r="IC742" s="2570" t="e">
        <f>STDEV(IF743:IF747)</f>
        <v>#DIV/0!</v>
      </c>
      <c r="ID742" s="2570"/>
      <c r="IE742" s="2571" t="e">
        <f>AVERAGE(IF743:IF747)</f>
        <v>#DIV/0!</v>
      </c>
      <c r="IF742" s="2571"/>
      <c r="IG742" s="2570"/>
      <c r="IH742" s="2570"/>
      <c r="II742" s="2571"/>
      <c r="IJ742" s="2571"/>
      <c r="IK742" s="2570" t="e">
        <f>STDEV(IN743:IR747)</f>
        <v>#DIV/0!</v>
      </c>
      <c r="IL742" s="2570"/>
      <c r="IM742" s="2571" t="e">
        <f>AVERAGE(IN743:IR747)</f>
        <v>#DIV/0!</v>
      </c>
      <c r="IN742" s="2571"/>
      <c r="IO742" s="2570" t="e">
        <f>STDEV(IR743:IV747)</f>
        <v>#DIV/0!</v>
      </c>
      <c r="IP742" s="2570"/>
      <c r="IQ742" s="2571" t="e">
        <f>AVERAGE(IR743:IV747)</f>
        <v>#DIV/0!</v>
      </c>
      <c r="IR742" s="2571"/>
      <c r="IS742" s="2570"/>
      <c r="IT742" s="2570"/>
      <c r="IU742" s="2571"/>
      <c r="IV742" s="2571"/>
      <c r="IW742" s="2570" t="e">
        <f>STDEV(IZ743:JD747)</f>
        <v>#DIV/0!</v>
      </c>
      <c r="IX742" s="2570"/>
      <c r="IY742" s="2571" t="e">
        <f>AVERAGE(IZ743:JD747)</f>
        <v>#DIV/0!</v>
      </c>
      <c r="IZ742" s="2571"/>
      <c r="JA742" s="2570" t="e">
        <f>STDEV(JD743:JH747)</f>
        <v>#DIV/0!</v>
      </c>
      <c r="JB742" s="2570"/>
      <c r="JC742" s="2571" t="e">
        <f>AVERAGE(JD743:JH747)</f>
        <v>#DIV/0!</v>
      </c>
      <c r="JD742" s="2571"/>
      <c r="JE742" s="2572"/>
      <c r="JF742" s="2570"/>
      <c r="JG742" s="2571"/>
      <c r="JH742" s="2573"/>
      <c r="JI742" s="2570" t="e">
        <f>STDEV(JL743:JP747)</f>
        <v>#DIV/0!</v>
      </c>
      <c r="JJ742" s="2570"/>
      <c r="JK742" s="2571" t="e">
        <f>AVERAGE(JL743:JP747)</f>
        <v>#DIV/0!</v>
      </c>
      <c r="JL742" s="2571"/>
      <c r="JM742" s="2570">
        <f>STDEV(JP743:JT747)</f>
        <v>4.6837231752136699</v>
      </c>
      <c r="JN742" s="2570"/>
      <c r="JO742" s="2571">
        <f>AVERAGE(JP743:JT747)</f>
        <v>6.3677747083866452</v>
      </c>
      <c r="JP742" s="2571"/>
      <c r="JQ742" s="2570" t="e">
        <f>STDEV(JT743:JX747)</f>
        <v>#DIV/0!</v>
      </c>
      <c r="JR742" s="2570"/>
      <c r="JS742" s="2571" t="e">
        <f>AVERAGE(JT743:JX747)</f>
        <v>#DIV/0!</v>
      </c>
      <c r="JT742" s="2571"/>
      <c r="JU742" s="2570" t="e">
        <f>STDEV(JX743:KB747)</f>
        <v>#DIV/0!</v>
      </c>
      <c r="JV742" s="2570"/>
      <c r="JW742" s="2571" t="e">
        <f>AVERAGE(JX743:KB747)</f>
        <v>#DIV/0!</v>
      </c>
      <c r="JX742" s="2571"/>
      <c r="JY742" s="2570" t="e">
        <f>STDEV(KB743:KF747)</f>
        <v>#DIV/0!</v>
      </c>
      <c r="JZ742" s="2570"/>
      <c r="KA742" s="2571" t="e">
        <f>AVERAGE(KB743:KF747)</f>
        <v>#DIV/0!</v>
      </c>
      <c r="KB742" s="2571"/>
      <c r="KC742" s="2570" t="e">
        <f>STDEV(KF743:KJ747)</f>
        <v>#DIV/0!</v>
      </c>
      <c r="KD742" s="2570"/>
      <c r="KE742" s="2571" t="e">
        <f>AVERAGE(KF743:KJ747)</f>
        <v>#DIV/0!</v>
      </c>
      <c r="KF742" s="2571"/>
      <c r="KG742" s="2570" t="e">
        <f>STDEV(KJ743:KN747)</f>
        <v>#DIV/0!</v>
      </c>
      <c r="KH742" s="2570"/>
      <c r="KI742" s="2571" t="e">
        <f>AVERAGE(KJ743:KN747)</f>
        <v>#DIV/0!</v>
      </c>
      <c r="KJ742" s="2571"/>
      <c r="KK742" s="2570" t="e">
        <f>STDEV(KN743:KR747)</f>
        <v>#DIV/0!</v>
      </c>
      <c r="KL742" s="2570"/>
      <c r="KM742" s="2571" t="e">
        <f>AVERAGE(KN743:KR747)</f>
        <v>#DIV/0!</v>
      </c>
      <c r="KN742" s="2571"/>
      <c r="KO742" s="2570" t="e">
        <f>STDEV(KR743:KR747)</f>
        <v>#DIV/0!</v>
      </c>
      <c r="KP742" s="2570"/>
      <c r="KQ742" s="2571">
        <f>AVERAGE(KR743:KR747)</f>
        <v>0</v>
      </c>
      <c r="KR742" s="2571"/>
      <c r="KS742" s="2570" t="e">
        <f>STDEV(KV743:KZ747)</f>
        <v>#DIV/0!</v>
      </c>
      <c r="KT742" s="2570"/>
      <c r="KU742" s="2571" t="e">
        <f>AVERAGE(KV743:KZ747)</f>
        <v>#DIV/0!</v>
      </c>
      <c r="KV742" s="2571"/>
      <c r="KW742" s="2570" t="e">
        <f>STDEV(KZ743:LD747)</f>
        <v>#DIV/0!</v>
      </c>
      <c r="KX742" s="2570"/>
      <c r="KY742" s="2571" t="e">
        <f>AVERAGE(KZ743:LD747)</f>
        <v>#DIV/0!</v>
      </c>
      <c r="KZ742" s="2571"/>
      <c r="LA742" s="2570" t="e">
        <f>STDEV(LD743:LH747)</f>
        <v>#DIV/0!</v>
      </c>
      <c r="LB742" s="2570"/>
      <c r="LC742" s="2571" t="e">
        <f>AVERAGE(LD743:LH747)</f>
        <v>#DIV/0!</v>
      </c>
      <c r="LD742" s="2571"/>
      <c r="LE742" s="2570" t="e">
        <f>STDEV(LH743:LL747)</f>
        <v>#DIV/0!</v>
      </c>
      <c r="LF742" s="2570"/>
      <c r="LG742" s="2571" t="e">
        <f>AVERAGE(LH743:LL747)</f>
        <v>#DIV/0!</v>
      </c>
      <c r="LH742" s="2571"/>
      <c r="LI742" s="2570" t="e">
        <f>STDEV(LL743:LP747)</f>
        <v>#DIV/0!</v>
      </c>
      <c r="LJ742" s="2570"/>
      <c r="LK742" s="2571" t="e">
        <f>AVERAGE(LL743:LP747)</f>
        <v>#DIV/0!</v>
      </c>
      <c r="LL742" s="2571"/>
      <c r="LM742" s="2570"/>
      <c r="LN742" s="2570"/>
      <c r="LO742" s="2571"/>
      <c r="LP742" s="2571"/>
      <c r="LQ742" s="2570"/>
      <c r="LR742" s="2570"/>
      <c r="LS742" s="2571"/>
      <c r="LT742" s="2571"/>
      <c r="LU742" s="2570"/>
      <c r="LV742" s="2570"/>
      <c r="LW742" s="2571"/>
      <c r="LX742" s="2571"/>
      <c r="LY742" s="2570"/>
      <c r="LZ742" s="2570"/>
      <c r="MA742" s="2571"/>
      <c r="MB742" s="2571"/>
      <c r="MC742" s="2570"/>
      <c r="MD742" s="2570"/>
      <c r="ME742" s="2571"/>
      <c r="MF742" s="2571"/>
      <c r="MG742" s="2570"/>
      <c r="MH742" s="2570"/>
      <c r="MI742" s="2571"/>
      <c r="MJ742" s="2571"/>
      <c r="MK742" s="2570"/>
      <c r="ML742" s="2570"/>
      <c r="MM742" s="2571"/>
      <c r="MN742" s="2571"/>
      <c r="MO742" s="2570"/>
      <c r="MP742" s="2570"/>
      <c r="MQ742" s="2571"/>
      <c r="MR742" s="2571"/>
      <c r="MS742" s="2570"/>
      <c r="MT742" s="2570"/>
      <c r="MU742" s="2571"/>
      <c r="MV742" s="2571"/>
      <c r="MW742" s="2570"/>
      <c r="MX742" s="2570"/>
      <c r="MY742" s="2571"/>
      <c r="MZ742" s="2571"/>
      <c r="NA742" s="2570"/>
      <c r="NB742" s="2570"/>
      <c r="NC742" s="2571"/>
      <c r="ND742" s="2571"/>
    </row>
    <row r="743" spans="1:368" s="933" customFormat="1" thickBot="1">
      <c r="A743" s="900"/>
      <c r="B743" s="1761"/>
      <c r="C743" s="2340"/>
      <c r="D743" s="2347"/>
      <c r="E743" s="2340"/>
      <c r="F743" s="2270" t="s">
        <v>803</v>
      </c>
      <c r="G743" s="2270" t="s">
        <v>804</v>
      </c>
      <c r="H743" s="2343" t="e">
        <f t="shared" ref="H743" si="1034">AVERAGE(AC743,CG743,BE743,JQ743,HI743,FY743,AK743,KO743,KS743,BY743,IK743)</f>
        <v>#DIV/0!</v>
      </c>
      <c r="I743" s="2343" t="e">
        <f t="shared" ref="I743" si="1035">AVERAGE(AD743,CH743,BF743,JR743,HJ743,FZ743,AL743,KP743,KT743,BZ743,IL743)</f>
        <v>#DIV/0!</v>
      </c>
      <c r="J743" s="2343" t="e">
        <f t="shared" ref="J743" si="1036">AVERAGE(AE743,CI743,BG743,JS743,HK743,GA743,AM743,KQ743,KU743,CA743,IM743)</f>
        <v>#DIV/0!</v>
      </c>
      <c r="K743" s="2362" t="e">
        <f t="shared" si="1019"/>
        <v>#DIV/0!</v>
      </c>
      <c r="L743" s="1761"/>
      <c r="M743" s="2136"/>
      <c r="N743" s="2136"/>
      <c r="O743" s="2136"/>
      <c r="P743" s="2492"/>
      <c r="Q743" s="2538"/>
      <c r="R743" s="2137"/>
      <c r="S743" s="2138"/>
      <c r="T743" s="2539"/>
      <c r="U743" s="2139"/>
      <c r="V743" s="2139"/>
      <c r="W743" s="2139"/>
      <c r="X743" s="2140"/>
      <c r="Y743" s="2204"/>
      <c r="Z743" s="2204"/>
      <c r="AA743" s="2204"/>
      <c r="AB743" s="2205"/>
      <c r="AC743" s="2245"/>
      <c r="AD743" s="2245"/>
      <c r="AE743" s="2245"/>
      <c r="AF743" s="1310"/>
      <c r="AG743" s="2548"/>
      <c r="AH743" s="2241"/>
      <c r="AI743" s="2241"/>
      <c r="AJ743" s="2363"/>
      <c r="AK743" s="2391"/>
      <c r="AL743" s="2238"/>
      <c r="AM743" s="2238"/>
      <c r="AN743" s="2392">
        <f t="shared" ref="AN743" si="1037">AM743+AL743+AK743</f>
        <v>0</v>
      </c>
      <c r="AO743" s="2549"/>
      <c r="AP743" s="2549"/>
      <c r="AQ743" s="2549"/>
      <c r="AR743" s="2550"/>
      <c r="AS743" s="2551"/>
      <c r="AT743" s="2551"/>
      <c r="AU743" s="2551"/>
      <c r="AV743" s="2552"/>
      <c r="AW743" s="2212"/>
      <c r="AX743" s="2213"/>
      <c r="AY743" s="2213"/>
      <c r="AZ743" s="2357"/>
      <c r="BA743" s="2156"/>
      <c r="BB743" s="2156"/>
      <c r="BC743" s="2156"/>
      <c r="BD743" s="2396"/>
      <c r="BE743" s="2553"/>
      <c r="BF743" s="2554"/>
      <c r="BG743" s="2555"/>
      <c r="BH743" s="2556"/>
      <c r="BI743" s="2158"/>
      <c r="BJ743" s="2158"/>
      <c r="BK743" s="2158"/>
      <c r="BL743" s="2166"/>
      <c r="BM743" s="2557"/>
      <c r="BN743" s="2551"/>
      <c r="BO743" s="2551"/>
      <c r="BP743" s="2552"/>
      <c r="BQ743" s="2149"/>
      <c r="BR743" s="2149"/>
      <c r="BS743" s="2149"/>
      <c r="BT743" s="2151"/>
      <c r="BU743" s="2162"/>
      <c r="BV743" s="2149"/>
      <c r="BW743" s="2149"/>
      <c r="BX743" s="2163"/>
      <c r="BY743" s="906"/>
      <c r="BZ743" s="906"/>
      <c r="CA743" s="906"/>
      <c r="CB743" s="2393"/>
      <c r="CC743" s="2245"/>
      <c r="CD743" s="2245"/>
      <c r="CE743" s="2245"/>
      <c r="CF743" s="2246"/>
      <c r="CG743" s="2160"/>
      <c r="CH743" s="2160"/>
      <c r="CI743" s="2160"/>
      <c r="CJ743" s="2161"/>
      <c r="CK743" s="2158"/>
      <c r="CL743" s="2158"/>
      <c r="CM743" s="2158"/>
      <c r="CN743" s="2166"/>
      <c r="CO743" s="1868"/>
      <c r="CQ743" s="2167"/>
      <c r="CR743" s="2206"/>
      <c r="CV743" s="2168"/>
      <c r="CW743" s="2169"/>
      <c r="CY743" s="2167"/>
      <c r="CZ743" s="2167"/>
      <c r="DA743" s="2419"/>
      <c r="DB743" s="915"/>
      <c r="DC743" s="2449"/>
      <c r="DD743" s="2471"/>
      <c r="DE743" s="2169"/>
      <c r="DG743" s="2167"/>
      <c r="DH743" s="2167"/>
      <c r="DI743" s="2169"/>
      <c r="DK743" s="2167"/>
      <c r="DL743" s="2167"/>
      <c r="DM743" s="2170"/>
      <c r="DN743" s="2170"/>
      <c r="DO743" s="2170"/>
      <c r="DP743" s="2171"/>
      <c r="DQ743" s="2169"/>
      <c r="DS743" s="2167"/>
      <c r="DT743" s="2168"/>
      <c r="DU743" s="2367"/>
      <c r="DV743" s="2367"/>
      <c r="DW743" s="2367"/>
      <c r="DX743" s="2368"/>
      <c r="DY743" s="2169"/>
      <c r="EA743" s="2167"/>
      <c r="EB743" s="2168"/>
      <c r="EC743" s="2169"/>
      <c r="EE743" s="2167"/>
      <c r="EF743" s="2168"/>
      <c r="EG743" s="2169"/>
      <c r="EI743" s="2167"/>
      <c r="EJ743" s="2168"/>
      <c r="EK743" s="2169"/>
      <c r="EM743" s="2167"/>
      <c r="EN743" s="2168"/>
      <c r="EO743" s="2348"/>
      <c r="EP743" s="2233"/>
      <c r="EQ743" s="2233"/>
      <c r="ER743" s="2349"/>
      <c r="ES743" s="2169"/>
      <c r="EU743" s="2167"/>
      <c r="EV743" s="2168"/>
      <c r="EW743" s="2169"/>
      <c r="EY743" s="2167"/>
      <c r="EZ743" s="2168"/>
      <c r="FA743" s="2169"/>
      <c r="FC743" s="2167"/>
      <c r="FD743" s="2168"/>
      <c r="FE743" s="2192"/>
      <c r="FF743" s="2193"/>
      <c r="FG743" s="2194"/>
      <c r="FH743" s="2195"/>
      <c r="FL743" s="2261"/>
      <c r="FP743" s="2261"/>
      <c r="FQ743" s="1868"/>
      <c r="FT743" s="2261"/>
      <c r="FX743" s="2261"/>
      <c r="FY743" s="906"/>
      <c r="FZ743" s="906"/>
      <c r="GA743" s="906"/>
      <c r="GB743" s="2393"/>
      <c r="GC743" s="906"/>
      <c r="GD743" s="906"/>
      <c r="GE743" s="906"/>
      <c r="GF743" s="2393"/>
      <c r="GG743" s="1868"/>
      <c r="GJ743" s="2261"/>
      <c r="GK743" s="1868"/>
      <c r="GN743" s="2261"/>
      <c r="GR743" s="2261"/>
      <c r="GS743" s="906"/>
      <c r="GT743" s="906"/>
      <c r="GU743" s="906"/>
      <c r="GV743" s="2393"/>
      <c r="GW743" s="2348"/>
      <c r="GX743" s="2233"/>
      <c r="GY743" s="2233"/>
      <c r="GZ743" s="2349"/>
      <c r="HA743" s="2348"/>
      <c r="HB743" s="2233"/>
      <c r="HC743" s="2233"/>
      <c r="HD743" s="2349"/>
      <c r="HE743" s="2348"/>
      <c r="HF743" s="2233"/>
      <c r="HG743" s="2233"/>
      <c r="HH743" s="2349"/>
      <c r="HI743" s="906"/>
      <c r="HJ743" s="906"/>
      <c r="HK743" s="906"/>
      <c r="HL743" s="2393"/>
      <c r="HM743" s="2348"/>
      <c r="HN743" s="2233"/>
      <c r="HO743" s="2233"/>
      <c r="HP743" s="2349"/>
      <c r="HQ743" s="2348"/>
      <c r="HR743" s="2233"/>
      <c r="HS743" s="2233"/>
      <c r="HT743" s="2349"/>
      <c r="HU743" s="2348"/>
      <c r="HV743" s="2233"/>
      <c r="HW743" s="2233"/>
      <c r="HX743" s="2349"/>
      <c r="HY743" s="2348"/>
      <c r="HZ743" s="2233"/>
      <c r="IA743" s="2233"/>
      <c r="IB743" s="2349"/>
      <c r="IC743" s="906"/>
      <c r="ID743" s="906"/>
      <c r="IE743" s="906"/>
      <c r="IF743" s="2393"/>
      <c r="IG743" s="2348"/>
      <c r="IH743" s="2233"/>
      <c r="II743" s="2233"/>
      <c r="IJ743" s="2349"/>
      <c r="IK743" s="2212"/>
      <c r="IL743" s="2213"/>
      <c r="IM743" s="2213"/>
      <c r="IN743" s="2357"/>
      <c r="IO743" s="2243"/>
      <c r="IP743" s="906"/>
      <c r="IQ743" s="906"/>
      <c r="IR743" s="2393"/>
      <c r="IS743" s="2212"/>
      <c r="IT743" s="2213"/>
      <c r="IU743" s="2213"/>
      <c r="IV743" s="2558"/>
      <c r="IW743" s="2243"/>
      <c r="IX743" s="906"/>
      <c r="IY743" s="906"/>
      <c r="IZ743" s="2393"/>
      <c r="JA743" s="2243"/>
      <c r="JB743" s="906"/>
      <c r="JC743" s="906"/>
      <c r="JD743" s="2393"/>
      <c r="JE743" s="2212"/>
      <c r="JF743" s="2213"/>
      <c r="JG743" s="2213"/>
      <c r="JH743" s="2357"/>
      <c r="JI743" s="2243"/>
      <c r="JJ743" s="906"/>
      <c r="JK743" s="906"/>
      <c r="JL743" s="2393"/>
      <c r="JM743" s="2243"/>
      <c r="JN743" s="906"/>
      <c r="JO743" s="906"/>
      <c r="JP743" s="2393"/>
      <c r="JQ743" s="2348"/>
      <c r="JR743" s="2233"/>
      <c r="JS743" s="2233"/>
      <c r="JT743" s="2349">
        <f t="shared" ref="JT743" si="1038">JS743+JR743+JQ743</f>
        <v>0</v>
      </c>
      <c r="JU743" s="2243"/>
      <c r="JV743" s="906"/>
      <c r="JW743" s="906"/>
      <c r="JX743" s="2393"/>
      <c r="JY743" s="2243"/>
      <c r="JZ743" s="906"/>
      <c r="KA743" s="906"/>
      <c r="KB743" s="2393"/>
      <c r="KC743" s="2243"/>
      <c r="KD743" s="906"/>
      <c r="KE743" s="906"/>
      <c r="KF743" s="2393"/>
      <c r="KG743" s="2243"/>
      <c r="KH743" s="906"/>
      <c r="KI743" s="906"/>
      <c r="KJ743" s="2393"/>
      <c r="KK743" s="2243"/>
      <c r="KL743" s="906"/>
      <c r="KM743" s="906"/>
      <c r="KN743" s="2393"/>
      <c r="KO743" s="2348"/>
      <c r="KP743" s="2233"/>
      <c r="KQ743" s="2233"/>
      <c r="KR743" s="2349">
        <f t="shared" ref="KR743" si="1039">KQ743+KP743+KO743</f>
        <v>0</v>
      </c>
      <c r="KS743" s="2348"/>
      <c r="KT743" s="2233"/>
      <c r="KU743" s="2233"/>
      <c r="KV743" s="2349">
        <f t="shared" ref="KV743" si="1040">KU743+KT743+KS743</f>
        <v>0</v>
      </c>
      <c r="KW743" s="2348"/>
      <c r="KX743" s="2233"/>
      <c r="KY743" s="2233"/>
      <c r="KZ743" s="2349"/>
      <c r="LA743" s="2348"/>
      <c r="LB743" s="2233"/>
      <c r="LC743" s="2233"/>
      <c r="LD743" s="2349"/>
      <c r="LE743" s="2348"/>
      <c r="LF743" s="2233"/>
      <c r="LG743" s="2233"/>
      <c r="LH743" s="2349"/>
      <c r="LI743" s="2348"/>
      <c r="LJ743" s="2233"/>
      <c r="LK743" s="2233"/>
      <c r="LL743" s="2349"/>
      <c r="LM743" s="2348"/>
      <c r="LN743" s="2233"/>
      <c r="LO743" s="2233"/>
      <c r="LP743" s="2349"/>
      <c r="LQ743" s="2348"/>
      <c r="LR743" s="2233"/>
      <c r="LS743" s="2233"/>
      <c r="LT743" s="2349"/>
      <c r="LU743" s="2348"/>
      <c r="LV743" s="2233"/>
      <c r="LW743" s="2233"/>
      <c r="LX743" s="2349"/>
      <c r="LY743" s="2348"/>
      <c r="LZ743" s="2233"/>
      <c r="MA743" s="2233"/>
      <c r="MB743" s="2349"/>
      <c r="MC743" s="2348"/>
      <c r="MD743" s="2233"/>
      <c r="ME743" s="2233"/>
      <c r="MF743" s="2349"/>
      <c r="MG743" s="2348"/>
      <c r="MH743" s="2233"/>
      <c r="MI743" s="2233"/>
      <c r="MJ743" s="2349"/>
      <c r="MK743" s="2348"/>
      <c r="ML743" s="2233"/>
      <c r="MM743" s="2233"/>
      <c r="MN743" s="2349"/>
      <c r="MO743" s="2348"/>
      <c r="MP743" s="2233"/>
      <c r="MQ743" s="2233"/>
      <c r="MR743" s="2349"/>
      <c r="MS743" s="2348"/>
      <c r="MT743" s="2233"/>
      <c r="MU743" s="2233"/>
      <c r="MV743" s="2349"/>
      <c r="MW743" s="2348"/>
      <c r="MX743" s="2233"/>
      <c r="MY743" s="2233"/>
      <c r="MZ743" s="2349"/>
      <c r="NA743" s="2348"/>
      <c r="NB743" s="2233"/>
      <c r="NC743" s="2233"/>
      <c r="ND743" s="2349"/>
    </row>
    <row r="744" spans="1:368" s="898" customFormat="1" thickBot="1">
      <c r="A744" s="861"/>
      <c r="B744" s="1760"/>
      <c r="C744" s="1790"/>
      <c r="D744" s="2331"/>
      <c r="E744" s="1790"/>
      <c r="F744" s="2345" t="s">
        <v>818</v>
      </c>
      <c r="G744" s="2346"/>
      <c r="H744" s="2274"/>
      <c r="I744" s="2274"/>
      <c r="J744" s="2274"/>
      <c r="K744" s="2275"/>
      <c r="L744" s="1760"/>
      <c r="M744" s="2075"/>
      <c r="N744" s="2075"/>
      <c r="O744" s="2075"/>
      <c r="P744" s="2491"/>
      <c r="Q744" s="2570">
        <f>STDEV(T745:T750)</f>
        <v>1.4696938456699038</v>
      </c>
      <c r="R744" s="2570"/>
      <c r="S744" s="2571">
        <f>AVERAGE(T745:T750)</f>
        <v>14.799999999999999</v>
      </c>
      <c r="T744" s="2571"/>
      <c r="U744" s="2078"/>
      <c r="V744" s="2078"/>
      <c r="W744" s="2078"/>
      <c r="X744" s="2079"/>
      <c r="Y744" s="2199"/>
      <c r="Z744" s="2199"/>
      <c r="AA744" s="2199"/>
      <c r="AB744" s="2200"/>
      <c r="AC744" s="2570"/>
      <c r="AD744" s="2570"/>
      <c r="AE744" s="2571"/>
      <c r="AF744" s="2571"/>
      <c r="AG744" s="2574" t="e">
        <f>STDEV(AJ745:AJ750)</f>
        <v>#DIV/0!</v>
      </c>
      <c r="AH744" s="2574"/>
      <c r="AI744" s="2575" t="e">
        <f>AVERAGE(AJ745:AJ750)</f>
        <v>#DIV/0!</v>
      </c>
      <c r="AJ744" s="2575"/>
      <c r="AK744" s="2570">
        <f>STDEV(AN745:AN750)</f>
        <v>1.3784048752090221</v>
      </c>
      <c r="AL744" s="2570"/>
      <c r="AM744" s="2571">
        <f>AVERAGE(AN745:AN750)</f>
        <v>15.5</v>
      </c>
      <c r="AN744" s="2571"/>
      <c r="AO744" s="2225"/>
      <c r="AP744" s="2225"/>
      <c r="AQ744" s="2225"/>
      <c r="AR744" s="2226"/>
      <c r="AS744" s="2574" t="e">
        <f>STDEV(AV745:AV750)</f>
        <v>#DIV/0!</v>
      </c>
      <c r="AT744" s="2574"/>
      <c r="AU744" s="2575" t="e">
        <f>AVERAGE(AV745:AV750)</f>
        <v>#DIV/0!</v>
      </c>
      <c r="AV744" s="2575"/>
      <c r="AW744" s="2570" t="e">
        <f>STDEV(AZ745:AZ750)</f>
        <v>#DIV/0!</v>
      </c>
      <c r="AX744" s="2570"/>
      <c r="AY744" s="2571" t="e">
        <f>AVERAGE(AZ745:AZ750)</f>
        <v>#DIV/0!</v>
      </c>
      <c r="AZ744" s="2571"/>
      <c r="BA744" s="2095"/>
      <c r="BB744" s="2095"/>
      <c r="BC744" s="2095"/>
      <c r="BD744" s="2394"/>
      <c r="BE744" s="2572">
        <f>STDEV(BH745:BH750)</f>
        <v>2.973213749463695</v>
      </c>
      <c r="BF744" s="2570"/>
      <c r="BG744" s="2571">
        <f>AVERAGE(BH745:BH750)</f>
        <v>13.9</v>
      </c>
      <c r="BH744" s="2571"/>
      <c r="BI744" s="2097"/>
      <c r="BJ744" s="2097"/>
      <c r="BK744" s="2097"/>
      <c r="BL744" s="2098"/>
      <c r="BM744" s="2570"/>
      <c r="BN744" s="2570"/>
      <c r="BO744" s="2571"/>
      <c r="BP744" s="2571"/>
      <c r="BQ744" s="2088"/>
      <c r="BR744" s="2088"/>
      <c r="BS744" s="2088"/>
      <c r="BT744" s="2090"/>
      <c r="BU744" s="2101"/>
      <c r="BV744" s="2088"/>
      <c r="BW744" s="2088"/>
      <c r="BX744" s="2102"/>
      <c r="BY744" s="2570" t="e">
        <f>STDEV(CB745:CB750)</f>
        <v>#DIV/0!</v>
      </c>
      <c r="BZ744" s="2570"/>
      <c r="CA744" s="2571" t="e">
        <f>AVERAGE(CB745:CB750)</f>
        <v>#DIV/0!</v>
      </c>
      <c r="CB744" s="2571"/>
      <c r="CC744" s="2570" t="e">
        <f>STDEV(CF745:CF750)</f>
        <v>#DIV/0!</v>
      </c>
      <c r="CD744" s="2570"/>
      <c r="CE744" s="2571" t="e">
        <f>AVERAGE(CF745:CF750)</f>
        <v>#DIV/0!</v>
      </c>
      <c r="CF744" s="2571"/>
      <c r="CG744" s="2099"/>
      <c r="CH744" s="2099"/>
      <c r="CI744" s="2099"/>
      <c r="CJ744" s="2100"/>
      <c r="CK744" s="2097"/>
      <c r="CL744" s="2097"/>
      <c r="CM744" s="2097"/>
      <c r="CN744" s="2105"/>
      <c r="CO744" s="1867"/>
      <c r="CQ744" s="2106"/>
      <c r="CR744" s="2201"/>
      <c r="CV744" s="2107"/>
      <c r="CW744" s="2108"/>
      <c r="CY744" s="2106"/>
      <c r="CZ744" s="2106"/>
      <c r="DA744" s="2570" t="e">
        <f>STDEV(DD745:DD750)</f>
        <v>#DIV/0!</v>
      </c>
      <c r="DB744" s="2570"/>
      <c r="DC744" s="2571" t="e">
        <f>AVERAGE(DD745:DD750)</f>
        <v>#DIV/0!</v>
      </c>
      <c r="DD744" s="2571"/>
      <c r="DE744" s="2108"/>
      <c r="DG744" s="2106"/>
      <c r="DH744" s="2106"/>
      <c r="DI744" s="2108"/>
      <c r="DK744" s="2106"/>
      <c r="DL744" s="2106"/>
      <c r="DM744" s="2109"/>
      <c r="DN744" s="2109"/>
      <c r="DO744" s="2109"/>
      <c r="DP744" s="2110"/>
      <c r="DQ744" s="2108"/>
      <c r="DS744" s="2106"/>
      <c r="DT744" s="2107"/>
      <c r="DU744" s="2108"/>
      <c r="DW744" s="2106"/>
      <c r="DX744" s="2107"/>
      <c r="DY744" s="2108"/>
      <c r="EA744" s="2106"/>
      <c r="EB744" s="2107"/>
      <c r="EC744" s="2108"/>
      <c r="EE744" s="2106"/>
      <c r="EF744" s="2107"/>
      <c r="EG744" s="2108"/>
      <c r="EI744" s="2106"/>
      <c r="EJ744" s="2107"/>
      <c r="EK744" s="2108"/>
      <c r="EM744" s="2106"/>
      <c r="EN744" s="2107"/>
      <c r="EO744" s="2570"/>
      <c r="EP744" s="2570"/>
      <c r="EQ744" s="2571"/>
      <c r="ER744" s="2571"/>
      <c r="ES744" s="2108"/>
      <c r="EU744" s="2106"/>
      <c r="EV744" s="2107"/>
      <c r="EW744" s="2108"/>
      <c r="EY744" s="2106"/>
      <c r="EZ744" s="2107"/>
      <c r="FA744" s="2108"/>
      <c r="FC744" s="2106"/>
      <c r="FD744" s="2107"/>
      <c r="FE744" s="2131"/>
      <c r="FF744" s="2132"/>
      <c r="FG744" s="2133"/>
      <c r="FH744" s="2134"/>
      <c r="FL744" s="2260"/>
      <c r="FP744" s="2260"/>
      <c r="FQ744" s="1867"/>
      <c r="FT744" s="2260"/>
      <c r="FU744" s="2570">
        <f>STDEV(FX745:FX750)</f>
        <v>2.457641145488894</v>
      </c>
      <c r="FV744" s="2570"/>
      <c r="FW744" s="2571">
        <f>AVERAGE(FX745:FX750)</f>
        <v>16.400000000000002</v>
      </c>
      <c r="FX744" s="2571"/>
      <c r="FY744" s="2570">
        <f>STDEV(GB745:GB750)</f>
        <v>1.7888543819998317</v>
      </c>
      <c r="FZ744" s="2570"/>
      <c r="GA744" s="2571">
        <f>AVERAGE(GB745:GB750)</f>
        <v>14</v>
      </c>
      <c r="GB744" s="2571"/>
      <c r="GC744" s="2570" t="e">
        <f>STDEV(GF745:GF750)</f>
        <v>#DIV/0!</v>
      </c>
      <c r="GD744" s="2570"/>
      <c r="GE744" s="2571" t="e">
        <f>AVERAGE(GF745:GF750)</f>
        <v>#DIV/0!</v>
      </c>
      <c r="GF744" s="2571"/>
      <c r="GG744" s="1867"/>
      <c r="GJ744" s="2260"/>
      <c r="GK744" s="1867"/>
      <c r="GN744" s="2260"/>
      <c r="GR744" s="2260"/>
      <c r="GS744" s="2570" t="e">
        <f>STDEV(GV745:GV750)</f>
        <v>#DIV/0!</v>
      </c>
      <c r="GT744" s="2570"/>
      <c r="GU744" s="2571" t="e">
        <f>AVERAGE(GV745:GV750)</f>
        <v>#DIV/0!</v>
      </c>
      <c r="GV744" s="2571"/>
      <c r="GW744" s="2570">
        <f>STDEV(GZ745:GZ750)</f>
        <v>0.91651513899119774</v>
      </c>
      <c r="GX744" s="2570"/>
      <c r="GY744" s="2571">
        <f>AVERAGE(GZ745:GZ750)</f>
        <v>15.1</v>
      </c>
      <c r="GZ744" s="2571"/>
      <c r="HA744" s="2570"/>
      <c r="HB744" s="2570"/>
      <c r="HC744" s="2571"/>
      <c r="HD744" s="2571"/>
      <c r="HE744" s="2570" t="e">
        <f>STDEV(HH745:HH750)</f>
        <v>#DIV/0!</v>
      </c>
      <c r="HF744" s="2570"/>
      <c r="HG744" s="2571" t="e">
        <f>AVERAGE(HH745:HH750)</f>
        <v>#DIV/0!</v>
      </c>
      <c r="HH744" s="2571"/>
      <c r="HI744" s="2570" t="e">
        <f>STDEV(HL745:HL750)</f>
        <v>#DIV/0!</v>
      </c>
      <c r="HJ744" s="2570"/>
      <c r="HK744" s="2571" t="e">
        <f>AVERAGE(HL745:HL750)</f>
        <v>#DIV/0!</v>
      </c>
      <c r="HL744" s="2571"/>
      <c r="HM744" s="2570" t="e">
        <f>STDEV(HP745:HP750)</f>
        <v>#DIV/0!</v>
      </c>
      <c r="HN744" s="2570"/>
      <c r="HO744" s="2571" t="e">
        <f>AVERAGE(HP745:HP750)</f>
        <v>#DIV/0!</v>
      </c>
      <c r="HP744" s="2571"/>
      <c r="HQ744" s="2570" t="e">
        <f>STDEV(HT745:HT750)</f>
        <v>#DIV/0!</v>
      </c>
      <c r="HR744" s="2570"/>
      <c r="HS744" s="2571" t="e">
        <f>AVERAGE(HT745:HT750)</f>
        <v>#DIV/0!</v>
      </c>
      <c r="HT744" s="2571"/>
      <c r="HU744" s="2570"/>
      <c r="HV744" s="2570"/>
      <c r="HW744" s="2571"/>
      <c r="HX744" s="2571"/>
      <c r="HY744" s="2570"/>
      <c r="HZ744" s="2570"/>
      <c r="IA744" s="2571"/>
      <c r="IB744" s="2571"/>
      <c r="IC744" s="2570" t="e">
        <f>STDEV(IF745:IF750)</f>
        <v>#DIV/0!</v>
      </c>
      <c r="ID744" s="2570"/>
      <c r="IE744" s="2571" t="e">
        <f>AVERAGE(IF745:IF750)</f>
        <v>#DIV/0!</v>
      </c>
      <c r="IF744" s="2571"/>
      <c r="IG744" s="2570"/>
      <c r="IH744" s="2570"/>
      <c r="II744" s="2571"/>
      <c r="IJ744" s="2571"/>
      <c r="IK744" s="2570"/>
      <c r="IL744" s="2570"/>
      <c r="IM744" s="2571"/>
      <c r="IN744" s="2571"/>
      <c r="IO744" s="2570" t="e">
        <f>STDEV(IR745:IR750)</f>
        <v>#DIV/0!</v>
      </c>
      <c r="IP744" s="2570"/>
      <c r="IQ744" s="2571" t="e">
        <f>AVERAGE(IR745:IR750)</f>
        <v>#DIV/0!</v>
      </c>
      <c r="IR744" s="2571"/>
      <c r="IS744" s="2570" t="e">
        <f>STDEV(IV745:IV750)</f>
        <v>#DIV/0!</v>
      </c>
      <c r="IT744" s="2570"/>
      <c r="IU744" s="2571" t="e">
        <f>AVERAGE(IV745:IV750)</f>
        <v>#DIV/0!</v>
      </c>
      <c r="IV744" s="2571"/>
      <c r="IW744" s="2572"/>
      <c r="IX744" s="2570"/>
      <c r="IY744" s="2571"/>
      <c r="IZ744" s="2573"/>
      <c r="JA744" s="2570" t="e">
        <f>STDEV(JD745:JD750)</f>
        <v>#DIV/0!</v>
      </c>
      <c r="JB744" s="2570"/>
      <c r="JC744" s="2571" t="e">
        <f>AVERAGE(JD745:JD750)</f>
        <v>#DIV/0!</v>
      </c>
      <c r="JD744" s="2571"/>
      <c r="JE744" s="2572"/>
      <c r="JF744" s="2570"/>
      <c r="JG744" s="2571"/>
      <c r="JH744" s="2573"/>
      <c r="JI744" s="2570" t="e">
        <f>STDEV(JL745:JL750)</f>
        <v>#DIV/0!</v>
      </c>
      <c r="JJ744" s="2570"/>
      <c r="JK744" s="2571" t="e">
        <f>AVERAGE(JL745:JL750)</f>
        <v>#DIV/0!</v>
      </c>
      <c r="JL744" s="2571"/>
      <c r="JM744" s="2570" t="e">
        <f>STDEV(JP745:JP750)</f>
        <v>#DIV/0!</v>
      </c>
      <c r="JN744" s="2570"/>
      <c r="JO744" s="2571" t="e">
        <f>AVERAGE(JP745:JP750)</f>
        <v>#DIV/0!</v>
      </c>
      <c r="JP744" s="2571"/>
      <c r="JQ744" s="2570">
        <f>STDEV(JT745:JT750)</f>
        <v>3.0166206257996713</v>
      </c>
      <c r="JR744" s="2570"/>
      <c r="JS744" s="2571">
        <f>AVERAGE(JT745:JT750)</f>
        <v>14.5</v>
      </c>
      <c r="JT744" s="2571"/>
      <c r="JU744" s="2570" t="e">
        <f>STDEV(JX745:JX750)</f>
        <v>#DIV/0!</v>
      </c>
      <c r="JV744" s="2570"/>
      <c r="JW744" s="2571" t="e">
        <f>AVERAGE(JX745:JX750)</f>
        <v>#DIV/0!</v>
      </c>
      <c r="JX744" s="2571"/>
      <c r="JY744" s="2570" t="e">
        <f>STDEV(KB745:KB750)</f>
        <v>#DIV/0!</v>
      </c>
      <c r="JZ744" s="2570"/>
      <c r="KA744" s="2571" t="e">
        <f>AVERAGE(KB745:KB750)</f>
        <v>#DIV/0!</v>
      </c>
      <c r="KB744" s="2571"/>
      <c r="KC744" s="2570" t="e">
        <f>STDEV(KF745:KF750)</f>
        <v>#DIV/0!</v>
      </c>
      <c r="KD744" s="2570"/>
      <c r="KE744" s="2571" t="e">
        <f>AVERAGE(KF745:KF750)</f>
        <v>#DIV/0!</v>
      </c>
      <c r="KF744" s="2571"/>
      <c r="KG744" s="2570" t="e">
        <f>STDEV(KJ745:KJ750)</f>
        <v>#DIV/0!</v>
      </c>
      <c r="KH744" s="2570"/>
      <c r="KI744" s="2571" t="e">
        <f>AVERAGE(KJ745:KJ750)</f>
        <v>#DIV/0!</v>
      </c>
      <c r="KJ744" s="2571"/>
      <c r="KK744" s="2570" t="e">
        <f>STDEV(KN745:KN750)</f>
        <v>#DIV/0!</v>
      </c>
      <c r="KL744" s="2570"/>
      <c r="KM744" s="2571" t="e">
        <f>AVERAGE(KN745:KN750)</f>
        <v>#DIV/0!</v>
      </c>
      <c r="KN744" s="2571"/>
      <c r="KO744" s="2570" t="e">
        <f>STDEV(KR745:KR750)</f>
        <v>#DIV/0!</v>
      </c>
      <c r="KP744" s="2570"/>
      <c r="KQ744" s="2571" t="e">
        <f>AVERAGE(KR745:KR750)</f>
        <v>#DIV/0!</v>
      </c>
      <c r="KR744" s="2571"/>
      <c r="KS744" s="2570" t="e">
        <f>STDEV(KV745:KV750)</f>
        <v>#DIV/0!</v>
      </c>
      <c r="KT744" s="2570"/>
      <c r="KU744" s="2571" t="e">
        <f>AVERAGE(KV745:KV750)</f>
        <v>#DIV/0!</v>
      </c>
      <c r="KV744" s="2571"/>
      <c r="KW744" s="2570" t="e">
        <f>STDEV(KZ745:KZ750)</f>
        <v>#DIV/0!</v>
      </c>
      <c r="KX744" s="2570"/>
      <c r="KY744" s="2571" t="e">
        <f>AVERAGE(KZ745:KZ750)</f>
        <v>#DIV/0!</v>
      </c>
      <c r="KZ744" s="2571"/>
      <c r="LA744" s="2570" t="e">
        <f>STDEV(LD745:LD750)</f>
        <v>#DIV/0!</v>
      </c>
      <c r="LB744" s="2570"/>
      <c r="LC744" s="2571" t="e">
        <f>AVERAGE(LD745:LD750)</f>
        <v>#DIV/0!</v>
      </c>
      <c r="LD744" s="2571"/>
      <c r="LE744" s="2570" t="e">
        <f>STDEV(LH745:LH750)</f>
        <v>#DIV/0!</v>
      </c>
      <c r="LF744" s="2570"/>
      <c r="LG744" s="2571" t="e">
        <f>AVERAGE(LH745:LH750)</f>
        <v>#DIV/0!</v>
      </c>
      <c r="LH744" s="2571"/>
      <c r="LI744" s="2570" t="e">
        <f>STDEV(LL745:LL750)</f>
        <v>#DIV/0!</v>
      </c>
      <c r="LJ744" s="2570"/>
      <c r="LK744" s="2571" t="e">
        <f>AVERAGE(LL745:LL750)</f>
        <v>#DIV/0!</v>
      </c>
      <c r="LL744" s="2571"/>
      <c r="LM744" s="2570"/>
      <c r="LN744" s="2570"/>
      <c r="LO744" s="2571"/>
      <c r="LP744" s="2571"/>
      <c r="LQ744" s="2570"/>
      <c r="LR744" s="2570"/>
      <c r="LS744" s="2571"/>
      <c r="LT744" s="2571"/>
      <c r="LU744" s="2570"/>
      <c r="LV744" s="2570"/>
      <c r="LW744" s="2571"/>
      <c r="LX744" s="2571"/>
      <c r="LY744" s="2570"/>
      <c r="LZ744" s="2570"/>
      <c r="MA744" s="2571"/>
      <c r="MB744" s="2571"/>
      <c r="MC744" s="2570"/>
      <c r="MD744" s="2570"/>
      <c r="ME744" s="2571"/>
      <c r="MF744" s="2571"/>
      <c r="MG744" s="2570"/>
      <c r="MH744" s="2570"/>
      <c r="MI744" s="2571"/>
      <c r="MJ744" s="2571"/>
      <c r="MK744" s="2570"/>
      <c r="ML744" s="2570"/>
      <c r="MM744" s="2571"/>
      <c r="MN744" s="2571"/>
      <c r="MO744" s="2570"/>
      <c r="MP744" s="2570"/>
      <c r="MQ744" s="2571"/>
      <c r="MR744" s="2571"/>
      <c r="MS744" s="2570"/>
      <c r="MT744" s="2570"/>
      <c r="MU744" s="2571"/>
      <c r="MV744" s="2571"/>
      <c r="MW744" s="2570"/>
      <c r="MX744" s="2570"/>
      <c r="MY744" s="2571"/>
      <c r="MZ744" s="2571"/>
      <c r="NA744" s="2570"/>
      <c r="NB744" s="2570"/>
      <c r="NC744" s="2571"/>
      <c r="ND744" s="2571"/>
    </row>
    <row r="745" spans="1:368" s="78" customFormat="1" thickBot="1">
      <c r="A745" s="899"/>
      <c r="B745" s="1754"/>
      <c r="C745" s="1790"/>
      <c r="D745" s="2331"/>
      <c r="E745" s="1790"/>
      <c r="F745" s="2342" t="s">
        <v>808</v>
      </c>
      <c r="G745" s="2342" t="s">
        <v>395</v>
      </c>
      <c r="H745" s="2343">
        <f>AVERAGE(Q745,FU745,BE745,JQ745,GW745,FY745,AK745,IS745,KG745,CC745,HI745)</f>
        <v>4.1314285714285717</v>
      </c>
      <c r="I745" s="2343">
        <f t="shared" ref="I745:J745" si="1041">AVERAGE(R745,FV745,BF745,JR745,GX745,FZ745,AL745,IT745,KH745,CD745,HJ745)</f>
        <v>4.2742857142857149</v>
      </c>
      <c r="J745" s="2343">
        <f t="shared" si="1041"/>
        <v>5.08</v>
      </c>
      <c r="K745" s="2214">
        <f t="shared" ref="K745:K748" si="1042">SUM(H745:J745)</f>
        <v>13.485714285714286</v>
      </c>
      <c r="L745" s="1754"/>
      <c r="M745" s="65"/>
      <c r="N745" s="65"/>
      <c r="O745" s="65"/>
      <c r="P745" s="218"/>
      <c r="Q745" s="2496">
        <f t="shared" ref="Q745:Q750" si="1043">T745*6/20</f>
        <v>4.2</v>
      </c>
      <c r="R745" s="2483">
        <f t="shared" ref="R745:R750" si="1044">T745*6/20</f>
        <v>4.2</v>
      </c>
      <c r="S745" s="2483">
        <f t="shared" ref="S745:S750" si="1045">T745*8/20</f>
        <v>5.6</v>
      </c>
      <c r="T745" s="2484">
        <v>14</v>
      </c>
      <c r="U745" s="41"/>
      <c r="V745" s="41"/>
      <c r="W745" s="41"/>
      <c r="X745" s="100"/>
      <c r="Y745" s="101"/>
      <c r="Z745" s="101"/>
      <c r="AA745" s="101"/>
      <c r="AB745" s="102"/>
      <c r="AC745" s="484"/>
      <c r="AD745" s="484"/>
      <c r="AE745" s="484"/>
      <c r="AF745" s="2403"/>
      <c r="AG745" s="358"/>
      <c r="AH745" s="358"/>
      <c r="AI745" s="358"/>
      <c r="AJ745" s="543"/>
      <c r="AK745" s="485">
        <v>4.5</v>
      </c>
      <c r="AL745" s="486">
        <v>5.5</v>
      </c>
      <c r="AM745" s="486">
        <v>4</v>
      </c>
      <c r="AN745" s="2361">
        <f t="shared" ref="AN745" si="1046">AM745+AL745+AK745</f>
        <v>14</v>
      </c>
      <c r="AO745" s="2225"/>
      <c r="AP745" s="2225"/>
      <c r="AQ745" s="2225"/>
      <c r="AR745" s="2226"/>
      <c r="AS745" s="879"/>
      <c r="AT745" s="879"/>
      <c r="AU745" s="879"/>
      <c r="AV745" s="2236"/>
      <c r="AW745" s="1906"/>
      <c r="AX745" s="683"/>
      <c r="AY745" s="683"/>
      <c r="AZ745" s="1907"/>
      <c r="BA745" s="4"/>
      <c r="BB745" s="4"/>
      <c r="BC745" s="4"/>
      <c r="BD745" s="2395"/>
      <c r="BE745" s="2401">
        <v>3</v>
      </c>
      <c r="BF745" s="368">
        <v>3</v>
      </c>
      <c r="BG745" s="2451">
        <v>5</v>
      </c>
      <c r="BH745" s="2448">
        <f t="shared" ref="BH745:BH750" si="1047">BG745+BF745+BE745</f>
        <v>11</v>
      </c>
      <c r="BI745" s="221"/>
      <c r="BJ745" s="221"/>
      <c r="BK745" s="221"/>
      <c r="BL745" s="220"/>
      <c r="BM745" s="2235"/>
      <c r="BN745" s="879"/>
      <c r="BO745" s="879"/>
      <c r="BP745" s="2236"/>
      <c r="BQ745" s="109"/>
      <c r="BR745" s="109"/>
      <c r="BS745" s="109"/>
      <c r="BT745" s="608"/>
      <c r="BU745" s="1939"/>
      <c r="BV745" s="109"/>
      <c r="BW745" s="109"/>
      <c r="BX745" s="1940"/>
      <c r="BY745" s="374"/>
      <c r="BZ745" s="374"/>
      <c r="CA745" s="374"/>
      <c r="CB745" s="2263"/>
      <c r="CC745" s="41"/>
      <c r="CD745" s="41"/>
      <c r="CE745" s="41"/>
      <c r="CF745" s="148"/>
      <c r="CG745" s="38"/>
      <c r="CH745" s="38"/>
      <c r="CI745" s="38"/>
      <c r="CJ745" s="117"/>
      <c r="CK745" s="221"/>
      <c r="CL745" s="221"/>
      <c r="CM745" s="221"/>
      <c r="CN745" s="220"/>
      <c r="CO745" s="1858"/>
      <c r="CQ745" s="3"/>
      <c r="CR745" s="2020"/>
      <c r="CV745" s="121"/>
      <c r="CW745" s="2"/>
      <c r="CY745" s="3"/>
      <c r="CZ745" s="3"/>
      <c r="DA745" s="2418"/>
      <c r="DB745" s="378"/>
      <c r="DC745" s="2448"/>
      <c r="DD745" s="369"/>
      <c r="DE745" s="2"/>
      <c r="DG745" s="3"/>
      <c r="DH745" s="3"/>
      <c r="DI745" s="2"/>
      <c r="DK745" s="3"/>
      <c r="DL745" s="3"/>
      <c r="DM745" s="90"/>
      <c r="DN745" s="90"/>
      <c r="DO745" s="90"/>
      <c r="DP745" s="103"/>
      <c r="DQ745" s="2"/>
      <c r="DS745" s="3"/>
      <c r="DT745" s="121"/>
      <c r="DU745" s="2"/>
      <c r="DW745" s="3"/>
      <c r="DX745" s="121"/>
      <c r="DY745" s="2"/>
      <c r="EA745" s="3"/>
      <c r="EB745" s="121"/>
      <c r="EC745" s="2"/>
      <c r="EE745" s="3"/>
      <c r="EF745" s="121"/>
      <c r="EG745" s="2"/>
      <c r="EI745" s="3"/>
      <c r="EJ745" s="121"/>
      <c r="EK745" s="2"/>
      <c r="EM745" s="3"/>
      <c r="EN745" s="121"/>
      <c r="EO745" s="1870"/>
      <c r="EP745" s="462"/>
      <c r="EQ745" s="462"/>
      <c r="ER745" s="1871"/>
      <c r="ES745" s="2"/>
      <c r="EU745" s="3"/>
      <c r="EV745" s="121"/>
      <c r="EW745" s="2"/>
      <c r="EY745" s="3"/>
      <c r="EZ745" s="121"/>
      <c r="FA745" s="2"/>
      <c r="FC745" s="3"/>
      <c r="FD745" s="121"/>
      <c r="FE745" s="1682"/>
      <c r="FF745" s="1683"/>
      <c r="FG745" s="1684"/>
      <c r="FH745" s="1685"/>
      <c r="FL745" s="2252"/>
      <c r="FP745" s="2252"/>
      <c r="FQ745" s="1858"/>
      <c r="FT745" s="2252"/>
      <c r="FU745" s="1906">
        <f>FX745*6/20</f>
        <v>4.92</v>
      </c>
      <c r="FV745" s="683">
        <f>FX745*6/20</f>
        <v>4.92</v>
      </c>
      <c r="FW745" s="683">
        <f>FX745*8/20</f>
        <v>6.56</v>
      </c>
      <c r="FX745" s="1907">
        <v>16.399999999999999</v>
      </c>
      <c r="FY745" s="374">
        <f t="shared" ref="FY745:FY750" si="1048">GB745*6/20</f>
        <v>3.3</v>
      </c>
      <c r="FZ745" s="374">
        <f t="shared" ref="FZ745:FZ750" si="1049">GB745*6/20</f>
        <v>3.3</v>
      </c>
      <c r="GA745" s="374">
        <f t="shared" ref="GA745:GA750" si="1050">GB745*8/20</f>
        <v>4.4000000000000004</v>
      </c>
      <c r="GB745" s="2263">
        <v>11</v>
      </c>
      <c r="GC745" s="374"/>
      <c r="GD745" s="374"/>
      <c r="GE745" s="374"/>
      <c r="GF745" s="2263"/>
      <c r="GG745" s="1858"/>
      <c r="GJ745" s="2252"/>
      <c r="GK745" s="1858"/>
      <c r="GN745" s="2252"/>
      <c r="GR745" s="2252"/>
      <c r="GS745" s="374"/>
      <c r="GT745" s="374"/>
      <c r="GU745" s="374"/>
      <c r="GV745" s="2263"/>
      <c r="GW745" s="1870">
        <v>5</v>
      </c>
      <c r="GX745" s="462">
        <v>5</v>
      </c>
      <c r="GY745" s="462">
        <v>6</v>
      </c>
      <c r="GZ745" s="1871">
        <f t="shared" ref="GZ745:GZ749" si="1051">GY745+GX745+GW745</f>
        <v>16</v>
      </c>
      <c r="HA745" s="1870"/>
      <c r="HB745" s="462"/>
      <c r="HC745" s="462"/>
      <c r="HD745" s="1871"/>
      <c r="HE745" s="1870"/>
      <c r="HF745" s="462"/>
      <c r="HG745" s="462"/>
      <c r="HH745" s="1871"/>
      <c r="HI745" s="374"/>
      <c r="HJ745" s="374"/>
      <c r="HK745" s="374"/>
      <c r="HL745" s="2263"/>
      <c r="HM745" s="1870"/>
      <c r="HN745" s="462"/>
      <c r="HO745" s="462"/>
      <c r="HP745" s="1871"/>
      <c r="HQ745" s="1870"/>
      <c r="HR745" s="462"/>
      <c r="HS745" s="462"/>
      <c r="HT745" s="1871"/>
      <c r="HU745" s="1870"/>
      <c r="HV745" s="462"/>
      <c r="HW745" s="462"/>
      <c r="HX745" s="1871"/>
      <c r="HY745" s="1870"/>
      <c r="HZ745" s="462"/>
      <c r="IA745" s="462"/>
      <c r="IB745" s="1871"/>
      <c r="IC745" s="374"/>
      <c r="ID745" s="374"/>
      <c r="IE745" s="374"/>
      <c r="IF745" s="2263"/>
      <c r="IG745" s="1870"/>
      <c r="IH745" s="462"/>
      <c r="II745" s="462"/>
      <c r="IJ745" s="1871"/>
      <c r="IK745" s="1870"/>
      <c r="IL745" s="462"/>
      <c r="IM745" s="462"/>
      <c r="IN745" s="1871"/>
      <c r="IO745" s="1906"/>
      <c r="IP745" s="683"/>
      <c r="IQ745" s="683"/>
      <c r="IR745" s="1907"/>
      <c r="IS745" s="1869"/>
      <c r="IT745" s="374"/>
      <c r="IU745" s="374"/>
      <c r="IV745" s="2263"/>
      <c r="IW745" s="1906"/>
      <c r="IX745" s="683"/>
      <c r="IY745" s="683"/>
      <c r="IZ745" s="1907"/>
      <c r="JA745" s="1869"/>
      <c r="JB745" s="374"/>
      <c r="JC745" s="374"/>
      <c r="JD745" s="2263"/>
      <c r="JE745" s="1906"/>
      <c r="JF745" s="683"/>
      <c r="JG745" s="683"/>
      <c r="JH745" s="1907"/>
      <c r="JI745" s="1869"/>
      <c r="JJ745" s="374"/>
      <c r="JK745" s="374"/>
      <c r="JL745" s="2263"/>
      <c r="JM745" s="1870"/>
      <c r="JN745" s="462"/>
      <c r="JO745" s="462"/>
      <c r="JP745" s="1871"/>
      <c r="JQ745" s="1870">
        <v>4</v>
      </c>
      <c r="JR745" s="462">
        <v>4</v>
      </c>
      <c r="JS745" s="462">
        <v>4</v>
      </c>
      <c r="JT745" s="1871">
        <f t="shared" ref="JT745:JT750" si="1052">JS745+JR745+JQ745</f>
        <v>12</v>
      </c>
      <c r="JU745" s="1870"/>
      <c r="JV745" s="462"/>
      <c r="JW745" s="462"/>
      <c r="JX745" s="1871"/>
      <c r="JY745" s="1870"/>
      <c r="JZ745" s="462"/>
      <c r="KA745" s="462"/>
      <c r="KB745" s="1871"/>
      <c r="KC745" s="1870"/>
      <c r="KD745" s="462"/>
      <c r="KE745" s="462"/>
      <c r="KF745" s="1871"/>
      <c r="KG745" s="1870"/>
      <c r="KH745" s="462"/>
      <c r="KI745" s="462"/>
      <c r="KJ745" s="1871"/>
      <c r="KK745" s="1870"/>
      <c r="KL745" s="462"/>
      <c r="KM745" s="462"/>
      <c r="KN745" s="1871"/>
      <c r="KO745" s="1870"/>
      <c r="KP745" s="462"/>
      <c r="KQ745" s="462"/>
      <c r="KR745" s="1871"/>
      <c r="KS745" s="1870"/>
      <c r="KT745" s="462"/>
      <c r="KU745" s="462"/>
      <c r="KV745" s="1871"/>
      <c r="KW745" s="1870"/>
      <c r="KX745" s="462"/>
      <c r="KY745" s="462"/>
      <c r="KZ745" s="1871"/>
      <c r="LA745" s="1870"/>
      <c r="LB745" s="462"/>
      <c r="LC745" s="462"/>
      <c r="LD745" s="1871"/>
      <c r="LE745" s="1870"/>
      <c r="LF745" s="462"/>
      <c r="LG745" s="462"/>
      <c r="LH745" s="1871"/>
      <c r="LI745" s="1870"/>
      <c r="LJ745" s="462"/>
      <c r="LK745" s="462"/>
      <c r="LL745" s="1871"/>
      <c r="LM745" s="1870"/>
      <c r="LN745" s="462"/>
      <c r="LO745" s="462"/>
      <c r="LP745" s="1871"/>
      <c r="LQ745" s="1870"/>
      <c r="LR745" s="462"/>
      <c r="LS745" s="462"/>
      <c r="LT745" s="1871"/>
      <c r="LU745" s="1870"/>
      <c r="LV745" s="462"/>
      <c r="LW745" s="462"/>
      <c r="LX745" s="1871"/>
      <c r="LY745" s="1870"/>
      <c r="LZ745" s="462"/>
      <c r="MA745" s="462"/>
      <c r="MB745" s="1871"/>
      <c r="MC745" s="1870"/>
      <c r="MD745" s="462"/>
      <c r="ME745" s="462"/>
      <c r="MF745" s="1871"/>
      <c r="MG745" s="1870"/>
      <c r="MH745" s="462"/>
      <c r="MI745" s="462"/>
      <c r="MJ745" s="1871"/>
      <c r="MK745" s="1870"/>
      <c r="ML745" s="462"/>
      <c r="MM745" s="462"/>
      <c r="MN745" s="1871"/>
      <c r="MO745" s="1870"/>
      <c r="MP745" s="462"/>
      <c r="MQ745" s="462"/>
      <c r="MR745" s="1871"/>
      <c r="MS745" s="1870"/>
      <c r="MT745" s="462"/>
      <c r="MU745" s="462"/>
      <c r="MV745" s="1871"/>
      <c r="MW745" s="1870"/>
      <c r="MX745" s="462"/>
      <c r="MY745" s="462"/>
      <c r="MZ745" s="1871"/>
      <c r="NA745" s="1870"/>
      <c r="NB745" s="462"/>
      <c r="NC745" s="462"/>
      <c r="ND745" s="1871"/>
    </row>
    <row r="746" spans="1:368" s="78" customFormat="1" thickBot="1">
      <c r="A746" s="899"/>
      <c r="B746" s="1754"/>
      <c r="C746" s="1790"/>
      <c r="D746" s="2331"/>
      <c r="E746" s="1790"/>
      <c r="F746" s="2342"/>
      <c r="G746" s="2342" t="s">
        <v>805</v>
      </c>
      <c r="H746" s="2343">
        <f t="shared" ref="H746:H750" si="1053">AVERAGE(Q746,FU746,BE746,JQ746,GW746,FY746,AK746,IS746,KG746,CC746,HI746)</f>
        <v>3.8</v>
      </c>
      <c r="I746" s="2343">
        <f t="shared" ref="I746:I750" si="1054">AVERAGE(R746,FV746,BF746,JR746,GX746,FZ746,AL746,IT746,KH746,CD746,HJ746)</f>
        <v>3.7285714285714282</v>
      </c>
      <c r="J746" s="2343">
        <f t="shared" ref="J746:J750" si="1055">AVERAGE(S746,FW746,BG746,JS746,GY746,GA746,AM746,IU746,KI746,CE746,HK746)</f>
        <v>5.1142857142857139</v>
      </c>
      <c r="K746" s="2214">
        <f t="shared" si="1042"/>
        <v>12.642857142857142</v>
      </c>
      <c r="L746" s="1754"/>
      <c r="M746" s="65"/>
      <c r="N746" s="65"/>
      <c r="O746" s="65"/>
      <c r="P746" s="218"/>
      <c r="Q746" s="2496">
        <f t="shared" si="1043"/>
        <v>3.9</v>
      </c>
      <c r="R746" s="2483">
        <f t="shared" si="1044"/>
        <v>3.9</v>
      </c>
      <c r="S746" s="2483">
        <f t="shared" si="1045"/>
        <v>5.2</v>
      </c>
      <c r="T746" s="2484">
        <v>13</v>
      </c>
      <c r="U746" s="41"/>
      <c r="V746" s="41"/>
      <c r="W746" s="41"/>
      <c r="X746" s="100"/>
      <c r="Y746" s="101"/>
      <c r="Z746" s="101"/>
      <c r="AA746" s="101"/>
      <c r="AB746" s="102"/>
      <c r="AC746" s="484"/>
      <c r="AD746" s="484"/>
      <c r="AE746" s="484"/>
      <c r="AF746" s="2403"/>
      <c r="AG746" s="358"/>
      <c r="AH746" s="358"/>
      <c r="AI746" s="358"/>
      <c r="AJ746" s="543"/>
      <c r="AK746" s="485">
        <v>4</v>
      </c>
      <c r="AL746" s="486">
        <v>4</v>
      </c>
      <c r="AM746" s="486">
        <v>6</v>
      </c>
      <c r="AN746" s="2361">
        <f t="shared" ref="AN746:AN750" si="1056">AM746+AL746+AK746</f>
        <v>14</v>
      </c>
      <c r="AO746" s="2227"/>
      <c r="AP746" s="2227"/>
      <c r="AQ746" s="2227"/>
      <c r="AR746" s="108"/>
      <c r="AS746" s="358"/>
      <c r="AT746" s="358"/>
      <c r="AU746" s="358"/>
      <c r="AV746" s="1983"/>
      <c r="AW746" s="1971"/>
      <c r="AX746" s="665"/>
      <c r="AY746" s="666"/>
      <c r="AZ746" s="1963"/>
      <c r="BA746" s="4"/>
      <c r="BB746" s="4"/>
      <c r="BC746" s="4"/>
      <c r="BD746" s="2395"/>
      <c r="BE746" s="2401">
        <v>3</v>
      </c>
      <c r="BF746" s="368">
        <v>2</v>
      </c>
      <c r="BG746" s="2451">
        <v>5</v>
      </c>
      <c r="BH746" s="2448">
        <f t="shared" si="1047"/>
        <v>10</v>
      </c>
      <c r="BI746" s="221"/>
      <c r="BJ746" s="221"/>
      <c r="BK746" s="221"/>
      <c r="BL746" s="220"/>
      <c r="BM746" s="1982"/>
      <c r="BN746" s="358"/>
      <c r="BO746" s="358"/>
      <c r="BP746" s="1983"/>
      <c r="BQ746" s="109"/>
      <c r="BR746" s="109"/>
      <c r="BS746" s="109"/>
      <c r="BT746" s="608"/>
      <c r="BU746" s="1939"/>
      <c r="BV746" s="109"/>
      <c r="BW746" s="109"/>
      <c r="BX746" s="1940"/>
      <c r="BY746" s="374"/>
      <c r="BZ746" s="374"/>
      <c r="CA746" s="374"/>
      <c r="CB746" s="2263"/>
      <c r="CC746" s="41"/>
      <c r="CD746" s="41"/>
      <c r="CE746" s="41"/>
      <c r="CF746" s="148"/>
      <c r="CG746" s="38"/>
      <c r="CH746" s="38"/>
      <c r="CI746" s="38"/>
      <c r="CJ746" s="117"/>
      <c r="CK746" s="221"/>
      <c r="CL746" s="221"/>
      <c r="CM746" s="221"/>
      <c r="CN746" s="220"/>
      <c r="CO746" s="1858"/>
      <c r="CQ746" s="3"/>
      <c r="CR746" s="2020"/>
      <c r="CV746" s="121"/>
      <c r="CW746" s="2"/>
      <c r="CY746" s="3"/>
      <c r="CZ746" s="3"/>
      <c r="DA746" s="2418"/>
      <c r="DB746" s="378"/>
      <c r="DC746" s="2448"/>
      <c r="DD746" s="369"/>
      <c r="DE746" s="2"/>
      <c r="DG746" s="3"/>
      <c r="DH746" s="3"/>
      <c r="DI746" s="2"/>
      <c r="DK746" s="3"/>
      <c r="DL746" s="3"/>
      <c r="DM746" s="90"/>
      <c r="DN746" s="90"/>
      <c r="DO746" s="90"/>
      <c r="DP746" s="103"/>
      <c r="DQ746" s="2"/>
      <c r="DS746" s="3"/>
      <c r="DT746" s="121"/>
      <c r="DU746" s="2"/>
      <c r="DW746" s="3"/>
      <c r="DX746" s="121"/>
      <c r="DY746" s="2"/>
      <c r="EA746" s="3"/>
      <c r="EB746" s="121"/>
      <c r="EC746" s="2"/>
      <c r="EE746" s="3"/>
      <c r="EF746" s="121"/>
      <c r="EG746" s="2"/>
      <c r="EI746" s="3"/>
      <c r="EJ746" s="121"/>
      <c r="EK746" s="2"/>
      <c r="EM746" s="3"/>
      <c r="EN746" s="121"/>
      <c r="EO746" s="1870"/>
      <c r="EP746" s="462"/>
      <c r="EQ746" s="462"/>
      <c r="ER746" s="1871"/>
      <c r="ES746" s="2"/>
      <c r="EU746" s="3"/>
      <c r="EV746" s="121"/>
      <c r="EW746" s="2"/>
      <c r="EY746" s="3"/>
      <c r="EZ746" s="121"/>
      <c r="FA746" s="2"/>
      <c r="FC746" s="3"/>
      <c r="FD746" s="121"/>
      <c r="FE746" s="1682"/>
      <c r="FF746" s="1683"/>
      <c r="FG746" s="1684"/>
      <c r="FH746" s="1685"/>
      <c r="FL746" s="2252"/>
      <c r="FP746" s="2252"/>
      <c r="FQ746" s="1858"/>
      <c r="FT746" s="2252"/>
      <c r="FU746" s="462">
        <v>3.5</v>
      </c>
      <c r="FV746" s="462">
        <v>4</v>
      </c>
      <c r="FW746" s="462">
        <v>5</v>
      </c>
      <c r="FX746" s="2267">
        <f t="shared" ref="FX746:FX750" si="1057">FW746+FV746+FU746</f>
        <v>12.5</v>
      </c>
      <c r="FY746" s="1906">
        <f>GB746*6/20</f>
        <v>4.2</v>
      </c>
      <c r="FZ746" s="683">
        <f>GB746*6/20</f>
        <v>4.2</v>
      </c>
      <c r="GA746" s="683">
        <f>GB746*8/20</f>
        <v>5.6</v>
      </c>
      <c r="GB746" s="1907">
        <v>14</v>
      </c>
      <c r="GC746" s="374"/>
      <c r="GD746" s="374"/>
      <c r="GE746" s="374"/>
      <c r="GF746" s="2263"/>
      <c r="GG746" s="1858"/>
      <c r="GJ746" s="2252"/>
      <c r="GK746" s="1858"/>
      <c r="GN746" s="2252"/>
      <c r="GR746" s="2252"/>
      <c r="GS746" s="1870"/>
      <c r="GT746" s="462"/>
      <c r="GU746" s="462"/>
      <c r="GV746" s="1871"/>
      <c r="GW746" s="1870">
        <v>4</v>
      </c>
      <c r="GX746" s="462">
        <v>5</v>
      </c>
      <c r="GY746" s="462">
        <v>5</v>
      </c>
      <c r="GZ746" s="1871">
        <f t="shared" si="1051"/>
        <v>14</v>
      </c>
      <c r="HA746" s="1870"/>
      <c r="HB746" s="462"/>
      <c r="HC746" s="462"/>
      <c r="HD746" s="1871"/>
      <c r="HE746" s="1870"/>
      <c r="HF746" s="462"/>
      <c r="HG746" s="462"/>
      <c r="HH746" s="1871"/>
      <c r="HI746" s="374"/>
      <c r="HJ746" s="374"/>
      <c r="HK746" s="374"/>
      <c r="HL746" s="2263"/>
      <c r="HM746" s="1870"/>
      <c r="HN746" s="462"/>
      <c r="HO746" s="462"/>
      <c r="HP746" s="1871"/>
      <c r="HQ746" s="1870"/>
      <c r="HR746" s="462"/>
      <c r="HS746" s="462"/>
      <c r="HT746" s="1871"/>
      <c r="HU746" s="1870"/>
      <c r="HV746" s="462"/>
      <c r="HW746" s="462"/>
      <c r="HX746" s="1871"/>
      <c r="HY746" s="1870"/>
      <c r="HZ746" s="462"/>
      <c r="IA746" s="462"/>
      <c r="IB746" s="1871"/>
      <c r="IC746" s="374"/>
      <c r="ID746" s="374"/>
      <c r="IE746" s="374"/>
      <c r="IF746" s="2263"/>
      <c r="IG746" s="1870"/>
      <c r="IH746" s="462"/>
      <c r="II746" s="462"/>
      <c r="IJ746" s="1871"/>
      <c r="IK746" s="1870"/>
      <c r="IL746" s="462"/>
      <c r="IM746" s="462"/>
      <c r="IN746" s="1871"/>
      <c r="IO746" s="374"/>
      <c r="IP746" s="374"/>
      <c r="IQ746" s="374"/>
      <c r="IR746" s="2263"/>
      <c r="IS746" s="1869"/>
      <c r="IT746" s="374"/>
      <c r="IU746" s="374"/>
      <c r="IV746" s="2263"/>
      <c r="IW746" s="1869"/>
      <c r="IX746" s="374"/>
      <c r="IY746" s="374"/>
      <c r="IZ746" s="2263"/>
      <c r="JA746" s="1869"/>
      <c r="JB746" s="374"/>
      <c r="JC746" s="374"/>
      <c r="JD746" s="2263"/>
      <c r="JE746" s="1869"/>
      <c r="JF746" s="374"/>
      <c r="JG746" s="374"/>
      <c r="JH746" s="2263"/>
      <c r="JI746" s="1869"/>
      <c r="JJ746" s="374"/>
      <c r="JK746" s="374"/>
      <c r="JL746" s="2263"/>
      <c r="JM746" s="1870"/>
      <c r="JN746" s="462"/>
      <c r="JO746" s="462"/>
      <c r="JP746" s="1871"/>
      <c r="JQ746" s="1870">
        <v>4</v>
      </c>
      <c r="JR746" s="462">
        <v>3</v>
      </c>
      <c r="JS746" s="462">
        <v>4</v>
      </c>
      <c r="JT746" s="1871">
        <f t="shared" si="1052"/>
        <v>11</v>
      </c>
      <c r="JU746" s="1870"/>
      <c r="JV746" s="462"/>
      <c r="JW746" s="462"/>
      <c r="JX746" s="1871"/>
      <c r="JY746" s="1870"/>
      <c r="JZ746" s="462"/>
      <c r="KA746" s="462"/>
      <c r="KB746" s="1871"/>
      <c r="KC746" s="1870"/>
      <c r="KD746" s="462"/>
      <c r="KE746" s="462"/>
      <c r="KF746" s="1871"/>
      <c r="KG746" s="1870"/>
      <c r="KH746" s="462"/>
      <c r="KI746" s="462"/>
      <c r="KJ746" s="1871"/>
      <c r="KK746" s="1870"/>
      <c r="KL746" s="462"/>
      <c r="KM746" s="462"/>
      <c r="KN746" s="1871"/>
      <c r="KO746" s="1870"/>
      <c r="KP746" s="462"/>
      <c r="KQ746" s="462"/>
      <c r="KR746" s="1871"/>
      <c r="KS746" s="1870"/>
      <c r="KT746" s="462"/>
      <c r="KU746" s="462"/>
      <c r="KV746" s="1871"/>
      <c r="KW746" s="1870"/>
      <c r="KX746" s="462"/>
      <c r="KY746" s="462"/>
      <c r="KZ746" s="1871"/>
      <c r="LA746" s="1870"/>
      <c r="LB746" s="462"/>
      <c r="LC746" s="462"/>
      <c r="LD746" s="1871"/>
      <c r="LE746" s="1870"/>
      <c r="LF746" s="462"/>
      <c r="LG746" s="462"/>
      <c r="LH746" s="1871"/>
      <c r="LI746" s="1870"/>
      <c r="LJ746" s="462"/>
      <c r="LK746" s="462"/>
      <c r="LL746" s="1871"/>
      <c r="LM746" s="1870"/>
      <c r="LN746" s="462"/>
      <c r="LO746" s="462"/>
      <c r="LP746" s="1871"/>
      <c r="LQ746" s="1870"/>
      <c r="LR746" s="462"/>
      <c r="LS746" s="462"/>
      <c r="LT746" s="1871"/>
      <c r="LU746" s="1870"/>
      <c r="LV746" s="462"/>
      <c r="LW746" s="462"/>
      <c r="LX746" s="1871"/>
      <c r="LY746" s="1870"/>
      <c r="LZ746" s="462"/>
      <c r="MA746" s="462"/>
      <c r="MB746" s="1871"/>
      <c r="MC746" s="1870"/>
      <c r="MD746" s="462"/>
      <c r="ME746" s="462"/>
      <c r="MF746" s="1871"/>
      <c r="MG746" s="1870"/>
      <c r="MH746" s="462"/>
      <c r="MI746" s="462"/>
      <c r="MJ746" s="1871"/>
      <c r="MK746" s="1870"/>
      <c r="ML746" s="462"/>
      <c r="MM746" s="462"/>
      <c r="MN746" s="1871"/>
      <c r="MO746" s="1870"/>
      <c r="MP746" s="462"/>
      <c r="MQ746" s="462"/>
      <c r="MR746" s="1871"/>
      <c r="MS746" s="1870"/>
      <c r="MT746" s="462"/>
      <c r="MU746" s="462"/>
      <c r="MV746" s="1871"/>
      <c r="MW746" s="1870"/>
      <c r="MX746" s="462"/>
      <c r="MY746" s="462"/>
      <c r="MZ746" s="1871"/>
      <c r="NA746" s="1870"/>
      <c r="NB746" s="462"/>
      <c r="NC746" s="462"/>
      <c r="ND746" s="1871"/>
    </row>
    <row r="747" spans="1:368" s="78" customFormat="1" thickBot="1">
      <c r="A747" s="899"/>
      <c r="B747" s="1754"/>
      <c r="C747" s="1790"/>
      <c r="D747" s="2331"/>
      <c r="E747" s="1790"/>
      <c r="F747" s="2342"/>
      <c r="G747" s="2342" t="s">
        <v>166</v>
      </c>
      <c r="H747" s="2354">
        <f t="shared" si="1053"/>
        <v>4.8100000000000005</v>
      </c>
      <c r="I747" s="2343">
        <f t="shared" si="1054"/>
        <v>4.524285714285714</v>
      </c>
      <c r="J747" s="2354">
        <f t="shared" si="1055"/>
        <v>5.8657142857142857</v>
      </c>
      <c r="K747" s="2214">
        <f t="shared" si="1042"/>
        <v>15.2</v>
      </c>
      <c r="L747" s="1754"/>
      <c r="M747" s="65"/>
      <c r="N747" s="65"/>
      <c r="O747" s="65"/>
      <c r="P747" s="218"/>
      <c r="Q747" s="2496">
        <f t="shared" si="1043"/>
        <v>4.2</v>
      </c>
      <c r="R747" s="2483">
        <f t="shared" si="1044"/>
        <v>4.2</v>
      </c>
      <c r="S747" s="2483">
        <f t="shared" si="1045"/>
        <v>5.6</v>
      </c>
      <c r="T747" s="2484">
        <v>14</v>
      </c>
      <c r="U747" s="41"/>
      <c r="V747" s="41"/>
      <c r="W747" s="41"/>
      <c r="X747" s="100"/>
      <c r="Y747" s="101"/>
      <c r="Z747" s="101"/>
      <c r="AA747" s="101"/>
      <c r="AB747" s="102"/>
      <c r="AC747" s="484"/>
      <c r="AD747" s="484"/>
      <c r="AE747" s="484"/>
      <c r="AF747" s="2403"/>
      <c r="AG747" s="358"/>
      <c r="AH747" s="358"/>
      <c r="AI747" s="358"/>
      <c r="AJ747" s="543"/>
      <c r="AK747" s="485">
        <v>5</v>
      </c>
      <c r="AL747" s="486">
        <v>4.5</v>
      </c>
      <c r="AM747" s="486">
        <v>5.5</v>
      </c>
      <c r="AN747" s="2361">
        <f t="shared" si="1056"/>
        <v>15</v>
      </c>
      <c r="AO747" s="2227"/>
      <c r="AP747" s="2227"/>
      <c r="AQ747" s="2227"/>
      <c r="AR747" s="108"/>
      <c r="AS747" s="358"/>
      <c r="AT747" s="358"/>
      <c r="AU747" s="358"/>
      <c r="AV747" s="1983"/>
      <c r="AW747" s="1971"/>
      <c r="AX747" s="665"/>
      <c r="AY747" s="666"/>
      <c r="AZ747" s="1963"/>
      <c r="BA747" s="4"/>
      <c r="BB747" s="4"/>
      <c r="BC747" s="4"/>
      <c r="BD747" s="2395"/>
      <c r="BE747" s="1906">
        <f>BH747*6/20</f>
        <v>4.17</v>
      </c>
      <c r="BF747" s="683">
        <f>BH747*6/20</f>
        <v>4.17</v>
      </c>
      <c r="BG747" s="2466">
        <f>BH747*8/20</f>
        <v>5.5600000000000005</v>
      </c>
      <c r="BH747" s="2409">
        <v>13.9</v>
      </c>
      <c r="BI747" s="221"/>
      <c r="BJ747" s="221"/>
      <c r="BK747" s="221"/>
      <c r="BL747" s="220"/>
      <c r="BM747" s="1982"/>
      <c r="BN747" s="358"/>
      <c r="BO747" s="358"/>
      <c r="BP747" s="1983"/>
      <c r="BQ747" s="109"/>
      <c r="BR747" s="109"/>
      <c r="BS747" s="109"/>
      <c r="BT747" s="608"/>
      <c r="BU747" s="1939"/>
      <c r="BV747" s="109"/>
      <c r="BW747" s="109"/>
      <c r="BX747" s="1940"/>
      <c r="BY747" s="374"/>
      <c r="BZ747" s="374"/>
      <c r="CA747" s="374"/>
      <c r="CB747" s="2263"/>
      <c r="CC747" s="1906"/>
      <c r="CD747" s="683"/>
      <c r="CE747" s="683"/>
      <c r="CF747" s="1907"/>
      <c r="CG747" s="38"/>
      <c r="CH747" s="38"/>
      <c r="CI747" s="38"/>
      <c r="CJ747" s="117"/>
      <c r="CK747" s="221"/>
      <c r="CL747" s="221"/>
      <c r="CM747" s="221"/>
      <c r="CN747" s="220"/>
      <c r="CO747" s="1858"/>
      <c r="CQ747" s="3"/>
      <c r="CR747" s="2020"/>
      <c r="CV747" s="121"/>
      <c r="CW747" s="2"/>
      <c r="CY747" s="3"/>
      <c r="CZ747" s="3"/>
      <c r="DA747" s="2418"/>
      <c r="DB747" s="378"/>
      <c r="DC747" s="2448"/>
      <c r="DD747" s="369"/>
      <c r="DE747" s="2"/>
      <c r="DG747" s="3"/>
      <c r="DH747" s="3"/>
      <c r="DI747" s="2"/>
      <c r="DK747" s="3"/>
      <c r="DL747" s="3"/>
      <c r="DM747" s="90"/>
      <c r="DN747" s="90"/>
      <c r="DO747" s="90"/>
      <c r="DP747" s="103"/>
      <c r="DQ747" s="2"/>
      <c r="DS747" s="3"/>
      <c r="DT747" s="121"/>
      <c r="DU747" s="2"/>
      <c r="DW747" s="3"/>
      <c r="DX747" s="121"/>
      <c r="DY747" s="2"/>
      <c r="EA747" s="3"/>
      <c r="EB747" s="121"/>
      <c r="EC747" s="2"/>
      <c r="EE747" s="3"/>
      <c r="EF747" s="121"/>
      <c r="EG747" s="2"/>
      <c r="EI747" s="3"/>
      <c r="EJ747" s="121"/>
      <c r="EK747" s="2"/>
      <c r="EM747" s="3"/>
      <c r="EN747" s="121"/>
      <c r="EO747" s="1870"/>
      <c r="EP747" s="462"/>
      <c r="EQ747" s="462"/>
      <c r="ER747" s="1871"/>
      <c r="ES747" s="2"/>
      <c r="EU747" s="3"/>
      <c r="EV747" s="121"/>
      <c r="EW747" s="2"/>
      <c r="EY747" s="3"/>
      <c r="EZ747" s="121"/>
      <c r="FA747" s="2"/>
      <c r="FC747" s="3"/>
      <c r="FD747" s="121"/>
      <c r="FE747" s="1682"/>
      <c r="FF747" s="1683"/>
      <c r="FG747" s="1684"/>
      <c r="FH747" s="1685"/>
      <c r="FL747" s="2252"/>
      <c r="FP747" s="2252"/>
      <c r="FQ747" s="1858"/>
      <c r="FT747" s="2252"/>
      <c r="FU747" s="462">
        <v>5.5</v>
      </c>
      <c r="FV747" s="462">
        <v>4</v>
      </c>
      <c r="FW747" s="462">
        <v>6</v>
      </c>
      <c r="FX747" s="2267">
        <f t="shared" si="1057"/>
        <v>15.5</v>
      </c>
      <c r="FY747" s="374">
        <f t="shared" si="1048"/>
        <v>4.8</v>
      </c>
      <c r="FZ747" s="374">
        <f t="shared" si="1049"/>
        <v>4.8</v>
      </c>
      <c r="GA747" s="374">
        <f t="shared" si="1050"/>
        <v>6.4</v>
      </c>
      <c r="GB747" s="2263">
        <v>16</v>
      </c>
      <c r="GC747" s="1906"/>
      <c r="GD747" s="683"/>
      <c r="GE747" s="683"/>
      <c r="GF747" s="1907"/>
      <c r="GG747" s="1858"/>
      <c r="GJ747" s="2252"/>
      <c r="GK747" s="1858"/>
      <c r="GN747" s="2252"/>
      <c r="GR747" s="2252"/>
      <c r="GS747" s="374"/>
      <c r="GT747" s="374"/>
      <c r="GU747" s="374"/>
      <c r="GV747" s="2263"/>
      <c r="GW747" s="1870">
        <v>5</v>
      </c>
      <c r="GX747" s="462">
        <v>5</v>
      </c>
      <c r="GY747" s="462">
        <v>6</v>
      </c>
      <c r="GZ747" s="1871">
        <f t="shared" si="1051"/>
        <v>16</v>
      </c>
      <c r="HA747" s="1870"/>
      <c r="HB747" s="462"/>
      <c r="HC747" s="462"/>
      <c r="HD747" s="1871"/>
      <c r="HE747" s="1870"/>
      <c r="HF747" s="462"/>
      <c r="HG747" s="462"/>
      <c r="HH747" s="1871"/>
      <c r="HI747" s="374"/>
      <c r="HJ747" s="374"/>
      <c r="HK747" s="374"/>
      <c r="HL747" s="2263"/>
      <c r="HM747" s="1870"/>
      <c r="HN747" s="462"/>
      <c r="HO747" s="462"/>
      <c r="HP747" s="1871"/>
      <c r="HQ747" s="1870"/>
      <c r="HR747" s="462"/>
      <c r="HS747" s="462"/>
      <c r="HT747" s="1871"/>
      <c r="HU747" s="1906"/>
      <c r="HV747" s="683"/>
      <c r="HW747" s="683"/>
      <c r="HX747" s="1907"/>
      <c r="HY747" s="1906"/>
      <c r="HZ747" s="683"/>
      <c r="IA747" s="683"/>
      <c r="IB747" s="1907"/>
      <c r="IC747" s="374"/>
      <c r="ID747" s="374"/>
      <c r="IE747" s="374"/>
      <c r="IF747" s="2263"/>
      <c r="IG747" s="1906"/>
      <c r="IH747" s="683"/>
      <c r="II747" s="683"/>
      <c r="IJ747" s="1907"/>
      <c r="IK747" s="1906"/>
      <c r="IL747" s="683"/>
      <c r="IM747" s="683"/>
      <c r="IN747" s="1907"/>
      <c r="IO747" s="374"/>
      <c r="IP747" s="374"/>
      <c r="IQ747" s="374"/>
      <c r="IR747" s="2263"/>
      <c r="IS747" s="1869"/>
      <c r="IT747" s="374"/>
      <c r="IU747" s="374"/>
      <c r="IV747" s="2263"/>
      <c r="IW747" s="1869"/>
      <c r="IX747" s="374"/>
      <c r="IY747" s="374"/>
      <c r="IZ747" s="2263"/>
      <c r="JA747" s="1869"/>
      <c r="JB747" s="374"/>
      <c r="JC747" s="374"/>
      <c r="JD747" s="2263"/>
      <c r="JE747" s="1869"/>
      <c r="JF747" s="374"/>
      <c r="JG747" s="374"/>
      <c r="JH747" s="2263"/>
      <c r="JI747" s="1869"/>
      <c r="JJ747" s="374"/>
      <c r="JK747" s="374"/>
      <c r="JL747" s="2263"/>
      <c r="JM747" s="1870"/>
      <c r="JN747" s="462"/>
      <c r="JO747" s="462"/>
      <c r="JP747" s="1871"/>
      <c r="JQ747" s="1870">
        <v>5</v>
      </c>
      <c r="JR747" s="462">
        <v>5</v>
      </c>
      <c r="JS747" s="462">
        <v>6</v>
      </c>
      <c r="JT747" s="1871">
        <f t="shared" si="1052"/>
        <v>16</v>
      </c>
      <c r="JU747" s="1870"/>
      <c r="JV747" s="462"/>
      <c r="JW747" s="462"/>
      <c r="JX747" s="1871"/>
      <c r="JY747" s="1870"/>
      <c r="JZ747" s="462"/>
      <c r="KA747" s="462"/>
      <c r="KB747" s="1871"/>
      <c r="KC747" s="1870"/>
      <c r="KD747" s="462"/>
      <c r="KE747" s="462"/>
      <c r="KF747" s="1871"/>
      <c r="KG747" s="2477"/>
      <c r="KH747" s="2477"/>
      <c r="KI747" s="2477"/>
      <c r="KJ747" s="2478"/>
      <c r="KK747" s="2477"/>
      <c r="KL747" s="2477"/>
      <c r="KM747" s="2477"/>
      <c r="KN747" s="2478"/>
      <c r="KO747" s="2477"/>
      <c r="KP747" s="2477"/>
      <c r="KQ747" s="2477"/>
      <c r="KR747" s="2478"/>
      <c r="KS747" s="2477"/>
      <c r="KT747" s="2477"/>
      <c r="KU747" s="2477"/>
      <c r="KV747" s="2478"/>
      <c r="KW747" s="2477"/>
      <c r="KX747" s="2477"/>
      <c r="KY747" s="2477"/>
      <c r="KZ747" s="2478"/>
      <c r="LA747" s="2477"/>
      <c r="LB747" s="2477"/>
      <c r="LC747" s="2477"/>
      <c r="LD747" s="2478"/>
      <c r="LE747" s="2477"/>
      <c r="LF747" s="2477"/>
      <c r="LG747" s="2477"/>
      <c r="LH747" s="2478"/>
      <c r="LI747" s="2477"/>
      <c r="LJ747" s="2477"/>
      <c r="LK747" s="2477"/>
      <c r="LL747" s="2478"/>
      <c r="LM747" s="2477"/>
      <c r="LN747" s="2477"/>
      <c r="LO747" s="2477"/>
      <c r="LP747" s="2478"/>
      <c r="LQ747" s="2477"/>
      <c r="LR747" s="2477"/>
      <c r="LS747" s="2477"/>
      <c r="LT747" s="2478"/>
      <c r="LU747" s="2477"/>
      <c r="LV747" s="2477"/>
      <c r="LW747" s="2477"/>
      <c r="LX747" s="2478"/>
      <c r="LY747" s="2477"/>
      <c r="LZ747" s="2477"/>
      <c r="MA747" s="2477"/>
      <c r="MB747" s="2478"/>
      <c r="MC747" s="2477"/>
      <c r="MD747" s="2477"/>
      <c r="ME747" s="2477"/>
      <c r="MF747" s="2478"/>
      <c r="MG747" s="2477"/>
      <c r="MH747" s="2477"/>
      <c r="MI747" s="2477"/>
      <c r="MJ747" s="2478"/>
      <c r="MK747" s="2477"/>
      <c r="ML747" s="2477"/>
      <c r="MM747" s="2477"/>
      <c r="MN747" s="2478"/>
      <c r="MO747" s="2477"/>
      <c r="MP747" s="2477"/>
      <c r="MQ747" s="2477"/>
      <c r="MR747" s="2478"/>
      <c r="MS747" s="2477"/>
      <c r="MT747" s="2477"/>
      <c r="MU747" s="2477"/>
      <c r="MV747" s="2478"/>
      <c r="MW747" s="2477"/>
      <c r="MX747" s="2477"/>
      <c r="MY747" s="2477"/>
      <c r="MZ747" s="2478"/>
      <c r="NA747" s="2477"/>
      <c r="NB747" s="2477"/>
      <c r="NC747" s="2477"/>
      <c r="ND747" s="2478"/>
    </row>
    <row r="748" spans="1:368" s="78" customFormat="1" thickBot="1">
      <c r="A748" s="899"/>
      <c r="B748" s="1754"/>
      <c r="C748" s="1790"/>
      <c r="D748" s="2331"/>
      <c r="E748" s="1790"/>
      <c r="F748" s="2342"/>
      <c r="G748" s="2342" t="s">
        <v>806</v>
      </c>
      <c r="H748" s="2560">
        <f t="shared" si="1053"/>
        <v>4.8285714285714283</v>
      </c>
      <c r="I748" s="2354">
        <f t="shared" si="1054"/>
        <v>4.7571428571428571</v>
      </c>
      <c r="J748" s="2560">
        <f t="shared" si="1055"/>
        <v>6.1285714285714281</v>
      </c>
      <c r="K748" s="2559">
        <f t="shared" si="1042"/>
        <v>15.714285714285714</v>
      </c>
      <c r="L748" s="1754"/>
      <c r="M748" s="65"/>
      <c r="N748" s="65"/>
      <c r="O748" s="65"/>
      <c r="P748" s="218"/>
      <c r="Q748" s="2496">
        <f t="shared" si="1043"/>
        <v>4.8</v>
      </c>
      <c r="R748" s="2483">
        <f t="shared" si="1044"/>
        <v>4.8</v>
      </c>
      <c r="S748" s="2483">
        <f t="shared" si="1045"/>
        <v>6.4</v>
      </c>
      <c r="T748" s="2484">
        <v>16</v>
      </c>
      <c r="U748" s="41"/>
      <c r="V748" s="41"/>
      <c r="W748" s="41"/>
      <c r="X748" s="100"/>
      <c r="Y748" s="101"/>
      <c r="Z748" s="101"/>
      <c r="AA748" s="101"/>
      <c r="AB748" s="102"/>
      <c r="AC748" s="484"/>
      <c r="AD748" s="484"/>
      <c r="AE748" s="484"/>
      <c r="AF748" s="2403"/>
      <c r="AG748" s="2473"/>
      <c r="AH748" s="2473"/>
      <c r="AI748" s="2473"/>
      <c r="AJ748" s="2474"/>
      <c r="AK748" s="485">
        <v>5</v>
      </c>
      <c r="AL748" s="486">
        <v>5</v>
      </c>
      <c r="AM748" s="486">
        <v>6</v>
      </c>
      <c r="AN748" s="2361">
        <f t="shared" si="1056"/>
        <v>16</v>
      </c>
      <c r="AO748" s="2227"/>
      <c r="AP748" s="2227"/>
      <c r="AQ748" s="2227"/>
      <c r="AR748" s="108"/>
      <c r="AS748" s="358"/>
      <c r="AT748" s="358"/>
      <c r="AU748" s="358"/>
      <c r="AV748" s="1983"/>
      <c r="AW748" s="1971"/>
      <c r="AX748" s="665"/>
      <c r="AY748" s="666"/>
      <c r="AZ748" s="1963"/>
      <c r="BA748" s="4"/>
      <c r="BB748" s="4"/>
      <c r="BC748" s="4"/>
      <c r="BD748" s="2395"/>
      <c r="BE748" s="2401">
        <v>4.5</v>
      </c>
      <c r="BF748" s="368">
        <v>4</v>
      </c>
      <c r="BG748" s="2451">
        <v>7</v>
      </c>
      <c r="BH748" s="2448">
        <f t="shared" si="1047"/>
        <v>15.5</v>
      </c>
      <c r="BI748" s="221"/>
      <c r="BJ748" s="221"/>
      <c r="BK748" s="221"/>
      <c r="BL748" s="220"/>
      <c r="BM748" s="1982"/>
      <c r="BN748" s="358"/>
      <c r="BO748" s="358"/>
      <c r="BP748" s="1983"/>
      <c r="BQ748" s="109"/>
      <c r="BR748" s="109"/>
      <c r="BS748" s="109"/>
      <c r="BT748" s="608"/>
      <c r="BU748" s="1939"/>
      <c r="BV748" s="109"/>
      <c r="BW748" s="109"/>
      <c r="BX748" s="1940"/>
      <c r="BY748" s="374"/>
      <c r="BZ748" s="374"/>
      <c r="CA748" s="374"/>
      <c r="CB748" s="2263"/>
      <c r="CC748" s="41"/>
      <c r="CD748" s="41"/>
      <c r="CE748" s="41"/>
      <c r="CF748" s="148"/>
      <c r="CG748" s="38"/>
      <c r="CH748" s="38"/>
      <c r="CI748" s="38"/>
      <c r="CJ748" s="117"/>
      <c r="CK748" s="221"/>
      <c r="CL748" s="221"/>
      <c r="CM748" s="221"/>
      <c r="CN748" s="220"/>
      <c r="CO748" s="1858"/>
      <c r="CQ748" s="3"/>
      <c r="CR748" s="2020"/>
      <c r="CV748" s="121"/>
      <c r="CW748" s="2"/>
      <c r="CY748" s="3"/>
      <c r="CZ748" s="3"/>
      <c r="DA748" s="2418"/>
      <c r="DB748" s="378"/>
      <c r="DC748" s="2448"/>
      <c r="DD748" s="369"/>
      <c r="DE748" s="2"/>
      <c r="DG748" s="3"/>
      <c r="DH748" s="3"/>
      <c r="DI748" s="2"/>
      <c r="DK748" s="3"/>
      <c r="DL748" s="3"/>
      <c r="DM748" s="90"/>
      <c r="DN748" s="90"/>
      <c r="DO748" s="90"/>
      <c r="DP748" s="103"/>
      <c r="DQ748" s="2"/>
      <c r="DS748" s="3"/>
      <c r="DT748" s="121"/>
      <c r="DU748" s="2"/>
      <c r="DW748" s="3"/>
      <c r="DX748" s="121"/>
      <c r="DY748" s="2"/>
      <c r="EA748" s="3"/>
      <c r="EB748" s="121"/>
      <c r="EC748" s="2"/>
      <c r="EE748" s="3"/>
      <c r="EF748" s="121"/>
      <c r="EG748" s="2"/>
      <c r="EI748" s="3"/>
      <c r="EJ748" s="121"/>
      <c r="EK748" s="2"/>
      <c r="EM748" s="3"/>
      <c r="EN748" s="121"/>
      <c r="EO748" s="1870"/>
      <c r="EP748" s="462"/>
      <c r="EQ748" s="462"/>
      <c r="ER748" s="1871"/>
      <c r="ES748" s="2"/>
      <c r="EU748" s="3"/>
      <c r="EV748" s="121"/>
      <c r="EW748" s="2"/>
      <c r="EY748" s="3"/>
      <c r="EZ748" s="121"/>
      <c r="FA748" s="2"/>
      <c r="FC748" s="3"/>
      <c r="FD748" s="121"/>
      <c r="FE748" s="1682"/>
      <c r="FF748" s="1683"/>
      <c r="FG748" s="1684"/>
      <c r="FH748" s="1685"/>
      <c r="FL748" s="2252"/>
      <c r="FP748" s="2252"/>
      <c r="FQ748" s="1858"/>
      <c r="FT748" s="2252"/>
      <c r="FU748" s="462">
        <v>5.5</v>
      </c>
      <c r="FV748" s="462">
        <v>5</v>
      </c>
      <c r="FW748" s="462">
        <v>5.5</v>
      </c>
      <c r="FX748" s="2267">
        <f t="shared" si="1057"/>
        <v>16</v>
      </c>
      <c r="FY748" s="374">
        <f t="shared" si="1048"/>
        <v>4.5</v>
      </c>
      <c r="FZ748" s="374">
        <f t="shared" si="1049"/>
        <v>4.5</v>
      </c>
      <c r="GA748" s="374">
        <f t="shared" si="1050"/>
        <v>6</v>
      </c>
      <c r="GB748" s="2263">
        <v>15</v>
      </c>
      <c r="GC748" s="374"/>
      <c r="GD748" s="374"/>
      <c r="GE748" s="374"/>
      <c r="GF748" s="2263"/>
      <c r="GG748" s="1858"/>
      <c r="GJ748" s="2252"/>
      <c r="GK748" s="1858"/>
      <c r="GN748" s="2252"/>
      <c r="GR748" s="2252"/>
      <c r="GS748" s="374"/>
      <c r="GT748" s="374"/>
      <c r="GU748" s="374"/>
      <c r="GV748" s="2263"/>
      <c r="GW748" s="1870">
        <v>4.5</v>
      </c>
      <c r="GX748" s="462">
        <v>5</v>
      </c>
      <c r="GY748" s="462">
        <v>6</v>
      </c>
      <c r="GZ748" s="1871">
        <f t="shared" si="1051"/>
        <v>15.5</v>
      </c>
      <c r="HA748" s="1870"/>
      <c r="HB748" s="462"/>
      <c r="HC748" s="462"/>
      <c r="HD748" s="1871"/>
      <c r="HE748" s="1870"/>
      <c r="HF748" s="462"/>
      <c r="HG748" s="462"/>
      <c r="HH748" s="1871"/>
      <c r="HI748" s="374"/>
      <c r="HJ748" s="374"/>
      <c r="HK748" s="374"/>
      <c r="HL748" s="2263"/>
      <c r="HM748" s="1870"/>
      <c r="HN748" s="462"/>
      <c r="HO748" s="462"/>
      <c r="HP748" s="1871"/>
      <c r="HQ748" s="1870"/>
      <c r="HR748" s="462"/>
      <c r="HS748" s="462"/>
      <c r="HT748" s="1871"/>
      <c r="HU748" s="1870"/>
      <c r="HV748" s="462"/>
      <c r="HW748" s="462"/>
      <c r="HX748" s="1871"/>
      <c r="HY748" s="1870"/>
      <c r="HZ748" s="462"/>
      <c r="IA748" s="462"/>
      <c r="IB748" s="1871"/>
      <c r="IC748" s="374"/>
      <c r="ID748" s="374"/>
      <c r="IE748" s="374"/>
      <c r="IF748" s="2263"/>
      <c r="IG748" s="1870"/>
      <c r="IH748" s="462"/>
      <c r="II748" s="462"/>
      <c r="IJ748" s="1871"/>
      <c r="IK748" s="1870"/>
      <c r="IL748" s="462"/>
      <c r="IM748" s="462"/>
      <c r="IN748" s="1871"/>
      <c r="IO748" s="374"/>
      <c r="IP748" s="374"/>
      <c r="IQ748" s="374"/>
      <c r="IR748" s="2263"/>
      <c r="IS748" s="1869"/>
      <c r="IT748" s="374"/>
      <c r="IU748" s="374"/>
      <c r="IV748" s="2263"/>
      <c r="IW748" s="1869"/>
      <c r="IX748" s="374"/>
      <c r="IY748" s="374"/>
      <c r="IZ748" s="2263"/>
      <c r="JA748" s="1869"/>
      <c r="JB748" s="374"/>
      <c r="JC748" s="374"/>
      <c r="JD748" s="2263"/>
      <c r="JE748" s="1869"/>
      <c r="JF748" s="374"/>
      <c r="JG748" s="374"/>
      <c r="JH748" s="2263"/>
      <c r="JI748" s="1869"/>
      <c r="JJ748" s="374"/>
      <c r="JK748" s="374"/>
      <c r="JL748" s="2263"/>
      <c r="JM748" s="1870"/>
      <c r="JN748" s="462"/>
      <c r="JO748" s="462"/>
      <c r="JP748" s="1871"/>
      <c r="JQ748" s="1870">
        <v>5</v>
      </c>
      <c r="JR748" s="462">
        <v>5</v>
      </c>
      <c r="JS748" s="462">
        <v>6</v>
      </c>
      <c r="JT748" s="1871">
        <f t="shared" si="1052"/>
        <v>16</v>
      </c>
      <c r="JU748" s="1870"/>
      <c r="JV748" s="462"/>
      <c r="JW748" s="462"/>
      <c r="JX748" s="1871"/>
      <c r="JY748" s="1870"/>
      <c r="JZ748" s="462"/>
      <c r="KA748" s="462"/>
      <c r="KB748" s="1871"/>
      <c r="KC748" s="1870"/>
      <c r="KD748" s="462"/>
      <c r="KE748" s="462"/>
      <c r="KF748" s="1871"/>
      <c r="KG748" s="1870"/>
      <c r="KH748" s="462"/>
      <c r="KI748" s="462"/>
      <c r="KJ748" s="1871"/>
      <c r="KK748" s="1870"/>
      <c r="KL748" s="462"/>
      <c r="KM748" s="462"/>
      <c r="KN748" s="1871"/>
      <c r="KO748" s="1870"/>
      <c r="KP748" s="462"/>
      <c r="KQ748" s="462"/>
      <c r="KR748" s="1871"/>
      <c r="KS748" s="1870"/>
      <c r="KT748" s="462"/>
      <c r="KU748" s="462"/>
      <c r="KV748" s="1871"/>
      <c r="KW748" s="1870"/>
      <c r="KX748" s="462"/>
      <c r="KY748" s="462"/>
      <c r="KZ748" s="1871"/>
      <c r="LA748" s="1870"/>
      <c r="LB748" s="462"/>
      <c r="LC748" s="462"/>
      <c r="LD748" s="1871"/>
      <c r="LE748" s="1870"/>
      <c r="LF748" s="462"/>
      <c r="LG748" s="462"/>
      <c r="LH748" s="1871"/>
      <c r="LI748" s="1870"/>
      <c r="LJ748" s="462"/>
      <c r="LK748" s="462"/>
      <c r="LL748" s="1871"/>
      <c r="LM748" s="1870"/>
      <c r="LN748" s="462"/>
      <c r="LO748" s="462"/>
      <c r="LP748" s="1871"/>
      <c r="LQ748" s="1870"/>
      <c r="LR748" s="462"/>
      <c r="LS748" s="462"/>
      <c r="LT748" s="1871"/>
      <c r="LU748" s="1870"/>
      <c r="LV748" s="462"/>
      <c r="LW748" s="462"/>
      <c r="LX748" s="1871"/>
      <c r="LY748" s="1870"/>
      <c r="LZ748" s="462"/>
      <c r="MA748" s="462"/>
      <c r="MB748" s="1871"/>
      <c r="MC748" s="1870"/>
      <c r="MD748" s="462"/>
      <c r="ME748" s="462"/>
      <c r="MF748" s="1871"/>
      <c r="MG748" s="1870"/>
      <c r="MH748" s="462"/>
      <c r="MI748" s="462"/>
      <c r="MJ748" s="1871"/>
      <c r="MK748" s="1870"/>
      <c r="ML748" s="462"/>
      <c r="MM748" s="462"/>
      <c r="MN748" s="1871"/>
      <c r="MO748" s="1870"/>
      <c r="MP748" s="462"/>
      <c r="MQ748" s="462"/>
      <c r="MR748" s="1871"/>
      <c r="MS748" s="1870"/>
      <c r="MT748" s="462"/>
      <c r="MU748" s="462"/>
      <c r="MV748" s="1871"/>
      <c r="MW748" s="1870"/>
      <c r="MX748" s="462"/>
      <c r="MY748" s="462"/>
      <c r="MZ748" s="1871"/>
      <c r="NA748" s="1870"/>
      <c r="NB748" s="462"/>
      <c r="NC748" s="462"/>
      <c r="ND748" s="1871"/>
    </row>
    <row r="749" spans="1:368" s="78" customFormat="1" thickBot="1">
      <c r="A749" s="899"/>
      <c r="B749" s="1754"/>
      <c r="C749" s="1790"/>
      <c r="D749" s="2331"/>
      <c r="E749" s="1790"/>
      <c r="F749" s="2342"/>
      <c r="G749" s="2342" t="s">
        <v>807</v>
      </c>
      <c r="H749" s="2343">
        <f t="shared" si="1053"/>
        <v>4.7057142857142855</v>
      </c>
      <c r="I749" s="2560">
        <f t="shared" si="1054"/>
        <v>5.0628571428571423</v>
      </c>
      <c r="J749" s="2343">
        <f t="shared" si="1055"/>
        <v>5.5600000000000005</v>
      </c>
      <c r="K749" s="2216">
        <f t="shared" ref="K749" si="1058">SUM(H749:J749)</f>
        <v>15.328571428571427</v>
      </c>
      <c r="L749" s="1754"/>
      <c r="M749" s="65"/>
      <c r="N749" s="65"/>
      <c r="O749" s="65"/>
      <c r="P749" s="218"/>
      <c r="Q749" s="2497">
        <f t="shared" si="1043"/>
        <v>4.4400000000000004</v>
      </c>
      <c r="R749" s="2473">
        <f t="shared" si="1044"/>
        <v>4.4400000000000004</v>
      </c>
      <c r="S749" s="2473">
        <f t="shared" si="1045"/>
        <v>5.92</v>
      </c>
      <c r="T749" s="2498">
        <v>14.8</v>
      </c>
      <c r="U749" s="41"/>
      <c r="V749" s="41"/>
      <c r="W749" s="41"/>
      <c r="X749" s="100"/>
      <c r="Y749" s="101"/>
      <c r="Z749" s="101"/>
      <c r="AA749" s="101"/>
      <c r="AB749" s="102"/>
      <c r="AC749" s="484"/>
      <c r="AD749" s="484"/>
      <c r="AE749" s="484"/>
      <c r="AF749" s="2403"/>
      <c r="AG749" s="358"/>
      <c r="AH749" s="358"/>
      <c r="AI749" s="358"/>
      <c r="AJ749" s="543"/>
      <c r="AK749" s="485">
        <v>5</v>
      </c>
      <c r="AL749" s="486">
        <v>6</v>
      </c>
      <c r="AM749" s="486">
        <v>6</v>
      </c>
      <c r="AN749" s="2361">
        <f t="shared" si="1056"/>
        <v>17</v>
      </c>
      <c r="AO749" s="2227"/>
      <c r="AP749" s="2227"/>
      <c r="AQ749" s="2227"/>
      <c r="AR749" s="108"/>
      <c r="AS749" s="358"/>
      <c r="AT749" s="358"/>
      <c r="AU749" s="358"/>
      <c r="AV749" s="1983"/>
      <c r="AW749" s="1971"/>
      <c r="AX749" s="665"/>
      <c r="AY749" s="666"/>
      <c r="AZ749" s="1963"/>
      <c r="BA749" s="4"/>
      <c r="BB749" s="4"/>
      <c r="BC749" s="4"/>
      <c r="BD749" s="2395"/>
      <c r="BE749" s="2401">
        <v>4.5</v>
      </c>
      <c r="BF749" s="368">
        <v>4.5</v>
      </c>
      <c r="BG749" s="2451">
        <v>6</v>
      </c>
      <c r="BH749" s="2448">
        <f t="shared" si="1047"/>
        <v>15</v>
      </c>
      <c r="BI749" s="221"/>
      <c r="BJ749" s="221"/>
      <c r="BK749" s="221"/>
      <c r="BL749" s="220"/>
      <c r="BM749" s="1982"/>
      <c r="BN749" s="358"/>
      <c r="BO749" s="358"/>
      <c r="BP749" s="1983"/>
      <c r="BQ749" s="109"/>
      <c r="BR749" s="109"/>
      <c r="BS749" s="109"/>
      <c r="BT749" s="608"/>
      <c r="BU749" s="1939"/>
      <c r="BV749" s="109"/>
      <c r="BW749" s="109"/>
      <c r="BX749" s="1940"/>
      <c r="BY749" s="374"/>
      <c r="BZ749" s="374"/>
      <c r="CA749" s="374"/>
      <c r="CB749" s="2263"/>
      <c r="CC749" s="1906"/>
      <c r="CD749" s="683"/>
      <c r="CE749" s="683"/>
      <c r="CF749" s="1907"/>
      <c r="CG749" s="38"/>
      <c r="CH749" s="38"/>
      <c r="CI749" s="38"/>
      <c r="CJ749" s="117"/>
      <c r="CK749" s="221"/>
      <c r="CL749" s="221"/>
      <c r="CM749" s="221"/>
      <c r="CN749" s="220"/>
      <c r="CO749" s="1858"/>
      <c r="CQ749" s="3"/>
      <c r="CR749" s="2020"/>
      <c r="CV749" s="121"/>
      <c r="CW749" s="2"/>
      <c r="CY749" s="3"/>
      <c r="CZ749" s="3"/>
      <c r="DA749" s="2418"/>
      <c r="DB749" s="378"/>
      <c r="DC749" s="2448"/>
      <c r="DD749" s="369"/>
      <c r="DE749" s="2"/>
      <c r="DG749" s="3"/>
      <c r="DH749" s="3"/>
      <c r="DI749" s="2"/>
      <c r="DK749" s="3"/>
      <c r="DL749" s="3"/>
      <c r="DM749" s="90"/>
      <c r="DN749" s="90"/>
      <c r="DO749" s="90"/>
      <c r="DP749" s="103"/>
      <c r="DQ749" s="2"/>
      <c r="DS749" s="3"/>
      <c r="DT749" s="121"/>
      <c r="DU749" s="2"/>
      <c r="DW749" s="3"/>
      <c r="DX749" s="121"/>
      <c r="DY749" s="2"/>
      <c r="EA749" s="3"/>
      <c r="EB749" s="121"/>
      <c r="EC749" s="2"/>
      <c r="EE749" s="3"/>
      <c r="EF749" s="121"/>
      <c r="EG749" s="2"/>
      <c r="EI749" s="3"/>
      <c r="EJ749" s="121"/>
      <c r="EK749" s="2"/>
      <c r="EM749" s="3"/>
      <c r="EN749" s="121"/>
      <c r="EO749" s="1870"/>
      <c r="EP749" s="462"/>
      <c r="EQ749" s="462"/>
      <c r="ER749" s="1871"/>
      <c r="ES749" s="2"/>
      <c r="EU749" s="3"/>
      <c r="EV749" s="121"/>
      <c r="EW749" s="2"/>
      <c r="EY749" s="3"/>
      <c r="EZ749" s="121"/>
      <c r="FA749" s="2"/>
      <c r="FC749" s="3"/>
      <c r="FD749" s="121"/>
      <c r="FE749" s="1682"/>
      <c r="FF749" s="1683"/>
      <c r="FG749" s="1684"/>
      <c r="FH749" s="1685"/>
      <c r="FL749" s="2252"/>
      <c r="FP749" s="2252"/>
      <c r="FQ749" s="1858"/>
      <c r="FT749" s="2252"/>
      <c r="FU749" s="462">
        <v>5.5</v>
      </c>
      <c r="FV749" s="462">
        <v>6</v>
      </c>
      <c r="FW749" s="462">
        <v>7</v>
      </c>
      <c r="FX749" s="2267">
        <f t="shared" si="1057"/>
        <v>18.5</v>
      </c>
      <c r="FY749" s="374">
        <f t="shared" si="1048"/>
        <v>4.5</v>
      </c>
      <c r="FZ749" s="374">
        <f t="shared" si="1049"/>
        <v>4.5</v>
      </c>
      <c r="GA749" s="374">
        <f t="shared" si="1050"/>
        <v>6</v>
      </c>
      <c r="GB749" s="2263">
        <v>15</v>
      </c>
      <c r="GC749" s="374"/>
      <c r="GD749" s="374"/>
      <c r="GE749" s="374"/>
      <c r="GF749" s="2263"/>
      <c r="GG749" s="1858"/>
      <c r="GJ749" s="2252"/>
      <c r="GK749" s="1858"/>
      <c r="GN749" s="2252"/>
      <c r="GR749" s="2252"/>
      <c r="GS749" s="374"/>
      <c r="GT749" s="374"/>
      <c r="GU749" s="374"/>
      <c r="GV749" s="2263"/>
      <c r="GW749" s="1870">
        <v>5</v>
      </c>
      <c r="GX749" s="462">
        <v>5</v>
      </c>
      <c r="GY749" s="462">
        <v>4</v>
      </c>
      <c r="GZ749" s="1871">
        <f t="shared" si="1051"/>
        <v>14</v>
      </c>
      <c r="HA749" s="1870"/>
      <c r="HB749" s="462"/>
      <c r="HC749" s="462"/>
      <c r="HD749" s="1871"/>
      <c r="HE749" s="1870"/>
      <c r="HF749" s="462"/>
      <c r="HG749" s="462"/>
      <c r="HH749" s="1871"/>
      <c r="HI749" s="374"/>
      <c r="HJ749" s="374"/>
      <c r="HK749" s="374"/>
      <c r="HL749" s="2263"/>
      <c r="HM749" s="1870"/>
      <c r="HN749" s="462"/>
      <c r="HO749" s="462"/>
      <c r="HP749" s="1871"/>
      <c r="HQ749" s="1870"/>
      <c r="HR749" s="462"/>
      <c r="HS749" s="462"/>
      <c r="HT749" s="1871"/>
      <c r="HU749" s="1870"/>
      <c r="HV749" s="462"/>
      <c r="HW749" s="462"/>
      <c r="HX749" s="1871"/>
      <c r="HY749" s="1870"/>
      <c r="HZ749" s="462"/>
      <c r="IA749" s="462"/>
      <c r="IB749" s="1871"/>
      <c r="IC749" s="374"/>
      <c r="ID749" s="374"/>
      <c r="IE749" s="374"/>
      <c r="IF749" s="2263"/>
      <c r="IG749" s="1870"/>
      <c r="IH749" s="462"/>
      <c r="II749" s="462"/>
      <c r="IJ749" s="1871"/>
      <c r="IK749" s="1870"/>
      <c r="IL749" s="462"/>
      <c r="IM749" s="462"/>
      <c r="IN749" s="1871"/>
      <c r="IO749" s="374"/>
      <c r="IP749" s="374"/>
      <c r="IQ749" s="374"/>
      <c r="IR749" s="2263"/>
      <c r="IS749" s="2482"/>
      <c r="IT749" s="2477"/>
      <c r="IU749" s="2477"/>
      <c r="IV749" s="2478"/>
      <c r="IW749" s="1869"/>
      <c r="IX749" s="374"/>
      <c r="IY749" s="374"/>
      <c r="IZ749" s="2263"/>
      <c r="JA749" s="1869"/>
      <c r="JB749" s="374"/>
      <c r="JC749" s="374"/>
      <c r="JD749" s="2263"/>
      <c r="JE749" s="1869"/>
      <c r="JF749" s="374"/>
      <c r="JG749" s="374"/>
      <c r="JH749" s="2263"/>
      <c r="JI749" s="1869"/>
      <c r="JJ749" s="374"/>
      <c r="JK749" s="374"/>
      <c r="JL749" s="2263"/>
      <c r="JM749" s="1870"/>
      <c r="JN749" s="462"/>
      <c r="JO749" s="462"/>
      <c r="JP749" s="1871"/>
      <c r="JQ749" s="1870">
        <v>4</v>
      </c>
      <c r="JR749" s="462">
        <v>5</v>
      </c>
      <c r="JS749" s="462">
        <v>4</v>
      </c>
      <c r="JT749" s="1871">
        <f t="shared" si="1052"/>
        <v>13</v>
      </c>
      <c r="JU749" s="1870"/>
      <c r="JV749" s="462"/>
      <c r="JW749" s="462"/>
      <c r="JX749" s="1871"/>
      <c r="JY749" s="1870"/>
      <c r="JZ749" s="462"/>
      <c r="KA749" s="462"/>
      <c r="KB749" s="1871"/>
      <c r="KC749" s="1870"/>
      <c r="KD749" s="462"/>
      <c r="KE749" s="462"/>
      <c r="KF749" s="1871"/>
      <c r="KG749" s="1870"/>
      <c r="KH749" s="462"/>
      <c r="KI749" s="462"/>
      <c r="KJ749" s="1871"/>
      <c r="KK749" s="1870"/>
      <c r="KL749" s="462"/>
      <c r="KM749" s="462"/>
      <c r="KN749" s="1871"/>
      <c r="KO749" s="1870"/>
      <c r="KP749" s="462"/>
      <c r="KQ749" s="462"/>
      <c r="KR749" s="1871"/>
      <c r="KS749" s="1870"/>
      <c r="KT749" s="462"/>
      <c r="KU749" s="462"/>
      <c r="KV749" s="1871"/>
      <c r="KW749" s="1870"/>
      <c r="KX749" s="462"/>
      <c r="KY749" s="462"/>
      <c r="KZ749" s="1871"/>
      <c r="LA749" s="1870"/>
      <c r="LB749" s="462"/>
      <c r="LC749" s="462"/>
      <c r="LD749" s="1871"/>
      <c r="LE749" s="1870"/>
      <c r="LF749" s="462"/>
      <c r="LG749" s="462"/>
      <c r="LH749" s="1871"/>
      <c r="LI749" s="1870"/>
      <c r="LJ749" s="462"/>
      <c r="LK749" s="462"/>
      <c r="LL749" s="1871"/>
      <c r="LM749" s="1870"/>
      <c r="LN749" s="462"/>
      <c r="LO749" s="462"/>
      <c r="LP749" s="1871"/>
      <c r="LQ749" s="1870"/>
      <c r="LR749" s="462"/>
      <c r="LS749" s="462"/>
      <c r="LT749" s="1871"/>
      <c r="LU749" s="1870"/>
      <c r="LV749" s="462"/>
      <c r="LW749" s="462"/>
      <c r="LX749" s="1871"/>
      <c r="LY749" s="1870"/>
      <c r="LZ749" s="462"/>
      <c r="MA749" s="462"/>
      <c r="MB749" s="1871"/>
      <c r="MC749" s="1870"/>
      <c r="MD749" s="462"/>
      <c r="ME749" s="462"/>
      <c r="MF749" s="1871"/>
      <c r="MG749" s="1870"/>
      <c r="MH749" s="462"/>
      <c r="MI749" s="462"/>
      <c r="MJ749" s="1871"/>
      <c r="MK749" s="1870"/>
      <c r="ML749" s="462"/>
      <c r="MM749" s="462"/>
      <c r="MN749" s="1871"/>
      <c r="MO749" s="1870"/>
      <c r="MP749" s="462"/>
      <c r="MQ749" s="462"/>
      <c r="MR749" s="1871"/>
      <c r="MS749" s="1870"/>
      <c r="MT749" s="462"/>
      <c r="MU749" s="462"/>
      <c r="MV749" s="1871"/>
      <c r="MW749" s="1870"/>
      <c r="MX749" s="462"/>
      <c r="MY749" s="462"/>
      <c r="MZ749" s="1871"/>
      <c r="NA749" s="1870"/>
      <c r="NB749" s="462"/>
      <c r="NC749" s="462"/>
      <c r="ND749" s="1871"/>
    </row>
    <row r="750" spans="1:368" s="933" customFormat="1" ht="12.75" customHeight="1" thickBot="1">
      <c r="A750" s="900"/>
      <c r="B750" s="1761"/>
      <c r="C750" s="2340"/>
      <c r="D750" s="2347"/>
      <c r="E750" s="2340"/>
      <c r="F750" s="2270"/>
      <c r="G750" s="2270" t="s">
        <v>580</v>
      </c>
      <c r="H750" s="2352">
        <f t="shared" si="1053"/>
        <v>5.0757142857142856</v>
      </c>
      <c r="I750" s="2352">
        <f t="shared" si="1054"/>
        <v>5.1471428571428577</v>
      </c>
      <c r="J750" s="2352">
        <f t="shared" si="1055"/>
        <v>6.7200000000000006</v>
      </c>
      <c r="K750" s="2362">
        <f t="shared" ref="K750" si="1059">SUM(H750:J750)</f>
        <v>16.942857142857143</v>
      </c>
      <c r="L750" s="1761"/>
      <c r="M750" s="2136"/>
      <c r="N750" s="2136"/>
      <c r="O750" s="2136"/>
      <c r="P750" s="2492"/>
      <c r="Q750" s="2496">
        <f t="shared" si="1043"/>
        <v>5.0999999999999996</v>
      </c>
      <c r="R750" s="2483">
        <f t="shared" si="1044"/>
        <v>5.0999999999999996</v>
      </c>
      <c r="S750" s="2483">
        <f t="shared" si="1045"/>
        <v>6.8</v>
      </c>
      <c r="T750" s="2484">
        <v>17</v>
      </c>
      <c r="U750" s="2139"/>
      <c r="V750" s="2139"/>
      <c r="W750" s="2139"/>
      <c r="X750" s="2140"/>
      <c r="Y750" s="2204"/>
      <c r="Z750" s="2204"/>
      <c r="AA750" s="2204"/>
      <c r="AB750" s="2205"/>
      <c r="AC750" s="2245"/>
      <c r="AD750" s="2245"/>
      <c r="AE750" s="2245"/>
      <c r="AF750" s="1310"/>
      <c r="AG750" s="918"/>
      <c r="AH750" s="918"/>
      <c r="AI750" s="918"/>
      <c r="AJ750" s="2240"/>
      <c r="AK750" s="485">
        <v>5</v>
      </c>
      <c r="AL750" s="486">
        <v>5</v>
      </c>
      <c r="AM750" s="486">
        <v>7</v>
      </c>
      <c r="AN750" s="2361">
        <f t="shared" si="1056"/>
        <v>17</v>
      </c>
      <c r="AO750" s="2229"/>
      <c r="AP750" s="2229"/>
      <c r="AQ750" s="2229"/>
      <c r="AR750" s="2230"/>
      <c r="AS750" s="918"/>
      <c r="AT750" s="918"/>
      <c r="AU750" s="918"/>
      <c r="AV750" s="2390"/>
      <c r="AW750" s="2414"/>
      <c r="AX750" s="2415"/>
      <c r="AY750" s="2416"/>
      <c r="AZ750" s="1979"/>
      <c r="BA750" s="2156"/>
      <c r="BB750" s="2156"/>
      <c r="BC750" s="2156"/>
      <c r="BD750" s="2396"/>
      <c r="BE750" s="2401">
        <v>5</v>
      </c>
      <c r="BF750" s="368">
        <v>6</v>
      </c>
      <c r="BG750" s="2451">
        <v>7</v>
      </c>
      <c r="BH750" s="2448">
        <f t="shared" si="1047"/>
        <v>18</v>
      </c>
      <c r="BI750" s="2158"/>
      <c r="BJ750" s="2158"/>
      <c r="BK750" s="2158"/>
      <c r="BL750" s="2166"/>
      <c r="BM750" s="2389"/>
      <c r="BN750" s="918"/>
      <c r="BO750" s="918"/>
      <c r="BP750" s="2390"/>
      <c r="BQ750" s="2149"/>
      <c r="BR750" s="2149"/>
      <c r="BS750" s="2149"/>
      <c r="BT750" s="2151"/>
      <c r="BU750" s="2162"/>
      <c r="BV750" s="2149"/>
      <c r="BW750" s="2149"/>
      <c r="BX750" s="2163"/>
      <c r="BY750" s="906"/>
      <c r="BZ750" s="906"/>
      <c r="CA750" s="906"/>
      <c r="CB750" s="2393"/>
      <c r="CC750" s="2139"/>
      <c r="CD750" s="2139"/>
      <c r="CE750" s="2139"/>
      <c r="CF750" s="2472"/>
      <c r="CG750" s="2160"/>
      <c r="CH750" s="2160"/>
      <c r="CI750" s="2160"/>
      <c r="CJ750" s="2161"/>
      <c r="CK750" s="2158"/>
      <c r="CL750" s="2158"/>
      <c r="CM750" s="2158"/>
      <c r="CN750" s="2166"/>
      <c r="CO750" s="1868"/>
      <c r="CQ750" s="2167"/>
      <c r="CR750" s="2206"/>
      <c r="CV750" s="2168"/>
      <c r="CW750" s="2169"/>
      <c r="CY750" s="2167"/>
      <c r="CZ750" s="2167"/>
      <c r="DA750" s="2419"/>
      <c r="DB750" s="915"/>
      <c r="DC750" s="2449"/>
      <c r="DD750" s="2471"/>
      <c r="DE750" s="2169"/>
      <c r="DG750" s="2167"/>
      <c r="DH750" s="2167"/>
      <c r="DI750" s="2169"/>
      <c r="DK750" s="2167"/>
      <c r="DL750" s="2167"/>
      <c r="DM750" s="2170"/>
      <c r="DN750" s="2170"/>
      <c r="DO750" s="2170"/>
      <c r="DP750" s="2171"/>
      <c r="DQ750" s="2169"/>
      <c r="DS750" s="2167"/>
      <c r="DT750" s="2168"/>
      <c r="DU750" s="2169"/>
      <c r="DW750" s="2167"/>
      <c r="DX750" s="2168"/>
      <c r="DY750" s="2169"/>
      <c r="EA750" s="2167"/>
      <c r="EB750" s="2168"/>
      <c r="EC750" s="2169"/>
      <c r="EE750" s="2167"/>
      <c r="EF750" s="2168"/>
      <c r="EG750" s="2169"/>
      <c r="EI750" s="2167"/>
      <c r="EJ750" s="2168"/>
      <c r="EK750" s="2169"/>
      <c r="EM750" s="2167"/>
      <c r="EN750" s="2168"/>
      <c r="EO750" s="2348"/>
      <c r="EP750" s="2233"/>
      <c r="EQ750" s="2233"/>
      <c r="ER750" s="2349"/>
      <c r="ES750" s="2169"/>
      <c r="EU750" s="2167"/>
      <c r="EV750" s="2168"/>
      <c r="EW750" s="2169"/>
      <c r="EY750" s="2167"/>
      <c r="EZ750" s="2168"/>
      <c r="FA750" s="2169"/>
      <c r="FC750" s="2167"/>
      <c r="FD750" s="2168"/>
      <c r="FE750" s="2192"/>
      <c r="FF750" s="2193"/>
      <c r="FG750" s="2194"/>
      <c r="FH750" s="2195"/>
      <c r="FL750" s="2261"/>
      <c r="FP750" s="2261"/>
      <c r="FQ750" s="1868"/>
      <c r="FT750" s="2261"/>
      <c r="FU750" s="462">
        <v>6</v>
      </c>
      <c r="FV750" s="462">
        <v>5.5</v>
      </c>
      <c r="FW750" s="462">
        <v>8</v>
      </c>
      <c r="FX750" s="2267">
        <f t="shared" si="1057"/>
        <v>19.5</v>
      </c>
      <c r="FY750" s="374">
        <f t="shared" si="1048"/>
        <v>3.9</v>
      </c>
      <c r="FZ750" s="374">
        <f t="shared" si="1049"/>
        <v>3.9</v>
      </c>
      <c r="GA750" s="374">
        <f t="shared" si="1050"/>
        <v>5.2</v>
      </c>
      <c r="GB750" s="2263">
        <v>13</v>
      </c>
      <c r="GC750" s="906"/>
      <c r="GD750" s="906"/>
      <c r="GE750" s="906"/>
      <c r="GF750" s="2393"/>
      <c r="GG750" s="1868"/>
      <c r="GJ750" s="2261"/>
      <c r="GK750" s="1868"/>
      <c r="GN750" s="2261"/>
      <c r="GR750" s="2261"/>
      <c r="GS750" s="906"/>
      <c r="GT750" s="906"/>
      <c r="GU750" s="906"/>
      <c r="GV750" s="2393"/>
      <c r="GW750" s="2477">
        <f t="shared" ref="GW750" si="1060">GZ750*6/20</f>
        <v>4.5299999999999994</v>
      </c>
      <c r="GX750" s="2477">
        <f t="shared" ref="GX750" si="1061">GZ750*6/20</f>
        <v>4.5299999999999994</v>
      </c>
      <c r="GY750" s="2477">
        <f t="shared" ref="GY750" si="1062">GZ750*8/20</f>
        <v>6.04</v>
      </c>
      <c r="GZ750" s="2478">
        <v>15.1</v>
      </c>
      <c r="HA750" s="2348"/>
      <c r="HB750" s="2233"/>
      <c r="HC750" s="2233"/>
      <c r="HD750" s="2349"/>
      <c r="HE750" s="2348"/>
      <c r="HF750" s="2233"/>
      <c r="HG750" s="2233"/>
      <c r="HH750" s="2349"/>
      <c r="HI750" s="2212"/>
      <c r="HJ750" s="2213"/>
      <c r="HK750" s="2213"/>
      <c r="HL750" s="2357"/>
      <c r="HM750" s="2348"/>
      <c r="HN750" s="2233"/>
      <c r="HO750" s="2233"/>
      <c r="HP750" s="2349"/>
      <c r="HQ750" s="2348"/>
      <c r="HR750" s="2233"/>
      <c r="HS750" s="2233"/>
      <c r="HT750" s="2349"/>
      <c r="HU750" s="2348"/>
      <c r="HV750" s="2233"/>
      <c r="HW750" s="2233"/>
      <c r="HX750" s="2349"/>
      <c r="HY750" s="2348"/>
      <c r="HZ750" s="2233"/>
      <c r="IA750" s="2233"/>
      <c r="IB750" s="2349"/>
      <c r="IC750" s="2212"/>
      <c r="ID750" s="2213"/>
      <c r="IE750" s="2213"/>
      <c r="IF750" s="2357"/>
      <c r="IG750" s="2348"/>
      <c r="IH750" s="2233"/>
      <c r="II750" s="2233"/>
      <c r="IJ750" s="2349"/>
      <c r="IK750" s="2348"/>
      <c r="IL750" s="2233"/>
      <c r="IM750" s="2233"/>
      <c r="IN750" s="2349"/>
      <c r="IO750" s="906"/>
      <c r="IP750" s="906"/>
      <c r="IQ750" s="906"/>
      <c r="IR750" s="2393"/>
      <c r="IS750" s="1869"/>
      <c r="IT750" s="374"/>
      <c r="IU750" s="374"/>
      <c r="IV750" s="2263"/>
      <c r="IW750" s="2243"/>
      <c r="IX750" s="906"/>
      <c r="IY750" s="906"/>
      <c r="IZ750" s="2393"/>
      <c r="JA750" s="2243"/>
      <c r="JB750" s="906"/>
      <c r="JC750" s="906"/>
      <c r="JD750" s="2393"/>
      <c r="JE750" s="2243"/>
      <c r="JF750" s="906"/>
      <c r="JG750" s="906"/>
      <c r="JH750" s="2393"/>
      <c r="JI750" s="2243"/>
      <c r="JJ750" s="906"/>
      <c r="JK750" s="906"/>
      <c r="JL750" s="2393"/>
      <c r="JM750" s="1870"/>
      <c r="JN750" s="462"/>
      <c r="JO750" s="462"/>
      <c r="JP750" s="1871"/>
      <c r="JQ750" s="1870">
        <v>6</v>
      </c>
      <c r="JR750" s="462">
        <v>6</v>
      </c>
      <c r="JS750" s="462">
        <v>7</v>
      </c>
      <c r="JT750" s="1871">
        <f t="shared" si="1052"/>
        <v>19</v>
      </c>
      <c r="JU750" s="1870"/>
      <c r="JV750" s="462"/>
      <c r="JW750" s="462"/>
      <c r="JX750" s="1871"/>
      <c r="JY750" s="1870"/>
      <c r="JZ750" s="462"/>
      <c r="KA750" s="462"/>
      <c r="KB750" s="1871"/>
      <c r="KC750" s="1870"/>
      <c r="KD750" s="462"/>
      <c r="KE750" s="462"/>
      <c r="KF750" s="1871"/>
      <c r="KG750" s="1870"/>
      <c r="KH750" s="462"/>
      <c r="KI750" s="462"/>
      <c r="KJ750" s="1871"/>
      <c r="KK750" s="1870"/>
      <c r="KL750" s="462"/>
      <c r="KM750" s="462"/>
      <c r="KN750" s="1871"/>
      <c r="KO750" s="1870"/>
      <c r="KP750" s="462"/>
      <c r="KQ750" s="462"/>
      <c r="KR750" s="1871"/>
      <c r="KS750" s="1870"/>
      <c r="KT750" s="462"/>
      <c r="KU750" s="462"/>
      <c r="KV750" s="1871"/>
      <c r="KW750" s="1870"/>
      <c r="KX750" s="462"/>
      <c r="KY750" s="462"/>
      <c r="KZ750" s="1871"/>
      <c r="LA750" s="1870"/>
      <c r="LB750" s="462"/>
      <c r="LC750" s="462"/>
      <c r="LD750" s="1871"/>
      <c r="LE750" s="1870"/>
      <c r="LF750" s="462"/>
      <c r="LG750" s="462"/>
      <c r="LH750" s="1871"/>
      <c r="LI750" s="1870"/>
      <c r="LJ750" s="462"/>
      <c r="LK750" s="462"/>
      <c r="LL750" s="1871"/>
      <c r="LM750" s="1870"/>
      <c r="LN750" s="462"/>
      <c r="LO750" s="462"/>
      <c r="LP750" s="1871"/>
      <c r="LQ750" s="1870"/>
      <c r="LR750" s="462"/>
      <c r="LS750" s="462"/>
      <c r="LT750" s="1871"/>
      <c r="LU750" s="1870"/>
      <c r="LV750" s="462"/>
      <c r="LW750" s="462"/>
      <c r="LX750" s="1871"/>
      <c r="LY750" s="1870"/>
      <c r="LZ750" s="462"/>
      <c r="MA750" s="462"/>
      <c r="MB750" s="1871"/>
      <c r="MC750" s="1870"/>
      <c r="MD750" s="462"/>
      <c r="ME750" s="462"/>
      <c r="MF750" s="1871"/>
      <c r="MG750" s="1870"/>
      <c r="MH750" s="462"/>
      <c r="MI750" s="462"/>
      <c r="MJ750" s="1871"/>
      <c r="MK750" s="1870"/>
      <c r="ML750" s="462"/>
      <c r="MM750" s="462"/>
      <c r="MN750" s="1871"/>
      <c r="MO750" s="1870"/>
      <c r="MP750" s="462"/>
      <c r="MQ750" s="462"/>
      <c r="MR750" s="1871"/>
      <c r="MS750" s="1870"/>
      <c r="MT750" s="462"/>
      <c r="MU750" s="462"/>
      <c r="MV750" s="1871"/>
      <c r="MW750" s="1870"/>
      <c r="MX750" s="462"/>
      <c r="MY750" s="462"/>
      <c r="MZ750" s="1871"/>
      <c r="NA750" s="1870"/>
      <c r="NB750" s="462"/>
      <c r="NC750" s="462"/>
      <c r="ND750" s="1871"/>
    </row>
    <row r="751" spans="1:368" s="898" customFormat="1" thickBot="1">
      <c r="A751" s="861"/>
      <c r="B751" s="1760"/>
      <c r="C751" s="1790"/>
      <c r="D751" s="2331"/>
      <c r="E751" s="1790"/>
      <c r="F751" s="2345" t="s">
        <v>812</v>
      </c>
      <c r="G751" s="2346"/>
      <c r="H751" s="2274"/>
      <c r="I751" s="2274"/>
      <c r="J751" s="2274"/>
      <c r="K751" s="2275"/>
      <c r="L751" s="1760"/>
      <c r="M751" s="2570"/>
      <c r="N751" s="2570"/>
      <c r="O751" s="2571"/>
      <c r="P751" s="2571"/>
      <c r="Q751" s="2536"/>
      <c r="R751" s="2076"/>
      <c r="S751" s="2077"/>
      <c r="T751" s="2537"/>
      <c r="U751" s="2078"/>
      <c r="V751" s="2078"/>
      <c r="W751" s="2078"/>
      <c r="X751" s="2079"/>
      <c r="Y751" s="2199"/>
      <c r="Z751" s="2199"/>
      <c r="AA751" s="2199"/>
      <c r="AB751" s="2200"/>
      <c r="AC751" s="2570">
        <f>STDEV(AF752:AF754)</f>
        <v>1.7320508075688772</v>
      </c>
      <c r="AD751" s="2570"/>
      <c r="AE751" s="2571">
        <f>AVERAGE(AF752:AF754)</f>
        <v>13</v>
      </c>
      <c r="AF751" s="2571"/>
      <c r="AG751" s="2570"/>
      <c r="AH751" s="2570"/>
      <c r="AI751" s="2571"/>
      <c r="AJ751" s="2571"/>
      <c r="AK751" s="2570">
        <f>STDEV(AN752:AN754)</f>
        <v>0</v>
      </c>
      <c r="AL751" s="2570"/>
      <c r="AM751" s="2571">
        <f>AVERAGE(AN752:AN754)</f>
        <v>0</v>
      </c>
      <c r="AN751" s="2571"/>
      <c r="AO751" s="2225"/>
      <c r="AP751" s="2225"/>
      <c r="AQ751" s="2225"/>
      <c r="AR751" s="2226"/>
      <c r="AS751" s="2570"/>
      <c r="AT751" s="2570"/>
      <c r="AU751" s="2571"/>
      <c r="AV751" s="2571"/>
      <c r="AW751" s="2570"/>
      <c r="AX751" s="2570"/>
      <c r="AY751" s="2571"/>
      <c r="AZ751" s="2571"/>
      <c r="BA751" s="2095"/>
      <c r="BB751" s="2095"/>
      <c r="BC751" s="2095"/>
      <c r="BD751" s="2394"/>
      <c r="BE751" s="2572"/>
      <c r="BF751" s="2570"/>
      <c r="BG751" s="2571"/>
      <c r="BH751" s="2571"/>
      <c r="BI751" s="2097"/>
      <c r="BJ751" s="2097"/>
      <c r="BK751" s="2097"/>
      <c r="BL751" s="2098"/>
      <c r="BM751" s="2570">
        <f>STDEV(BP752:BP754)</f>
        <v>3</v>
      </c>
      <c r="BN751" s="2570"/>
      <c r="BO751" s="2571">
        <f>AVERAGE(BP752:BP754)</f>
        <v>14</v>
      </c>
      <c r="BP751" s="2571"/>
      <c r="BQ751" s="2088"/>
      <c r="BR751" s="2088"/>
      <c r="BS751" s="2088"/>
      <c r="BT751" s="2090"/>
      <c r="BU751" s="2101"/>
      <c r="BV751" s="2088"/>
      <c r="BW751" s="2088"/>
      <c r="BX751" s="2102"/>
      <c r="BY751" s="2109"/>
      <c r="BZ751" s="2109"/>
      <c r="CA751" s="2109"/>
      <c r="CB751" s="2232"/>
      <c r="CC751" s="2078"/>
      <c r="CD751" s="2078"/>
      <c r="CE751" s="2078"/>
      <c r="CF751" s="2079"/>
      <c r="CG751" s="2099"/>
      <c r="CH751" s="2099"/>
      <c r="CI751" s="2099"/>
      <c r="CJ751" s="2100"/>
      <c r="CK751" s="2097"/>
      <c r="CL751" s="2097"/>
      <c r="CM751" s="2097"/>
      <c r="CN751" s="2105"/>
      <c r="CO751" s="2570" t="e">
        <f>STDEV(CR752:CR754)</f>
        <v>#DIV/0!</v>
      </c>
      <c r="CP751" s="2570"/>
      <c r="CQ751" s="2571" t="e">
        <f>AVERAGE(CR752:CR754)</f>
        <v>#DIV/0!</v>
      </c>
      <c r="CR751" s="2571"/>
      <c r="CV751" s="2107"/>
      <c r="CW751" s="2108"/>
      <c r="CY751" s="2106"/>
      <c r="CZ751" s="2106"/>
      <c r="DA751" s="2108"/>
      <c r="DC751" s="2106"/>
      <c r="DD751" s="2106"/>
      <c r="DE751" s="2108"/>
      <c r="DG751" s="2106"/>
      <c r="DH751" s="2106"/>
      <c r="DI751" s="2108"/>
      <c r="DK751" s="2106"/>
      <c r="DL751" s="2106"/>
      <c r="DM751" s="2109"/>
      <c r="DN751" s="2109"/>
      <c r="DO751" s="2109"/>
      <c r="DP751" s="2110"/>
      <c r="DQ751" s="2108"/>
      <c r="DS751" s="2106"/>
      <c r="DT751" s="2107"/>
      <c r="DU751" s="2570" t="e">
        <f>STDEV(DX752:DX754)</f>
        <v>#DIV/0!</v>
      </c>
      <c r="DV751" s="2570"/>
      <c r="DW751" s="2571" t="e">
        <f>AVERAGE(DX752:DX754)</f>
        <v>#DIV/0!</v>
      </c>
      <c r="DX751" s="2571"/>
      <c r="DY751" s="2108"/>
      <c r="EA751" s="2106"/>
      <c r="EB751" s="2107"/>
      <c r="EC751" s="2108"/>
      <c r="EE751" s="2106"/>
      <c r="EF751" s="2107"/>
      <c r="EG751" s="2108"/>
      <c r="EI751" s="2106"/>
      <c r="EJ751" s="2107"/>
      <c r="EK751" s="2108"/>
      <c r="EM751" s="2106"/>
      <c r="EN751" s="2107"/>
      <c r="EO751" s="2570">
        <f>STDEV(ER752:ER754)</f>
        <v>3.2532035493238571</v>
      </c>
      <c r="EP751" s="2570"/>
      <c r="EQ751" s="2571">
        <f>AVERAGE(ER752:ER754)</f>
        <v>12.666666666666666</v>
      </c>
      <c r="ER751" s="2571"/>
      <c r="ES751" s="2108"/>
      <c r="EU751" s="2106"/>
      <c r="EV751" s="2107"/>
      <c r="EW751" s="2108"/>
      <c r="EY751" s="2106"/>
      <c r="EZ751" s="2107"/>
      <c r="FA751" s="2108"/>
      <c r="FC751" s="2106"/>
      <c r="FD751" s="2107"/>
      <c r="FE751" s="2131"/>
      <c r="FF751" s="2132"/>
      <c r="FG751" s="2133"/>
      <c r="FH751" s="2134"/>
      <c r="FL751" s="2260"/>
      <c r="FP751" s="2260"/>
      <c r="FQ751" s="1867"/>
      <c r="FT751" s="2260"/>
      <c r="FX751" s="2260"/>
      <c r="FY751" s="2570"/>
      <c r="FZ751" s="2570"/>
      <c r="GA751" s="2571"/>
      <c r="GB751" s="2571"/>
      <c r="GC751" s="2570" t="e">
        <f>STDEV(GF752:GF754)</f>
        <v>#DIV/0!</v>
      </c>
      <c r="GD751" s="2570"/>
      <c r="GE751" s="2571" t="e">
        <f>AVERAGE(GF752:GF754)</f>
        <v>#DIV/0!</v>
      </c>
      <c r="GF751" s="2571"/>
      <c r="GG751" s="1867"/>
      <c r="GJ751" s="2260"/>
      <c r="GK751" s="1867"/>
      <c r="GN751" s="2260"/>
      <c r="GR751" s="2260"/>
      <c r="GV751" s="1867"/>
      <c r="GW751" s="2570">
        <f>STDEV(GZ752:GZ754)</f>
        <v>1.5275252316519405</v>
      </c>
      <c r="GX751" s="2570"/>
      <c r="GY751" s="2571">
        <f>AVERAGE(GZ752:GZ754)</f>
        <v>15.666666666666666</v>
      </c>
      <c r="GZ751" s="2571"/>
      <c r="HA751" s="2570"/>
      <c r="HB751" s="2570"/>
      <c r="HC751" s="2571"/>
      <c r="HD751" s="2571"/>
      <c r="HE751" s="2570"/>
      <c r="HF751" s="2570"/>
      <c r="HG751" s="2571"/>
      <c r="HH751" s="2571"/>
      <c r="HI751" s="2570" t="e">
        <f>STDEV(HL752:HL754)</f>
        <v>#DIV/0!</v>
      </c>
      <c r="HJ751" s="2570"/>
      <c r="HK751" s="2571" t="e">
        <f>AVERAGE(HL752:HL754)</f>
        <v>#DIV/0!</v>
      </c>
      <c r="HL751" s="2571"/>
      <c r="HM751" s="2570"/>
      <c r="HN751" s="2570"/>
      <c r="HO751" s="2571"/>
      <c r="HP751" s="2571"/>
      <c r="HQ751" s="2570"/>
      <c r="HR751" s="2570"/>
      <c r="HS751" s="2571"/>
      <c r="HT751" s="2571"/>
      <c r="HU751" s="2570"/>
      <c r="HV751" s="2570"/>
      <c r="HW751" s="2571"/>
      <c r="HX751" s="2571"/>
      <c r="HY751" s="2570"/>
      <c r="HZ751" s="2570"/>
      <c r="IA751" s="2571"/>
      <c r="IB751" s="2571"/>
      <c r="IC751" s="2570"/>
      <c r="ID751" s="2570"/>
      <c r="IE751" s="2571"/>
      <c r="IF751" s="2571"/>
      <c r="IG751" s="2570">
        <f>STDEV(IJ752:IJ754)</f>
        <v>3.0550504633038904</v>
      </c>
      <c r="IH751" s="2570"/>
      <c r="II751" s="2571">
        <f>AVERAGE(IJ752:IJ754)</f>
        <v>13.666666666666666</v>
      </c>
      <c r="IJ751" s="2571"/>
      <c r="IK751" s="2570">
        <f>STDEV(IN752:IN754)</f>
        <v>3.5118845842842434</v>
      </c>
      <c r="IL751" s="2570"/>
      <c r="IM751" s="2571">
        <f>AVERAGE(IN752:IN754)</f>
        <v>15.333333333333334</v>
      </c>
      <c r="IN751" s="2571"/>
      <c r="IO751" s="2570"/>
      <c r="IP751" s="2570"/>
      <c r="IQ751" s="2571"/>
      <c r="IR751" s="2571"/>
      <c r="IS751" s="2570"/>
      <c r="IT751" s="2570"/>
      <c r="IU751" s="2571"/>
      <c r="IV751" s="2571"/>
      <c r="IW751" s="2572" t="e">
        <f>STDEV(IZ752:IZ754)</f>
        <v>#DIV/0!</v>
      </c>
      <c r="IX751" s="2570"/>
      <c r="IY751" s="2571" t="e">
        <f>AVERAGE(IZ752:IZ754)</f>
        <v>#DIV/0!</v>
      </c>
      <c r="IZ751" s="2573"/>
      <c r="JA751" s="2572"/>
      <c r="JB751" s="2570"/>
      <c r="JC751" s="2571"/>
      <c r="JD751" s="2573"/>
      <c r="JE751" s="2572"/>
      <c r="JF751" s="2570"/>
      <c r="JG751" s="2571"/>
      <c r="JH751" s="2573"/>
      <c r="JI751" s="2572"/>
      <c r="JJ751" s="2570"/>
      <c r="JK751" s="2571"/>
      <c r="JL751" s="2573"/>
      <c r="JM751" s="2572"/>
      <c r="JN751" s="2570"/>
      <c r="JO751" s="2571"/>
      <c r="JP751" s="2573"/>
      <c r="JQ751" s="2572">
        <f>STDEV(JT752:JT754)</f>
        <v>0.5</v>
      </c>
      <c r="JR751" s="2570"/>
      <c r="JS751" s="2571">
        <f>AVERAGE(JT752:JT754)</f>
        <v>15.5</v>
      </c>
      <c r="JT751" s="2573"/>
      <c r="JU751" s="2572" t="e">
        <f>STDEV(JX752:JX754)</f>
        <v>#DIV/0!</v>
      </c>
      <c r="JV751" s="2570"/>
      <c r="JW751" s="2571" t="e">
        <f>AVERAGE(JX752:JX754)</f>
        <v>#DIV/0!</v>
      </c>
      <c r="JX751" s="2573"/>
      <c r="JY751" s="2572" t="e">
        <f>STDEV(KB752:KB754)</f>
        <v>#DIV/0!</v>
      </c>
      <c r="JZ751" s="2570"/>
      <c r="KA751" s="2571" t="e">
        <f>AVERAGE(KB752:KB754)</f>
        <v>#DIV/0!</v>
      </c>
      <c r="KB751" s="2573"/>
      <c r="KC751" s="2572">
        <f>STDEV(KF752:KF754)</f>
        <v>4.1633319989322635</v>
      </c>
      <c r="KD751" s="2570"/>
      <c r="KE751" s="2571">
        <f>AVERAGE(KF752:KF754)</f>
        <v>15.666666666666666</v>
      </c>
      <c r="KF751" s="2573"/>
      <c r="KG751" s="2572" t="e">
        <f>STDEV(KJ752:KJ754)</f>
        <v>#DIV/0!</v>
      </c>
      <c r="KH751" s="2570"/>
      <c r="KI751" s="2571" t="e">
        <f>AVERAGE(KJ752:KJ754)</f>
        <v>#DIV/0!</v>
      </c>
      <c r="KJ751" s="2573"/>
      <c r="KK751" s="2572" t="e">
        <f>STDEV(KN752:KN754)</f>
        <v>#DIV/0!</v>
      </c>
      <c r="KL751" s="2570"/>
      <c r="KM751" s="2571" t="e">
        <f>AVERAGE(KN752:KN754)</f>
        <v>#DIV/0!</v>
      </c>
      <c r="KN751" s="2573"/>
      <c r="KO751" s="2572" t="e">
        <f>STDEV(KR752:KR754)</f>
        <v>#DIV/0!</v>
      </c>
      <c r="KP751" s="2570"/>
      <c r="KQ751" s="2571" t="e">
        <f>AVERAGE(KR752:KR754)</f>
        <v>#DIV/0!</v>
      </c>
      <c r="KR751" s="2573"/>
      <c r="KS751" s="2572" t="e">
        <f>STDEV(KV752:KV754)</f>
        <v>#DIV/0!</v>
      </c>
      <c r="KT751" s="2570"/>
      <c r="KU751" s="2571" t="e">
        <f>AVERAGE(KV752:KV754)</f>
        <v>#DIV/0!</v>
      </c>
      <c r="KV751" s="2573"/>
      <c r="KW751" s="2572" t="e">
        <f>STDEV(KZ752:KZ754)</f>
        <v>#DIV/0!</v>
      </c>
      <c r="KX751" s="2570"/>
      <c r="KY751" s="2571" t="e">
        <f>AVERAGE(KZ752:KZ754)</f>
        <v>#DIV/0!</v>
      </c>
      <c r="KZ751" s="2573"/>
      <c r="LA751" s="2572" t="e">
        <f>STDEV(LD752:LD754)</f>
        <v>#DIV/0!</v>
      </c>
      <c r="LB751" s="2570"/>
      <c r="LC751" s="2571" t="e">
        <f>AVERAGE(LD752:LD754)</f>
        <v>#DIV/0!</v>
      </c>
      <c r="LD751" s="2573"/>
      <c r="LE751" s="2572" t="e">
        <f>STDEV(LH752:LH754)</f>
        <v>#DIV/0!</v>
      </c>
      <c r="LF751" s="2570"/>
      <c r="LG751" s="2571" t="e">
        <f>AVERAGE(LH752:LH754)</f>
        <v>#DIV/0!</v>
      </c>
      <c r="LH751" s="2573"/>
      <c r="LI751" s="2572" t="e">
        <f>STDEV(LL752:LL754)</f>
        <v>#DIV/0!</v>
      </c>
      <c r="LJ751" s="2570"/>
      <c r="LK751" s="2571" t="e">
        <f>AVERAGE(LL752:LL754)</f>
        <v>#DIV/0!</v>
      </c>
      <c r="LL751" s="2573"/>
      <c r="LM751" s="2572"/>
      <c r="LN751" s="2570"/>
      <c r="LO751" s="2571"/>
      <c r="LP751" s="2573"/>
      <c r="LQ751" s="2572"/>
      <c r="LR751" s="2570"/>
      <c r="LS751" s="2571"/>
      <c r="LT751" s="2573"/>
      <c r="LU751" s="2572"/>
      <c r="LV751" s="2570"/>
      <c r="LW751" s="2571"/>
      <c r="LX751" s="2573"/>
      <c r="LY751" s="2572"/>
      <c r="LZ751" s="2570"/>
      <c r="MA751" s="2571"/>
      <c r="MB751" s="2573"/>
      <c r="MC751" s="2572"/>
      <c r="MD751" s="2570"/>
      <c r="ME751" s="2571"/>
      <c r="MF751" s="2573"/>
      <c r="MG751" s="2572"/>
      <c r="MH751" s="2570"/>
      <c r="MI751" s="2571"/>
      <c r="MJ751" s="2573"/>
      <c r="MK751" s="2572"/>
      <c r="ML751" s="2570"/>
      <c r="MM751" s="2571"/>
      <c r="MN751" s="2573"/>
      <c r="MO751" s="2572"/>
      <c r="MP751" s="2570"/>
      <c r="MQ751" s="2571"/>
      <c r="MR751" s="2573"/>
      <c r="MS751" s="2572"/>
      <c r="MT751" s="2570"/>
      <c r="MU751" s="2571"/>
      <c r="MV751" s="2573"/>
      <c r="MW751" s="2572"/>
      <c r="MX751" s="2570"/>
      <c r="MY751" s="2571"/>
      <c r="MZ751" s="2573"/>
      <c r="NA751" s="2572"/>
      <c r="NB751" s="2570"/>
      <c r="NC751" s="2571"/>
      <c r="ND751" s="2573"/>
    </row>
    <row r="752" spans="1:368" s="78" customFormat="1" thickBot="1">
      <c r="A752" s="899"/>
      <c r="B752" s="1754"/>
      <c r="C752" s="1790"/>
      <c r="D752" s="2331"/>
      <c r="E752" s="1790"/>
      <c r="F752" s="2342" t="s">
        <v>809</v>
      </c>
      <c r="G752" s="2342" t="s">
        <v>811</v>
      </c>
      <c r="H752" s="2352">
        <f>AVERAGE(AC752,EO752,BE752,CO752,GC752,IS752,KC752,GW752,IG752,BM752,JQ752,IK752)</f>
        <v>5.1888888888888891</v>
      </c>
      <c r="I752" s="2352">
        <f t="shared" ref="I752:J752" si="1063">AVERAGE(AD752,EP752,BF752,CP752,GD752,IT752,KD752,GX752,IH752,BN752,JR752,IL752)</f>
        <v>4.8000000000000007</v>
      </c>
      <c r="J752" s="2343">
        <f t="shared" si="1063"/>
        <v>5.7333333333333325</v>
      </c>
      <c r="K752" s="2362">
        <f>SUM(H752:J752)</f>
        <v>15.722222222222223</v>
      </c>
      <c r="L752" s="1754"/>
      <c r="M752" s="65"/>
      <c r="N752" s="65"/>
      <c r="O752" s="65"/>
      <c r="P752" s="218"/>
      <c r="Q752" s="2511"/>
      <c r="R752" s="97"/>
      <c r="S752" s="98"/>
      <c r="T752" s="2512"/>
      <c r="U752" s="41"/>
      <c r="V752" s="41"/>
      <c r="W752" s="41"/>
      <c r="X752" s="100"/>
      <c r="Y752" s="101"/>
      <c r="Z752" s="101"/>
      <c r="AA752" s="101"/>
      <c r="AB752" s="102"/>
      <c r="AC752" s="2245">
        <v>5.5</v>
      </c>
      <c r="AD752" s="2245">
        <v>5</v>
      </c>
      <c r="AE752" s="2245">
        <v>4.5</v>
      </c>
      <c r="AF752" s="356">
        <f t="shared" ref="AF752" si="1064">AE752+AD752+AC752</f>
        <v>15</v>
      </c>
      <c r="AG752" s="358"/>
      <c r="AH752" s="358"/>
      <c r="AI752" s="358"/>
      <c r="AJ752" s="543"/>
      <c r="AK752" s="485"/>
      <c r="AL752" s="486"/>
      <c r="AM752" s="486"/>
      <c r="AN752" s="2361">
        <f t="shared" ref="AN752:AN754" si="1065">AM752+AL752+AK752</f>
        <v>0</v>
      </c>
      <c r="AO752" s="2227"/>
      <c r="AP752" s="2227"/>
      <c r="AQ752" s="2227"/>
      <c r="AR752" s="108"/>
      <c r="AS752" s="358"/>
      <c r="AT752" s="358"/>
      <c r="AU752" s="358"/>
      <c r="AV752" s="543"/>
      <c r="AW752" s="1971"/>
      <c r="AX752" s="665"/>
      <c r="AY752" s="666"/>
      <c r="AZ752" s="1963"/>
      <c r="BA752" s="4"/>
      <c r="BB752" s="4"/>
      <c r="BC752" s="4"/>
      <c r="BD752" s="2395"/>
      <c r="BE752" s="2417"/>
      <c r="BF752" s="875"/>
      <c r="BG752" s="2447"/>
      <c r="BH752" s="2450"/>
      <c r="BI752" s="221"/>
      <c r="BJ752" s="221"/>
      <c r="BK752" s="221"/>
      <c r="BL752" s="220"/>
      <c r="BM752" s="1869">
        <f t="shared" ref="BM752:BM754" si="1066">BP752*6/20</f>
        <v>5.0999999999999996</v>
      </c>
      <c r="BN752" s="374">
        <f t="shared" ref="BN752:BN754" si="1067">BP752*6/20</f>
        <v>5.0999999999999996</v>
      </c>
      <c r="BO752" s="374">
        <f t="shared" ref="BO752:BO754" si="1068">BP752*8/20</f>
        <v>6.8</v>
      </c>
      <c r="BP752" s="2263">
        <v>17</v>
      </c>
      <c r="BQ752" s="109"/>
      <c r="BR752" s="109"/>
      <c r="BS752" s="109"/>
      <c r="BT752" s="608"/>
      <c r="BU752" s="1939"/>
      <c r="BV752" s="109"/>
      <c r="BW752" s="109"/>
      <c r="BX752" s="1940"/>
      <c r="BY752" s="90"/>
      <c r="BZ752" s="90"/>
      <c r="CA752" s="90"/>
      <c r="CB752" s="120"/>
      <c r="CC752" s="41"/>
      <c r="CD752" s="41"/>
      <c r="CE752" s="41"/>
      <c r="CF752" s="100"/>
      <c r="CG752" s="38"/>
      <c r="CH752" s="38"/>
      <c r="CI752" s="38"/>
      <c r="CJ752" s="117"/>
      <c r="CK752" s="221"/>
      <c r="CL752" s="221"/>
      <c r="CM752" s="221"/>
      <c r="CN752" s="220"/>
      <c r="CO752" s="683"/>
      <c r="CP752" s="683"/>
      <c r="CQ752" s="683"/>
      <c r="CR752" s="684"/>
      <c r="CV752" s="121"/>
      <c r="CW752" s="2"/>
      <c r="CY752" s="3"/>
      <c r="CZ752" s="3"/>
      <c r="DA752" s="2"/>
      <c r="DC752" s="3"/>
      <c r="DD752" s="3"/>
      <c r="DE752" s="2"/>
      <c r="DG752" s="3"/>
      <c r="DH752" s="3"/>
      <c r="DI752" s="2"/>
      <c r="DK752" s="3"/>
      <c r="DL752" s="3"/>
      <c r="DM752" s="90"/>
      <c r="DN752" s="90"/>
      <c r="DO752" s="90"/>
      <c r="DP752" s="103"/>
      <c r="DQ752" s="2"/>
      <c r="DS752" s="3"/>
      <c r="DT752" s="121"/>
      <c r="DU752" s="491"/>
      <c r="DV752" s="492"/>
      <c r="DW752" s="492"/>
      <c r="DX752" s="725"/>
      <c r="DY752" s="2"/>
      <c r="EA752" s="3"/>
      <c r="EB752" s="121"/>
      <c r="EC752" s="2"/>
      <c r="EE752" s="3"/>
      <c r="EF752" s="121"/>
      <c r="EG752" s="2"/>
      <c r="EI752" s="3"/>
      <c r="EJ752" s="121"/>
      <c r="EK752" s="2"/>
      <c r="EM752" s="3"/>
      <c r="EN752" s="121"/>
      <c r="EO752" s="1870">
        <v>5</v>
      </c>
      <c r="EP752" s="462">
        <v>4</v>
      </c>
      <c r="EQ752" s="462">
        <v>3.5</v>
      </c>
      <c r="ER752" s="1871">
        <f t="shared" ref="ER752:ER754" si="1069">EQ752+EP752+EO752</f>
        <v>12.5</v>
      </c>
      <c r="ES752" s="2"/>
      <c r="EU752" s="3"/>
      <c r="EV752" s="121"/>
      <c r="EW752" s="2"/>
      <c r="EY752" s="3"/>
      <c r="EZ752" s="121"/>
      <c r="FA752" s="2"/>
      <c r="FC752" s="3"/>
      <c r="FD752" s="121"/>
      <c r="FE752" s="1682"/>
      <c r="FF752" s="1683"/>
      <c r="FG752" s="1684"/>
      <c r="FH752" s="1685"/>
      <c r="FL752" s="2252"/>
      <c r="FP752" s="2252"/>
      <c r="FQ752" s="1858"/>
      <c r="FT752" s="2252"/>
      <c r="FX752" s="2252"/>
      <c r="FY752" s="374"/>
      <c r="FZ752" s="374"/>
      <c r="GA752" s="374"/>
      <c r="GB752" s="2263"/>
      <c r="GC752" s="1906"/>
      <c r="GD752" s="683"/>
      <c r="GE752" s="683"/>
      <c r="GF752" s="1907"/>
      <c r="GG752" s="1858"/>
      <c r="GJ752" s="2252"/>
      <c r="GK752" s="1858"/>
      <c r="GN752" s="2252"/>
      <c r="GR752" s="2252"/>
      <c r="GV752" s="1858"/>
      <c r="GW752" s="1869">
        <f t="shared" ref="GW752:GW754" si="1070">GZ752*6/20</f>
        <v>4.8</v>
      </c>
      <c r="GX752" s="374">
        <f t="shared" ref="GX752:GX754" si="1071">GZ752*6/20</f>
        <v>4.8</v>
      </c>
      <c r="GY752" s="374">
        <f t="shared" ref="GY752:GY754" si="1072">GZ752*8/20</f>
        <v>6.4</v>
      </c>
      <c r="GZ752" s="2263">
        <v>16</v>
      </c>
      <c r="HA752" s="1870"/>
      <c r="HB752" s="462"/>
      <c r="HC752" s="462"/>
      <c r="HD752" s="1871"/>
      <c r="HE752" s="1870"/>
      <c r="HF752" s="462"/>
      <c r="HG752" s="462"/>
      <c r="HH752" s="1871"/>
      <c r="HI752" s="1906"/>
      <c r="HJ752" s="683"/>
      <c r="HK752" s="683"/>
      <c r="HL752" s="1907"/>
      <c r="HM752" s="374"/>
      <c r="HN752" s="374"/>
      <c r="HO752" s="374"/>
      <c r="HP752" s="2263"/>
      <c r="HQ752" s="374"/>
      <c r="HR752" s="374"/>
      <c r="HS752" s="374"/>
      <c r="HT752" s="2263"/>
      <c r="HU752" s="374"/>
      <c r="HV752" s="374"/>
      <c r="HW752" s="374"/>
      <c r="HX752" s="2263"/>
      <c r="HY752" s="374"/>
      <c r="HZ752" s="374"/>
      <c r="IA752" s="374"/>
      <c r="IB752" s="2263"/>
      <c r="IC752" s="374"/>
      <c r="ID752" s="374"/>
      <c r="IE752" s="374"/>
      <c r="IF752" s="2263"/>
      <c r="IG752" s="1869">
        <f t="shared" ref="IG752:IG754" si="1073">IJ752*6/20</f>
        <v>5.0999999999999996</v>
      </c>
      <c r="IH752" s="374">
        <f t="shared" ref="IH752:IH754" si="1074">IJ752*6/20</f>
        <v>5.0999999999999996</v>
      </c>
      <c r="II752" s="374">
        <f t="shared" ref="II752:II754" si="1075">IJ752*8/20</f>
        <v>6.8</v>
      </c>
      <c r="IJ752" s="2263">
        <v>17</v>
      </c>
      <c r="IK752" s="1870">
        <v>6</v>
      </c>
      <c r="IL752" s="462">
        <v>5</v>
      </c>
      <c r="IM752" s="462">
        <v>4</v>
      </c>
      <c r="IN752" s="1871">
        <f t="shared" ref="IN752:IN754" si="1076">IM752+IL752+IK752</f>
        <v>15</v>
      </c>
      <c r="IO752" s="374"/>
      <c r="IP752" s="374"/>
      <c r="IQ752" s="374"/>
      <c r="IR752" s="2263"/>
      <c r="IS752" s="1869">
        <f t="shared" ref="IS752:IS754" si="1077">IV752*6/20</f>
        <v>5.0999999999999996</v>
      </c>
      <c r="IT752" s="374">
        <f t="shared" ref="IT752:IT754" si="1078">IV752*6/20</f>
        <v>5.0999999999999996</v>
      </c>
      <c r="IU752" s="374">
        <f t="shared" ref="IU752:IU754" si="1079">IV752*8/20</f>
        <v>6.8</v>
      </c>
      <c r="IV752" s="2263">
        <v>17</v>
      </c>
      <c r="IW752" s="1869"/>
      <c r="IX752" s="374"/>
      <c r="IY752" s="374"/>
      <c r="IZ752" s="2263"/>
      <c r="JA752" s="1869"/>
      <c r="JB752" s="374"/>
      <c r="JC752" s="374"/>
      <c r="JD752" s="2263"/>
      <c r="JE752" s="1869"/>
      <c r="JF752" s="374"/>
      <c r="JG752" s="374"/>
      <c r="JH752" s="2263"/>
      <c r="JI752" s="1869"/>
      <c r="JJ752" s="374"/>
      <c r="JK752" s="374"/>
      <c r="JL752" s="2263"/>
      <c r="JM752" s="1869"/>
      <c r="JN752" s="374"/>
      <c r="JO752" s="374"/>
      <c r="JP752" s="2263"/>
      <c r="JQ752" s="1870">
        <v>5</v>
      </c>
      <c r="JR752" s="462">
        <v>4</v>
      </c>
      <c r="JS752" s="462">
        <v>6</v>
      </c>
      <c r="JT752" s="1871">
        <f t="shared" ref="JT752:JT753" si="1080">JS752+JR752+JQ752</f>
        <v>15</v>
      </c>
      <c r="JU752" s="1869"/>
      <c r="JV752" s="374"/>
      <c r="JW752" s="374"/>
      <c r="JX752" s="2263"/>
      <c r="JY752" s="1869"/>
      <c r="JZ752" s="374"/>
      <c r="KA752" s="374"/>
      <c r="KB752" s="2263"/>
      <c r="KC752" s="1869">
        <f t="shared" ref="KC752:KC754" si="1081">KF752*6/20</f>
        <v>5.0999999999999996</v>
      </c>
      <c r="KD752" s="374">
        <f t="shared" ref="KD752:KD754" si="1082">KF752*6/20</f>
        <v>5.0999999999999996</v>
      </c>
      <c r="KE752" s="374">
        <f t="shared" ref="KE752:KE754" si="1083">KF752*8/20</f>
        <v>6.8</v>
      </c>
      <c r="KF752" s="2263">
        <v>17</v>
      </c>
      <c r="KG752" s="1869"/>
      <c r="KH752" s="374"/>
      <c r="KI752" s="374"/>
      <c r="KJ752" s="2263"/>
      <c r="KK752" s="1869"/>
      <c r="KL752" s="374"/>
      <c r="KM752" s="374"/>
      <c r="KN752" s="2263"/>
      <c r="KO752" s="1869"/>
      <c r="KP752" s="374"/>
      <c r="KQ752" s="374"/>
      <c r="KR752" s="2263"/>
      <c r="KS752" s="1869"/>
      <c r="KT752" s="374"/>
      <c r="KU752" s="374"/>
      <c r="KV752" s="2263"/>
      <c r="KW752" s="1869"/>
      <c r="KX752" s="374"/>
      <c r="KY752" s="374"/>
      <c r="KZ752" s="2263"/>
      <c r="LA752" s="1869"/>
      <c r="LB752" s="374"/>
      <c r="LC752" s="374"/>
      <c r="LD752" s="2263"/>
      <c r="LE752" s="1869"/>
      <c r="LF752" s="374"/>
      <c r="LG752" s="374"/>
      <c r="LH752" s="2263"/>
      <c r="LI752" s="1869"/>
      <c r="LJ752" s="374"/>
      <c r="LK752" s="374"/>
      <c r="LL752" s="2263"/>
      <c r="LM752" s="1869"/>
      <c r="LN752" s="374"/>
      <c r="LO752" s="374"/>
      <c r="LP752" s="2263"/>
      <c r="LQ752" s="1869"/>
      <c r="LR752" s="374"/>
      <c r="LS752" s="374"/>
      <c r="LT752" s="2263"/>
      <c r="LU752" s="1869"/>
      <c r="LV752" s="374"/>
      <c r="LW752" s="374"/>
      <c r="LX752" s="2263"/>
      <c r="LY752" s="1869"/>
      <c r="LZ752" s="374"/>
      <c r="MA752" s="374"/>
      <c r="MB752" s="2263"/>
      <c r="MC752" s="1869"/>
      <c r="MD752" s="374"/>
      <c r="ME752" s="374"/>
      <c r="MF752" s="2263"/>
      <c r="MG752" s="1869"/>
      <c r="MH752" s="374"/>
      <c r="MI752" s="374"/>
      <c r="MJ752" s="2263"/>
      <c r="MK752" s="1869"/>
      <c r="ML752" s="374"/>
      <c r="MM752" s="374"/>
      <c r="MN752" s="2263"/>
      <c r="MO752" s="1869"/>
      <c r="MP752" s="374"/>
      <c r="MQ752" s="374"/>
      <c r="MR752" s="2263"/>
      <c r="MS752" s="1869"/>
      <c r="MT752" s="374"/>
      <c r="MU752" s="374"/>
      <c r="MV752" s="2263"/>
      <c r="MW752" s="1869"/>
      <c r="MX752" s="374"/>
      <c r="MY752" s="374"/>
      <c r="MZ752" s="2263"/>
      <c r="NA752" s="1869"/>
      <c r="NB752" s="374"/>
      <c r="NC752" s="374"/>
      <c r="ND752" s="2263"/>
    </row>
    <row r="753" spans="1:368" s="78" customFormat="1" thickBot="1">
      <c r="A753" s="899"/>
      <c r="B753" s="1754"/>
      <c r="C753" s="1790"/>
      <c r="D753" s="2331"/>
      <c r="E753" s="1790"/>
      <c r="F753" s="2342"/>
      <c r="G753" s="2342" t="s">
        <v>810</v>
      </c>
      <c r="H753" s="2343">
        <f t="shared" ref="H753:H754" si="1084">AVERAGE(AC753,EO753,BE753,CO753,GC753,IS753,KC753,GW753,IG753,BM753,JQ753,IK753)</f>
        <v>4.7777777777777777</v>
      </c>
      <c r="I753" s="2343">
        <f t="shared" ref="I753:I754" si="1085">AVERAGE(AD753,EP753,BF753,CP753,GD753,IT753,KD753,GX753,IH753,BN753,JR753,IL753)</f>
        <v>4.7777777777777777</v>
      </c>
      <c r="J753" s="2352">
        <f t="shared" ref="J753:J754" si="1086">AVERAGE(AE753,EQ753,BG753,CQ753,GE753,IU753,KE753,GY753,II753,BO753,JS753,IM753)</f>
        <v>6.1111111111111107</v>
      </c>
      <c r="K753" s="2214">
        <f t="shared" ref="K753:K754" si="1087">SUM(H753:J753)</f>
        <v>15.666666666666666</v>
      </c>
      <c r="L753" s="1754"/>
      <c r="M753" s="65"/>
      <c r="N753" s="65"/>
      <c r="O753" s="65"/>
      <c r="P753" s="218"/>
      <c r="Q753" s="2511"/>
      <c r="R753" s="97"/>
      <c r="S753" s="98"/>
      <c r="T753" s="2512"/>
      <c r="U753" s="41"/>
      <c r="V753" s="41"/>
      <c r="W753" s="41"/>
      <c r="X753" s="100"/>
      <c r="Y753" s="101"/>
      <c r="Z753" s="101"/>
      <c r="AA753" s="101"/>
      <c r="AB753" s="102"/>
      <c r="AC753" s="2561">
        <f t="shared" ref="AC753" si="1088">AF753*6/20</f>
        <v>3.6</v>
      </c>
      <c r="AD753" s="2561">
        <f t="shared" ref="AD753" si="1089">AF753*6/20</f>
        <v>3.6</v>
      </c>
      <c r="AE753" s="2561">
        <f t="shared" ref="AE753" si="1090">AF753*8/20</f>
        <v>4.8</v>
      </c>
      <c r="AF753" s="535">
        <v>12</v>
      </c>
      <c r="AG753" s="358"/>
      <c r="AH753" s="358"/>
      <c r="AI753" s="358"/>
      <c r="AJ753" s="543"/>
      <c r="AK753" s="485"/>
      <c r="AL753" s="486"/>
      <c r="AM753" s="486"/>
      <c r="AN753" s="2361">
        <f t="shared" si="1065"/>
        <v>0</v>
      </c>
      <c r="AO753" s="2227"/>
      <c r="AP753" s="2227"/>
      <c r="AQ753" s="2227"/>
      <c r="AR753" s="108"/>
      <c r="AS753" s="358"/>
      <c r="AT753" s="358"/>
      <c r="AU753" s="358"/>
      <c r="AV753" s="543"/>
      <c r="AW753" s="1971"/>
      <c r="AX753" s="665"/>
      <c r="AY753" s="666"/>
      <c r="AZ753" s="1963"/>
      <c r="BA753" s="4"/>
      <c r="BB753" s="4"/>
      <c r="BC753" s="4"/>
      <c r="BD753" s="2395"/>
      <c r="BE753" s="2418"/>
      <c r="BF753" s="378"/>
      <c r="BG753" s="2448"/>
      <c r="BH753" s="2451"/>
      <c r="BI753" s="221"/>
      <c r="BJ753" s="221"/>
      <c r="BK753" s="221"/>
      <c r="BL753" s="220"/>
      <c r="BM753" s="1869">
        <f t="shared" si="1066"/>
        <v>4.2</v>
      </c>
      <c r="BN753" s="374">
        <f t="shared" si="1067"/>
        <v>4.2</v>
      </c>
      <c r="BO753" s="374">
        <f t="shared" si="1068"/>
        <v>5.6</v>
      </c>
      <c r="BP753" s="2263">
        <v>14</v>
      </c>
      <c r="BQ753" s="109"/>
      <c r="BR753" s="109"/>
      <c r="BS753" s="109"/>
      <c r="BT753" s="608"/>
      <c r="BU753" s="1939"/>
      <c r="BV753" s="109"/>
      <c r="BW753" s="109"/>
      <c r="BX753" s="1940"/>
      <c r="BY753" s="90"/>
      <c r="BZ753" s="90"/>
      <c r="CA753" s="90"/>
      <c r="CB753" s="120"/>
      <c r="CC753" s="41"/>
      <c r="CD753" s="41"/>
      <c r="CE753" s="41"/>
      <c r="CF753" s="100"/>
      <c r="CG753" s="38"/>
      <c r="CH753" s="38"/>
      <c r="CI753" s="38"/>
      <c r="CJ753" s="117"/>
      <c r="CK753" s="221"/>
      <c r="CL753" s="221"/>
      <c r="CM753" s="221"/>
      <c r="CN753" s="220"/>
      <c r="CO753" s="2011"/>
      <c r="CP753" s="537"/>
      <c r="CQ753" s="537"/>
      <c r="CR753" s="2006"/>
      <c r="CV753" s="121"/>
      <c r="CW753" s="2"/>
      <c r="CY753" s="3"/>
      <c r="CZ753" s="3"/>
      <c r="DA753" s="2"/>
      <c r="DC753" s="3"/>
      <c r="DD753" s="3"/>
      <c r="DE753" s="2"/>
      <c r="DG753" s="3"/>
      <c r="DH753" s="3"/>
      <c r="DI753" s="2"/>
      <c r="DK753" s="3"/>
      <c r="DL753" s="3"/>
      <c r="DM753" s="90"/>
      <c r="DN753" s="90"/>
      <c r="DO753" s="90"/>
      <c r="DP753" s="103"/>
      <c r="DQ753" s="2"/>
      <c r="DS753" s="3"/>
      <c r="DT753" s="121"/>
      <c r="DU753" s="491"/>
      <c r="DV753" s="492"/>
      <c r="DW753" s="492"/>
      <c r="DX753" s="725"/>
      <c r="DY753" s="2"/>
      <c r="EA753" s="3"/>
      <c r="EB753" s="121"/>
      <c r="EC753" s="2"/>
      <c r="EE753" s="3"/>
      <c r="EF753" s="121"/>
      <c r="EG753" s="2"/>
      <c r="EI753" s="3"/>
      <c r="EJ753" s="121"/>
      <c r="EK753" s="2"/>
      <c r="EM753" s="3"/>
      <c r="EN753" s="121"/>
      <c r="EO753" s="1870">
        <v>6</v>
      </c>
      <c r="EP753" s="462">
        <v>6</v>
      </c>
      <c r="EQ753" s="462">
        <v>4</v>
      </c>
      <c r="ER753" s="1871">
        <f t="shared" si="1069"/>
        <v>16</v>
      </c>
      <c r="ES753" s="2"/>
      <c r="EU753" s="3"/>
      <c r="EV753" s="121"/>
      <c r="EW753" s="2"/>
      <c r="EY753" s="3"/>
      <c r="EZ753" s="121"/>
      <c r="FA753" s="2"/>
      <c r="FC753" s="3"/>
      <c r="FD753" s="121"/>
      <c r="FE753" s="1682"/>
      <c r="FF753" s="1683"/>
      <c r="FG753" s="1684"/>
      <c r="FH753" s="1685"/>
      <c r="FL753" s="2252"/>
      <c r="FP753" s="2252"/>
      <c r="FQ753" s="1858"/>
      <c r="FT753" s="2252"/>
      <c r="FX753" s="2252"/>
      <c r="FY753" s="374"/>
      <c r="FZ753" s="374"/>
      <c r="GA753" s="374"/>
      <c r="GB753" s="2263"/>
      <c r="GC753" s="1870"/>
      <c r="GD753" s="462"/>
      <c r="GE753" s="462"/>
      <c r="GF753" s="1871"/>
      <c r="GG753" s="1858"/>
      <c r="GJ753" s="2252"/>
      <c r="GK753" s="1858"/>
      <c r="GN753" s="2252"/>
      <c r="GR753" s="2252"/>
      <c r="GV753" s="1858"/>
      <c r="GW753" s="1869">
        <f t="shared" si="1070"/>
        <v>5.0999999999999996</v>
      </c>
      <c r="GX753" s="374">
        <f t="shared" si="1071"/>
        <v>5.0999999999999996</v>
      </c>
      <c r="GY753" s="374">
        <f t="shared" si="1072"/>
        <v>6.8</v>
      </c>
      <c r="GZ753" s="2263">
        <v>17</v>
      </c>
      <c r="HA753" s="1870"/>
      <c r="HB753" s="462"/>
      <c r="HC753" s="462"/>
      <c r="HD753" s="1871"/>
      <c r="HE753" s="1870"/>
      <c r="HF753" s="462"/>
      <c r="HG753" s="462"/>
      <c r="HH753" s="1871"/>
      <c r="HI753" s="374"/>
      <c r="HJ753" s="374"/>
      <c r="HK753" s="374"/>
      <c r="HL753" s="2263"/>
      <c r="HM753" s="374"/>
      <c r="HN753" s="374"/>
      <c r="HO753" s="374"/>
      <c r="HP753" s="2263"/>
      <c r="HQ753" s="374"/>
      <c r="HR753" s="374"/>
      <c r="HS753" s="374"/>
      <c r="HT753" s="2263"/>
      <c r="HU753" s="374"/>
      <c r="HV753" s="374"/>
      <c r="HW753" s="374"/>
      <c r="HX753" s="2263"/>
      <c r="HY753" s="374"/>
      <c r="HZ753" s="374"/>
      <c r="IA753" s="374"/>
      <c r="IB753" s="2263"/>
      <c r="IC753" s="374"/>
      <c r="ID753" s="374"/>
      <c r="IE753" s="374"/>
      <c r="IF753" s="2263"/>
      <c r="IG753" s="1869">
        <f t="shared" si="1073"/>
        <v>3.9</v>
      </c>
      <c r="IH753" s="374">
        <f t="shared" si="1074"/>
        <v>3.9</v>
      </c>
      <c r="II753" s="374">
        <f t="shared" si="1075"/>
        <v>5.2</v>
      </c>
      <c r="IJ753" s="2263">
        <v>13</v>
      </c>
      <c r="IK753" s="1870">
        <v>6</v>
      </c>
      <c r="IL753" s="462">
        <v>5</v>
      </c>
      <c r="IM753" s="462">
        <v>8</v>
      </c>
      <c r="IN753" s="1871">
        <f t="shared" si="1076"/>
        <v>19</v>
      </c>
      <c r="IO753" s="374"/>
      <c r="IP753" s="374"/>
      <c r="IQ753" s="374"/>
      <c r="IR753" s="2263"/>
      <c r="IS753" s="1869">
        <f t="shared" si="1077"/>
        <v>4.5</v>
      </c>
      <c r="IT753" s="374">
        <f t="shared" si="1078"/>
        <v>4.5</v>
      </c>
      <c r="IU753" s="374">
        <f t="shared" si="1079"/>
        <v>6</v>
      </c>
      <c r="IV753" s="2263">
        <v>15</v>
      </c>
      <c r="IW753" s="1869"/>
      <c r="IX753" s="374"/>
      <c r="IY753" s="374"/>
      <c r="IZ753" s="2263"/>
      <c r="JA753" s="1869"/>
      <c r="JB753" s="374"/>
      <c r="JC753" s="374"/>
      <c r="JD753" s="2263"/>
      <c r="JE753" s="1869"/>
      <c r="JF753" s="374"/>
      <c r="JG753" s="374"/>
      <c r="JH753" s="2263"/>
      <c r="JI753" s="1869"/>
      <c r="JJ753" s="374"/>
      <c r="JK753" s="374"/>
      <c r="JL753" s="2263"/>
      <c r="JM753" s="1869"/>
      <c r="JN753" s="374"/>
      <c r="JO753" s="374"/>
      <c r="JP753" s="2263"/>
      <c r="JQ753" s="1870">
        <v>4</v>
      </c>
      <c r="JR753" s="462">
        <v>5</v>
      </c>
      <c r="JS753" s="462">
        <v>7</v>
      </c>
      <c r="JT753" s="1871">
        <f t="shared" si="1080"/>
        <v>16</v>
      </c>
      <c r="JU753" s="2477"/>
      <c r="JV753" s="2477"/>
      <c r="JW753" s="2477"/>
      <c r="JX753" s="2478"/>
      <c r="JY753" s="2477"/>
      <c r="JZ753" s="2477"/>
      <c r="KA753" s="2477"/>
      <c r="KB753" s="2478"/>
      <c r="KC753" s="1869">
        <f t="shared" si="1081"/>
        <v>5.7</v>
      </c>
      <c r="KD753" s="374">
        <f t="shared" si="1082"/>
        <v>5.7</v>
      </c>
      <c r="KE753" s="374">
        <f t="shared" si="1083"/>
        <v>7.6</v>
      </c>
      <c r="KF753" s="2263">
        <v>19</v>
      </c>
      <c r="KG753" s="2477"/>
      <c r="KH753" s="2477"/>
      <c r="KI753" s="2477"/>
      <c r="KJ753" s="2478"/>
      <c r="KK753" s="2477"/>
      <c r="KL753" s="2477"/>
      <c r="KM753" s="2477"/>
      <c r="KN753" s="2478"/>
      <c r="KO753" s="2477"/>
      <c r="KP753" s="2477"/>
      <c r="KQ753" s="2477"/>
      <c r="KR753" s="2478"/>
      <c r="KS753" s="2477"/>
      <c r="KT753" s="2477"/>
      <c r="KU753" s="2477"/>
      <c r="KV753" s="2478"/>
      <c r="KW753" s="2477"/>
      <c r="KX753" s="2477"/>
      <c r="KY753" s="2477"/>
      <c r="KZ753" s="2478"/>
      <c r="LA753" s="2477"/>
      <c r="LB753" s="2477"/>
      <c r="LC753" s="2477"/>
      <c r="LD753" s="2478"/>
      <c r="LE753" s="2477"/>
      <c r="LF753" s="2477"/>
      <c r="LG753" s="2477"/>
      <c r="LH753" s="2478"/>
      <c r="LI753" s="2477"/>
      <c r="LJ753" s="2477"/>
      <c r="LK753" s="2477"/>
      <c r="LL753" s="2478"/>
      <c r="LM753" s="2477"/>
      <c r="LN753" s="2477"/>
      <c r="LO753" s="2477"/>
      <c r="LP753" s="2478"/>
      <c r="LQ753" s="2477"/>
      <c r="LR753" s="2477"/>
      <c r="LS753" s="2477"/>
      <c r="LT753" s="2478"/>
      <c r="LU753" s="2477"/>
      <c r="LV753" s="2477"/>
      <c r="LW753" s="2477"/>
      <c r="LX753" s="2478"/>
      <c r="LY753" s="2477"/>
      <c r="LZ753" s="2477"/>
      <c r="MA753" s="2477"/>
      <c r="MB753" s="2478"/>
      <c r="MC753" s="2477"/>
      <c r="MD753" s="2477"/>
      <c r="ME753" s="2477"/>
      <c r="MF753" s="2478"/>
      <c r="MG753" s="2477"/>
      <c r="MH753" s="2477"/>
      <c r="MI753" s="2477"/>
      <c r="MJ753" s="2478"/>
      <c r="MK753" s="2477"/>
      <c r="ML753" s="2477"/>
      <c r="MM753" s="2477"/>
      <c r="MN753" s="2478"/>
      <c r="MO753" s="2477"/>
      <c r="MP753" s="2477"/>
      <c r="MQ753" s="2477"/>
      <c r="MR753" s="2478"/>
      <c r="MS753" s="2477"/>
      <c r="MT753" s="2477"/>
      <c r="MU753" s="2477"/>
      <c r="MV753" s="2478"/>
      <c r="MW753" s="2477"/>
      <c r="MX753" s="2477"/>
      <c r="MY753" s="2477"/>
      <c r="MZ753" s="2478"/>
      <c r="NA753" s="2477"/>
      <c r="NB753" s="2477"/>
      <c r="NC753" s="2477"/>
      <c r="ND753" s="2478"/>
    </row>
    <row r="754" spans="1:368" s="933" customFormat="1" thickBot="1">
      <c r="A754" s="900"/>
      <c r="B754" s="1761"/>
      <c r="C754" s="2340"/>
      <c r="D754" s="2347"/>
      <c r="E754" s="2340"/>
      <c r="F754" s="2270"/>
      <c r="G754" s="2270" t="s">
        <v>735</v>
      </c>
      <c r="H754" s="2343">
        <f t="shared" si="1084"/>
        <v>3.4833333333333334</v>
      </c>
      <c r="I754" s="2343">
        <f t="shared" si="1085"/>
        <v>3.7611111111111111</v>
      </c>
      <c r="J754" s="2343">
        <f t="shared" si="1086"/>
        <v>4.7555555555555564</v>
      </c>
      <c r="K754" s="2214">
        <f t="shared" si="1087"/>
        <v>12</v>
      </c>
      <c r="L754" s="1761"/>
      <c r="M754" s="2136"/>
      <c r="N754" s="2136"/>
      <c r="O754" s="2136"/>
      <c r="P754" s="2492"/>
      <c r="Q754" s="2538"/>
      <c r="R754" s="2137"/>
      <c r="S754" s="2138"/>
      <c r="T754" s="2539"/>
      <c r="U754" s="2139"/>
      <c r="V754" s="2139"/>
      <c r="W754" s="2139"/>
      <c r="X754" s="2140"/>
      <c r="Y754" s="2204"/>
      <c r="Z754" s="2204"/>
      <c r="AA754" s="2204"/>
      <c r="AB754" s="2205"/>
      <c r="AC754" s="2245">
        <v>3</v>
      </c>
      <c r="AD754" s="2245">
        <v>4</v>
      </c>
      <c r="AE754" s="2245">
        <v>5</v>
      </c>
      <c r="AF754" s="356">
        <f t="shared" ref="AF754" si="1091">AE754+AD754+AC754</f>
        <v>12</v>
      </c>
      <c r="AG754" s="918"/>
      <c r="AH754" s="918"/>
      <c r="AI754" s="918"/>
      <c r="AJ754" s="2240"/>
      <c r="AK754" s="485"/>
      <c r="AL754" s="486"/>
      <c r="AM754" s="486"/>
      <c r="AN754" s="2361">
        <f t="shared" si="1065"/>
        <v>0</v>
      </c>
      <c r="AO754" s="2229"/>
      <c r="AP754" s="2229"/>
      <c r="AQ754" s="2229"/>
      <c r="AR754" s="2230"/>
      <c r="AS754" s="918"/>
      <c r="AT754" s="918"/>
      <c r="AU754" s="918"/>
      <c r="AV754" s="2240"/>
      <c r="AW754" s="2414"/>
      <c r="AX754" s="2415"/>
      <c r="AY754" s="2416"/>
      <c r="AZ754" s="1979"/>
      <c r="BA754" s="2156"/>
      <c r="BB754" s="2156"/>
      <c r="BC754" s="2156"/>
      <c r="BD754" s="2396"/>
      <c r="BE754" s="2419"/>
      <c r="BF754" s="915"/>
      <c r="BG754" s="2449"/>
      <c r="BH754" s="2452"/>
      <c r="BI754" s="2158"/>
      <c r="BJ754" s="2158"/>
      <c r="BK754" s="2158"/>
      <c r="BL754" s="2166"/>
      <c r="BM754" s="1869">
        <f t="shared" si="1066"/>
        <v>3.3</v>
      </c>
      <c r="BN754" s="374">
        <f t="shared" si="1067"/>
        <v>3.3</v>
      </c>
      <c r="BO754" s="374">
        <f t="shared" si="1068"/>
        <v>4.4000000000000004</v>
      </c>
      <c r="BP754" s="2263">
        <v>11</v>
      </c>
      <c r="BQ754" s="2149"/>
      <c r="BR754" s="2149"/>
      <c r="BS754" s="2149"/>
      <c r="BT754" s="2151"/>
      <c r="BU754" s="2162"/>
      <c r="BV754" s="2149"/>
      <c r="BW754" s="2149"/>
      <c r="BX754" s="2163"/>
      <c r="BY754" s="2170"/>
      <c r="BZ754" s="2170"/>
      <c r="CA754" s="2170"/>
      <c r="CB754" s="2231"/>
      <c r="CC754" s="2139"/>
      <c r="CD754" s="2139"/>
      <c r="CE754" s="2139"/>
      <c r="CF754" s="2140"/>
      <c r="CG754" s="2160"/>
      <c r="CH754" s="2160"/>
      <c r="CI754" s="2160"/>
      <c r="CJ754" s="2161"/>
      <c r="CK754" s="2158"/>
      <c r="CL754" s="2158"/>
      <c r="CM754" s="2158"/>
      <c r="CN754" s="2166"/>
      <c r="CO754" s="2011"/>
      <c r="CP754" s="537"/>
      <c r="CQ754" s="537"/>
      <c r="CR754" s="2006"/>
      <c r="CV754" s="2168"/>
      <c r="CW754" s="2169"/>
      <c r="CY754" s="2167"/>
      <c r="CZ754" s="2167"/>
      <c r="DA754" s="2169"/>
      <c r="DC754" s="2167"/>
      <c r="DD754" s="2167"/>
      <c r="DE754" s="2169"/>
      <c r="DG754" s="2167"/>
      <c r="DH754" s="2167"/>
      <c r="DI754" s="2169"/>
      <c r="DK754" s="2167"/>
      <c r="DL754" s="2167"/>
      <c r="DM754" s="2170"/>
      <c r="DN754" s="2170"/>
      <c r="DO754" s="2170"/>
      <c r="DP754" s="2171"/>
      <c r="DQ754" s="2169"/>
      <c r="DS754" s="2167"/>
      <c r="DT754" s="2168"/>
      <c r="DU754" s="491"/>
      <c r="DV754" s="492"/>
      <c r="DW754" s="492"/>
      <c r="DX754" s="725"/>
      <c r="DY754" s="2169"/>
      <c r="EA754" s="2167"/>
      <c r="EB754" s="2168"/>
      <c r="EC754" s="2169"/>
      <c r="EE754" s="2167"/>
      <c r="EF754" s="2168"/>
      <c r="EG754" s="2169"/>
      <c r="EI754" s="2167"/>
      <c r="EJ754" s="2168"/>
      <c r="EK754" s="2169"/>
      <c r="EM754" s="2167"/>
      <c r="EN754" s="2168"/>
      <c r="EO754" s="1870">
        <v>2</v>
      </c>
      <c r="EP754" s="462">
        <v>4.5</v>
      </c>
      <c r="EQ754" s="462">
        <v>3</v>
      </c>
      <c r="ER754" s="1871">
        <f t="shared" si="1069"/>
        <v>9.5</v>
      </c>
      <c r="ES754" s="2169"/>
      <c r="EU754" s="2167"/>
      <c r="EV754" s="2168"/>
      <c r="EW754" s="2169"/>
      <c r="EY754" s="2167"/>
      <c r="EZ754" s="2168"/>
      <c r="FA754" s="2169"/>
      <c r="FC754" s="2167"/>
      <c r="FD754" s="2168"/>
      <c r="FE754" s="2192"/>
      <c r="FF754" s="2193"/>
      <c r="FG754" s="2194"/>
      <c r="FH754" s="2195"/>
      <c r="FL754" s="2261"/>
      <c r="FP754" s="2261"/>
      <c r="FQ754" s="1868"/>
      <c r="FT754" s="2261"/>
      <c r="FX754" s="2261"/>
      <c r="FY754" s="2212"/>
      <c r="FZ754" s="2213"/>
      <c r="GA754" s="2213"/>
      <c r="GB754" s="2357"/>
      <c r="GC754" s="1870"/>
      <c r="GD754" s="462"/>
      <c r="GE754" s="462"/>
      <c r="GF754" s="1871"/>
      <c r="GG754" s="1868"/>
      <c r="GJ754" s="2261"/>
      <c r="GK754" s="1868"/>
      <c r="GN754" s="2261"/>
      <c r="GR754" s="2261"/>
      <c r="GV754" s="1868"/>
      <c r="GW754" s="1869">
        <f t="shared" si="1070"/>
        <v>4.2</v>
      </c>
      <c r="GX754" s="374">
        <f t="shared" si="1071"/>
        <v>4.2</v>
      </c>
      <c r="GY754" s="374">
        <f t="shared" si="1072"/>
        <v>5.6</v>
      </c>
      <c r="GZ754" s="2263">
        <v>14</v>
      </c>
      <c r="HA754" s="2348"/>
      <c r="HB754" s="2233"/>
      <c r="HC754" s="2233"/>
      <c r="HD754" s="2349"/>
      <c r="HE754" s="2348"/>
      <c r="HF754" s="2233"/>
      <c r="HG754" s="2233"/>
      <c r="HH754" s="2349"/>
      <c r="HI754" s="906"/>
      <c r="HJ754" s="906"/>
      <c r="HK754" s="906"/>
      <c r="HL754" s="2393"/>
      <c r="HM754" s="906"/>
      <c r="HN754" s="906"/>
      <c r="HO754" s="906"/>
      <c r="HP754" s="2393"/>
      <c r="HQ754" s="906"/>
      <c r="HR754" s="906"/>
      <c r="HS754" s="906"/>
      <c r="HT754" s="2393"/>
      <c r="HU754" s="906"/>
      <c r="HV754" s="906"/>
      <c r="HW754" s="906"/>
      <c r="HX754" s="2393"/>
      <c r="HY754" s="906"/>
      <c r="HZ754" s="906"/>
      <c r="IA754" s="906"/>
      <c r="IB754" s="2393"/>
      <c r="IC754" s="906"/>
      <c r="ID754" s="906"/>
      <c r="IE754" s="906"/>
      <c r="IF754" s="2393"/>
      <c r="IG754" s="1869">
        <f t="shared" si="1073"/>
        <v>3.3</v>
      </c>
      <c r="IH754" s="374">
        <f t="shared" si="1074"/>
        <v>3.3</v>
      </c>
      <c r="II754" s="374">
        <f t="shared" si="1075"/>
        <v>4.4000000000000004</v>
      </c>
      <c r="IJ754" s="2263">
        <v>11</v>
      </c>
      <c r="IK754" s="1870">
        <v>4</v>
      </c>
      <c r="IL754" s="462">
        <v>3</v>
      </c>
      <c r="IM754" s="462">
        <v>5</v>
      </c>
      <c r="IN754" s="1871">
        <f t="shared" si="1076"/>
        <v>12</v>
      </c>
      <c r="IO754" s="906"/>
      <c r="IP754" s="906"/>
      <c r="IQ754" s="906"/>
      <c r="IR754" s="2393"/>
      <c r="IS754" s="1869">
        <f t="shared" si="1077"/>
        <v>3.6</v>
      </c>
      <c r="IT754" s="374">
        <f t="shared" si="1078"/>
        <v>3.6</v>
      </c>
      <c r="IU754" s="374">
        <f t="shared" si="1079"/>
        <v>4.8</v>
      </c>
      <c r="IV754" s="2263">
        <v>12</v>
      </c>
      <c r="IW754" s="2243"/>
      <c r="IX754" s="906"/>
      <c r="IY754" s="906"/>
      <c r="IZ754" s="2393"/>
      <c r="JA754" s="2243"/>
      <c r="JB754" s="906"/>
      <c r="JC754" s="906"/>
      <c r="JD754" s="2393"/>
      <c r="JE754" s="2243"/>
      <c r="JF754" s="906"/>
      <c r="JG754" s="906"/>
      <c r="JH754" s="2393"/>
      <c r="JI754" s="2243"/>
      <c r="JJ754" s="906"/>
      <c r="JK754" s="906"/>
      <c r="JL754" s="2393"/>
      <c r="JM754" s="2243"/>
      <c r="JN754" s="906"/>
      <c r="JO754" s="906"/>
      <c r="JP754" s="2393"/>
      <c r="JQ754" s="1906">
        <f>JT754*6/20</f>
        <v>4.6500000000000004</v>
      </c>
      <c r="JR754" s="683">
        <f>JT754*6/20</f>
        <v>4.6500000000000004</v>
      </c>
      <c r="JS754" s="683">
        <f>JT754*8/20</f>
        <v>6.2</v>
      </c>
      <c r="JT754" s="1907">
        <v>15.5</v>
      </c>
      <c r="JU754" s="1869"/>
      <c r="JV754" s="374"/>
      <c r="JW754" s="374"/>
      <c r="JX754" s="2263"/>
      <c r="JY754" s="1869"/>
      <c r="JZ754" s="374"/>
      <c r="KA754" s="374"/>
      <c r="KB754" s="2263"/>
      <c r="KC754" s="1869">
        <f t="shared" si="1081"/>
        <v>3.3</v>
      </c>
      <c r="KD754" s="374">
        <f t="shared" si="1082"/>
        <v>3.3</v>
      </c>
      <c r="KE754" s="374">
        <f t="shared" si="1083"/>
        <v>4.4000000000000004</v>
      </c>
      <c r="KF754" s="2263">
        <v>11</v>
      </c>
      <c r="KG754" s="1869"/>
      <c r="KH754" s="374"/>
      <c r="KI754" s="374"/>
      <c r="KJ754" s="2263"/>
      <c r="KK754" s="1869"/>
      <c r="KL754" s="374"/>
      <c r="KM754" s="374"/>
      <c r="KN754" s="2263"/>
      <c r="KO754" s="1869"/>
      <c r="KP754" s="374"/>
      <c r="KQ754" s="374"/>
      <c r="KR754" s="2263"/>
      <c r="KS754" s="1869"/>
      <c r="KT754" s="374"/>
      <c r="KU754" s="374"/>
      <c r="KV754" s="2263"/>
      <c r="KW754" s="1869"/>
      <c r="KX754" s="374"/>
      <c r="KY754" s="374"/>
      <c r="KZ754" s="2263"/>
      <c r="LA754" s="1869"/>
      <c r="LB754" s="374"/>
      <c r="LC754" s="374"/>
      <c r="LD754" s="2263"/>
      <c r="LE754" s="1869"/>
      <c r="LF754" s="374"/>
      <c r="LG754" s="374"/>
      <c r="LH754" s="2263"/>
      <c r="LI754" s="1869"/>
      <c r="LJ754" s="374"/>
      <c r="LK754" s="374"/>
      <c r="LL754" s="2263"/>
      <c r="LM754" s="1869"/>
      <c r="LN754" s="374"/>
      <c r="LO754" s="374"/>
      <c r="LP754" s="2263"/>
      <c r="LQ754" s="1869"/>
      <c r="LR754" s="374"/>
      <c r="LS754" s="374"/>
      <c r="LT754" s="2263"/>
      <c r="LU754" s="1869"/>
      <c r="LV754" s="374"/>
      <c r="LW754" s="374"/>
      <c r="LX754" s="2263"/>
      <c r="LY754" s="1869"/>
      <c r="LZ754" s="374"/>
      <c r="MA754" s="374"/>
      <c r="MB754" s="2263"/>
      <c r="MC754" s="1869"/>
      <c r="MD754" s="374"/>
      <c r="ME754" s="374"/>
      <c r="MF754" s="2263"/>
      <c r="MG754" s="1869"/>
      <c r="MH754" s="374"/>
      <c r="MI754" s="374"/>
      <c r="MJ754" s="2263"/>
      <c r="MK754" s="1869"/>
      <c r="ML754" s="374"/>
      <c r="MM754" s="374"/>
      <c r="MN754" s="2263"/>
      <c r="MO754" s="1869"/>
      <c r="MP754" s="374"/>
      <c r="MQ754" s="374"/>
      <c r="MR754" s="2263"/>
      <c r="MS754" s="1869"/>
      <c r="MT754" s="374"/>
      <c r="MU754" s="374"/>
      <c r="MV754" s="2263"/>
      <c r="MW754" s="1869"/>
      <c r="MX754" s="374"/>
      <c r="MY754" s="374"/>
      <c r="MZ754" s="2263"/>
      <c r="NA754" s="1869"/>
      <c r="NB754" s="374"/>
      <c r="NC754" s="374"/>
      <c r="ND754" s="2263"/>
    </row>
    <row r="755" spans="1:368" s="78" customFormat="1" thickBot="1">
      <c r="A755" s="899"/>
      <c r="B755" s="1754"/>
      <c r="C755" s="1790"/>
      <c r="D755" s="2331"/>
      <c r="E755" s="1790"/>
      <c r="F755" s="2342"/>
      <c r="G755" s="2342"/>
      <c r="H755" s="2562"/>
      <c r="I755" s="2562"/>
      <c r="J755" s="2562"/>
      <c r="K755" s="2563"/>
      <c r="L755" s="1754"/>
      <c r="M755" s="65"/>
      <c r="N755" s="65"/>
      <c r="O755" s="65"/>
      <c r="P755" s="218"/>
      <c r="Q755" s="2538"/>
      <c r="R755" s="2137"/>
      <c r="S755" s="2138"/>
      <c r="T755" s="2564"/>
      <c r="U755" s="41"/>
      <c r="V755" s="41"/>
      <c r="W755" s="41"/>
      <c r="X755" s="100"/>
      <c r="Y755" s="101"/>
      <c r="Z755" s="101"/>
      <c r="AA755" s="101"/>
      <c r="AB755" s="102"/>
      <c r="AC755" s="2245"/>
      <c r="AD755" s="2245"/>
      <c r="AE755" s="2245"/>
      <c r="AF755" s="2565"/>
      <c r="AG755" s="918"/>
      <c r="AH755" s="918"/>
      <c r="AI755" s="918"/>
      <c r="AJ755" s="2241"/>
      <c r="AK755" s="485"/>
      <c r="AL755" s="486"/>
      <c r="AM755" s="486"/>
      <c r="AN755" s="2412"/>
      <c r="AO755" s="2227"/>
      <c r="AP755" s="2227"/>
      <c r="AQ755" s="2227"/>
      <c r="AR755" s="108"/>
      <c r="AS755" s="918"/>
      <c r="AT755" s="918"/>
      <c r="AU755" s="918"/>
      <c r="AV755" s="2241"/>
      <c r="AW755" s="2415"/>
      <c r="AX755" s="2415"/>
      <c r="AY755" s="2416"/>
      <c r="AZ755" s="912"/>
      <c r="BA755" s="4"/>
      <c r="BB755" s="4"/>
      <c r="BC755" s="4"/>
      <c r="BD755" s="2395"/>
      <c r="BE755" s="2418"/>
      <c r="BF755" s="378"/>
      <c r="BG755" s="2448"/>
      <c r="BH755" s="2451"/>
      <c r="BI755" s="221"/>
      <c r="BJ755" s="221"/>
      <c r="BK755" s="221"/>
      <c r="BL755" s="220"/>
      <c r="BM755" s="374"/>
      <c r="BN755" s="374"/>
      <c r="BO755" s="374"/>
      <c r="BP755" s="462"/>
      <c r="BQ755" s="109"/>
      <c r="BR755" s="109"/>
      <c r="BS755" s="109"/>
      <c r="BT755" s="608"/>
      <c r="BU755" s="1939"/>
      <c r="BV755" s="109"/>
      <c r="BW755" s="109"/>
      <c r="BX755" s="1940"/>
      <c r="BY755" s="90"/>
      <c r="BZ755" s="90"/>
      <c r="CA755" s="90"/>
      <c r="CB755" s="120"/>
      <c r="CC755" s="41"/>
      <c r="CD755" s="41"/>
      <c r="CE755" s="41"/>
      <c r="CF755" s="100"/>
      <c r="CG755" s="38"/>
      <c r="CH755" s="38"/>
      <c r="CI755" s="38"/>
      <c r="CJ755" s="117"/>
      <c r="CK755" s="221"/>
      <c r="CL755" s="221"/>
      <c r="CM755" s="221"/>
      <c r="CN755" s="220"/>
      <c r="CO755" s="2011"/>
      <c r="CP755" s="537"/>
      <c r="CQ755" s="537"/>
      <c r="CR755" s="2006"/>
      <c r="CV755" s="121"/>
      <c r="CW755" s="2"/>
      <c r="CY755" s="3"/>
      <c r="CZ755" s="3"/>
      <c r="DA755" s="2"/>
      <c r="DC755" s="3"/>
      <c r="DD755" s="3"/>
      <c r="DE755" s="2"/>
      <c r="DG755" s="3"/>
      <c r="DH755" s="3"/>
      <c r="DI755" s="2"/>
      <c r="DK755" s="3"/>
      <c r="DL755" s="3"/>
      <c r="DM755" s="90"/>
      <c r="DN755" s="90"/>
      <c r="DO755" s="90"/>
      <c r="DP755" s="103"/>
      <c r="DQ755" s="2"/>
      <c r="DS755" s="3"/>
      <c r="DT755" s="121"/>
      <c r="DU755" s="491"/>
      <c r="DV755" s="492"/>
      <c r="DW755" s="492"/>
      <c r="DX755" s="745"/>
      <c r="DY755" s="2"/>
      <c r="EA755" s="3"/>
      <c r="EB755" s="121"/>
      <c r="EC755" s="2"/>
      <c r="EE755" s="3"/>
      <c r="EF755" s="121"/>
      <c r="EG755" s="2"/>
      <c r="EI755" s="3"/>
      <c r="EJ755" s="121"/>
      <c r="EK755" s="2"/>
      <c r="EM755" s="3"/>
      <c r="EN755" s="121"/>
      <c r="EO755" s="462"/>
      <c r="EP755" s="462"/>
      <c r="EQ755" s="462"/>
      <c r="ER755" s="374"/>
      <c r="ES755" s="2"/>
      <c r="EU755" s="3"/>
      <c r="EV755" s="121"/>
      <c r="EW755" s="2"/>
      <c r="EY755" s="3"/>
      <c r="EZ755" s="121"/>
      <c r="FA755" s="2"/>
      <c r="FC755" s="3"/>
      <c r="FD755" s="121"/>
      <c r="FE755" s="1682"/>
      <c r="FF755" s="1683"/>
      <c r="FG755" s="1684"/>
      <c r="FH755" s="1685"/>
      <c r="FL755" s="2252"/>
      <c r="FP755" s="2252"/>
      <c r="FQ755" s="1858"/>
      <c r="FT755" s="2252"/>
      <c r="FX755" s="2252"/>
      <c r="FY755" s="2213"/>
      <c r="FZ755" s="2213"/>
      <c r="GA755" s="2213"/>
      <c r="GB755" s="2411"/>
      <c r="GC755" s="462"/>
      <c r="GD755" s="462"/>
      <c r="GE755" s="462"/>
      <c r="GF755" s="374"/>
      <c r="GG755" s="1858"/>
      <c r="GJ755" s="2252"/>
      <c r="GK755" s="1858"/>
      <c r="GN755" s="2252"/>
      <c r="GR755" s="2252"/>
      <c r="GV755" s="1858"/>
      <c r="GW755" s="374"/>
      <c r="GX755" s="374"/>
      <c r="GY755" s="374"/>
      <c r="GZ755" s="462"/>
      <c r="HA755" s="2233"/>
      <c r="HB755" s="2233"/>
      <c r="HC755" s="2233"/>
      <c r="HD755" s="906"/>
      <c r="HE755" s="2233"/>
      <c r="HF755" s="2233"/>
      <c r="HG755" s="2233"/>
      <c r="HH755" s="906"/>
      <c r="HI755" s="906"/>
      <c r="HJ755" s="906"/>
      <c r="HK755" s="906"/>
      <c r="HL755" s="2233"/>
      <c r="HM755" s="906"/>
      <c r="HN755" s="906"/>
      <c r="HO755" s="906"/>
      <c r="HP755" s="2233"/>
      <c r="HQ755" s="906"/>
      <c r="HR755" s="906"/>
      <c r="HS755" s="906"/>
      <c r="HT755" s="2233"/>
      <c r="HU755" s="906"/>
      <c r="HV755" s="906"/>
      <c r="HW755" s="906"/>
      <c r="HX755" s="2233"/>
      <c r="HY755" s="906"/>
      <c r="HZ755" s="906"/>
      <c r="IA755" s="906"/>
      <c r="IB755" s="2233"/>
      <c r="IC755" s="906"/>
      <c r="ID755" s="906"/>
      <c r="IE755" s="906"/>
      <c r="IF755" s="2233"/>
      <c r="IG755" s="374"/>
      <c r="IH755" s="374"/>
      <c r="II755" s="374"/>
      <c r="IJ755" s="462"/>
      <c r="IK755" s="462"/>
      <c r="IL755" s="462"/>
      <c r="IM755" s="462"/>
      <c r="IN755" s="374"/>
      <c r="IO755" s="906"/>
      <c r="IP755" s="906"/>
      <c r="IQ755" s="906"/>
      <c r="IR755" s="2233"/>
      <c r="IS755" s="374"/>
      <c r="IT755" s="374"/>
      <c r="IU755" s="374"/>
      <c r="IV755" s="462"/>
      <c r="IW755" s="2243"/>
      <c r="IX755" s="906"/>
      <c r="IY755" s="906"/>
      <c r="IZ755" s="2566"/>
      <c r="JA755" s="2243"/>
      <c r="JB755" s="906"/>
      <c r="JC755" s="906"/>
      <c r="JD755" s="2566"/>
      <c r="JE755" s="2243"/>
      <c r="JF755" s="906"/>
      <c r="JG755" s="906"/>
      <c r="JH755" s="2566"/>
      <c r="JI755" s="2243"/>
      <c r="JJ755" s="906"/>
      <c r="JK755" s="906"/>
      <c r="JL755" s="2566"/>
      <c r="JM755" s="2243"/>
      <c r="JN755" s="906"/>
      <c r="JO755" s="906"/>
      <c r="JP755" s="2566"/>
      <c r="JQ755" s="1906"/>
      <c r="JR755" s="683"/>
      <c r="JS755" s="683"/>
      <c r="JT755" s="2409"/>
      <c r="JU755" s="1869"/>
      <c r="JV755" s="374"/>
      <c r="JW755" s="374"/>
      <c r="JX755" s="2424"/>
      <c r="JY755" s="1869"/>
      <c r="JZ755" s="374"/>
      <c r="KA755" s="374"/>
      <c r="KB755" s="2424"/>
      <c r="KC755" s="1869"/>
      <c r="KD755" s="374"/>
      <c r="KE755" s="374"/>
      <c r="KF755" s="2424"/>
      <c r="KG755" s="1869"/>
      <c r="KH755" s="374"/>
      <c r="KI755" s="374"/>
      <c r="KJ755" s="2424"/>
      <c r="KK755" s="374"/>
      <c r="KL755" s="374"/>
      <c r="KM755" s="374"/>
      <c r="KN755" s="462"/>
      <c r="KO755" s="374"/>
      <c r="KP755" s="374"/>
      <c r="KQ755" s="374"/>
      <c r="KR755" s="462"/>
      <c r="KS755" s="374"/>
      <c r="KT755" s="374"/>
      <c r="KU755" s="374"/>
      <c r="KV755" s="462"/>
      <c r="KW755" s="374"/>
      <c r="KX755" s="374"/>
      <c r="KY755" s="374"/>
      <c r="KZ755" s="462"/>
      <c r="LA755" s="374"/>
      <c r="LB755" s="374"/>
      <c r="LC755" s="374"/>
      <c r="LD755" s="462"/>
      <c r="LE755" s="374"/>
      <c r="LF755" s="374"/>
      <c r="LG755" s="374"/>
      <c r="LH755" s="462"/>
      <c r="LI755" s="374"/>
      <c r="LJ755" s="374"/>
      <c r="LK755" s="374"/>
      <c r="LL755" s="462"/>
      <c r="LM755" s="374"/>
      <c r="LN755" s="374"/>
      <c r="LO755" s="374"/>
      <c r="LP755" s="462"/>
      <c r="LQ755" s="374"/>
      <c r="LR755" s="374"/>
      <c r="LS755" s="374"/>
      <c r="LT755" s="462"/>
      <c r="LU755" s="374"/>
      <c r="LV755" s="374"/>
      <c r="LW755" s="374"/>
      <c r="LX755" s="462"/>
      <c r="LY755" s="374"/>
      <c r="LZ755" s="374"/>
      <c r="MA755" s="374"/>
      <c r="MB755" s="462"/>
      <c r="MC755" s="374"/>
      <c r="MD755" s="374"/>
      <c r="ME755" s="374"/>
      <c r="MF755" s="462"/>
      <c r="MG755" s="374"/>
      <c r="MH755" s="374"/>
      <c r="MI755" s="374"/>
      <c r="MJ755" s="462"/>
      <c r="MK755" s="374"/>
      <c r="ML755" s="374"/>
      <c r="MM755" s="374"/>
      <c r="MN755" s="462"/>
      <c r="MO755" s="374"/>
      <c r="MP755" s="374"/>
      <c r="MQ755" s="374"/>
      <c r="MR755" s="462"/>
      <c r="MS755" s="374"/>
      <c r="MT755" s="374"/>
      <c r="MU755" s="374"/>
      <c r="MV755" s="462"/>
      <c r="MW755" s="374"/>
      <c r="MX755" s="374"/>
      <c r="MY755" s="374"/>
      <c r="MZ755" s="462"/>
      <c r="NA755" s="374"/>
      <c r="NB755" s="374"/>
      <c r="NC755" s="374"/>
      <c r="ND755" s="462"/>
    </row>
    <row r="756" spans="1:368" s="78" customFormat="1" thickBot="1">
      <c r="A756" s="899"/>
      <c r="B756" s="1754"/>
      <c r="C756" s="1790"/>
      <c r="D756" s="2331"/>
      <c r="E756" s="1790"/>
      <c r="F756" s="2342" t="s">
        <v>820</v>
      </c>
      <c r="G756" s="2342"/>
      <c r="H756" s="2562"/>
      <c r="I756" s="2562"/>
      <c r="J756" s="2562"/>
      <c r="K756" s="2563"/>
      <c r="L756" s="1754"/>
      <c r="M756" s="65"/>
      <c r="N756" s="65"/>
      <c r="O756" s="65"/>
      <c r="P756" s="218"/>
      <c r="Q756" s="2538"/>
      <c r="R756" s="2137"/>
      <c r="S756" s="2138"/>
      <c r="T756" s="2564"/>
      <c r="U756" s="41"/>
      <c r="V756" s="41"/>
      <c r="W756" s="41"/>
      <c r="X756" s="100"/>
      <c r="Y756" s="101"/>
      <c r="Z756" s="101"/>
      <c r="AA756" s="101"/>
      <c r="AB756" s="102"/>
      <c r="AC756" s="2245"/>
      <c r="AD756" s="2245"/>
      <c r="AE756" s="2245"/>
      <c r="AF756" s="2565"/>
      <c r="AG756" s="918"/>
      <c r="AH756" s="918"/>
      <c r="AI756" s="918"/>
      <c r="AJ756" s="2241"/>
      <c r="AK756" s="485"/>
      <c r="AL756" s="486"/>
      <c r="AM756" s="486"/>
      <c r="AN756" s="2412"/>
      <c r="AO756" s="2227"/>
      <c r="AP756" s="2227"/>
      <c r="AQ756" s="2227"/>
      <c r="AR756" s="108"/>
      <c r="AS756" s="918"/>
      <c r="AT756" s="918"/>
      <c r="AU756" s="918"/>
      <c r="AV756" s="2241"/>
      <c r="AW756" s="2415"/>
      <c r="AX756" s="2415"/>
      <c r="AY756" s="2416"/>
      <c r="AZ756" s="912"/>
      <c r="BA756" s="4"/>
      <c r="BB756" s="4"/>
      <c r="BC756" s="4"/>
      <c r="BD756" s="2395"/>
      <c r="BE756" s="2418"/>
      <c r="BF756" s="378"/>
      <c r="BG756" s="2448"/>
      <c r="BH756" s="2451"/>
      <c r="BI756" s="221"/>
      <c r="BJ756" s="221"/>
      <c r="BK756" s="221"/>
      <c r="BL756" s="220"/>
      <c r="BM756" s="374"/>
      <c r="BN756" s="374"/>
      <c r="BO756" s="374"/>
      <c r="BP756" s="462"/>
      <c r="BQ756" s="109"/>
      <c r="BR756" s="109"/>
      <c r="BS756" s="109"/>
      <c r="BT756" s="608"/>
      <c r="BU756" s="1939"/>
      <c r="BV756" s="109"/>
      <c r="BW756" s="109"/>
      <c r="BX756" s="1940"/>
      <c r="BY756" s="90"/>
      <c r="BZ756" s="90"/>
      <c r="CA756" s="90"/>
      <c r="CB756" s="120"/>
      <c r="CC756" s="41"/>
      <c r="CD756" s="41"/>
      <c r="CE756" s="41"/>
      <c r="CF756" s="100"/>
      <c r="CG756" s="38"/>
      <c r="CH756" s="38"/>
      <c r="CI756" s="38"/>
      <c r="CJ756" s="117"/>
      <c r="CK756" s="221"/>
      <c r="CL756" s="221"/>
      <c r="CM756" s="221"/>
      <c r="CN756" s="220"/>
      <c r="CO756" s="2011"/>
      <c r="CP756" s="537"/>
      <c r="CQ756" s="537"/>
      <c r="CR756" s="2006"/>
      <c r="CV756" s="121"/>
      <c r="CW756" s="2"/>
      <c r="CY756" s="3"/>
      <c r="CZ756" s="3"/>
      <c r="DA756" s="2"/>
      <c r="DC756" s="3"/>
      <c r="DD756" s="3"/>
      <c r="DE756" s="2"/>
      <c r="DG756" s="3"/>
      <c r="DH756" s="3"/>
      <c r="DI756" s="2"/>
      <c r="DK756" s="3"/>
      <c r="DL756" s="3"/>
      <c r="DM756" s="90"/>
      <c r="DN756" s="90"/>
      <c r="DO756" s="90"/>
      <c r="DP756" s="103"/>
      <c r="DQ756" s="2"/>
      <c r="DS756" s="3"/>
      <c r="DT756" s="121"/>
      <c r="DU756" s="491"/>
      <c r="DV756" s="492"/>
      <c r="DW756" s="492"/>
      <c r="DX756" s="745"/>
      <c r="DY756" s="2"/>
      <c r="EA756" s="3"/>
      <c r="EB756" s="121"/>
      <c r="EC756" s="2"/>
      <c r="EE756" s="3"/>
      <c r="EF756" s="121"/>
      <c r="EG756" s="2"/>
      <c r="EI756" s="3"/>
      <c r="EJ756" s="121"/>
      <c r="EK756" s="2"/>
      <c r="EM756" s="3"/>
      <c r="EN756" s="121"/>
      <c r="EO756" s="462"/>
      <c r="EP756" s="462"/>
      <c r="EQ756" s="462"/>
      <c r="ER756" s="374"/>
      <c r="ES756" s="2"/>
      <c r="EU756" s="3"/>
      <c r="EV756" s="121"/>
      <c r="EW756" s="2"/>
      <c r="EY756" s="3"/>
      <c r="EZ756" s="121"/>
      <c r="FA756" s="2"/>
      <c r="FC756" s="3"/>
      <c r="FD756" s="121"/>
      <c r="FE756" s="1682"/>
      <c r="FF756" s="1683"/>
      <c r="FG756" s="1684"/>
      <c r="FH756" s="1685"/>
      <c r="FL756" s="2252"/>
      <c r="FP756" s="2252"/>
      <c r="FQ756" s="1858"/>
      <c r="FT756" s="2252"/>
      <c r="FX756" s="2252"/>
      <c r="FY756" s="2213"/>
      <c r="FZ756" s="2213"/>
      <c r="GA756" s="2213"/>
      <c r="GB756" s="2411"/>
      <c r="GC756" s="462"/>
      <c r="GD756" s="462"/>
      <c r="GE756" s="462"/>
      <c r="GF756" s="374"/>
      <c r="GG756" s="1858"/>
      <c r="GJ756" s="2252"/>
      <c r="GK756" s="1858"/>
      <c r="GN756" s="2252"/>
      <c r="GR756" s="2252"/>
      <c r="GV756" s="1858"/>
      <c r="GW756" s="374"/>
      <c r="GX756" s="374"/>
      <c r="GY756" s="374"/>
      <c r="GZ756" s="462"/>
      <c r="HA756" s="2233"/>
      <c r="HB756" s="2233"/>
      <c r="HC756" s="2233"/>
      <c r="HD756" s="906"/>
      <c r="HE756" s="2233"/>
      <c r="HF756" s="2233"/>
      <c r="HG756" s="2233"/>
      <c r="HH756" s="906"/>
      <c r="HI756" s="906"/>
      <c r="HJ756" s="906"/>
      <c r="HK756" s="906"/>
      <c r="HL756" s="2233"/>
      <c r="HM756" s="906"/>
      <c r="HN756" s="906"/>
      <c r="HO756" s="906"/>
      <c r="HP756" s="2233"/>
      <c r="HQ756" s="906"/>
      <c r="HR756" s="906"/>
      <c r="HS756" s="906"/>
      <c r="HT756" s="2233"/>
      <c r="HU756" s="906"/>
      <c r="HV756" s="906"/>
      <c r="HW756" s="906"/>
      <c r="HX756" s="2233"/>
      <c r="HY756" s="906"/>
      <c r="HZ756" s="906"/>
      <c r="IA756" s="906"/>
      <c r="IB756" s="2233"/>
      <c r="IC756" s="906"/>
      <c r="ID756" s="906"/>
      <c r="IE756" s="906"/>
      <c r="IF756" s="2233"/>
      <c r="IG756" s="374"/>
      <c r="IH756" s="374"/>
      <c r="II756" s="374"/>
      <c r="IJ756" s="462"/>
      <c r="IK756" s="462"/>
      <c r="IL756" s="462"/>
      <c r="IM756" s="462"/>
      <c r="IN756" s="374"/>
      <c r="IO756" s="906"/>
      <c r="IP756" s="906"/>
      <c r="IQ756" s="906"/>
      <c r="IR756" s="2233"/>
      <c r="IS756" s="374"/>
      <c r="IT756" s="374"/>
      <c r="IU756" s="374"/>
      <c r="IV756" s="462"/>
      <c r="IW756" s="2243"/>
      <c r="IX756" s="906"/>
      <c r="IY756" s="906"/>
      <c r="IZ756" s="2566"/>
      <c r="JA756" s="2243"/>
      <c r="JB756" s="906"/>
      <c r="JC756" s="906"/>
      <c r="JD756" s="2566"/>
      <c r="JE756" s="2243"/>
      <c r="JF756" s="906"/>
      <c r="JG756" s="906"/>
      <c r="JH756" s="2566"/>
      <c r="JI756" s="2243"/>
      <c r="JJ756" s="906"/>
      <c r="JK756" s="906"/>
      <c r="JL756" s="2566"/>
      <c r="JM756" s="2243"/>
      <c r="JN756" s="906"/>
      <c r="JO756" s="906"/>
      <c r="JP756" s="2566"/>
      <c r="JQ756" s="1906"/>
      <c r="JR756" s="683"/>
      <c r="JS756" s="683"/>
      <c r="JT756" s="2409"/>
      <c r="JU756" s="1869"/>
      <c r="JV756" s="374"/>
      <c r="JW756" s="374"/>
      <c r="JX756" s="2424"/>
      <c r="JY756" s="1869"/>
      <c r="JZ756" s="374"/>
      <c r="KA756" s="374"/>
      <c r="KB756" s="2424"/>
      <c r="KC756" s="1869"/>
      <c r="KD756" s="374"/>
      <c r="KE756" s="374"/>
      <c r="KF756" s="2424"/>
      <c r="KG756" s="1869"/>
      <c r="KH756" s="374"/>
      <c r="KI756" s="374"/>
      <c r="KJ756" s="2424"/>
      <c r="KK756" s="374"/>
      <c r="KL756" s="374"/>
      <c r="KM756" s="374"/>
      <c r="KN756" s="462"/>
      <c r="KO756" s="374"/>
      <c r="KP756" s="374"/>
      <c r="KQ756" s="374"/>
      <c r="KR756" s="462"/>
      <c r="KS756" s="374"/>
      <c r="KT756" s="374"/>
      <c r="KU756" s="374"/>
      <c r="KV756" s="462"/>
      <c r="KW756" s="374"/>
      <c r="KX756" s="374"/>
      <c r="KY756" s="374"/>
      <c r="KZ756" s="462"/>
      <c r="LA756" s="374"/>
      <c r="LB756" s="374"/>
      <c r="LC756" s="374"/>
      <c r="LD756" s="462"/>
      <c r="LE756" s="374"/>
      <c r="LF756" s="374"/>
      <c r="LG756" s="374"/>
      <c r="LH756" s="462"/>
      <c r="LI756" s="374"/>
      <c r="LJ756" s="374"/>
      <c r="LK756" s="374"/>
      <c r="LL756" s="462"/>
      <c r="LM756" s="374"/>
      <c r="LN756" s="374"/>
      <c r="LO756" s="374"/>
      <c r="LP756" s="462"/>
      <c r="LQ756" s="374"/>
      <c r="LR756" s="374"/>
      <c r="LS756" s="374"/>
      <c r="LT756" s="462"/>
      <c r="LU756" s="374"/>
      <c r="LV756" s="374"/>
      <c r="LW756" s="374"/>
      <c r="LX756" s="462"/>
      <c r="LY756" s="374"/>
      <c r="LZ756" s="374"/>
      <c r="MA756" s="374"/>
      <c r="MB756" s="462"/>
      <c r="MC756" s="374"/>
      <c r="MD756" s="374"/>
      <c r="ME756" s="374"/>
      <c r="MF756" s="462"/>
      <c r="MG756" s="374"/>
      <c r="MH756" s="374"/>
      <c r="MI756" s="374"/>
      <c r="MJ756" s="462"/>
      <c r="MK756" s="374"/>
      <c r="ML756" s="374"/>
      <c r="MM756" s="374"/>
      <c r="MN756" s="462"/>
      <c r="MO756" s="374"/>
      <c r="MP756" s="374"/>
      <c r="MQ756" s="374"/>
      <c r="MR756" s="462"/>
      <c r="MS756" s="374"/>
      <c r="MT756" s="374"/>
      <c r="MU756" s="374"/>
      <c r="MV756" s="462"/>
      <c r="MW756" s="374"/>
      <c r="MX756" s="374"/>
      <c r="MY756" s="374"/>
      <c r="MZ756" s="462"/>
      <c r="NA756" s="374"/>
      <c r="NB756" s="374"/>
      <c r="NC756" s="374"/>
      <c r="ND756" s="462"/>
    </row>
    <row r="757" spans="1:368" s="78" customFormat="1" thickBot="1">
      <c r="A757" s="899"/>
      <c r="B757" s="1754"/>
      <c r="C757" s="1790"/>
      <c r="D757" s="2331"/>
      <c r="E757" s="1790"/>
      <c r="F757" s="2342"/>
      <c r="G757" s="2342"/>
      <c r="H757" s="2562"/>
      <c r="I757" s="2562"/>
      <c r="J757" s="2562"/>
      <c r="K757" s="2563"/>
      <c r="L757" s="1754"/>
      <c r="M757" s="65"/>
      <c r="N757" s="65"/>
      <c r="O757" s="65"/>
      <c r="P757" s="218"/>
      <c r="Q757" s="2538"/>
      <c r="R757" s="2137"/>
      <c r="S757" s="2138"/>
      <c r="T757" s="2564"/>
      <c r="U757" s="41"/>
      <c r="V757" s="41"/>
      <c r="W757" s="41"/>
      <c r="X757" s="100"/>
      <c r="Y757" s="101"/>
      <c r="Z757" s="101"/>
      <c r="AA757" s="101"/>
      <c r="AB757" s="102"/>
      <c r="AC757" s="2245"/>
      <c r="AD757" s="2245"/>
      <c r="AE757" s="2245"/>
      <c r="AF757" s="2565"/>
      <c r="AG757" s="918"/>
      <c r="AH757" s="918"/>
      <c r="AI757" s="918"/>
      <c r="AJ757" s="2241"/>
      <c r="AK757" s="485"/>
      <c r="AL757" s="486"/>
      <c r="AM757" s="486"/>
      <c r="AN757" s="2412"/>
      <c r="AO757" s="2227"/>
      <c r="AP757" s="2227"/>
      <c r="AQ757" s="2227"/>
      <c r="AR757" s="108"/>
      <c r="AS757" s="918"/>
      <c r="AT757" s="918"/>
      <c r="AU757" s="918"/>
      <c r="AV757" s="2241"/>
      <c r="AW757" s="2415"/>
      <c r="AX757" s="2415"/>
      <c r="AY757" s="2416"/>
      <c r="AZ757" s="912"/>
      <c r="BA757" s="4"/>
      <c r="BB757" s="4"/>
      <c r="BC757" s="4"/>
      <c r="BD757" s="2395"/>
      <c r="BE757" s="2418"/>
      <c r="BF757" s="378"/>
      <c r="BG757" s="2448"/>
      <c r="BH757" s="2451"/>
      <c r="BI757" s="221"/>
      <c r="BJ757" s="221"/>
      <c r="BK757" s="221"/>
      <c r="BL757" s="220"/>
      <c r="BM757" s="374"/>
      <c r="BN757" s="374"/>
      <c r="BO757" s="374"/>
      <c r="BP757" s="462"/>
      <c r="BQ757" s="109"/>
      <c r="BR757" s="109"/>
      <c r="BS757" s="109"/>
      <c r="BT757" s="608"/>
      <c r="BU757" s="1939"/>
      <c r="BV757" s="109"/>
      <c r="BW757" s="109"/>
      <c r="BX757" s="1940"/>
      <c r="BY757" s="90"/>
      <c r="BZ757" s="90"/>
      <c r="CA757" s="90"/>
      <c r="CB757" s="120"/>
      <c r="CC757" s="41"/>
      <c r="CD757" s="41"/>
      <c r="CE757" s="41"/>
      <c r="CF757" s="100"/>
      <c r="CG757" s="38"/>
      <c r="CH757" s="38"/>
      <c r="CI757" s="38"/>
      <c r="CJ757" s="117"/>
      <c r="CK757" s="221"/>
      <c r="CL757" s="221"/>
      <c r="CM757" s="221"/>
      <c r="CN757" s="220"/>
      <c r="CO757" s="2011"/>
      <c r="CP757" s="537"/>
      <c r="CQ757" s="537"/>
      <c r="CR757" s="2006"/>
      <c r="CV757" s="121"/>
      <c r="CW757" s="2"/>
      <c r="CY757" s="3"/>
      <c r="CZ757" s="3"/>
      <c r="DA757" s="2"/>
      <c r="DC757" s="3"/>
      <c r="DD757" s="3"/>
      <c r="DE757" s="2"/>
      <c r="DG757" s="3"/>
      <c r="DH757" s="3"/>
      <c r="DI757" s="2"/>
      <c r="DK757" s="3"/>
      <c r="DL757" s="3"/>
      <c r="DM757" s="90"/>
      <c r="DN757" s="90"/>
      <c r="DO757" s="90"/>
      <c r="DP757" s="103"/>
      <c r="DQ757" s="2"/>
      <c r="DS757" s="3"/>
      <c r="DT757" s="121"/>
      <c r="DU757" s="491"/>
      <c r="DV757" s="492"/>
      <c r="DW757" s="492"/>
      <c r="DX757" s="745"/>
      <c r="DY757" s="2"/>
      <c r="EA757" s="3"/>
      <c r="EB757" s="121"/>
      <c r="EC757" s="2"/>
      <c r="EE757" s="3"/>
      <c r="EF757" s="121"/>
      <c r="EG757" s="2"/>
      <c r="EI757" s="3"/>
      <c r="EJ757" s="121"/>
      <c r="EK757" s="2"/>
      <c r="EM757" s="3"/>
      <c r="EN757" s="121"/>
      <c r="EO757" s="462"/>
      <c r="EP757" s="462"/>
      <c r="EQ757" s="462"/>
      <c r="ER757" s="374"/>
      <c r="ES757" s="2"/>
      <c r="EU757" s="3"/>
      <c r="EV757" s="121"/>
      <c r="EW757" s="2"/>
      <c r="EY757" s="3"/>
      <c r="EZ757" s="121"/>
      <c r="FA757" s="2"/>
      <c r="FC757" s="3"/>
      <c r="FD757" s="121"/>
      <c r="FE757" s="1682"/>
      <c r="FF757" s="1683"/>
      <c r="FG757" s="1684"/>
      <c r="FH757" s="1685"/>
      <c r="FL757" s="2252"/>
      <c r="FP757" s="2252"/>
      <c r="FQ757" s="1858"/>
      <c r="FT757" s="2252"/>
      <c r="FX757" s="2252"/>
      <c r="FY757" s="2213"/>
      <c r="FZ757" s="2213"/>
      <c r="GA757" s="2213"/>
      <c r="GB757" s="2411"/>
      <c r="GC757" s="462"/>
      <c r="GD757" s="462"/>
      <c r="GE757" s="462"/>
      <c r="GF757" s="374"/>
      <c r="GG757" s="1858"/>
      <c r="GJ757" s="2252"/>
      <c r="GK757" s="1858"/>
      <c r="GN757" s="2252"/>
      <c r="GR757" s="2252"/>
      <c r="GV757" s="1858"/>
      <c r="GW757" s="374"/>
      <c r="GX757" s="374"/>
      <c r="GY757" s="374"/>
      <c r="GZ757" s="462"/>
      <c r="HA757" s="2233"/>
      <c r="HB757" s="2233"/>
      <c r="HC757" s="2233"/>
      <c r="HD757" s="906"/>
      <c r="HE757" s="2233"/>
      <c r="HF757" s="2233"/>
      <c r="HG757" s="2233"/>
      <c r="HH757" s="906"/>
      <c r="HI757" s="906"/>
      <c r="HJ757" s="906"/>
      <c r="HK757" s="906"/>
      <c r="HL757" s="2233"/>
      <c r="HM757" s="906"/>
      <c r="HN757" s="906"/>
      <c r="HO757" s="906"/>
      <c r="HP757" s="2233"/>
      <c r="HQ757" s="906"/>
      <c r="HR757" s="906"/>
      <c r="HS757" s="906"/>
      <c r="HT757" s="2233"/>
      <c r="HU757" s="906"/>
      <c r="HV757" s="906"/>
      <c r="HW757" s="906"/>
      <c r="HX757" s="2233"/>
      <c r="HY757" s="906"/>
      <c r="HZ757" s="906"/>
      <c r="IA757" s="906"/>
      <c r="IB757" s="2233"/>
      <c r="IC757" s="906"/>
      <c r="ID757" s="906"/>
      <c r="IE757" s="906"/>
      <c r="IF757" s="2233"/>
      <c r="IG757" s="374"/>
      <c r="IH757" s="374"/>
      <c r="II757" s="374"/>
      <c r="IJ757" s="462"/>
      <c r="IK757" s="462"/>
      <c r="IL757" s="462"/>
      <c r="IM757" s="462"/>
      <c r="IN757" s="374"/>
      <c r="IO757" s="906"/>
      <c r="IP757" s="906"/>
      <c r="IQ757" s="906"/>
      <c r="IR757" s="2233"/>
      <c r="IS757" s="374"/>
      <c r="IT757" s="374"/>
      <c r="IU757" s="374"/>
      <c r="IV757" s="462"/>
      <c r="IW757" s="2243"/>
      <c r="IX757" s="906"/>
      <c r="IY757" s="906"/>
      <c r="IZ757" s="2566"/>
      <c r="JA757" s="2243"/>
      <c r="JB757" s="906"/>
      <c r="JC757" s="906"/>
      <c r="JD757" s="2566"/>
      <c r="JE757" s="2243"/>
      <c r="JF757" s="906"/>
      <c r="JG757" s="906"/>
      <c r="JH757" s="2566"/>
      <c r="JI757" s="2243"/>
      <c r="JJ757" s="906"/>
      <c r="JK757" s="906"/>
      <c r="JL757" s="2566"/>
      <c r="JM757" s="2243"/>
      <c r="JN757" s="906"/>
      <c r="JO757" s="906"/>
      <c r="JP757" s="2566"/>
      <c r="JQ757" s="1906"/>
      <c r="JR757" s="683"/>
      <c r="JS757" s="683"/>
      <c r="JT757" s="2409"/>
      <c r="JU757" s="1869"/>
      <c r="JV757" s="374"/>
      <c r="JW757" s="374"/>
      <c r="JX757" s="2424"/>
      <c r="JY757" s="1869"/>
      <c r="JZ757" s="374"/>
      <c r="KA757" s="374"/>
      <c r="KB757" s="2424"/>
      <c r="KC757" s="1869"/>
      <c r="KD757" s="374"/>
      <c r="KE757" s="374"/>
      <c r="KF757" s="2424"/>
      <c r="KG757" s="1869"/>
      <c r="KH757" s="374"/>
      <c r="KI757" s="374"/>
      <c r="KJ757" s="2424"/>
      <c r="KK757" s="374"/>
      <c r="KL757" s="374"/>
      <c r="KM757" s="374"/>
      <c r="KN757" s="462"/>
      <c r="KO757" s="374"/>
      <c r="KP757" s="374"/>
      <c r="KQ757" s="374"/>
      <c r="KR757" s="462"/>
      <c r="KS757" s="374"/>
      <c r="KT757" s="374"/>
      <c r="KU757" s="374"/>
      <c r="KV757" s="462"/>
      <c r="KW757" s="374"/>
      <c r="KX757" s="374"/>
      <c r="KY757" s="374"/>
      <c r="KZ757" s="462"/>
      <c r="LA757" s="374"/>
      <c r="LB757" s="374"/>
      <c r="LC757" s="374"/>
      <c r="LD757" s="462"/>
      <c r="LE757" s="374"/>
      <c r="LF757" s="374"/>
      <c r="LG757" s="374"/>
      <c r="LH757" s="462"/>
      <c r="LI757" s="374"/>
      <c r="LJ757" s="374"/>
      <c r="LK757" s="374"/>
      <c r="LL757" s="462"/>
      <c r="LM757" s="374"/>
      <c r="LN757" s="374"/>
      <c r="LO757" s="374"/>
      <c r="LP757" s="462"/>
      <c r="LQ757" s="374"/>
      <c r="LR757" s="374"/>
      <c r="LS757" s="374"/>
      <c r="LT757" s="462"/>
      <c r="LU757" s="374"/>
      <c r="LV757" s="374"/>
      <c r="LW757" s="374"/>
      <c r="LX757" s="462"/>
      <c r="LY757" s="374"/>
      <c r="LZ757" s="374"/>
      <c r="MA757" s="374"/>
      <c r="MB757" s="462"/>
      <c r="MC757" s="374"/>
      <c r="MD757" s="374"/>
      <c r="ME757" s="374"/>
      <c r="MF757" s="462"/>
      <c r="MG757" s="374"/>
      <c r="MH757" s="374"/>
      <c r="MI757" s="374"/>
      <c r="MJ757" s="462"/>
      <c r="MK757" s="374"/>
      <c r="ML757" s="374"/>
      <c r="MM757" s="374"/>
      <c r="MN757" s="462"/>
      <c r="MO757" s="374"/>
      <c r="MP757" s="374"/>
      <c r="MQ757" s="374"/>
      <c r="MR757" s="462"/>
      <c r="MS757" s="374"/>
      <c r="MT757" s="374"/>
      <c r="MU757" s="374"/>
      <c r="MV757" s="462"/>
      <c r="MW757" s="374"/>
      <c r="MX757" s="374"/>
      <c r="MY757" s="374"/>
      <c r="MZ757" s="462"/>
      <c r="NA757" s="374"/>
      <c r="NB757" s="374"/>
      <c r="NC757" s="374"/>
      <c r="ND757" s="462"/>
    </row>
    <row r="758" spans="1:368" s="78" customFormat="1" thickBot="1">
      <c r="A758" s="899"/>
      <c r="B758" s="1754"/>
      <c r="C758" s="1790"/>
      <c r="D758" s="2331"/>
      <c r="E758" s="1790"/>
      <c r="F758" s="2342" t="s">
        <v>817</v>
      </c>
      <c r="G758" s="2342"/>
      <c r="H758" s="2562"/>
      <c r="I758" s="2562"/>
      <c r="J758" s="2562"/>
      <c r="K758" s="2563"/>
      <c r="L758" s="1754"/>
      <c r="M758" s="65"/>
      <c r="N758" s="65"/>
      <c r="O758" s="65"/>
      <c r="P758" s="218"/>
      <c r="Q758" s="2538"/>
      <c r="R758" s="2137"/>
      <c r="S758" s="2138"/>
      <c r="T758" s="2564"/>
      <c r="U758" s="41"/>
      <c r="V758" s="41"/>
      <c r="W758" s="41"/>
      <c r="X758" s="100"/>
      <c r="Y758" s="101"/>
      <c r="Z758" s="101"/>
      <c r="AA758" s="101"/>
      <c r="AB758" s="102"/>
      <c r="AC758" s="2245"/>
      <c r="AD758" s="2245"/>
      <c r="AE758" s="2245"/>
      <c r="AF758" s="2565"/>
      <c r="AG758" s="918"/>
      <c r="AH758" s="918"/>
      <c r="AI758" s="918"/>
      <c r="AJ758" s="2241"/>
      <c r="AK758" s="485"/>
      <c r="AL758" s="486"/>
      <c r="AM758" s="486"/>
      <c r="AN758" s="2412"/>
      <c r="AO758" s="2227"/>
      <c r="AP758" s="2227"/>
      <c r="AQ758" s="2227"/>
      <c r="AR758" s="108"/>
      <c r="AS758" s="918"/>
      <c r="AT758" s="918"/>
      <c r="AU758" s="918"/>
      <c r="AV758" s="2241"/>
      <c r="AW758" s="2415"/>
      <c r="AX758" s="2415"/>
      <c r="AY758" s="2416"/>
      <c r="AZ758" s="912"/>
      <c r="BA758" s="4"/>
      <c r="BB758" s="4"/>
      <c r="BC758" s="4"/>
      <c r="BD758" s="2395"/>
      <c r="BE758" s="2418"/>
      <c r="BF758" s="378"/>
      <c r="BG758" s="2448"/>
      <c r="BH758" s="2451"/>
      <c r="BI758" s="221"/>
      <c r="BJ758" s="221"/>
      <c r="BK758" s="221"/>
      <c r="BL758" s="220"/>
      <c r="BM758" s="374"/>
      <c r="BN758" s="374"/>
      <c r="BO758" s="374"/>
      <c r="BP758" s="462"/>
      <c r="BQ758" s="109"/>
      <c r="BR758" s="109"/>
      <c r="BS758" s="109"/>
      <c r="BT758" s="608"/>
      <c r="BU758" s="1939"/>
      <c r="BV758" s="109"/>
      <c r="BW758" s="109"/>
      <c r="BX758" s="1940"/>
      <c r="BY758" s="90"/>
      <c r="BZ758" s="90"/>
      <c r="CA758" s="90"/>
      <c r="CB758" s="120"/>
      <c r="CC758" s="41"/>
      <c r="CD758" s="41"/>
      <c r="CE758" s="41"/>
      <c r="CF758" s="100"/>
      <c r="CG758" s="38"/>
      <c r="CH758" s="38"/>
      <c r="CI758" s="38"/>
      <c r="CJ758" s="117"/>
      <c r="CK758" s="221"/>
      <c r="CL758" s="221"/>
      <c r="CM758" s="221"/>
      <c r="CN758" s="220"/>
      <c r="CO758" s="2011"/>
      <c r="CP758" s="537"/>
      <c r="CQ758" s="537"/>
      <c r="CR758" s="2006"/>
      <c r="CV758" s="121"/>
      <c r="CW758" s="2"/>
      <c r="CY758" s="3"/>
      <c r="CZ758" s="3"/>
      <c r="DA758" s="2"/>
      <c r="DC758" s="3"/>
      <c r="DD758" s="3"/>
      <c r="DE758" s="2"/>
      <c r="DG758" s="3"/>
      <c r="DH758" s="3"/>
      <c r="DI758" s="2"/>
      <c r="DK758" s="3"/>
      <c r="DL758" s="3"/>
      <c r="DM758" s="90"/>
      <c r="DN758" s="90"/>
      <c r="DO758" s="90"/>
      <c r="DP758" s="103"/>
      <c r="DQ758" s="2"/>
      <c r="DS758" s="3"/>
      <c r="DT758" s="121"/>
      <c r="DU758" s="491"/>
      <c r="DV758" s="492"/>
      <c r="DW758" s="492"/>
      <c r="DX758" s="745"/>
      <c r="DY758" s="2"/>
      <c r="EA758" s="3"/>
      <c r="EB758" s="121"/>
      <c r="EC758" s="2"/>
      <c r="EE758" s="3"/>
      <c r="EF758" s="121"/>
      <c r="EG758" s="2"/>
      <c r="EI758" s="3"/>
      <c r="EJ758" s="121"/>
      <c r="EK758" s="2"/>
      <c r="EM758" s="3"/>
      <c r="EN758" s="121"/>
      <c r="EO758" s="462"/>
      <c r="EP758" s="462"/>
      <c r="EQ758" s="462"/>
      <c r="ER758" s="374"/>
      <c r="ES758" s="2"/>
      <c r="EU758" s="3"/>
      <c r="EV758" s="121"/>
      <c r="EW758" s="2"/>
      <c r="EY758" s="3"/>
      <c r="EZ758" s="121"/>
      <c r="FA758" s="2"/>
      <c r="FC758" s="3"/>
      <c r="FD758" s="121"/>
      <c r="FE758" s="1682"/>
      <c r="FF758" s="1683"/>
      <c r="FG758" s="1684"/>
      <c r="FH758" s="1685"/>
      <c r="FL758" s="2252"/>
      <c r="FP758" s="2252"/>
      <c r="FQ758" s="1858"/>
      <c r="FT758" s="2252"/>
      <c r="FX758" s="2252"/>
      <c r="FY758" s="2213"/>
      <c r="FZ758" s="2213"/>
      <c r="GA758" s="2213"/>
      <c r="GB758" s="2411"/>
      <c r="GC758" s="462"/>
      <c r="GD758" s="462"/>
      <c r="GE758" s="462"/>
      <c r="GF758" s="374"/>
      <c r="GG758" s="1858"/>
      <c r="GJ758" s="2252"/>
      <c r="GK758" s="1858"/>
      <c r="GN758" s="2252"/>
      <c r="GR758" s="2252"/>
      <c r="GV758" s="1858"/>
      <c r="GW758" s="374"/>
      <c r="GX758" s="374"/>
      <c r="GY758" s="374"/>
      <c r="GZ758" s="462"/>
      <c r="HA758" s="2233"/>
      <c r="HB758" s="2233"/>
      <c r="HC758" s="2233"/>
      <c r="HD758" s="906"/>
      <c r="HE758" s="2233"/>
      <c r="HF758" s="2233"/>
      <c r="HG758" s="2233"/>
      <c r="HH758" s="906"/>
      <c r="HI758" s="906"/>
      <c r="HJ758" s="906"/>
      <c r="HK758" s="906"/>
      <c r="HL758" s="2233"/>
      <c r="HM758" s="906"/>
      <c r="HN758" s="906"/>
      <c r="HO758" s="906"/>
      <c r="HP758" s="2233"/>
      <c r="HQ758" s="906"/>
      <c r="HR758" s="906"/>
      <c r="HS758" s="906"/>
      <c r="HT758" s="2233"/>
      <c r="HU758" s="906"/>
      <c r="HV758" s="906"/>
      <c r="HW758" s="906"/>
      <c r="HX758" s="2233"/>
      <c r="HY758" s="906"/>
      <c r="HZ758" s="906"/>
      <c r="IA758" s="906"/>
      <c r="IB758" s="2233"/>
      <c r="IC758" s="906"/>
      <c r="ID758" s="906"/>
      <c r="IE758" s="906"/>
      <c r="IF758" s="2233"/>
      <c r="IG758" s="374"/>
      <c r="IH758" s="374"/>
      <c r="II758" s="374"/>
      <c r="IJ758" s="462"/>
      <c r="IK758" s="462"/>
      <c r="IL758" s="462"/>
      <c r="IM758" s="462"/>
      <c r="IN758" s="374"/>
      <c r="IO758" s="906"/>
      <c r="IP758" s="906"/>
      <c r="IQ758" s="906"/>
      <c r="IR758" s="2233"/>
      <c r="IS758" s="374"/>
      <c r="IT758" s="374"/>
      <c r="IU758" s="374"/>
      <c r="IV758" s="462"/>
      <c r="IW758" s="2243"/>
      <c r="IX758" s="906"/>
      <c r="IY758" s="906"/>
      <c r="IZ758" s="2566"/>
      <c r="JA758" s="2243"/>
      <c r="JB758" s="906"/>
      <c r="JC758" s="906"/>
      <c r="JD758" s="2566"/>
      <c r="JE758" s="2243"/>
      <c r="JF758" s="906"/>
      <c r="JG758" s="906"/>
      <c r="JH758" s="2566"/>
      <c r="JI758" s="2243"/>
      <c r="JJ758" s="906"/>
      <c r="JK758" s="906"/>
      <c r="JL758" s="2566"/>
      <c r="JM758" s="2243"/>
      <c r="JN758" s="906"/>
      <c r="JO758" s="906"/>
      <c r="JP758" s="2566"/>
      <c r="JQ758" s="1906"/>
      <c r="JR758" s="683"/>
      <c r="JS758" s="683"/>
      <c r="JT758" s="2409"/>
      <c r="JU758" s="1869"/>
      <c r="JV758" s="374"/>
      <c r="JW758" s="374"/>
      <c r="JX758" s="2424"/>
      <c r="JY758" s="1869"/>
      <c r="JZ758" s="374"/>
      <c r="KA758" s="374"/>
      <c r="KB758" s="2424"/>
      <c r="KC758" s="1869"/>
      <c r="KD758" s="374"/>
      <c r="KE758" s="374"/>
      <c r="KF758" s="2424"/>
      <c r="KG758" s="1869"/>
      <c r="KH758" s="374"/>
      <c r="KI758" s="374"/>
      <c r="KJ758" s="2424"/>
      <c r="KK758" s="374"/>
      <c r="KL758" s="374"/>
      <c r="KM758" s="374"/>
      <c r="KN758" s="462"/>
      <c r="KO758" s="374"/>
      <c r="KP758" s="374"/>
      <c r="KQ758" s="374"/>
      <c r="KR758" s="462"/>
      <c r="KS758" s="374"/>
      <c r="KT758" s="374"/>
      <c r="KU758" s="374"/>
      <c r="KV758" s="462"/>
      <c r="KW758" s="374"/>
      <c r="KX758" s="374"/>
      <c r="KY758" s="374"/>
      <c r="KZ758" s="462"/>
      <c r="LA758" s="374"/>
      <c r="LB758" s="374"/>
      <c r="LC758" s="374"/>
      <c r="LD758" s="462"/>
      <c r="LE758" s="374"/>
      <c r="LF758" s="374"/>
      <c r="LG758" s="374"/>
      <c r="LH758" s="462"/>
      <c r="LI758" s="374"/>
      <c r="LJ758" s="374"/>
      <c r="LK758" s="374"/>
      <c r="LL758" s="462"/>
      <c r="LM758" s="374"/>
      <c r="LN758" s="374"/>
      <c r="LO758" s="374"/>
      <c r="LP758" s="462"/>
      <c r="LQ758" s="374"/>
      <c r="LR758" s="374"/>
      <c r="LS758" s="374"/>
      <c r="LT758" s="462"/>
      <c r="LU758" s="374"/>
      <c r="LV758" s="374"/>
      <c r="LW758" s="374"/>
      <c r="LX758" s="462"/>
      <c r="LY758" s="374"/>
      <c r="LZ758" s="374"/>
      <c r="MA758" s="374"/>
      <c r="MB758" s="462"/>
      <c r="MC758" s="374"/>
      <c r="MD758" s="374"/>
      <c r="ME758" s="374"/>
      <c r="MF758" s="462"/>
      <c r="MG758" s="374"/>
      <c r="MH758" s="374"/>
      <c r="MI758" s="374"/>
      <c r="MJ758" s="462"/>
      <c r="MK758" s="374"/>
      <c r="ML758" s="374"/>
      <c r="MM758" s="374"/>
      <c r="MN758" s="462"/>
      <c r="MO758" s="374"/>
      <c r="MP758" s="374"/>
      <c r="MQ758" s="374"/>
      <c r="MR758" s="462"/>
      <c r="MS758" s="374"/>
      <c r="MT758" s="374"/>
      <c r="MU758" s="374"/>
      <c r="MV758" s="462"/>
      <c r="MW758" s="374"/>
      <c r="MX758" s="374"/>
      <c r="MY758" s="374"/>
      <c r="MZ758" s="462"/>
      <c r="NA758" s="374"/>
      <c r="NB758" s="374"/>
      <c r="NC758" s="374"/>
      <c r="ND758" s="462"/>
    </row>
    <row r="759" spans="1:368" s="78" customFormat="1" thickBot="1">
      <c r="A759" s="899"/>
      <c r="B759" s="1754"/>
      <c r="C759" s="1790"/>
      <c r="D759" s="2331"/>
      <c r="E759" s="1790"/>
      <c r="F759" s="2342" t="s">
        <v>816</v>
      </c>
      <c r="G759" s="2342"/>
      <c r="H759" s="2562"/>
      <c r="I759" s="2562"/>
      <c r="J759" s="2562"/>
      <c r="K759" s="2563"/>
      <c r="L759" s="1754"/>
      <c r="M759" s="65"/>
      <c r="N759" s="65"/>
      <c r="O759" s="65"/>
      <c r="P759" s="218"/>
      <c r="Q759" s="2538"/>
      <c r="R759" s="2137"/>
      <c r="S759" s="2138"/>
      <c r="T759" s="2564"/>
      <c r="U759" s="41"/>
      <c r="V759" s="41"/>
      <c r="W759" s="41"/>
      <c r="X759" s="100"/>
      <c r="Y759" s="101"/>
      <c r="Z759" s="101"/>
      <c r="AA759" s="101"/>
      <c r="AB759" s="102"/>
      <c r="AC759" s="2245"/>
      <c r="AD759" s="2245"/>
      <c r="AE759" s="2245"/>
      <c r="AF759" s="2565"/>
      <c r="AG759" s="918"/>
      <c r="AH759" s="918"/>
      <c r="AI759" s="918"/>
      <c r="AJ759" s="2241"/>
      <c r="AK759" s="485"/>
      <c r="AL759" s="486"/>
      <c r="AM759" s="486"/>
      <c r="AN759" s="2412"/>
      <c r="AO759" s="2227"/>
      <c r="AP759" s="2227"/>
      <c r="AQ759" s="2227"/>
      <c r="AR759" s="108"/>
      <c r="AS759" s="918"/>
      <c r="AT759" s="918"/>
      <c r="AU759" s="918"/>
      <c r="AV759" s="2241"/>
      <c r="AW759" s="2415"/>
      <c r="AX759" s="2415"/>
      <c r="AY759" s="2416"/>
      <c r="AZ759" s="912"/>
      <c r="BA759" s="4"/>
      <c r="BB759" s="4"/>
      <c r="BC759" s="4"/>
      <c r="BD759" s="2395"/>
      <c r="BE759" s="2418"/>
      <c r="BF759" s="378"/>
      <c r="BG759" s="2448"/>
      <c r="BH759" s="2451"/>
      <c r="BI759" s="221"/>
      <c r="BJ759" s="221"/>
      <c r="BK759" s="221"/>
      <c r="BL759" s="220"/>
      <c r="BM759" s="374"/>
      <c r="BN759" s="374"/>
      <c r="BO759" s="374"/>
      <c r="BP759" s="462"/>
      <c r="BQ759" s="109"/>
      <c r="BR759" s="109"/>
      <c r="BS759" s="109"/>
      <c r="BT759" s="608"/>
      <c r="BU759" s="1939"/>
      <c r="BV759" s="109"/>
      <c r="BW759" s="109"/>
      <c r="BX759" s="1940"/>
      <c r="BY759" s="90"/>
      <c r="BZ759" s="90"/>
      <c r="CA759" s="90"/>
      <c r="CB759" s="120"/>
      <c r="CC759" s="41"/>
      <c r="CD759" s="41"/>
      <c r="CE759" s="41"/>
      <c r="CF759" s="100"/>
      <c r="CG759" s="38"/>
      <c r="CH759" s="38"/>
      <c r="CI759" s="38"/>
      <c r="CJ759" s="117"/>
      <c r="CK759" s="221"/>
      <c r="CL759" s="221"/>
      <c r="CM759" s="221"/>
      <c r="CN759" s="220"/>
      <c r="CO759" s="2011"/>
      <c r="CP759" s="537"/>
      <c r="CQ759" s="537"/>
      <c r="CR759" s="2006"/>
      <c r="CV759" s="121"/>
      <c r="CW759" s="2"/>
      <c r="CY759" s="3"/>
      <c r="CZ759" s="3"/>
      <c r="DA759" s="2"/>
      <c r="DC759" s="3"/>
      <c r="DD759" s="3"/>
      <c r="DE759" s="2"/>
      <c r="DG759" s="3"/>
      <c r="DH759" s="3"/>
      <c r="DI759" s="2"/>
      <c r="DK759" s="3"/>
      <c r="DL759" s="3"/>
      <c r="DM759" s="90"/>
      <c r="DN759" s="90"/>
      <c r="DO759" s="90"/>
      <c r="DP759" s="103"/>
      <c r="DQ759" s="2"/>
      <c r="DS759" s="3"/>
      <c r="DT759" s="121"/>
      <c r="DU759" s="491"/>
      <c r="DV759" s="492"/>
      <c r="DW759" s="492"/>
      <c r="DX759" s="745"/>
      <c r="DY759" s="2"/>
      <c r="EA759" s="3"/>
      <c r="EB759" s="121"/>
      <c r="EC759" s="2"/>
      <c r="EE759" s="3"/>
      <c r="EF759" s="121"/>
      <c r="EG759" s="2"/>
      <c r="EI759" s="3"/>
      <c r="EJ759" s="121"/>
      <c r="EK759" s="2"/>
      <c r="EM759" s="3"/>
      <c r="EN759" s="121"/>
      <c r="EO759" s="462"/>
      <c r="EP759" s="462"/>
      <c r="EQ759" s="462"/>
      <c r="ER759" s="374"/>
      <c r="ES759" s="2"/>
      <c r="EU759" s="3"/>
      <c r="EV759" s="121"/>
      <c r="EW759" s="2"/>
      <c r="EY759" s="3"/>
      <c r="EZ759" s="121"/>
      <c r="FA759" s="2"/>
      <c r="FC759" s="3"/>
      <c r="FD759" s="121"/>
      <c r="FE759" s="1682"/>
      <c r="FF759" s="1683"/>
      <c r="FG759" s="1684"/>
      <c r="FH759" s="1685"/>
      <c r="FL759" s="2252"/>
      <c r="FP759" s="2252"/>
      <c r="FQ759" s="1858"/>
      <c r="FT759" s="2252"/>
      <c r="FX759" s="2252"/>
      <c r="FY759" s="2213"/>
      <c r="FZ759" s="2213"/>
      <c r="GA759" s="2213"/>
      <c r="GB759" s="2411"/>
      <c r="GC759" s="462"/>
      <c r="GD759" s="462"/>
      <c r="GE759" s="462"/>
      <c r="GF759" s="374"/>
      <c r="GG759" s="1858"/>
      <c r="GJ759" s="2252"/>
      <c r="GK759" s="1858"/>
      <c r="GN759" s="2252"/>
      <c r="GR759" s="2252"/>
      <c r="GV759" s="1858"/>
      <c r="GW759" s="374"/>
      <c r="GX759" s="374"/>
      <c r="GY759" s="374"/>
      <c r="GZ759" s="462"/>
      <c r="HA759" s="2233"/>
      <c r="HB759" s="2233"/>
      <c r="HC759" s="2233"/>
      <c r="HD759" s="906"/>
      <c r="HE759" s="2233"/>
      <c r="HF759" s="2233"/>
      <c r="HG759" s="2233"/>
      <c r="HH759" s="906"/>
      <c r="HI759" s="906"/>
      <c r="HJ759" s="906"/>
      <c r="HK759" s="906"/>
      <c r="HL759" s="2233"/>
      <c r="HM759" s="906"/>
      <c r="HN759" s="906"/>
      <c r="HO759" s="906"/>
      <c r="HP759" s="2233"/>
      <c r="HQ759" s="906"/>
      <c r="HR759" s="906"/>
      <c r="HS759" s="906"/>
      <c r="HT759" s="2233"/>
      <c r="HU759" s="906"/>
      <c r="HV759" s="906"/>
      <c r="HW759" s="906"/>
      <c r="HX759" s="2233"/>
      <c r="HY759" s="906"/>
      <c r="HZ759" s="906"/>
      <c r="IA759" s="906"/>
      <c r="IB759" s="2233"/>
      <c r="IC759" s="906"/>
      <c r="ID759" s="906"/>
      <c r="IE759" s="906"/>
      <c r="IF759" s="2233"/>
      <c r="IG759" s="374"/>
      <c r="IH759" s="374"/>
      <c r="II759" s="374"/>
      <c r="IJ759" s="462"/>
      <c r="IK759" s="462"/>
      <c r="IL759" s="462"/>
      <c r="IM759" s="462"/>
      <c r="IN759" s="374"/>
      <c r="IO759" s="906"/>
      <c r="IP759" s="906"/>
      <c r="IQ759" s="906"/>
      <c r="IR759" s="2233"/>
      <c r="IS759" s="374"/>
      <c r="IT759" s="374"/>
      <c r="IU759" s="374"/>
      <c r="IV759" s="462"/>
      <c r="IW759" s="2243"/>
      <c r="IX759" s="906"/>
      <c r="IY759" s="906"/>
      <c r="IZ759" s="2566"/>
      <c r="JA759" s="2243"/>
      <c r="JB759" s="906"/>
      <c r="JC759" s="906"/>
      <c r="JD759" s="2566"/>
      <c r="JE759" s="2243"/>
      <c r="JF759" s="906"/>
      <c r="JG759" s="906"/>
      <c r="JH759" s="2566"/>
      <c r="JI759" s="2243"/>
      <c r="JJ759" s="906"/>
      <c r="JK759" s="906"/>
      <c r="JL759" s="2566"/>
      <c r="JM759" s="2243"/>
      <c r="JN759" s="906"/>
      <c r="JO759" s="906"/>
      <c r="JP759" s="2566"/>
      <c r="JQ759" s="1906"/>
      <c r="JR759" s="683"/>
      <c r="JS759" s="683"/>
      <c r="JT759" s="2409"/>
      <c r="JU759" s="1869"/>
      <c r="JV759" s="374"/>
      <c r="JW759" s="374"/>
      <c r="JX759" s="2424"/>
      <c r="JY759" s="1869"/>
      <c r="JZ759" s="374"/>
      <c r="KA759" s="374"/>
      <c r="KB759" s="2424"/>
      <c r="KC759" s="1869"/>
      <c r="KD759" s="374"/>
      <c r="KE759" s="374"/>
      <c r="KF759" s="2424"/>
      <c r="KG759" s="1869"/>
      <c r="KH759" s="374"/>
      <c r="KI759" s="374"/>
      <c r="KJ759" s="2424"/>
      <c r="KK759" s="374"/>
      <c r="KL759" s="374"/>
      <c r="KM759" s="374"/>
      <c r="KN759" s="462"/>
      <c r="KO759" s="374"/>
      <c r="KP759" s="374"/>
      <c r="KQ759" s="374"/>
      <c r="KR759" s="462"/>
      <c r="KS759" s="374"/>
      <c r="KT759" s="374"/>
      <c r="KU759" s="374"/>
      <c r="KV759" s="462"/>
      <c r="KW759" s="374"/>
      <c r="KX759" s="374"/>
      <c r="KY759" s="374"/>
      <c r="KZ759" s="462"/>
      <c r="LA759" s="374"/>
      <c r="LB759" s="374"/>
      <c r="LC759" s="374"/>
      <c r="LD759" s="462"/>
      <c r="LE759" s="374"/>
      <c r="LF759" s="374"/>
      <c r="LG759" s="374"/>
      <c r="LH759" s="462"/>
      <c r="LI759" s="374"/>
      <c r="LJ759" s="374"/>
      <c r="LK759" s="374"/>
      <c r="LL759" s="462"/>
      <c r="LM759" s="374"/>
      <c r="LN759" s="374"/>
      <c r="LO759" s="374"/>
      <c r="LP759" s="462"/>
      <c r="LQ759" s="374"/>
      <c r="LR759" s="374"/>
      <c r="LS759" s="374"/>
      <c r="LT759" s="462"/>
      <c r="LU759" s="374"/>
      <c r="LV759" s="374"/>
      <c r="LW759" s="374"/>
      <c r="LX759" s="462"/>
      <c r="LY759" s="374"/>
      <c r="LZ759" s="374"/>
      <c r="MA759" s="374"/>
      <c r="MB759" s="462"/>
      <c r="MC759" s="374"/>
      <c r="MD759" s="374"/>
      <c r="ME759" s="374"/>
      <c r="MF759" s="462"/>
      <c r="MG759" s="374"/>
      <c r="MH759" s="374"/>
      <c r="MI759" s="374"/>
      <c r="MJ759" s="462"/>
      <c r="MK759" s="374"/>
      <c r="ML759" s="374"/>
      <c r="MM759" s="374"/>
      <c r="MN759" s="462"/>
      <c r="MO759" s="374"/>
      <c r="MP759" s="374"/>
      <c r="MQ759" s="374"/>
      <c r="MR759" s="462"/>
      <c r="MS759" s="374"/>
      <c r="MT759" s="374"/>
      <c r="MU759" s="374"/>
      <c r="MV759" s="462"/>
      <c r="MW759" s="374"/>
      <c r="MX759" s="374"/>
      <c r="MY759" s="374"/>
      <c r="MZ759" s="462"/>
      <c r="NA759" s="374"/>
      <c r="NB759" s="374"/>
      <c r="NC759" s="374"/>
      <c r="ND759" s="462"/>
    </row>
    <row r="760" spans="1:368" s="78" customFormat="1" thickBot="1">
      <c r="A760" s="899"/>
      <c r="B760" s="1754"/>
      <c r="C760" s="1790"/>
      <c r="D760" s="2331"/>
      <c r="E760" s="1790"/>
      <c r="F760" s="2342"/>
      <c r="G760" s="2342"/>
      <c r="H760" s="2562"/>
      <c r="I760" s="2562"/>
      <c r="J760" s="2562"/>
      <c r="K760" s="2563"/>
      <c r="L760" s="1754"/>
      <c r="M760" s="65"/>
      <c r="N760" s="65"/>
      <c r="O760" s="65"/>
      <c r="P760" s="218"/>
      <c r="Q760" s="2538"/>
      <c r="R760" s="2137"/>
      <c r="S760" s="2138"/>
      <c r="T760" s="2564"/>
      <c r="U760" s="41"/>
      <c r="V760" s="41"/>
      <c r="W760" s="41"/>
      <c r="X760" s="100"/>
      <c r="Y760" s="101"/>
      <c r="Z760" s="101"/>
      <c r="AA760" s="101"/>
      <c r="AB760" s="102"/>
      <c r="AC760" s="2245"/>
      <c r="AD760" s="2245"/>
      <c r="AE760" s="2245"/>
      <c r="AF760" s="2565"/>
      <c r="AG760" s="918"/>
      <c r="AH760" s="918"/>
      <c r="AI760" s="918"/>
      <c r="AJ760" s="2241"/>
      <c r="AK760" s="485"/>
      <c r="AL760" s="486"/>
      <c r="AM760" s="486"/>
      <c r="AN760" s="2412"/>
      <c r="AO760" s="2227"/>
      <c r="AP760" s="2227"/>
      <c r="AQ760" s="2227"/>
      <c r="AR760" s="108"/>
      <c r="AS760" s="918"/>
      <c r="AT760" s="918"/>
      <c r="AU760" s="918"/>
      <c r="AV760" s="2241"/>
      <c r="AW760" s="2415"/>
      <c r="AX760" s="2415"/>
      <c r="AY760" s="2416"/>
      <c r="AZ760" s="912"/>
      <c r="BA760" s="4"/>
      <c r="BB760" s="4"/>
      <c r="BC760" s="4"/>
      <c r="BD760" s="2395"/>
      <c r="BE760" s="2418"/>
      <c r="BF760" s="378"/>
      <c r="BG760" s="2448"/>
      <c r="BH760" s="2451"/>
      <c r="BI760" s="221"/>
      <c r="BJ760" s="221"/>
      <c r="BK760" s="221"/>
      <c r="BL760" s="220"/>
      <c r="BM760" s="374"/>
      <c r="BN760" s="374"/>
      <c r="BO760" s="374"/>
      <c r="BP760" s="462"/>
      <c r="BQ760" s="109"/>
      <c r="BR760" s="109"/>
      <c r="BS760" s="109"/>
      <c r="BT760" s="608"/>
      <c r="BU760" s="1939"/>
      <c r="BV760" s="109"/>
      <c r="BW760" s="109"/>
      <c r="BX760" s="1940"/>
      <c r="BY760" s="90"/>
      <c r="BZ760" s="90"/>
      <c r="CA760" s="90"/>
      <c r="CB760" s="120"/>
      <c r="CC760" s="41"/>
      <c r="CD760" s="41"/>
      <c r="CE760" s="41"/>
      <c r="CF760" s="100"/>
      <c r="CG760" s="38"/>
      <c r="CH760" s="38"/>
      <c r="CI760" s="38"/>
      <c r="CJ760" s="117"/>
      <c r="CK760" s="221"/>
      <c r="CL760" s="221"/>
      <c r="CM760" s="221"/>
      <c r="CN760" s="220"/>
      <c r="CO760" s="2011"/>
      <c r="CP760" s="537"/>
      <c r="CQ760" s="537"/>
      <c r="CR760" s="2006"/>
      <c r="CV760" s="121"/>
      <c r="CW760" s="2"/>
      <c r="CY760" s="3"/>
      <c r="CZ760" s="3"/>
      <c r="DA760" s="2"/>
      <c r="DC760" s="3"/>
      <c r="DD760" s="3"/>
      <c r="DE760" s="2"/>
      <c r="DG760" s="3"/>
      <c r="DH760" s="3"/>
      <c r="DI760" s="2"/>
      <c r="DK760" s="3"/>
      <c r="DL760" s="3"/>
      <c r="DM760" s="90"/>
      <c r="DN760" s="90"/>
      <c r="DO760" s="90"/>
      <c r="DP760" s="103"/>
      <c r="DQ760" s="2"/>
      <c r="DS760" s="3"/>
      <c r="DT760" s="121"/>
      <c r="DU760" s="491"/>
      <c r="DV760" s="492"/>
      <c r="DW760" s="492"/>
      <c r="DX760" s="745"/>
      <c r="DY760" s="2"/>
      <c r="EA760" s="3"/>
      <c r="EB760" s="121"/>
      <c r="EC760" s="2"/>
      <c r="EE760" s="3"/>
      <c r="EF760" s="121"/>
      <c r="EG760" s="2"/>
      <c r="EI760" s="3"/>
      <c r="EJ760" s="121"/>
      <c r="EK760" s="2"/>
      <c r="EM760" s="3"/>
      <c r="EN760" s="121"/>
      <c r="EO760" s="462"/>
      <c r="EP760" s="462"/>
      <c r="EQ760" s="462"/>
      <c r="ER760" s="374"/>
      <c r="ES760" s="2"/>
      <c r="EU760" s="3"/>
      <c r="EV760" s="121"/>
      <c r="EW760" s="2"/>
      <c r="EY760" s="3"/>
      <c r="EZ760" s="121"/>
      <c r="FA760" s="2"/>
      <c r="FC760" s="3"/>
      <c r="FD760" s="121"/>
      <c r="FE760" s="1682"/>
      <c r="FF760" s="1683"/>
      <c r="FG760" s="1684"/>
      <c r="FH760" s="1685"/>
      <c r="FL760" s="2252"/>
      <c r="FP760" s="2252"/>
      <c r="FQ760" s="1858"/>
      <c r="FT760" s="2252"/>
      <c r="FX760" s="2252"/>
      <c r="FY760" s="2213"/>
      <c r="FZ760" s="2213"/>
      <c r="GA760" s="2213"/>
      <c r="GB760" s="2411"/>
      <c r="GC760" s="462"/>
      <c r="GD760" s="462"/>
      <c r="GE760" s="462"/>
      <c r="GF760" s="374"/>
      <c r="GG760" s="1858"/>
      <c r="GJ760" s="2252"/>
      <c r="GK760" s="1858"/>
      <c r="GN760" s="2252"/>
      <c r="GR760" s="2252"/>
      <c r="GV760" s="1858"/>
      <c r="GW760" s="374"/>
      <c r="GX760" s="374"/>
      <c r="GY760" s="374"/>
      <c r="GZ760" s="462"/>
      <c r="HA760" s="2233"/>
      <c r="HB760" s="2233"/>
      <c r="HC760" s="2233"/>
      <c r="HD760" s="906"/>
      <c r="HE760" s="2233"/>
      <c r="HF760" s="2233"/>
      <c r="HG760" s="2233"/>
      <c r="HH760" s="906"/>
      <c r="HI760" s="906"/>
      <c r="HJ760" s="906"/>
      <c r="HK760" s="906"/>
      <c r="HL760" s="2233"/>
      <c r="HM760" s="906"/>
      <c r="HN760" s="906"/>
      <c r="HO760" s="906"/>
      <c r="HP760" s="2233"/>
      <c r="HQ760" s="906"/>
      <c r="HR760" s="906"/>
      <c r="HS760" s="906"/>
      <c r="HT760" s="2233"/>
      <c r="HU760" s="906"/>
      <c r="HV760" s="906"/>
      <c r="HW760" s="906"/>
      <c r="HX760" s="2233"/>
      <c r="HY760" s="906"/>
      <c r="HZ760" s="906"/>
      <c r="IA760" s="906"/>
      <c r="IB760" s="2233"/>
      <c r="IC760" s="906"/>
      <c r="ID760" s="906"/>
      <c r="IE760" s="906"/>
      <c r="IF760" s="2233"/>
      <c r="IG760" s="374"/>
      <c r="IH760" s="374"/>
      <c r="II760" s="374"/>
      <c r="IJ760" s="462"/>
      <c r="IK760" s="462"/>
      <c r="IL760" s="462"/>
      <c r="IM760" s="462"/>
      <c r="IN760" s="374"/>
      <c r="IO760" s="906"/>
      <c r="IP760" s="906"/>
      <c r="IQ760" s="906"/>
      <c r="IR760" s="2233"/>
      <c r="IS760" s="374"/>
      <c r="IT760" s="374"/>
      <c r="IU760" s="374"/>
      <c r="IV760" s="462"/>
      <c r="IW760" s="2243"/>
      <c r="IX760" s="906"/>
      <c r="IY760" s="906"/>
      <c r="IZ760" s="2566"/>
      <c r="JA760" s="2243"/>
      <c r="JB760" s="906"/>
      <c r="JC760" s="906"/>
      <c r="JD760" s="2566"/>
      <c r="JE760" s="2243"/>
      <c r="JF760" s="906"/>
      <c r="JG760" s="906"/>
      <c r="JH760" s="2566"/>
      <c r="JI760" s="2243"/>
      <c r="JJ760" s="906"/>
      <c r="JK760" s="906"/>
      <c r="JL760" s="2566"/>
      <c r="JM760" s="2243"/>
      <c r="JN760" s="906"/>
      <c r="JO760" s="906"/>
      <c r="JP760" s="2566"/>
      <c r="JQ760" s="1906"/>
      <c r="JR760" s="683"/>
      <c r="JS760" s="683"/>
      <c r="JT760" s="2409"/>
      <c r="JU760" s="1869"/>
      <c r="JV760" s="374"/>
      <c r="JW760" s="374"/>
      <c r="JX760" s="2424"/>
      <c r="JY760" s="1869"/>
      <c r="JZ760" s="374"/>
      <c r="KA760" s="374"/>
      <c r="KB760" s="2424"/>
      <c r="KC760" s="1869"/>
      <c r="KD760" s="374"/>
      <c r="KE760" s="374"/>
      <c r="KF760" s="2424"/>
      <c r="KG760" s="1869"/>
      <c r="KH760" s="374"/>
      <c r="KI760" s="374"/>
      <c r="KJ760" s="2424"/>
      <c r="KK760" s="374"/>
      <c r="KL760" s="374"/>
      <c r="KM760" s="374"/>
      <c r="KN760" s="462"/>
      <c r="KO760" s="374"/>
      <c r="KP760" s="374"/>
      <c r="KQ760" s="374"/>
      <c r="KR760" s="462"/>
      <c r="KS760" s="374"/>
      <c r="KT760" s="374"/>
      <c r="KU760" s="374"/>
      <c r="KV760" s="462"/>
      <c r="KW760" s="374"/>
      <c r="KX760" s="374"/>
      <c r="KY760" s="374"/>
      <c r="KZ760" s="462"/>
      <c r="LA760" s="374"/>
      <c r="LB760" s="374"/>
      <c r="LC760" s="374"/>
      <c r="LD760" s="462"/>
      <c r="LE760" s="374"/>
      <c r="LF760" s="374"/>
      <c r="LG760" s="374"/>
      <c r="LH760" s="462"/>
      <c r="LI760" s="374"/>
      <c r="LJ760" s="374"/>
      <c r="LK760" s="374"/>
      <c r="LL760" s="462"/>
      <c r="LM760" s="374"/>
      <c r="LN760" s="374"/>
      <c r="LO760" s="374"/>
      <c r="LP760" s="462"/>
      <c r="LQ760" s="374"/>
      <c r="LR760" s="374"/>
      <c r="LS760" s="374"/>
      <c r="LT760" s="462"/>
      <c r="LU760" s="374"/>
      <c r="LV760" s="374"/>
      <c r="LW760" s="374"/>
      <c r="LX760" s="462"/>
      <c r="LY760" s="374"/>
      <c r="LZ760" s="374"/>
      <c r="MA760" s="374"/>
      <c r="MB760" s="462"/>
      <c r="MC760" s="374"/>
      <c r="MD760" s="374"/>
      <c r="ME760" s="374"/>
      <c r="MF760" s="462"/>
      <c r="MG760" s="374"/>
      <c r="MH760" s="374"/>
      <c r="MI760" s="374"/>
      <c r="MJ760" s="462"/>
      <c r="MK760" s="374"/>
      <c r="ML760" s="374"/>
      <c r="MM760" s="374"/>
      <c r="MN760" s="462"/>
      <c r="MO760" s="374"/>
      <c r="MP760" s="374"/>
      <c r="MQ760" s="374"/>
      <c r="MR760" s="462"/>
      <c r="MS760" s="374"/>
      <c r="MT760" s="374"/>
      <c r="MU760" s="374"/>
      <c r="MV760" s="462"/>
      <c r="MW760" s="374"/>
      <c r="MX760" s="374"/>
      <c r="MY760" s="374"/>
      <c r="MZ760" s="462"/>
      <c r="NA760" s="374"/>
      <c r="NB760" s="374"/>
      <c r="NC760" s="374"/>
      <c r="ND760" s="462"/>
    </row>
    <row r="761" spans="1:368" s="898" customFormat="1" thickBot="1">
      <c r="A761" s="861"/>
      <c r="B761" s="1760"/>
      <c r="C761" s="1790"/>
      <c r="D761" s="2331"/>
      <c r="E761" s="1790"/>
      <c r="F761" s="2345" t="s">
        <v>819</v>
      </c>
      <c r="G761" s="2346"/>
      <c r="H761" s="2274"/>
      <c r="I761" s="2274"/>
      <c r="J761" s="2274"/>
      <c r="K761" s="2275"/>
      <c r="L761" s="1760"/>
      <c r="M761" s="2075"/>
      <c r="N761" s="2075"/>
      <c r="O761" s="2075"/>
      <c r="P761" s="2491"/>
      <c r="Q761" s="2572">
        <f>STDEV(T762:T765)</f>
        <v>1.2472202425126653</v>
      </c>
      <c r="R761" s="2570"/>
      <c r="S761" s="2571">
        <f>AVERAGE(T762:T765)</f>
        <v>14.3325</v>
      </c>
      <c r="T761" s="2573"/>
      <c r="U761" s="2078"/>
      <c r="V761" s="2078"/>
      <c r="W761" s="2078"/>
      <c r="X761" s="2079"/>
      <c r="Y761" s="2199"/>
      <c r="Z761" s="2199"/>
      <c r="AA761" s="2199"/>
      <c r="AB761" s="2200"/>
      <c r="AC761" s="2570" t="e">
        <f>STDEV(AF762:AF765)</f>
        <v>#DIV/0!</v>
      </c>
      <c r="AD761" s="2570"/>
      <c r="AE761" s="2571" t="e">
        <f>AVERAGE(AF762:AF765)</f>
        <v>#DIV/0!</v>
      </c>
      <c r="AF761" s="2571"/>
      <c r="AG761" s="2570"/>
      <c r="AH761" s="2570"/>
      <c r="AI761" s="2571"/>
      <c r="AJ761" s="2571"/>
      <c r="AK761" s="2570" t="e">
        <f>STDEV(AN762:AN765)</f>
        <v>#DIV/0!</v>
      </c>
      <c r="AL761" s="2570"/>
      <c r="AM761" s="2571" t="e">
        <f>AVERAGE(AN762:AN765)</f>
        <v>#DIV/0!</v>
      </c>
      <c r="AN761" s="2571"/>
      <c r="AO761" s="2225"/>
      <c r="AP761" s="2225"/>
      <c r="AQ761" s="2225"/>
      <c r="AR761" s="2226"/>
      <c r="AS761" s="2570"/>
      <c r="AT761" s="2570"/>
      <c r="AU761" s="2571"/>
      <c r="AV761" s="2571"/>
      <c r="AW761" s="2570" t="e">
        <f>STDEV(AZ762:AZ765)</f>
        <v>#DIV/0!</v>
      </c>
      <c r="AX761" s="2570"/>
      <c r="AY761" s="2571" t="e">
        <f>AVERAGE(AZ762:AZ765)</f>
        <v>#DIV/0!</v>
      </c>
      <c r="AZ761" s="2571"/>
      <c r="BA761" s="2095"/>
      <c r="BB761" s="2095"/>
      <c r="BC761" s="2095"/>
      <c r="BD761" s="2394"/>
      <c r="BE761" s="2397"/>
      <c r="BF761" s="2096"/>
      <c r="BG761" s="2444"/>
      <c r="BH761" s="2444"/>
      <c r="BI761" s="2097"/>
      <c r="BJ761" s="2097"/>
      <c r="BK761" s="2097"/>
      <c r="BL761" s="2098"/>
      <c r="BM761" s="2570"/>
      <c r="BN761" s="2570"/>
      <c r="BO761" s="2571"/>
      <c r="BP761" s="2571"/>
      <c r="BQ761" s="2088"/>
      <c r="BR761" s="2088"/>
      <c r="BS761" s="2088"/>
      <c r="BT761" s="2090"/>
      <c r="BU761" s="2101"/>
      <c r="BV761" s="2088"/>
      <c r="BW761" s="2088"/>
      <c r="BX761" s="2102"/>
      <c r="BY761" s="2109"/>
      <c r="BZ761" s="2109"/>
      <c r="CA761" s="2109"/>
      <c r="CB761" s="2232"/>
      <c r="CC761" s="2078"/>
      <c r="CD761" s="2078"/>
      <c r="CE761" s="2078"/>
      <c r="CF761" s="2079"/>
      <c r="CG761" s="2099"/>
      <c r="CH761" s="2099"/>
      <c r="CI761" s="2099"/>
      <c r="CJ761" s="2100"/>
      <c r="CK761" s="2097"/>
      <c r="CL761" s="2097"/>
      <c r="CM761" s="2097"/>
      <c r="CN761" s="2105"/>
      <c r="CO761" s="1867"/>
      <c r="CQ761" s="2106"/>
      <c r="CR761" s="2201"/>
      <c r="CV761" s="2107"/>
      <c r="CW761" s="2108"/>
      <c r="CY761" s="2106"/>
      <c r="CZ761" s="2106"/>
      <c r="DA761" s="2108"/>
      <c r="DC761" s="2106"/>
      <c r="DD761" s="2106"/>
      <c r="DE761" s="2108"/>
      <c r="DG761" s="2106"/>
      <c r="DH761" s="2106"/>
      <c r="DI761" s="2108"/>
      <c r="DK761" s="2106"/>
      <c r="DL761" s="2106"/>
      <c r="DM761" s="2109"/>
      <c r="DN761" s="2109"/>
      <c r="DO761" s="2109"/>
      <c r="DP761" s="2110"/>
      <c r="DQ761" s="2108"/>
      <c r="DS761" s="2106"/>
      <c r="DT761" s="2107"/>
      <c r="DU761" s="2570" t="e">
        <f>STDEV(DX762:DX765)</f>
        <v>#DIV/0!</v>
      </c>
      <c r="DV761" s="2570"/>
      <c r="DW761" s="2571" t="e">
        <f>AVERAGE(DX762:DX765)</f>
        <v>#DIV/0!</v>
      </c>
      <c r="DX761" s="2571"/>
      <c r="DY761" s="2108"/>
      <c r="EA761" s="2106"/>
      <c r="EB761" s="2107"/>
      <c r="EC761" s="2108"/>
      <c r="EE761" s="2106"/>
      <c r="EF761" s="2107"/>
      <c r="EG761" s="2108"/>
      <c r="EI761" s="2106"/>
      <c r="EJ761" s="2107"/>
      <c r="EK761" s="2108"/>
      <c r="EM761" s="2106"/>
      <c r="EN761" s="2107"/>
      <c r="EO761" s="2570" t="e">
        <f>STDEV(ER762:ER765)</f>
        <v>#DIV/0!</v>
      </c>
      <c r="EP761" s="2570"/>
      <c r="EQ761" s="2571" t="e">
        <f>AVERAGE(ER762:ER765)</f>
        <v>#DIV/0!</v>
      </c>
      <c r="ER761" s="2571"/>
      <c r="ES761" s="2108"/>
      <c r="EU761" s="2106"/>
      <c r="EV761" s="2107"/>
      <c r="EW761" s="2108"/>
      <c r="EY761" s="2106"/>
      <c r="EZ761" s="2107"/>
      <c r="FA761" s="2108"/>
      <c r="FC761" s="2106"/>
      <c r="FD761" s="2107"/>
      <c r="FE761" s="2131"/>
      <c r="FF761" s="2132"/>
      <c r="FG761" s="2133"/>
      <c r="FH761" s="2134"/>
      <c r="FL761" s="2260"/>
      <c r="FP761" s="2260"/>
      <c r="FQ761" s="1867"/>
      <c r="FT761" s="2260"/>
      <c r="FX761" s="2260"/>
      <c r="FY761" s="2570" t="e">
        <f>STDEV(GB762:GB765)</f>
        <v>#DIV/0!</v>
      </c>
      <c r="FZ761" s="2570"/>
      <c r="GA761" s="2571" t="e">
        <f>AVERAGE(GB762:GB765)</f>
        <v>#DIV/0!</v>
      </c>
      <c r="GB761" s="2571"/>
      <c r="GC761" s="2570" t="e">
        <f>STDEV(GF762:GF765)</f>
        <v>#DIV/0!</v>
      </c>
      <c r="GD761" s="2570"/>
      <c r="GE761" s="2571" t="e">
        <f>AVERAGE(GF762:GF765)</f>
        <v>#DIV/0!</v>
      </c>
      <c r="GF761" s="2571"/>
      <c r="GG761" s="1867"/>
      <c r="GJ761" s="2260"/>
      <c r="GK761" s="1867"/>
      <c r="GN761" s="2260"/>
      <c r="GR761" s="2260"/>
      <c r="GV761" s="1867"/>
      <c r="GW761" s="2570">
        <f>STDEV(GZ762:GZ765)</f>
        <v>0.81649658092772603</v>
      </c>
      <c r="GX761" s="2570"/>
      <c r="GY761" s="2571">
        <f>AVERAGE(GZ762:GZ765)</f>
        <v>16</v>
      </c>
      <c r="GZ761" s="2571"/>
      <c r="HA761" s="2570"/>
      <c r="HB761" s="2570"/>
      <c r="HC761" s="2571"/>
      <c r="HD761" s="2571"/>
      <c r="HE761" s="2570"/>
      <c r="HF761" s="2570"/>
      <c r="HG761" s="2571"/>
      <c r="HH761" s="2571"/>
      <c r="HI761" s="2570" t="e">
        <f>STDEV(HL762:HL765)</f>
        <v>#DIV/0!</v>
      </c>
      <c r="HJ761" s="2570"/>
      <c r="HK761" s="2571" t="e">
        <f>AVERAGE(HL762:HL765)</f>
        <v>#DIV/0!</v>
      </c>
      <c r="HL761" s="2571"/>
      <c r="HM761" s="2570"/>
      <c r="HN761" s="2570"/>
      <c r="HO761" s="2571"/>
      <c r="HP761" s="2571"/>
      <c r="HQ761" s="2570" t="e">
        <f>STDEV(HT762:HT765)</f>
        <v>#DIV/0!</v>
      </c>
      <c r="HR761" s="2570"/>
      <c r="HS761" s="2571" t="e">
        <f>AVERAGE(HT762:HT765)</f>
        <v>#DIV/0!</v>
      </c>
      <c r="HT761" s="2571"/>
      <c r="HU761" s="2570"/>
      <c r="HV761" s="2570"/>
      <c r="HW761" s="2571"/>
      <c r="HX761" s="2571"/>
      <c r="HY761" s="2570"/>
      <c r="HZ761" s="2570"/>
      <c r="IA761" s="2571"/>
      <c r="IB761" s="2571"/>
      <c r="IC761" s="2570"/>
      <c r="ID761" s="2570"/>
      <c r="IE761" s="2571"/>
      <c r="IF761" s="2571"/>
      <c r="IG761" s="2570"/>
      <c r="IH761" s="2570"/>
      <c r="II761" s="2571"/>
      <c r="IJ761" s="2571"/>
      <c r="IK761" s="2570"/>
      <c r="IL761" s="2570"/>
      <c r="IM761" s="2571"/>
      <c r="IN761" s="2571"/>
      <c r="IO761" s="2570" t="e">
        <f>STDEV(IR762:IR765)</f>
        <v>#DIV/0!</v>
      </c>
      <c r="IP761" s="2570"/>
      <c r="IQ761" s="2571" t="e">
        <f>AVERAGE(IR762:IR765)</f>
        <v>#DIV/0!</v>
      </c>
      <c r="IR761" s="2571"/>
      <c r="IS761" s="2570"/>
      <c r="IT761" s="2570"/>
      <c r="IU761" s="2571"/>
      <c r="IV761" s="2571"/>
      <c r="IW761" s="2572"/>
      <c r="IX761" s="2570"/>
      <c r="IY761" s="2571"/>
      <c r="IZ761" s="2573"/>
      <c r="JA761" s="2572"/>
      <c r="JB761" s="2570"/>
      <c r="JC761" s="2571"/>
      <c r="JD761" s="2573"/>
      <c r="JE761" s="2572"/>
      <c r="JF761" s="2570"/>
      <c r="JG761" s="2571"/>
      <c r="JH761" s="2573"/>
      <c r="JI761" s="2572"/>
      <c r="JJ761" s="2570"/>
      <c r="JK761" s="2571"/>
      <c r="JL761" s="2573"/>
      <c r="JM761" s="2570">
        <f>STDEV(JP762:JP766)</f>
        <v>0.81649658092772603</v>
      </c>
      <c r="JN761" s="2570"/>
      <c r="JO761" s="2571">
        <f>AVERAGE(JP762:JP766)</f>
        <v>16</v>
      </c>
      <c r="JP761" s="2571"/>
      <c r="JQ761" s="2572"/>
      <c r="JR761" s="2570"/>
      <c r="JS761" s="2571"/>
      <c r="JT761" s="2573"/>
      <c r="JU761" s="2572"/>
      <c r="JV761" s="2570"/>
      <c r="JW761" s="2571"/>
      <c r="JX761" s="2573"/>
      <c r="JY761" s="2572"/>
      <c r="JZ761" s="2570"/>
      <c r="KA761" s="2571"/>
      <c r="KB761" s="2573"/>
      <c r="KC761" s="2572"/>
      <c r="KD761" s="2570"/>
      <c r="KE761" s="2571"/>
      <c r="KF761" s="2573"/>
      <c r="KG761" s="2572"/>
      <c r="KH761" s="2570"/>
      <c r="KI761" s="2571"/>
      <c r="KJ761" s="2573"/>
      <c r="KK761" s="2570" t="e">
        <f>STDEV(KN762:KN765)</f>
        <v>#DIV/0!</v>
      </c>
      <c r="KL761" s="2570"/>
      <c r="KM761" s="2571" t="e">
        <f>AVERAGE(KN762:KN765)</f>
        <v>#DIV/0!</v>
      </c>
      <c r="KN761" s="2571"/>
      <c r="KO761" s="2570" t="e">
        <f>STDEV(KR762:KR765)</f>
        <v>#DIV/0!</v>
      </c>
      <c r="KP761" s="2570"/>
      <c r="KQ761" s="2571" t="e">
        <f>AVERAGE(KR762:KR765)</f>
        <v>#DIV/0!</v>
      </c>
      <c r="KR761" s="2571"/>
      <c r="KS761" s="2570" t="e">
        <f>STDEV(KV762:KV765)</f>
        <v>#DIV/0!</v>
      </c>
      <c r="KT761" s="2570"/>
      <c r="KU761" s="2571" t="e">
        <f>AVERAGE(KV762:KV765)</f>
        <v>#DIV/0!</v>
      </c>
      <c r="KV761" s="2571"/>
      <c r="KW761" s="2570" t="e">
        <f>STDEV(KZ762:KZ765)</f>
        <v>#DIV/0!</v>
      </c>
      <c r="KX761" s="2570"/>
      <c r="KY761" s="2571" t="e">
        <f>AVERAGE(KZ762:KZ765)</f>
        <v>#DIV/0!</v>
      </c>
      <c r="KZ761" s="2571"/>
      <c r="LA761" s="2570" t="e">
        <f>STDEV(LD762:LD765)</f>
        <v>#DIV/0!</v>
      </c>
      <c r="LB761" s="2570"/>
      <c r="LC761" s="2571" t="e">
        <f>AVERAGE(LD762:LD765)</f>
        <v>#DIV/0!</v>
      </c>
      <c r="LD761" s="2571"/>
      <c r="LE761" s="2570" t="e">
        <f>STDEV(LH762:LH765)</f>
        <v>#DIV/0!</v>
      </c>
      <c r="LF761" s="2570"/>
      <c r="LG761" s="2571" t="e">
        <f>AVERAGE(LH762:LH765)</f>
        <v>#DIV/0!</v>
      </c>
      <c r="LH761" s="2571"/>
      <c r="LI761" s="2570" t="e">
        <f>STDEV(LL762:LL765)</f>
        <v>#DIV/0!</v>
      </c>
      <c r="LJ761" s="2570"/>
      <c r="LK761" s="2571" t="e">
        <f>AVERAGE(LL762:LL765)</f>
        <v>#DIV/0!</v>
      </c>
      <c r="LL761" s="2571"/>
      <c r="LM761" s="2570"/>
      <c r="LN761" s="2570"/>
      <c r="LO761" s="2571"/>
      <c r="LP761" s="2571"/>
      <c r="LQ761" s="2570"/>
      <c r="LR761" s="2570"/>
      <c r="LS761" s="2571"/>
      <c r="LT761" s="2571"/>
      <c r="LU761" s="2570"/>
      <c r="LV761" s="2570"/>
      <c r="LW761" s="2571"/>
      <c r="LX761" s="2571"/>
      <c r="LY761" s="2570"/>
      <c r="LZ761" s="2570"/>
      <c r="MA761" s="2571"/>
      <c r="MB761" s="2571"/>
      <c r="MC761" s="2570"/>
      <c r="MD761" s="2570"/>
      <c r="ME761" s="2571"/>
      <c r="MF761" s="2571"/>
      <c r="MG761" s="2570"/>
      <c r="MH761" s="2570"/>
      <c r="MI761" s="2571"/>
      <c r="MJ761" s="2571"/>
      <c r="MK761" s="2570"/>
      <c r="ML761" s="2570"/>
      <c r="MM761" s="2571"/>
      <c r="MN761" s="2571"/>
      <c r="MO761" s="2570"/>
      <c r="MP761" s="2570"/>
      <c r="MQ761" s="2571"/>
      <c r="MR761" s="2571"/>
      <c r="MS761" s="2570"/>
      <c r="MT761" s="2570"/>
      <c r="MU761" s="2571"/>
      <c r="MV761" s="2571"/>
      <c r="MW761" s="2570"/>
      <c r="MX761" s="2570"/>
      <c r="MY761" s="2571"/>
      <c r="MZ761" s="2571"/>
      <c r="NA761" s="2570"/>
      <c r="NB761" s="2570"/>
      <c r="NC761" s="2571"/>
      <c r="ND761" s="2571"/>
    </row>
    <row r="762" spans="1:368" s="78" customFormat="1" thickBot="1">
      <c r="A762" s="899"/>
      <c r="B762" s="1754"/>
      <c r="C762" s="1790"/>
      <c r="D762" s="2331"/>
      <c r="E762" s="1790"/>
      <c r="F762" s="2342" t="s">
        <v>813</v>
      </c>
      <c r="G762" s="2342" t="s">
        <v>814</v>
      </c>
      <c r="H762" s="2343">
        <f>AVERAGE(Q762,CG762,BE762,DU762,GW762,AW762,AK762,HQ762,JM762,BM762,KO762)</f>
        <v>4.2333333333333334</v>
      </c>
      <c r="I762" s="2343">
        <f t="shared" ref="I762:J762" si="1092">AVERAGE(R762,CH762,BF762,DV762,GX762,AX762,AL762,HR762,JN762,BN762,KP762)</f>
        <v>4.5666666666666664</v>
      </c>
      <c r="J762" s="2343">
        <f t="shared" si="1092"/>
        <v>6.2</v>
      </c>
      <c r="K762" s="2214">
        <f>SUM(H762:J762)</f>
        <v>15</v>
      </c>
      <c r="L762" s="1754"/>
      <c r="M762" s="65"/>
      <c r="N762" s="65"/>
      <c r="O762" s="65"/>
      <c r="P762" s="218"/>
      <c r="Q762" s="2496">
        <f t="shared" ref="Q762:Q763" si="1093">T762*6/20</f>
        <v>4.2</v>
      </c>
      <c r="R762" s="2483">
        <f t="shared" ref="R762:R763" si="1094">T762*6/20</f>
        <v>4.2</v>
      </c>
      <c r="S762" s="2483">
        <f t="shared" ref="S762:S763" si="1095">T762*8/20</f>
        <v>5.6</v>
      </c>
      <c r="T762" s="2484">
        <v>14</v>
      </c>
      <c r="U762" s="41"/>
      <c r="V762" s="41"/>
      <c r="W762" s="41"/>
      <c r="X762" s="100"/>
      <c r="Y762" s="101"/>
      <c r="Z762" s="101"/>
      <c r="AA762" s="101"/>
      <c r="AB762" s="102"/>
      <c r="AC762" s="484"/>
      <c r="AD762" s="484"/>
      <c r="AE762" s="484"/>
      <c r="AF762" s="356"/>
      <c r="AG762" s="358"/>
      <c r="AH762" s="358"/>
      <c r="AI762" s="358"/>
      <c r="AJ762" s="543"/>
      <c r="AK762" s="485"/>
      <c r="AL762" s="486"/>
      <c r="AM762" s="486"/>
      <c r="AN762" s="2361"/>
      <c r="AO762" s="2227"/>
      <c r="AP762" s="2227"/>
      <c r="AQ762" s="2227"/>
      <c r="AR762" s="108"/>
      <c r="AS762" s="358"/>
      <c r="AT762" s="358"/>
      <c r="AU762" s="358"/>
      <c r="AV762" s="543"/>
      <c r="AW762" s="1906"/>
      <c r="AX762" s="683"/>
      <c r="AY762" s="683"/>
      <c r="AZ762" s="1907"/>
      <c r="BA762" s="4"/>
      <c r="BB762" s="4"/>
      <c r="BC762" s="4"/>
      <c r="BD762" s="2395"/>
      <c r="BE762" s="2398"/>
      <c r="BF762" s="214"/>
      <c r="BG762" s="2445"/>
      <c r="BH762" s="2445"/>
      <c r="BI762" s="221"/>
      <c r="BJ762" s="221"/>
      <c r="BK762" s="221"/>
      <c r="BL762" s="220"/>
      <c r="BM762" s="2235"/>
      <c r="BN762" s="879"/>
      <c r="BO762" s="879"/>
      <c r="BP762" s="2236"/>
      <c r="BQ762" s="109"/>
      <c r="BR762" s="109"/>
      <c r="BS762" s="109"/>
      <c r="BT762" s="608"/>
      <c r="BU762" s="1939"/>
      <c r="BV762" s="109"/>
      <c r="BW762" s="109"/>
      <c r="BX762" s="1940"/>
      <c r="BY762" s="90"/>
      <c r="BZ762" s="90"/>
      <c r="CA762" s="90"/>
      <c r="CB762" s="120"/>
      <c r="CC762" s="41"/>
      <c r="CD762" s="41"/>
      <c r="CE762" s="41"/>
      <c r="CF762" s="100"/>
      <c r="CG762" s="38"/>
      <c r="CH762" s="38"/>
      <c r="CI762" s="38"/>
      <c r="CJ762" s="117"/>
      <c r="CK762" s="221"/>
      <c r="CL762" s="221"/>
      <c r="CM762" s="221"/>
      <c r="CN762" s="220"/>
      <c r="CO762" s="1858"/>
      <c r="CQ762" s="3"/>
      <c r="CR762" s="2020"/>
      <c r="CV762" s="121"/>
      <c r="CW762" s="2"/>
      <c r="CY762" s="3"/>
      <c r="CZ762" s="3"/>
      <c r="DA762" s="2"/>
      <c r="DC762" s="3"/>
      <c r="DD762" s="3"/>
      <c r="DE762" s="2"/>
      <c r="DG762" s="3"/>
      <c r="DH762" s="3"/>
      <c r="DI762" s="2"/>
      <c r="DK762" s="3"/>
      <c r="DL762" s="3"/>
      <c r="DM762" s="90"/>
      <c r="DN762" s="90"/>
      <c r="DO762" s="90"/>
      <c r="DP762" s="103"/>
      <c r="DQ762" s="2"/>
      <c r="DS762" s="3"/>
      <c r="DT762" s="121"/>
      <c r="DU762" s="491"/>
      <c r="DV762" s="492"/>
      <c r="DW762" s="492"/>
      <c r="DX762" s="725"/>
      <c r="DY762" s="2"/>
      <c r="EA762" s="3"/>
      <c r="EB762" s="121"/>
      <c r="EC762" s="2"/>
      <c r="EE762" s="3"/>
      <c r="EF762" s="121"/>
      <c r="EG762" s="2"/>
      <c r="EI762" s="3"/>
      <c r="EJ762" s="121"/>
      <c r="EK762" s="2"/>
      <c r="EM762" s="3"/>
      <c r="EN762" s="121"/>
      <c r="EO762" s="1870"/>
      <c r="EP762" s="462"/>
      <c r="EQ762" s="462"/>
      <c r="ER762" s="1871"/>
      <c r="ES762" s="2"/>
      <c r="EU762" s="3"/>
      <c r="EV762" s="121"/>
      <c r="EW762" s="2"/>
      <c r="EY762" s="3"/>
      <c r="EZ762" s="121"/>
      <c r="FA762" s="2"/>
      <c r="FC762" s="3"/>
      <c r="FD762" s="121"/>
      <c r="FE762" s="1682"/>
      <c r="FF762" s="1683"/>
      <c r="FG762" s="1684"/>
      <c r="FH762" s="1685"/>
      <c r="FL762" s="2252"/>
      <c r="FP762" s="2252"/>
      <c r="FQ762" s="1858"/>
      <c r="FT762" s="2252"/>
      <c r="FX762" s="2252"/>
      <c r="FY762" s="374"/>
      <c r="FZ762" s="374"/>
      <c r="GA762" s="374"/>
      <c r="GB762" s="2263"/>
      <c r="GC762" s="1870"/>
      <c r="GD762" s="462"/>
      <c r="GE762" s="462"/>
      <c r="GF762" s="1871"/>
      <c r="GG762" s="1858"/>
      <c r="GJ762" s="2252"/>
      <c r="GK762" s="1858"/>
      <c r="GN762" s="2252"/>
      <c r="GR762" s="2252"/>
      <c r="GV762" s="1858"/>
      <c r="GW762" s="1870">
        <v>4</v>
      </c>
      <c r="GX762" s="462">
        <v>5</v>
      </c>
      <c r="GY762" s="462">
        <v>7</v>
      </c>
      <c r="GZ762" s="1871">
        <f t="shared" ref="GZ762:GZ765" si="1096">GY762+GX762+GW762</f>
        <v>16</v>
      </c>
      <c r="HA762" s="1870"/>
      <c r="HB762" s="462"/>
      <c r="HC762" s="462"/>
      <c r="HD762" s="1871"/>
      <c r="HE762" s="1870"/>
      <c r="HF762" s="462"/>
      <c r="HG762" s="462"/>
      <c r="HH762" s="1871"/>
      <c r="HI762" s="374"/>
      <c r="HJ762" s="374"/>
      <c r="HK762" s="374"/>
      <c r="HL762" s="2263"/>
      <c r="HM762" s="1870"/>
      <c r="HN762" s="462"/>
      <c r="HO762" s="462"/>
      <c r="HP762" s="1871"/>
      <c r="HQ762" s="1870"/>
      <c r="HR762" s="462"/>
      <c r="HS762" s="462"/>
      <c r="HT762" s="1871"/>
      <c r="HU762" s="1870"/>
      <c r="HV762" s="462"/>
      <c r="HW762" s="462"/>
      <c r="HX762" s="1871"/>
      <c r="HY762" s="1870"/>
      <c r="HZ762" s="462"/>
      <c r="IA762" s="462"/>
      <c r="IB762" s="1871"/>
      <c r="IC762" s="1870"/>
      <c r="ID762" s="462"/>
      <c r="IE762" s="462"/>
      <c r="IF762" s="1871"/>
      <c r="IG762" s="1870"/>
      <c r="IH762" s="462"/>
      <c r="II762" s="462"/>
      <c r="IJ762" s="1871"/>
      <c r="IK762" s="1870"/>
      <c r="IL762" s="462"/>
      <c r="IM762" s="462"/>
      <c r="IN762" s="1871"/>
      <c r="IO762" s="1869"/>
      <c r="IP762" s="374"/>
      <c r="IQ762" s="374"/>
      <c r="IR762" s="2263"/>
      <c r="IS762" s="1870"/>
      <c r="IT762" s="462"/>
      <c r="IU762" s="462"/>
      <c r="IV762" s="574"/>
      <c r="IW762" s="1870"/>
      <c r="IX762" s="462"/>
      <c r="IY762" s="462"/>
      <c r="IZ762" s="1871"/>
      <c r="JA762" s="1870"/>
      <c r="JB762" s="462"/>
      <c r="JC762" s="462"/>
      <c r="JD762" s="1871"/>
      <c r="JE762" s="1870"/>
      <c r="JF762" s="462"/>
      <c r="JG762" s="462"/>
      <c r="JH762" s="1871"/>
      <c r="JI762" s="1870"/>
      <c r="JJ762" s="462"/>
      <c r="JK762" s="462"/>
      <c r="JL762" s="1871"/>
      <c r="JM762" s="1869">
        <f t="shared" ref="JM762:JM764" si="1097">JP762*6/20</f>
        <v>4.5</v>
      </c>
      <c r="JN762" s="374">
        <f t="shared" ref="JN762:JN764" si="1098">JP762*6/20</f>
        <v>4.5</v>
      </c>
      <c r="JO762" s="374">
        <f t="shared" ref="JO762:JO764" si="1099">JP762*8/20</f>
        <v>6</v>
      </c>
      <c r="JP762" s="2263">
        <v>15</v>
      </c>
      <c r="JQ762" s="1870"/>
      <c r="JR762" s="462"/>
      <c r="JS762" s="462"/>
      <c r="JT762" s="1871"/>
      <c r="JU762" s="1870"/>
      <c r="JV762" s="462"/>
      <c r="JW762" s="462"/>
      <c r="JX762" s="1871"/>
      <c r="JY762" s="1870"/>
      <c r="JZ762" s="462"/>
      <c r="KA762" s="462"/>
      <c r="KB762" s="1871"/>
      <c r="KC762" s="1870"/>
      <c r="KD762" s="462"/>
      <c r="KE762" s="462"/>
      <c r="KF762" s="1871"/>
      <c r="KG762" s="1870"/>
      <c r="KH762" s="462"/>
      <c r="KI762" s="462"/>
      <c r="KJ762" s="1871"/>
      <c r="KK762" s="1870"/>
      <c r="KL762" s="462"/>
      <c r="KM762" s="462"/>
      <c r="KN762" s="1871"/>
      <c r="KO762" s="2477"/>
      <c r="KP762" s="2477"/>
      <c r="KQ762" s="2477"/>
      <c r="KR762" s="2478"/>
      <c r="KS762" s="2477"/>
      <c r="KT762" s="2477"/>
      <c r="KU762" s="2477"/>
      <c r="KV762" s="2478"/>
      <c r="KW762" s="2477"/>
      <c r="KX762" s="2477"/>
      <c r="KY762" s="2477"/>
      <c r="KZ762" s="2478"/>
      <c r="LA762" s="2477"/>
      <c r="LB762" s="2477"/>
      <c r="LC762" s="2477"/>
      <c r="LD762" s="2478"/>
      <c r="LE762" s="2477"/>
      <c r="LF762" s="2477"/>
      <c r="LG762" s="2477"/>
      <c r="LH762" s="2478"/>
      <c r="LI762" s="2477"/>
      <c r="LJ762" s="2477"/>
      <c r="LK762" s="2477"/>
      <c r="LL762" s="2478"/>
      <c r="LM762" s="2477"/>
      <c r="LN762" s="2477"/>
      <c r="LO762" s="2477"/>
      <c r="LP762" s="2478"/>
      <c r="LQ762" s="2477"/>
      <c r="LR762" s="2477"/>
      <c r="LS762" s="2477"/>
      <c r="LT762" s="2478"/>
      <c r="LU762" s="2477"/>
      <c r="LV762" s="2477"/>
      <c r="LW762" s="2477"/>
      <c r="LX762" s="2478"/>
      <c r="LY762" s="2477"/>
      <c r="LZ762" s="2477"/>
      <c r="MA762" s="2477"/>
      <c r="MB762" s="2478"/>
      <c r="MC762" s="2477"/>
      <c r="MD762" s="2477"/>
      <c r="ME762" s="2477"/>
      <c r="MF762" s="2478"/>
      <c r="MG762" s="2477"/>
      <c r="MH762" s="2477"/>
      <c r="MI762" s="2477"/>
      <c r="MJ762" s="2478"/>
      <c r="MK762" s="2477"/>
      <c r="ML762" s="2477"/>
      <c r="MM762" s="2477"/>
      <c r="MN762" s="2478"/>
      <c r="MO762" s="2477"/>
      <c r="MP762" s="2477"/>
      <c r="MQ762" s="2477"/>
      <c r="MR762" s="2478"/>
      <c r="MS762" s="2477"/>
      <c r="MT762" s="2477"/>
      <c r="MU762" s="2477"/>
      <c r="MV762" s="2478"/>
      <c r="MW762" s="2477"/>
      <c r="MX762" s="2477"/>
      <c r="MY762" s="2477"/>
      <c r="MZ762" s="2478"/>
      <c r="NA762" s="2477"/>
      <c r="NB762" s="2477"/>
      <c r="NC762" s="2477"/>
      <c r="ND762" s="2478"/>
    </row>
    <row r="763" spans="1:368" s="78" customFormat="1" thickBot="1">
      <c r="A763" s="899"/>
      <c r="B763" s="1754"/>
      <c r="C763" s="1790"/>
      <c r="D763" s="2331"/>
      <c r="E763" s="1790"/>
      <c r="F763" s="2342"/>
      <c r="G763" s="2342" t="s">
        <v>583</v>
      </c>
      <c r="H763" s="2352">
        <f t="shared" ref="H763:H765" si="1100">AVERAGE(Q763,CG763,BE763,DU763,GW763,AW763,AK763,HQ763,JM763,BM763,KO763)</f>
        <v>4.7996666666666661</v>
      </c>
      <c r="I763" s="2343">
        <f t="shared" ref="I763:I765" si="1101">AVERAGE(R763,CH763,BF763,DV763,GX763,AX763,AL763,HR763,JN763,BN763,KP763)</f>
        <v>4.7996666666666661</v>
      </c>
      <c r="J763" s="2352">
        <f t="shared" ref="J763:J765" si="1102">AVERAGE(S763,CI763,BG763,DW763,GY763,AY763,AM763,HS763,JO763,BO763,KQ763)</f>
        <v>6.5106666666666664</v>
      </c>
      <c r="K763" s="2362">
        <f t="shared" ref="K763:K765" si="1103">SUM(H763:J763)</f>
        <v>16.11</v>
      </c>
      <c r="L763" s="1754"/>
      <c r="M763" s="65"/>
      <c r="N763" s="65"/>
      <c r="O763" s="65"/>
      <c r="P763" s="218"/>
      <c r="Q763" s="2497">
        <f t="shared" si="1093"/>
        <v>4.2990000000000004</v>
      </c>
      <c r="R763" s="2473">
        <f t="shared" si="1094"/>
        <v>4.2990000000000004</v>
      </c>
      <c r="S763" s="2473">
        <f t="shared" si="1095"/>
        <v>5.7320000000000002</v>
      </c>
      <c r="T763" s="2498">
        <v>14.33</v>
      </c>
      <c r="U763" s="41"/>
      <c r="V763" s="41"/>
      <c r="W763" s="41"/>
      <c r="X763" s="100"/>
      <c r="Y763" s="101"/>
      <c r="Z763" s="101"/>
      <c r="AA763" s="101"/>
      <c r="AB763" s="102"/>
      <c r="AC763" s="484"/>
      <c r="AD763" s="484"/>
      <c r="AE763" s="484"/>
      <c r="AF763" s="356"/>
      <c r="AG763" s="358"/>
      <c r="AH763" s="358"/>
      <c r="AI763" s="358"/>
      <c r="AJ763" s="543"/>
      <c r="AK763" s="485"/>
      <c r="AL763" s="486"/>
      <c r="AM763" s="486"/>
      <c r="AN763" s="2361"/>
      <c r="AO763" s="2227"/>
      <c r="AP763" s="2227"/>
      <c r="AQ763" s="2227"/>
      <c r="AR763" s="108"/>
      <c r="AS763" s="358"/>
      <c r="AT763" s="358"/>
      <c r="AU763" s="358"/>
      <c r="AV763" s="543"/>
      <c r="AW763" s="1971"/>
      <c r="AX763" s="665"/>
      <c r="AY763" s="666"/>
      <c r="AZ763" s="1963"/>
      <c r="BA763" s="4"/>
      <c r="BB763" s="4"/>
      <c r="BC763" s="4"/>
      <c r="BD763" s="2395"/>
      <c r="BE763" s="2398"/>
      <c r="BF763" s="214"/>
      <c r="BG763" s="2445"/>
      <c r="BH763" s="2445"/>
      <c r="BI763" s="221"/>
      <c r="BJ763" s="221"/>
      <c r="BK763" s="221"/>
      <c r="BL763" s="220"/>
      <c r="BM763" s="1982"/>
      <c r="BN763" s="358"/>
      <c r="BO763" s="358"/>
      <c r="BP763" s="1983"/>
      <c r="BQ763" s="109"/>
      <c r="BR763" s="109"/>
      <c r="BS763" s="109"/>
      <c r="BT763" s="608"/>
      <c r="BU763" s="1939"/>
      <c r="BV763" s="109"/>
      <c r="BW763" s="109"/>
      <c r="BX763" s="1940"/>
      <c r="BY763" s="90"/>
      <c r="BZ763" s="90"/>
      <c r="CA763" s="90"/>
      <c r="CB763" s="120"/>
      <c r="CC763" s="41"/>
      <c r="CD763" s="41"/>
      <c r="CE763" s="41"/>
      <c r="CF763" s="100"/>
      <c r="CG763" s="38"/>
      <c r="CH763" s="38"/>
      <c r="CI763" s="38"/>
      <c r="CJ763" s="117"/>
      <c r="CK763" s="221"/>
      <c r="CL763" s="221"/>
      <c r="CM763" s="221"/>
      <c r="CN763" s="220"/>
      <c r="CO763" s="1858"/>
      <c r="CQ763" s="3"/>
      <c r="CR763" s="2020"/>
      <c r="CV763" s="121"/>
      <c r="CW763" s="2"/>
      <c r="CY763" s="3"/>
      <c r="CZ763" s="3"/>
      <c r="DA763" s="2"/>
      <c r="DC763" s="3"/>
      <c r="DD763" s="3"/>
      <c r="DE763" s="2"/>
      <c r="DG763" s="3"/>
      <c r="DH763" s="3"/>
      <c r="DI763" s="2"/>
      <c r="DK763" s="3"/>
      <c r="DL763" s="3"/>
      <c r="DM763" s="90"/>
      <c r="DN763" s="90"/>
      <c r="DO763" s="90"/>
      <c r="DP763" s="103"/>
      <c r="DQ763" s="2"/>
      <c r="DS763" s="3"/>
      <c r="DT763" s="121"/>
      <c r="DU763" s="491"/>
      <c r="DV763" s="492"/>
      <c r="DW763" s="492"/>
      <c r="DX763" s="725"/>
      <c r="DY763" s="2"/>
      <c r="EA763" s="3"/>
      <c r="EB763" s="121"/>
      <c r="EC763" s="2"/>
      <c r="EE763" s="3"/>
      <c r="EF763" s="121"/>
      <c r="EG763" s="2"/>
      <c r="EI763" s="3"/>
      <c r="EJ763" s="121"/>
      <c r="EK763" s="2"/>
      <c r="EM763" s="3"/>
      <c r="EN763" s="121"/>
      <c r="EO763" s="1870"/>
      <c r="EP763" s="462"/>
      <c r="EQ763" s="462"/>
      <c r="ER763" s="1871"/>
      <c r="ES763" s="2"/>
      <c r="EU763" s="3"/>
      <c r="EV763" s="121"/>
      <c r="EW763" s="2"/>
      <c r="EY763" s="3"/>
      <c r="EZ763" s="121"/>
      <c r="FA763" s="2"/>
      <c r="FC763" s="3"/>
      <c r="FD763" s="121"/>
      <c r="FE763" s="1682"/>
      <c r="FF763" s="1683"/>
      <c r="FG763" s="1684"/>
      <c r="FH763" s="1685"/>
      <c r="FL763" s="2252"/>
      <c r="FP763" s="2252"/>
      <c r="FQ763" s="1858"/>
      <c r="FT763" s="2252"/>
      <c r="FX763" s="2252"/>
      <c r="FY763" s="374"/>
      <c r="FZ763" s="374"/>
      <c r="GA763" s="374"/>
      <c r="GB763" s="2263"/>
      <c r="GC763" s="1906"/>
      <c r="GD763" s="683"/>
      <c r="GE763" s="683"/>
      <c r="GF763" s="1907"/>
      <c r="GG763" s="1858"/>
      <c r="GJ763" s="2252"/>
      <c r="GK763" s="1858"/>
      <c r="GN763" s="2252"/>
      <c r="GR763" s="2252"/>
      <c r="GV763" s="1858"/>
      <c r="GW763" s="1870">
        <v>5</v>
      </c>
      <c r="GX763" s="462">
        <v>5</v>
      </c>
      <c r="GY763" s="462">
        <v>7</v>
      </c>
      <c r="GZ763" s="1871">
        <f t="shared" si="1096"/>
        <v>17</v>
      </c>
      <c r="HA763" s="1870"/>
      <c r="HB763" s="462"/>
      <c r="HC763" s="462"/>
      <c r="HD763" s="1871"/>
      <c r="HE763" s="1870"/>
      <c r="HF763" s="462"/>
      <c r="HG763" s="462"/>
      <c r="HH763" s="1871"/>
      <c r="HI763" s="374"/>
      <c r="HJ763" s="374"/>
      <c r="HK763" s="374"/>
      <c r="HL763" s="2263"/>
      <c r="HM763" s="1870"/>
      <c r="HN763" s="462"/>
      <c r="HO763" s="462"/>
      <c r="HP763" s="1871"/>
      <c r="HQ763" s="1870"/>
      <c r="HR763" s="462"/>
      <c r="HS763" s="462"/>
      <c r="HT763" s="1871"/>
      <c r="HU763" s="1870"/>
      <c r="HV763" s="462"/>
      <c r="HW763" s="462"/>
      <c r="HX763" s="1871"/>
      <c r="HY763" s="1870"/>
      <c r="HZ763" s="462"/>
      <c r="IA763" s="462"/>
      <c r="IB763" s="1871"/>
      <c r="IC763" s="1870"/>
      <c r="ID763" s="462"/>
      <c r="IE763" s="462"/>
      <c r="IF763" s="1871"/>
      <c r="IG763" s="1870"/>
      <c r="IH763" s="462"/>
      <c r="II763" s="462"/>
      <c r="IJ763" s="1871"/>
      <c r="IK763" s="1870"/>
      <c r="IL763" s="462"/>
      <c r="IM763" s="462"/>
      <c r="IN763" s="1871"/>
      <c r="IO763" s="2477"/>
      <c r="IP763" s="2477"/>
      <c r="IQ763" s="2477"/>
      <c r="IR763" s="2478"/>
      <c r="IS763" s="1870"/>
      <c r="IT763" s="462"/>
      <c r="IU763" s="462"/>
      <c r="IV763" s="574"/>
      <c r="IW763" s="1870"/>
      <c r="IX763" s="462"/>
      <c r="IY763" s="462"/>
      <c r="IZ763" s="1871"/>
      <c r="JA763" s="1870"/>
      <c r="JB763" s="462"/>
      <c r="JC763" s="462"/>
      <c r="JD763" s="1871"/>
      <c r="JE763" s="1870"/>
      <c r="JF763" s="462"/>
      <c r="JG763" s="462"/>
      <c r="JH763" s="1871"/>
      <c r="JI763" s="1870"/>
      <c r="JJ763" s="462"/>
      <c r="JK763" s="462"/>
      <c r="JL763" s="1871"/>
      <c r="JM763" s="1869">
        <f t="shared" si="1097"/>
        <v>5.0999999999999996</v>
      </c>
      <c r="JN763" s="374">
        <f t="shared" si="1098"/>
        <v>5.0999999999999996</v>
      </c>
      <c r="JO763" s="374">
        <f t="shared" si="1099"/>
        <v>6.8</v>
      </c>
      <c r="JP763" s="2263">
        <v>17</v>
      </c>
      <c r="JQ763" s="1870"/>
      <c r="JR763" s="462"/>
      <c r="JS763" s="462"/>
      <c r="JT763" s="1871"/>
      <c r="JU763" s="1870"/>
      <c r="JV763" s="462"/>
      <c r="JW763" s="462"/>
      <c r="JX763" s="1871"/>
      <c r="JY763" s="1870"/>
      <c r="JZ763" s="462"/>
      <c r="KA763" s="462"/>
      <c r="KB763" s="1871"/>
      <c r="KC763" s="1870"/>
      <c r="KD763" s="462"/>
      <c r="KE763" s="462"/>
      <c r="KF763" s="1871"/>
      <c r="KG763" s="1870"/>
      <c r="KH763" s="462"/>
      <c r="KI763" s="462"/>
      <c r="KJ763" s="1871"/>
      <c r="KK763" s="1869"/>
      <c r="KL763" s="374"/>
      <c r="KM763" s="374"/>
      <c r="KN763" s="2263"/>
      <c r="KO763" s="1870"/>
      <c r="KP763" s="462"/>
      <c r="KQ763" s="462"/>
      <c r="KR763" s="1871"/>
      <c r="KS763" s="1870"/>
      <c r="KT763" s="462"/>
      <c r="KU763" s="462"/>
      <c r="KV763" s="1871"/>
      <c r="KW763" s="1870"/>
      <c r="KX763" s="462"/>
      <c r="KY763" s="462"/>
      <c r="KZ763" s="1871"/>
      <c r="LA763" s="1870"/>
      <c r="LB763" s="462"/>
      <c r="LC763" s="462"/>
      <c r="LD763" s="1871"/>
      <c r="LE763" s="1870"/>
      <c r="LF763" s="462"/>
      <c r="LG763" s="462"/>
      <c r="LH763" s="1871"/>
      <c r="LI763" s="1870"/>
      <c r="LJ763" s="462"/>
      <c r="LK763" s="462"/>
      <c r="LL763" s="1871"/>
      <c r="LM763" s="1870"/>
      <c r="LN763" s="462"/>
      <c r="LO763" s="462"/>
      <c r="LP763" s="1871"/>
      <c r="LQ763" s="1870"/>
      <c r="LR763" s="462"/>
      <c r="LS763" s="462"/>
      <c r="LT763" s="1871"/>
      <c r="LU763" s="1870"/>
      <c r="LV763" s="462"/>
      <c r="LW763" s="462"/>
      <c r="LX763" s="1871"/>
      <c r="LY763" s="1870"/>
      <c r="LZ763" s="462"/>
      <c r="MA763" s="462"/>
      <c r="MB763" s="1871"/>
      <c r="MC763" s="1870"/>
      <c r="MD763" s="462"/>
      <c r="ME763" s="462"/>
      <c r="MF763" s="1871"/>
      <c r="MG763" s="1870"/>
      <c r="MH763" s="462"/>
      <c r="MI763" s="462"/>
      <c r="MJ763" s="1871"/>
      <c r="MK763" s="1870"/>
      <c r="ML763" s="462"/>
      <c r="MM763" s="462"/>
      <c r="MN763" s="1871"/>
      <c r="MO763" s="1870"/>
      <c r="MP763" s="462"/>
      <c r="MQ763" s="462"/>
      <c r="MR763" s="1871"/>
      <c r="MS763" s="1870"/>
      <c r="MT763" s="462"/>
      <c r="MU763" s="462"/>
      <c r="MV763" s="1871"/>
      <c r="MW763" s="1870"/>
      <c r="MX763" s="462"/>
      <c r="MY763" s="462"/>
      <c r="MZ763" s="1871"/>
      <c r="NA763" s="1870"/>
      <c r="NB763" s="462"/>
      <c r="NC763" s="462"/>
      <c r="ND763" s="1871"/>
    </row>
    <row r="764" spans="1:368" s="78" customFormat="1" thickBot="1">
      <c r="A764" s="899"/>
      <c r="B764" s="1754"/>
      <c r="C764" s="1790"/>
      <c r="D764" s="2331"/>
      <c r="E764" s="1790"/>
      <c r="F764" s="2342"/>
      <c r="G764" s="2342" t="s">
        <v>595</v>
      </c>
      <c r="H764" s="2352">
        <f t="shared" si="1100"/>
        <v>4.8</v>
      </c>
      <c r="I764" s="2343">
        <f t="shared" si="1101"/>
        <v>4.8</v>
      </c>
      <c r="J764" s="2343">
        <f t="shared" si="1102"/>
        <v>6.4000000000000012</v>
      </c>
      <c r="K764" s="2214">
        <f t="shared" si="1103"/>
        <v>16</v>
      </c>
      <c r="L764" s="1754"/>
      <c r="M764" s="65"/>
      <c r="N764" s="65"/>
      <c r="O764" s="65"/>
      <c r="P764" s="218"/>
      <c r="Q764" s="2496">
        <f t="shared" ref="Q764:Q765" si="1104">T764*6/20</f>
        <v>4.8</v>
      </c>
      <c r="R764" s="2483">
        <f t="shared" ref="R764:R765" si="1105">T764*6/20</f>
        <v>4.8</v>
      </c>
      <c r="S764" s="2483">
        <f t="shared" ref="S764:S765" si="1106">T764*8/20</f>
        <v>6.4</v>
      </c>
      <c r="T764" s="2484">
        <v>16</v>
      </c>
      <c r="U764" s="41"/>
      <c r="V764" s="41"/>
      <c r="W764" s="41"/>
      <c r="X764" s="100"/>
      <c r="Y764" s="101"/>
      <c r="Z764" s="101"/>
      <c r="AA764" s="101"/>
      <c r="AB764" s="102"/>
      <c r="AC764" s="484"/>
      <c r="AD764" s="484"/>
      <c r="AE764" s="484"/>
      <c r="AF764" s="356"/>
      <c r="AG764" s="358"/>
      <c r="AH764" s="358"/>
      <c r="AI764" s="358"/>
      <c r="AJ764" s="543"/>
      <c r="AK764" s="485"/>
      <c r="AL764" s="486"/>
      <c r="AM764" s="486"/>
      <c r="AN764" s="2361"/>
      <c r="AO764" s="2227"/>
      <c r="AP764" s="2227"/>
      <c r="AQ764" s="2227"/>
      <c r="AR764" s="108"/>
      <c r="AS764" s="358"/>
      <c r="AT764" s="358"/>
      <c r="AU764" s="358"/>
      <c r="AV764" s="543"/>
      <c r="AW764" s="1971"/>
      <c r="AX764" s="665"/>
      <c r="AY764" s="666"/>
      <c r="AZ764" s="1963"/>
      <c r="BA764" s="4"/>
      <c r="BB764" s="4"/>
      <c r="BC764" s="4"/>
      <c r="BD764" s="2395"/>
      <c r="BE764" s="2398"/>
      <c r="BF764" s="214"/>
      <c r="BG764" s="2445"/>
      <c r="BH764" s="2445"/>
      <c r="BI764" s="221"/>
      <c r="BJ764" s="221"/>
      <c r="BK764" s="221"/>
      <c r="BL764" s="220"/>
      <c r="BM764" s="1982"/>
      <c r="BN764" s="358"/>
      <c r="BO764" s="358"/>
      <c r="BP764" s="1983"/>
      <c r="BQ764" s="109"/>
      <c r="BR764" s="109"/>
      <c r="BS764" s="109"/>
      <c r="BT764" s="608"/>
      <c r="BU764" s="1939"/>
      <c r="BV764" s="109"/>
      <c r="BW764" s="109"/>
      <c r="BX764" s="1940"/>
      <c r="BY764" s="90"/>
      <c r="BZ764" s="90"/>
      <c r="CA764" s="90"/>
      <c r="CB764" s="120"/>
      <c r="CC764" s="41"/>
      <c r="CD764" s="41"/>
      <c r="CE764" s="41"/>
      <c r="CF764" s="100"/>
      <c r="CG764" s="38"/>
      <c r="CH764" s="38"/>
      <c r="CI764" s="38"/>
      <c r="CJ764" s="117"/>
      <c r="CK764" s="221"/>
      <c r="CL764" s="221"/>
      <c r="CM764" s="221"/>
      <c r="CN764" s="220"/>
      <c r="CO764" s="1858"/>
      <c r="CQ764" s="3"/>
      <c r="CR764" s="2020"/>
      <c r="CV764" s="121"/>
      <c r="CW764" s="2"/>
      <c r="CY764" s="3"/>
      <c r="CZ764" s="3"/>
      <c r="DA764" s="2"/>
      <c r="DC764" s="3"/>
      <c r="DD764" s="3"/>
      <c r="DE764" s="2"/>
      <c r="DG764" s="3"/>
      <c r="DH764" s="3"/>
      <c r="DI764" s="2"/>
      <c r="DK764" s="3"/>
      <c r="DL764" s="3"/>
      <c r="DM764" s="90"/>
      <c r="DN764" s="90"/>
      <c r="DO764" s="90"/>
      <c r="DP764" s="103"/>
      <c r="DQ764" s="2"/>
      <c r="DS764" s="3"/>
      <c r="DT764" s="121"/>
      <c r="DU764" s="491"/>
      <c r="DV764" s="492"/>
      <c r="DW764" s="492"/>
      <c r="DX764" s="725"/>
      <c r="DY764" s="2"/>
      <c r="EA764" s="3"/>
      <c r="EB764" s="121"/>
      <c r="EC764" s="2"/>
      <c r="EE764" s="3"/>
      <c r="EF764" s="121"/>
      <c r="EG764" s="2"/>
      <c r="EI764" s="3"/>
      <c r="EJ764" s="121"/>
      <c r="EK764" s="2"/>
      <c r="EM764" s="3"/>
      <c r="EN764" s="121"/>
      <c r="EO764" s="1870"/>
      <c r="EP764" s="462"/>
      <c r="EQ764" s="462"/>
      <c r="ER764" s="1871"/>
      <c r="ES764" s="2"/>
      <c r="EU764" s="3"/>
      <c r="EV764" s="121"/>
      <c r="EW764" s="2"/>
      <c r="EY764" s="3"/>
      <c r="EZ764" s="121"/>
      <c r="FA764" s="2"/>
      <c r="FC764" s="3"/>
      <c r="FD764" s="121"/>
      <c r="FE764" s="1682"/>
      <c r="FF764" s="1683"/>
      <c r="FG764" s="1684"/>
      <c r="FH764" s="1685"/>
      <c r="FL764" s="2252"/>
      <c r="FP764" s="2252"/>
      <c r="FQ764" s="1858"/>
      <c r="FT764" s="2252"/>
      <c r="FX764" s="2252"/>
      <c r="FY764" s="1906"/>
      <c r="FZ764" s="683"/>
      <c r="GA764" s="683"/>
      <c r="GB764" s="1907"/>
      <c r="GC764" s="1870"/>
      <c r="GD764" s="462"/>
      <c r="GE764" s="462"/>
      <c r="GF764" s="1871"/>
      <c r="GG764" s="1858"/>
      <c r="GJ764" s="2252"/>
      <c r="GK764" s="1858"/>
      <c r="GN764" s="2252"/>
      <c r="GR764" s="2252"/>
      <c r="GV764" s="1858"/>
      <c r="GW764" s="2477">
        <f t="shared" ref="GW764" si="1107">GZ764*6/20</f>
        <v>4.8</v>
      </c>
      <c r="GX764" s="2477">
        <f t="shared" ref="GX764" si="1108">GZ764*6/20</f>
        <v>4.8</v>
      </c>
      <c r="GY764" s="2477">
        <f t="shared" ref="GY764" si="1109">GZ764*8/20</f>
        <v>6.4</v>
      </c>
      <c r="GZ764" s="2478">
        <v>16</v>
      </c>
      <c r="HA764" s="1870"/>
      <c r="HB764" s="462"/>
      <c r="HC764" s="462"/>
      <c r="HD764" s="1871"/>
      <c r="HE764" s="1870"/>
      <c r="HF764" s="462"/>
      <c r="HG764" s="462"/>
      <c r="HH764" s="1871"/>
      <c r="HI764" s="2477"/>
      <c r="HJ764" s="2477"/>
      <c r="HK764" s="2477"/>
      <c r="HL764" s="2478"/>
      <c r="HM764" s="1870"/>
      <c r="HN764" s="462"/>
      <c r="HO764" s="462"/>
      <c r="HP764" s="1871"/>
      <c r="HQ764" s="1870"/>
      <c r="HR764" s="462"/>
      <c r="HS764" s="462"/>
      <c r="HT764" s="1871"/>
      <c r="HU764" s="1870"/>
      <c r="HV764" s="462"/>
      <c r="HW764" s="462"/>
      <c r="HX764" s="1871"/>
      <c r="HY764" s="1870"/>
      <c r="HZ764" s="462"/>
      <c r="IA764" s="462"/>
      <c r="IB764" s="1871"/>
      <c r="IC764" s="1870"/>
      <c r="ID764" s="462"/>
      <c r="IE764" s="462"/>
      <c r="IF764" s="1871"/>
      <c r="IG764" s="1870"/>
      <c r="IH764" s="462"/>
      <c r="II764" s="462"/>
      <c r="IJ764" s="1871"/>
      <c r="IK764" s="1870"/>
      <c r="IL764" s="462"/>
      <c r="IM764" s="462"/>
      <c r="IN764" s="1871"/>
      <c r="IO764" s="1869"/>
      <c r="IP764" s="374"/>
      <c r="IQ764" s="374"/>
      <c r="IR764" s="2263"/>
      <c r="IS764" s="1870"/>
      <c r="IT764" s="462"/>
      <c r="IU764" s="462"/>
      <c r="IV764" s="574"/>
      <c r="IW764" s="1870"/>
      <c r="IX764" s="462"/>
      <c r="IY764" s="462"/>
      <c r="IZ764" s="1871"/>
      <c r="JA764" s="1870"/>
      <c r="JB764" s="462"/>
      <c r="JC764" s="462"/>
      <c r="JD764" s="1871"/>
      <c r="JE764" s="1870"/>
      <c r="JF764" s="462"/>
      <c r="JG764" s="462"/>
      <c r="JH764" s="1871"/>
      <c r="JI764" s="1870"/>
      <c r="JJ764" s="462"/>
      <c r="JK764" s="462"/>
      <c r="JL764" s="1871"/>
      <c r="JM764" s="1869">
        <f t="shared" si="1097"/>
        <v>4.8</v>
      </c>
      <c r="JN764" s="374">
        <f t="shared" si="1098"/>
        <v>4.8</v>
      </c>
      <c r="JO764" s="374">
        <f t="shared" si="1099"/>
        <v>6.4</v>
      </c>
      <c r="JP764" s="2263">
        <v>16</v>
      </c>
      <c r="JQ764" s="1870"/>
      <c r="JR764" s="462"/>
      <c r="JS764" s="462"/>
      <c r="JT764" s="1871"/>
      <c r="JU764" s="1870"/>
      <c r="JV764" s="462"/>
      <c r="JW764" s="462"/>
      <c r="JX764" s="1871"/>
      <c r="JY764" s="1870"/>
      <c r="JZ764" s="462"/>
      <c r="KA764" s="462"/>
      <c r="KB764" s="1871"/>
      <c r="KC764" s="1870"/>
      <c r="KD764" s="462"/>
      <c r="KE764" s="462"/>
      <c r="KF764" s="1871"/>
      <c r="KG764" s="1870"/>
      <c r="KH764" s="462"/>
      <c r="KI764" s="462"/>
      <c r="KJ764" s="1871"/>
      <c r="KK764" s="1869"/>
      <c r="KL764" s="374"/>
      <c r="KM764" s="374"/>
      <c r="KN764" s="2263"/>
      <c r="KO764" s="1870"/>
      <c r="KP764" s="462"/>
      <c r="KQ764" s="462"/>
      <c r="KR764" s="1871"/>
      <c r="KS764" s="1870"/>
      <c r="KT764" s="462"/>
      <c r="KU764" s="462"/>
      <c r="KV764" s="1871"/>
      <c r="KW764" s="1870"/>
      <c r="KX764" s="462"/>
      <c r="KY764" s="462"/>
      <c r="KZ764" s="1871"/>
      <c r="LA764" s="1870"/>
      <c r="LB764" s="462"/>
      <c r="LC764" s="462"/>
      <c r="LD764" s="1871"/>
      <c r="LE764" s="1870"/>
      <c r="LF764" s="462"/>
      <c r="LG764" s="462"/>
      <c r="LH764" s="1871"/>
      <c r="LI764" s="1870"/>
      <c r="LJ764" s="462"/>
      <c r="LK764" s="462"/>
      <c r="LL764" s="1871"/>
      <c r="LM764" s="1870"/>
      <c r="LN764" s="462"/>
      <c r="LO764" s="462"/>
      <c r="LP764" s="1871"/>
      <c r="LQ764" s="1870"/>
      <c r="LR764" s="462"/>
      <c r="LS764" s="462"/>
      <c r="LT764" s="1871"/>
      <c r="LU764" s="1870"/>
      <c r="LV764" s="462"/>
      <c r="LW764" s="462"/>
      <c r="LX764" s="1871"/>
      <c r="LY764" s="1870"/>
      <c r="LZ764" s="462"/>
      <c r="MA764" s="462"/>
      <c r="MB764" s="1871"/>
      <c r="MC764" s="1870"/>
      <c r="MD764" s="462"/>
      <c r="ME764" s="462"/>
      <c r="MF764" s="1871"/>
      <c r="MG764" s="1870"/>
      <c r="MH764" s="462"/>
      <c r="MI764" s="462"/>
      <c r="MJ764" s="1871"/>
      <c r="MK764" s="1870"/>
      <c r="ML764" s="462"/>
      <c r="MM764" s="462"/>
      <c r="MN764" s="1871"/>
      <c r="MO764" s="1870"/>
      <c r="MP764" s="462"/>
      <c r="MQ764" s="462"/>
      <c r="MR764" s="1871"/>
      <c r="MS764" s="1870"/>
      <c r="MT764" s="462"/>
      <c r="MU764" s="462"/>
      <c r="MV764" s="1871"/>
      <c r="MW764" s="1870"/>
      <c r="MX764" s="462"/>
      <c r="MY764" s="462"/>
      <c r="MZ764" s="1871"/>
      <c r="NA764" s="1870"/>
      <c r="NB764" s="462"/>
      <c r="NC764" s="462"/>
      <c r="ND764" s="1871"/>
    </row>
    <row r="765" spans="1:368" s="933" customFormat="1" thickBot="1">
      <c r="A765" s="900"/>
      <c r="B765" s="1761"/>
      <c r="C765" s="2340"/>
      <c r="D765" s="2347"/>
      <c r="E765" s="2340"/>
      <c r="F765" s="2270"/>
      <c r="G765" s="2270" t="s">
        <v>815</v>
      </c>
      <c r="H765" s="2343">
        <f t="shared" si="1100"/>
        <v>4.2333333333333334</v>
      </c>
      <c r="I765" s="2352">
        <f t="shared" si="1101"/>
        <v>4.8999999999999995</v>
      </c>
      <c r="J765" s="2343">
        <f t="shared" si="1102"/>
        <v>5.5333333333333341</v>
      </c>
      <c r="K765" s="2214">
        <f t="shared" si="1103"/>
        <v>14.666666666666668</v>
      </c>
      <c r="L765" s="1761"/>
      <c r="M765" s="2136"/>
      <c r="N765" s="2136"/>
      <c r="O765" s="2136"/>
      <c r="P765" s="2492"/>
      <c r="Q765" s="2499">
        <f t="shared" si="1104"/>
        <v>3.9</v>
      </c>
      <c r="R765" s="2485">
        <f t="shared" si="1105"/>
        <v>3.9</v>
      </c>
      <c r="S765" s="2485">
        <f t="shared" si="1106"/>
        <v>5.2</v>
      </c>
      <c r="T765" s="2486">
        <v>13</v>
      </c>
      <c r="U765" s="2139"/>
      <c r="V765" s="2139"/>
      <c r="W765" s="2139"/>
      <c r="X765" s="2140"/>
      <c r="Y765" s="2204"/>
      <c r="Z765" s="2204"/>
      <c r="AA765" s="2204"/>
      <c r="AB765" s="2205"/>
      <c r="AC765" s="2245"/>
      <c r="AD765" s="2245"/>
      <c r="AE765" s="2245"/>
      <c r="AF765" s="904"/>
      <c r="AG765" s="918"/>
      <c r="AH765" s="918"/>
      <c r="AI765" s="918"/>
      <c r="AJ765" s="2240"/>
      <c r="AK765" s="2391"/>
      <c r="AL765" s="2238"/>
      <c r="AM765" s="2238"/>
      <c r="AN765" s="2392"/>
      <c r="AO765" s="2229"/>
      <c r="AP765" s="2229"/>
      <c r="AQ765" s="2229"/>
      <c r="AR765" s="2230"/>
      <c r="AS765" s="918"/>
      <c r="AT765" s="918"/>
      <c r="AU765" s="918"/>
      <c r="AV765" s="2240"/>
      <c r="AW765" s="2414"/>
      <c r="AX765" s="2415"/>
      <c r="AY765" s="2416"/>
      <c r="AZ765" s="1979"/>
      <c r="BA765" s="2156"/>
      <c r="BB765" s="2156"/>
      <c r="BC765" s="2156"/>
      <c r="BD765" s="2396"/>
      <c r="BE765" s="2399"/>
      <c r="BF765" s="2157"/>
      <c r="BG765" s="2446"/>
      <c r="BH765" s="2446"/>
      <c r="BI765" s="2158"/>
      <c r="BJ765" s="2158"/>
      <c r="BK765" s="2158"/>
      <c r="BL765" s="2166"/>
      <c r="BM765" s="2389"/>
      <c r="BN765" s="918"/>
      <c r="BO765" s="918"/>
      <c r="BP765" s="2390"/>
      <c r="BQ765" s="2149"/>
      <c r="BR765" s="2149"/>
      <c r="BS765" s="2149"/>
      <c r="BT765" s="2151"/>
      <c r="BU765" s="2162"/>
      <c r="BV765" s="2149"/>
      <c r="BW765" s="2149"/>
      <c r="BX765" s="2163"/>
      <c r="BY765" s="2170"/>
      <c r="BZ765" s="2170"/>
      <c r="CA765" s="2170"/>
      <c r="CB765" s="2231"/>
      <c r="CC765" s="2139"/>
      <c r="CD765" s="2139"/>
      <c r="CE765" s="2139"/>
      <c r="CF765" s="2140"/>
      <c r="CG765" s="2160"/>
      <c r="CH765" s="2160"/>
      <c r="CI765" s="2160"/>
      <c r="CJ765" s="2161"/>
      <c r="CK765" s="2158"/>
      <c r="CL765" s="2158"/>
      <c r="CM765" s="2158"/>
      <c r="CN765" s="2166"/>
      <c r="CO765" s="1868"/>
      <c r="CQ765" s="2167"/>
      <c r="CR765" s="2206"/>
      <c r="CV765" s="2168"/>
      <c r="CW765" s="2169"/>
      <c r="CY765" s="2167"/>
      <c r="CZ765" s="2167"/>
      <c r="DA765" s="2169"/>
      <c r="DC765" s="2167"/>
      <c r="DD765" s="2167"/>
      <c r="DE765" s="2169"/>
      <c r="DG765" s="2167"/>
      <c r="DH765" s="2167"/>
      <c r="DI765" s="2169"/>
      <c r="DK765" s="2167"/>
      <c r="DL765" s="2167"/>
      <c r="DM765" s="2170"/>
      <c r="DN765" s="2170"/>
      <c r="DO765" s="2170"/>
      <c r="DP765" s="2171"/>
      <c r="DQ765" s="2169"/>
      <c r="DS765" s="2167"/>
      <c r="DT765" s="2168"/>
      <c r="DU765" s="1229"/>
      <c r="DV765" s="1230"/>
      <c r="DW765" s="1230"/>
      <c r="DX765" s="2422"/>
      <c r="DY765" s="2169"/>
      <c r="EA765" s="2167"/>
      <c r="EB765" s="2168"/>
      <c r="EC765" s="2169"/>
      <c r="EE765" s="2167"/>
      <c r="EF765" s="2168"/>
      <c r="EG765" s="2169"/>
      <c r="EI765" s="2167"/>
      <c r="EJ765" s="2168"/>
      <c r="EK765" s="2169"/>
      <c r="EM765" s="2167"/>
      <c r="EN765" s="2168"/>
      <c r="EO765" s="2348"/>
      <c r="EP765" s="2233"/>
      <c r="EQ765" s="2233"/>
      <c r="ER765" s="2349"/>
      <c r="ES765" s="2169"/>
      <c r="EU765" s="2167"/>
      <c r="EV765" s="2168"/>
      <c r="EW765" s="2169"/>
      <c r="EY765" s="2167"/>
      <c r="EZ765" s="2168"/>
      <c r="FA765" s="2169"/>
      <c r="FC765" s="2167"/>
      <c r="FD765" s="2168"/>
      <c r="FE765" s="2192"/>
      <c r="FF765" s="2193"/>
      <c r="FG765" s="2194"/>
      <c r="FH765" s="2195"/>
      <c r="FL765" s="2261"/>
      <c r="FP765" s="2261"/>
      <c r="FQ765" s="1868"/>
      <c r="FT765" s="2261"/>
      <c r="FX765" s="2261"/>
      <c r="FY765" s="906"/>
      <c r="FZ765" s="906"/>
      <c r="GA765" s="906"/>
      <c r="GB765" s="2393"/>
      <c r="GC765" s="2348"/>
      <c r="GD765" s="2233"/>
      <c r="GE765" s="2233"/>
      <c r="GF765" s="2349"/>
      <c r="GG765" s="1868"/>
      <c r="GJ765" s="2261"/>
      <c r="GK765" s="1868"/>
      <c r="GN765" s="2261"/>
      <c r="GR765" s="2261"/>
      <c r="GV765" s="1868"/>
      <c r="GW765" s="1870">
        <v>4</v>
      </c>
      <c r="GX765" s="462">
        <v>6</v>
      </c>
      <c r="GY765" s="462">
        <v>5</v>
      </c>
      <c r="GZ765" s="1871">
        <f t="shared" si="1096"/>
        <v>15</v>
      </c>
      <c r="HA765" s="2348"/>
      <c r="HB765" s="2233"/>
      <c r="HC765" s="2233"/>
      <c r="HD765" s="2349"/>
      <c r="HE765" s="2348"/>
      <c r="HF765" s="2233"/>
      <c r="HG765" s="2233"/>
      <c r="HH765" s="2349"/>
      <c r="HI765" s="906"/>
      <c r="HJ765" s="906"/>
      <c r="HK765" s="906"/>
      <c r="HL765" s="2393"/>
      <c r="HM765" s="2348"/>
      <c r="HN765" s="2233"/>
      <c r="HO765" s="2233"/>
      <c r="HP765" s="2349"/>
      <c r="HQ765" s="2489"/>
      <c r="HR765" s="2489"/>
      <c r="HS765" s="2489"/>
      <c r="HT765" s="2490"/>
      <c r="HU765" s="2348"/>
      <c r="HV765" s="2233"/>
      <c r="HW765" s="2233"/>
      <c r="HX765" s="2349"/>
      <c r="HY765" s="2348"/>
      <c r="HZ765" s="2233"/>
      <c r="IA765" s="2233"/>
      <c r="IB765" s="2349"/>
      <c r="IC765" s="2348"/>
      <c r="ID765" s="2233"/>
      <c r="IE765" s="2233"/>
      <c r="IF765" s="2349"/>
      <c r="IG765" s="2348"/>
      <c r="IH765" s="2233"/>
      <c r="II765" s="2233"/>
      <c r="IJ765" s="2349"/>
      <c r="IK765" s="2348"/>
      <c r="IL765" s="2233"/>
      <c r="IM765" s="2233"/>
      <c r="IN765" s="2349"/>
      <c r="IO765" s="2243"/>
      <c r="IP765" s="906"/>
      <c r="IQ765" s="906"/>
      <c r="IR765" s="2393"/>
      <c r="IS765" s="2348"/>
      <c r="IT765" s="2233"/>
      <c r="IU765" s="2233"/>
      <c r="IV765" s="905"/>
      <c r="IW765" s="2348"/>
      <c r="IX765" s="2233"/>
      <c r="IY765" s="2233"/>
      <c r="IZ765" s="2349"/>
      <c r="JA765" s="2348"/>
      <c r="JB765" s="2233"/>
      <c r="JC765" s="2233"/>
      <c r="JD765" s="2349"/>
      <c r="JE765" s="2348"/>
      <c r="JF765" s="2233"/>
      <c r="JG765" s="2233"/>
      <c r="JH765" s="2349"/>
      <c r="JI765" s="2348"/>
      <c r="JJ765" s="2233"/>
      <c r="JK765" s="2233"/>
      <c r="JL765" s="2349"/>
      <c r="JM765" s="1906">
        <f>JP765*6/20</f>
        <v>4.8</v>
      </c>
      <c r="JN765" s="683">
        <f>JP765*6/20</f>
        <v>4.8</v>
      </c>
      <c r="JO765" s="683">
        <f>JP765*8/20</f>
        <v>6.4</v>
      </c>
      <c r="JP765" s="1907">
        <v>16</v>
      </c>
      <c r="JQ765" s="2348"/>
      <c r="JR765" s="2233"/>
      <c r="JS765" s="2233"/>
      <c r="JT765" s="2349"/>
      <c r="JU765" s="2348"/>
      <c r="JV765" s="2233"/>
      <c r="JW765" s="2233"/>
      <c r="JX765" s="2349"/>
      <c r="JY765" s="2348"/>
      <c r="JZ765" s="2233"/>
      <c r="KA765" s="2233"/>
      <c r="KB765" s="2349"/>
      <c r="KC765" s="2348"/>
      <c r="KD765" s="2233"/>
      <c r="KE765" s="2233"/>
      <c r="KF765" s="2349"/>
      <c r="KG765" s="2348"/>
      <c r="KH765" s="2233"/>
      <c r="KI765" s="2233"/>
      <c r="KJ765" s="2349"/>
      <c r="KK765" s="2348"/>
      <c r="KL765" s="2233"/>
      <c r="KM765" s="2233"/>
      <c r="KN765" s="2349"/>
      <c r="KO765" s="2348"/>
      <c r="KP765" s="2233"/>
      <c r="KQ765" s="2233"/>
      <c r="KR765" s="2349"/>
      <c r="KS765" s="2348"/>
      <c r="KT765" s="2233"/>
      <c r="KU765" s="2233"/>
      <c r="KV765" s="2349"/>
      <c r="KW765" s="2348"/>
      <c r="KX765" s="2233"/>
      <c r="KY765" s="2233"/>
      <c r="KZ765" s="2349"/>
      <c r="LA765" s="2348"/>
      <c r="LB765" s="2233"/>
      <c r="LC765" s="2233"/>
      <c r="LD765" s="2349"/>
      <c r="LE765" s="2348"/>
      <c r="LF765" s="2233"/>
      <c r="LG765" s="2233"/>
      <c r="LH765" s="2349"/>
      <c r="LI765" s="2348"/>
      <c r="LJ765" s="2233"/>
      <c r="LK765" s="2233"/>
      <c r="LL765" s="2349"/>
      <c r="LM765" s="2348"/>
      <c r="LN765" s="2233"/>
      <c r="LO765" s="2233"/>
      <c r="LP765" s="2349"/>
      <c r="LQ765" s="2348"/>
      <c r="LR765" s="2233"/>
      <c r="LS765" s="2233"/>
      <c r="LT765" s="2349"/>
      <c r="LU765" s="2348"/>
      <c r="LV765" s="2233"/>
      <c r="LW765" s="2233"/>
      <c r="LX765" s="2349"/>
      <c r="LY765" s="2348"/>
      <c r="LZ765" s="2233"/>
      <c r="MA765" s="2233"/>
      <c r="MB765" s="2349"/>
      <c r="MC765" s="2348"/>
      <c r="MD765" s="2233"/>
      <c r="ME765" s="2233"/>
      <c r="MF765" s="2349"/>
      <c r="MG765" s="2348"/>
      <c r="MH765" s="2233"/>
      <c r="MI765" s="2233"/>
      <c r="MJ765" s="2349"/>
      <c r="MK765" s="2348"/>
      <c r="ML765" s="2233"/>
      <c r="MM765" s="2233"/>
      <c r="MN765" s="2349"/>
      <c r="MO765" s="2348"/>
      <c r="MP765" s="2233"/>
      <c r="MQ765" s="2233"/>
      <c r="MR765" s="2349"/>
      <c r="MS765" s="2348"/>
      <c r="MT765" s="2233"/>
      <c r="MU765" s="2233"/>
      <c r="MV765" s="2349"/>
      <c r="MW765" s="2348"/>
      <c r="MX765" s="2233"/>
      <c r="MY765" s="2233"/>
      <c r="MZ765" s="2349"/>
      <c r="NA765" s="2348"/>
      <c r="NB765" s="2233"/>
      <c r="NC765" s="2233"/>
      <c r="ND765" s="2349"/>
    </row>
    <row r="766" spans="1:368" s="898" customFormat="1" thickBot="1">
      <c r="A766" s="861"/>
      <c r="B766" s="1760"/>
      <c r="C766" s="1790"/>
      <c r="D766" s="2331"/>
      <c r="E766" s="1790"/>
      <c r="F766" s="2345" t="s">
        <v>822</v>
      </c>
      <c r="G766" s="2346"/>
      <c r="H766" s="2274"/>
      <c r="I766" s="2274"/>
      <c r="J766" s="2274"/>
      <c r="K766" s="2275"/>
      <c r="L766" s="1760"/>
      <c r="M766" s="2075"/>
      <c r="N766" s="2075"/>
      <c r="O766" s="2075"/>
      <c r="P766" s="2491"/>
      <c r="Q766" s="2572" t="e">
        <f>STDEV(T767:T776)</f>
        <v>#DIV/0!</v>
      </c>
      <c r="R766" s="2570"/>
      <c r="S766" s="2571" t="e">
        <f>AVERAGE(T767:T776)</f>
        <v>#DIV/0!</v>
      </c>
      <c r="T766" s="2573"/>
      <c r="U766" s="2078"/>
      <c r="V766" s="2078"/>
      <c r="W766" s="2078"/>
      <c r="X766" s="2079"/>
      <c r="Y766" s="2199"/>
      <c r="Z766" s="2199"/>
      <c r="AA766" s="2199"/>
      <c r="AB766" s="2200"/>
      <c r="AC766" s="2570">
        <f>STDEV(AF767:AF776)</f>
        <v>3.402976474924396</v>
      </c>
      <c r="AD766" s="2570"/>
      <c r="AE766" s="2571">
        <f>AVERAGE(AF767:AF776)</f>
        <v>12.556000000000001</v>
      </c>
      <c r="AF766" s="2571"/>
      <c r="AG766" s="2570"/>
      <c r="AH766" s="2570"/>
      <c r="AI766" s="2571"/>
      <c r="AJ766" s="2571"/>
      <c r="AK766" s="2570" t="e">
        <f>STDEV(AN767:AN776)</f>
        <v>#DIV/0!</v>
      </c>
      <c r="AL766" s="2570"/>
      <c r="AM766" s="2571" t="e">
        <f>AVERAGE(AN767:AN776)</f>
        <v>#DIV/0!</v>
      </c>
      <c r="AN766" s="2571"/>
      <c r="AO766" s="2225"/>
      <c r="AP766" s="2225"/>
      <c r="AQ766" s="2225"/>
      <c r="AR766" s="2226"/>
      <c r="AS766" s="2570"/>
      <c r="AT766" s="2570"/>
      <c r="AU766" s="2571"/>
      <c r="AV766" s="2571"/>
      <c r="AW766" s="2570" t="e">
        <f>STDEV(AZ767:AZ776)</f>
        <v>#DIV/0!</v>
      </c>
      <c r="AX766" s="2570"/>
      <c r="AY766" s="2571" t="e">
        <f>AVERAGE(AZ767:AZ776)</f>
        <v>#DIV/0!</v>
      </c>
      <c r="AZ766" s="2571"/>
      <c r="BA766" s="2095"/>
      <c r="BB766" s="2095"/>
      <c r="BC766" s="2095"/>
      <c r="BD766" s="2394"/>
      <c r="BE766" s="2570">
        <f>STDEV(BH767:BH776)</f>
        <v>2.6293913533152264</v>
      </c>
      <c r="BF766" s="2570"/>
      <c r="BG766" s="2571">
        <f>AVERAGE(BH767:BH776)</f>
        <v>13.559000000000001</v>
      </c>
      <c r="BH766" s="2571"/>
      <c r="BI766" s="2097"/>
      <c r="BJ766" s="2097"/>
      <c r="BK766" s="2097"/>
      <c r="BL766" s="2098"/>
      <c r="BM766" s="2570"/>
      <c r="BN766" s="2570"/>
      <c r="BO766" s="2571"/>
      <c r="BP766" s="2571"/>
      <c r="BQ766" s="2088"/>
      <c r="BR766" s="2088"/>
      <c r="BS766" s="2088"/>
      <c r="BT766" s="2090"/>
      <c r="BU766" s="2101"/>
      <c r="BV766" s="2088"/>
      <c r="BW766" s="2088"/>
      <c r="BX766" s="2102"/>
      <c r="BY766" s="2109"/>
      <c r="BZ766" s="2109"/>
      <c r="CA766" s="2109"/>
      <c r="CB766" s="2232"/>
      <c r="CC766" s="2078"/>
      <c r="CD766" s="2078"/>
      <c r="CE766" s="2078"/>
      <c r="CF766" s="2079"/>
      <c r="CG766" s="2099"/>
      <c r="CH766" s="2099"/>
      <c r="CI766" s="2099"/>
      <c r="CJ766" s="2100"/>
      <c r="CK766" s="2097"/>
      <c r="CL766" s="2097"/>
      <c r="CM766" s="2097"/>
      <c r="CN766" s="2105"/>
      <c r="CO766" s="1867"/>
      <c r="CQ766" s="2106"/>
      <c r="CR766" s="2201"/>
      <c r="CV766" s="2107"/>
      <c r="CW766" s="2108"/>
      <c r="CY766" s="2106"/>
      <c r="CZ766" s="2106"/>
      <c r="DA766" s="2108"/>
      <c r="DC766" s="2106"/>
      <c r="DD766" s="2106"/>
      <c r="DE766" s="2108"/>
      <c r="DG766" s="2106"/>
      <c r="DH766" s="2106"/>
      <c r="DI766" s="2108"/>
      <c r="DK766" s="2106"/>
      <c r="DL766" s="2106"/>
      <c r="DM766" s="2109"/>
      <c r="DN766" s="2109"/>
      <c r="DO766" s="2109"/>
      <c r="DP766" s="2110"/>
      <c r="DQ766" s="2108"/>
      <c r="DS766" s="2106"/>
      <c r="DT766" s="2107"/>
      <c r="DU766" s="2570" t="e">
        <f>STDEV(DX767:DX776)</f>
        <v>#DIV/0!</v>
      </c>
      <c r="DV766" s="2570"/>
      <c r="DW766" s="2571" t="e">
        <f>AVERAGE(DX767:DX776)</f>
        <v>#DIV/0!</v>
      </c>
      <c r="DX766" s="2571"/>
      <c r="DY766" s="2108"/>
      <c r="EA766" s="2106"/>
      <c r="EB766" s="2107"/>
      <c r="EC766" s="2108"/>
      <c r="EE766" s="2106"/>
      <c r="EF766" s="2107"/>
      <c r="EG766" s="2108"/>
      <c r="EI766" s="2106"/>
      <c r="EJ766" s="2107"/>
      <c r="EK766" s="2108"/>
      <c r="EM766" s="2106"/>
      <c r="EN766" s="2107"/>
      <c r="EO766" s="2570" t="e">
        <f>STDEV(ER767:ER776)</f>
        <v>#DIV/0!</v>
      </c>
      <c r="EP766" s="2570"/>
      <c r="EQ766" s="2571" t="e">
        <f>AVERAGE(ER767:ER776)</f>
        <v>#DIV/0!</v>
      </c>
      <c r="ER766" s="2571"/>
      <c r="ES766" s="2108"/>
      <c r="EU766" s="2106"/>
      <c r="EV766" s="2107"/>
      <c r="EW766" s="2108"/>
      <c r="EY766" s="2106"/>
      <c r="EZ766" s="2107"/>
      <c r="FA766" s="2108"/>
      <c r="FC766" s="2106"/>
      <c r="FD766" s="2107"/>
      <c r="FE766" s="2131"/>
      <c r="FF766" s="2132"/>
      <c r="FG766" s="2133"/>
      <c r="FH766" s="2134"/>
      <c r="FL766" s="2260"/>
      <c r="FP766" s="2260"/>
      <c r="FQ766" s="1867"/>
      <c r="FT766" s="2260"/>
      <c r="FX766" s="2260"/>
      <c r="FY766" s="2570" t="e">
        <f>STDEV(GB767:GB776)</f>
        <v>#DIV/0!</v>
      </c>
      <c r="FZ766" s="2570"/>
      <c r="GA766" s="2571" t="e">
        <f>AVERAGE(GB767:GB776)</f>
        <v>#DIV/0!</v>
      </c>
      <c r="GB766" s="2571"/>
      <c r="GC766" s="2570" t="e">
        <f>STDEV(GF767:GF776)</f>
        <v>#DIV/0!</v>
      </c>
      <c r="GD766" s="2570"/>
      <c r="GE766" s="2571" t="e">
        <f>AVERAGE(GF767:GF776)</f>
        <v>#DIV/0!</v>
      </c>
      <c r="GF766" s="2571"/>
      <c r="GG766" s="1867"/>
      <c r="GJ766" s="2260"/>
      <c r="GK766" s="1867"/>
      <c r="GN766" s="2260"/>
      <c r="GR766" s="2260"/>
      <c r="GV766" s="1867"/>
      <c r="GW766" s="2570">
        <f>STDEV(GZ767:GZ776)</f>
        <v>3.3928028399998578</v>
      </c>
      <c r="GX766" s="2570"/>
      <c r="GY766" s="2571">
        <f>AVERAGE(GZ767:GZ776)</f>
        <v>12.2</v>
      </c>
      <c r="GZ766" s="2571"/>
      <c r="HA766" s="2570"/>
      <c r="HB766" s="2570"/>
      <c r="HC766" s="2571"/>
      <c r="HD766" s="2571"/>
      <c r="HE766" s="2570"/>
      <c r="HF766" s="2570"/>
      <c r="HG766" s="2571"/>
      <c r="HH766" s="2571"/>
      <c r="HI766" s="2570" t="e">
        <f>STDEV(HL767:HL776)</f>
        <v>#DIV/0!</v>
      </c>
      <c r="HJ766" s="2570"/>
      <c r="HK766" s="2571" t="e">
        <f>AVERAGE(HL767:HL776)</f>
        <v>#DIV/0!</v>
      </c>
      <c r="HL766" s="2571"/>
      <c r="HM766" s="2570">
        <f>STDEV(HP767:HP776)</f>
        <v>3.4641017755128178</v>
      </c>
      <c r="HN766" s="2570"/>
      <c r="HO766" s="2571">
        <f>AVERAGE(HP767:HP776)</f>
        <v>13.667000000000002</v>
      </c>
      <c r="HP766" s="2571"/>
      <c r="HQ766" s="2570" t="e">
        <f>STDEV(HT767:HT776)</f>
        <v>#DIV/0!</v>
      </c>
      <c r="HR766" s="2570"/>
      <c r="HS766" s="2571" t="e">
        <f>AVERAGE(HT767:HT776)</f>
        <v>#DIV/0!</v>
      </c>
      <c r="HT766" s="2571"/>
      <c r="HU766" s="2570"/>
      <c r="HV766" s="2570"/>
      <c r="HW766" s="2571"/>
      <c r="HX766" s="2571"/>
      <c r="HY766" s="2570"/>
      <c r="HZ766" s="2570"/>
      <c r="IA766" s="2571"/>
      <c r="IB766" s="2571"/>
      <c r="IC766" s="2570">
        <f>STDEV(IF767:IF776)</f>
        <v>2.793290373575775</v>
      </c>
      <c r="ID766" s="2570"/>
      <c r="IE766" s="2571">
        <f>AVERAGE(IF767:IF776)</f>
        <v>12.556000000000001</v>
      </c>
      <c r="IF766" s="2571"/>
      <c r="IG766" s="2570"/>
      <c r="IH766" s="2570"/>
      <c r="II766" s="2571"/>
      <c r="IJ766" s="2571"/>
      <c r="IK766" s="2570"/>
      <c r="IL766" s="2570"/>
      <c r="IM766" s="2571"/>
      <c r="IN766" s="2571"/>
      <c r="IO766" s="2570" t="e">
        <f>STDEV(IR767:IR776)</f>
        <v>#DIV/0!</v>
      </c>
      <c r="IP766" s="2576"/>
      <c r="IQ766" s="2576" t="e">
        <f>AVERAGE(IR767:IR776)</f>
        <v>#DIV/0!</v>
      </c>
      <c r="IR766" s="2571"/>
      <c r="IS766" s="2570">
        <f>STDEV(IV767:IV776)</f>
        <v>2.8674419494269463</v>
      </c>
      <c r="IT766" s="2576"/>
      <c r="IU766" s="2576">
        <f>AVERAGE(IV767:IV776)</f>
        <v>13.332999999999998</v>
      </c>
      <c r="IV766" s="2571"/>
      <c r="IW766" s="2572"/>
      <c r="IX766" s="2570"/>
      <c r="IY766" s="2571"/>
      <c r="IZ766" s="2573"/>
      <c r="JA766" s="2572"/>
      <c r="JB766" s="2570"/>
      <c r="JC766" s="2571"/>
      <c r="JD766" s="2573"/>
      <c r="JE766" s="2572"/>
      <c r="JF766" s="2570"/>
      <c r="JG766" s="2571"/>
      <c r="JH766" s="2573"/>
      <c r="JI766" s="2572"/>
      <c r="JJ766" s="2570"/>
      <c r="JK766" s="2571"/>
      <c r="JL766" s="2573"/>
      <c r="JM766" s="2570" t="e">
        <f>STDEV(JP767:JP777)</f>
        <v>#DIV/0!</v>
      </c>
      <c r="JN766" s="2570"/>
      <c r="JO766" s="2571" t="e">
        <f>AVERAGE(JP767:JP777)</f>
        <v>#DIV/0!</v>
      </c>
      <c r="JP766" s="2571"/>
      <c r="JQ766" s="2572"/>
      <c r="JR766" s="2570"/>
      <c r="JS766" s="2571"/>
      <c r="JT766" s="2573"/>
      <c r="JU766" s="2572"/>
      <c r="JV766" s="2570"/>
      <c r="JW766" s="2571"/>
      <c r="JX766" s="2573"/>
      <c r="JY766" s="2572"/>
      <c r="JZ766" s="2570"/>
      <c r="KA766" s="2571"/>
      <c r="KB766" s="2573"/>
      <c r="KC766" s="2572"/>
      <c r="KD766" s="2570"/>
      <c r="KE766" s="2571"/>
      <c r="KF766" s="2573"/>
      <c r="KG766" s="2572"/>
      <c r="KH766" s="2570"/>
      <c r="KI766" s="2571"/>
      <c r="KJ766" s="2573"/>
      <c r="KK766" s="2570" t="e">
        <f>STDEV(KN767:KN776)</f>
        <v>#DIV/0!</v>
      </c>
      <c r="KL766" s="2570"/>
      <c r="KM766" s="2571" t="e">
        <f>AVERAGE(KN767:KN776)</f>
        <v>#DIV/0!</v>
      </c>
      <c r="KN766" s="2571"/>
      <c r="KO766" s="2570" t="e">
        <f>STDEV(KR767:KR776)</f>
        <v>#DIV/0!</v>
      </c>
      <c r="KP766" s="2570"/>
      <c r="KQ766" s="2571" t="e">
        <f>AVERAGE(KR767:KR776)</f>
        <v>#DIV/0!</v>
      </c>
      <c r="KR766" s="2571"/>
      <c r="KS766" s="2570" t="e">
        <f>STDEV(KV767:KV776)</f>
        <v>#DIV/0!</v>
      </c>
      <c r="KT766" s="2570"/>
      <c r="KU766" s="2571" t="e">
        <f>AVERAGE(KV767:KV776)</f>
        <v>#DIV/0!</v>
      </c>
      <c r="KV766" s="2571"/>
      <c r="KW766" s="2570">
        <f>STDEV(KZ767:KZ776)</f>
        <v>3.9440531887330774</v>
      </c>
      <c r="KX766" s="2570"/>
      <c r="KY766" s="2571">
        <f>AVERAGE(KZ767:KZ776)</f>
        <v>14</v>
      </c>
      <c r="KZ766" s="2571"/>
      <c r="LA766" s="2570">
        <f>STDEV(LD767:LD776)</f>
        <v>2.5724082966054294</v>
      </c>
      <c r="LB766" s="2570"/>
      <c r="LC766" s="2571">
        <f>AVERAGE(LD767:LD776)</f>
        <v>14.222</v>
      </c>
      <c r="LD766" s="2571"/>
      <c r="LE766" s="2570" t="e">
        <f>STDEV(LH767:LH776)</f>
        <v>#DIV/0!</v>
      </c>
      <c r="LF766" s="2570"/>
      <c r="LG766" s="2571" t="e">
        <f>AVERAGE(LH767:LH776)</f>
        <v>#DIV/0!</v>
      </c>
      <c r="LH766" s="2571"/>
      <c r="LI766" s="2570" t="e">
        <f>STDEV(LL767:LL776)</f>
        <v>#DIV/0!</v>
      </c>
      <c r="LJ766" s="2570"/>
      <c r="LK766" s="2571" t="e">
        <f>AVERAGE(LL767:LL776)</f>
        <v>#DIV/0!</v>
      </c>
      <c r="LL766" s="2571"/>
      <c r="LM766" s="2570"/>
      <c r="LN766" s="2570"/>
      <c r="LO766" s="2571"/>
      <c r="LP766" s="2571"/>
      <c r="LQ766" s="2570"/>
      <c r="LR766" s="2570"/>
      <c r="LS766" s="2571"/>
      <c r="LT766" s="2571"/>
      <c r="LU766" s="2570"/>
      <c r="LV766" s="2570"/>
      <c r="LW766" s="2571"/>
      <c r="LX766" s="2571"/>
      <c r="LY766" s="2570"/>
      <c r="LZ766" s="2570"/>
      <c r="MA766" s="2571"/>
      <c r="MB766" s="2571"/>
      <c r="MC766" s="2570"/>
      <c r="MD766" s="2570"/>
      <c r="ME766" s="2571"/>
      <c r="MF766" s="2571"/>
      <c r="MG766" s="2570"/>
      <c r="MH766" s="2570"/>
      <c r="MI766" s="2571"/>
      <c r="MJ766" s="2571"/>
      <c r="MK766" s="2570"/>
      <c r="ML766" s="2570"/>
      <c r="MM766" s="2571"/>
      <c r="MN766" s="2571"/>
      <c r="MO766" s="2570"/>
      <c r="MP766" s="2570"/>
      <c r="MQ766" s="2571"/>
      <c r="MR766" s="2571"/>
      <c r="MS766" s="2570"/>
      <c r="MT766" s="2570"/>
      <c r="MU766" s="2571"/>
      <c r="MV766" s="2571"/>
      <c r="MW766" s="2570"/>
      <c r="MX766" s="2570"/>
      <c r="MY766" s="2571"/>
      <c r="MZ766" s="2571"/>
      <c r="NA766" s="2570"/>
      <c r="NB766" s="2570"/>
      <c r="NC766" s="2571"/>
      <c r="ND766" s="2571"/>
    </row>
    <row r="767" spans="1:368" s="78" customFormat="1" thickBot="1">
      <c r="A767" s="899"/>
      <c r="B767" s="1754"/>
      <c r="C767" s="1790"/>
      <c r="D767" s="2331"/>
      <c r="E767" s="1790"/>
      <c r="F767" s="2342" t="s">
        <v>821</v>
      </c>
      <c r="G767" s="2342" t="s">
        <v>823</v>
      </c>
      <c r="H767" s="2343">
        <f>AVERAGE(Q767,CG767,BE767,DU767,GW767,AW767,AC767,HM767,IC767,BM767,IS767,KW767,LA767)</f>
        <v>4.125</v>
      </c>
      <c r="I767" s="2343">
        <f t="shared" ref="I767:J767" si="1110">AVERAGE(R767,CH767,BF767,DV767,GX767,AX767,AD767,HN767,ID767,BN767,IT767,KX767,LB767)</f>
        <v>4</v>
      </c>
      <c r="J767" s="2343">
        <f t="shared" si="1110"/>
        <v>4.875</v>
      </c>
      <c r="K767" s="2214">
        <f>SUM(H767:J767)</f>
        <v>13</v>
      </c>
      <c r="L767" s="1754"/>
      <c r="M767" s="65"/>
      <c r="N767" s="65"/>
      <c r="O767" s="65"/>
      <c r="P767" s="218"/>
      <c r="Q767" s="2496"/>
      <c r="R767" s="2483"/>
      <c r="S767" s="2483"/>
      <c r="T767" s="2484"/>
      <c r="U767" s="41"/>
      <c r="V767" s="41"/>
      <c r="W767" s="41"/>
      <c r="X767" s="100"/>
      <c r="Y767" s="101"/>
      <c r="Z767" s="101"/>
      <c r="AA767" s="101"/>
      <c r="AB767" s="102"/>
      <c r="AC767" s="484">
        <v>4.5</v>
      </c>
      <c r="AD767" s="484">
        <v>4.5</v>
      </c>
      <c r="AE767" s="484">
        <v>4</v>
      </c>
      <c r="AF767" s="356">
        <f t="shared" ref="AF767:AF776" si="1111">AE767+AD767+AC767</f>
        <v>13</v>
      </c>
      <c r="AG767" s="358"/>
      <c r="AH767" s="358"/>
      <c r="AI767" s="358"/>
      <c r="AJ767" s="543"/>
      <c r="AK767" s="485"/>
      <c r="AL767" s="486"/>
      <c r="AM767" s="486"/>
      <c r="AN767" s="2361"/>
      <c r="AO767" s="2227"/>
      <c r="AP767" s="2227"/>
      <c r="AQ767" s="2227"/>
      <c r="AR767" s="108"/>
      <c r="AS767" s="358"/>
      <c r="AT767" s="358"/>
      <c r="AU767" s="358"/>
      <c r="AV767" s="543"/>
      <c r="AW767" s="1906"/>
      <c r="AX767" s="683"/>
      <c r="AY767" s="683"/>
      <c r="AZ767" s="1907"/>
      <c r="BA767" s="4"/>
      <c r="BB767" s="4"/>
      <c r="BC767" s="4"/>
      <c r="BD767" s="2395"/>
      <c r="BE767" s="2418">
        <f t="shared" ref="BE767:BE776" si="1112">BH767*6/20</f>
        <v>3.3</v>
      </c>
      <c r="BF767" s="378">
        <f t="shared" ref="BF767:BF776" si="1113">BH767*6/20</f>
        <v>3.3</v>
      </c>
      <c r="BG767" s="2448">
        <f t="shared" ref="BG767:BG776" si="1114">BH767*8/20</f>
        <v>4.4000000000000004</v>
      </c>
      <c r="BH767" s="369">
        <v>11</v>
      </c>
      <c r="BI767" s="221"/>
      <c r="BJ767" s="221"/>
      <c r="BK767" s="221"/>
      <c r="BL767" s="220"/>
      <c r="BM767" s="2235"/>
      <c r="BN767" s="879"/>
      <c r="BO767" s="879"/>
      <c r="BP767" s="2236"/>
      <c r="BQ767" s="109"/>
      <c r="BR767" s="109"/>
      <c r="BS767" s="109"/>
      <c r="BT767" s="608"/>
      <c r="BU767" s="1939"/>
      <c r="BV767" s="109"/>
      <c r="BW767" s="109"/>
      <c r="BX767" s="1940"/>
      <c r="BY767" s="90"/>
      <c r="BZ767" s="90"/>
      <c r="CA767" s="90"/>
      <c r="CB767" s="120"/>
      <c r="CC767" s="41"/>
      <c r="CD767" s="41"/>
      <c r="CE767" s="41"/>
      <c r="CF767" s="100"/>
      <c r="CG767" s="38"/>
      <c r="CH767" s="38"/>
      <c r="CI767" s="38"/>
      <c r="CJ767" s="117"/>
      <c r="CK767" s="221"/>
      <c r="CL767" s="221"/>
      <c r="CM767" s="221"/>
      <c r="CN767" s="220"/>
      <c r="CO767" s="1858"/>
      <c r="CQ767" s="3"/>
      <c r="CR767" s="2020"/>
      <c r="CV767" s="121"/>
      <c r="CW767" s="2"/>
      <c r="CY767" s="3"/>
      <c r="CZ767" s="3"/>
      <c r="DA767" s="2"/>
      <c r="DC767" s="3"/>
      <c r="DD767" s="3"/>
      <c r="DE767" s="2"/>
      <c r="DG767" s="3"/>
      <c r="DH767" s="3"/>
      <c r="DI767" s="2"/>
      <c r="DK767" s="3"/>
      <c r="DL767" s="3"/>
      <c r="DM767" s="90"/>
      <c r="DN767" s="90"/>
      <c r="DO767" s="90"/>
      <c r="DP767" s="103"/>
      <c r="DQ767" s="2"/>
      <c r="DS767" s="3"/>
      <c r="DT767" s="121"/>
      <c r="DU767" s="491"/>
      <c r="DV767" s="492"/>
      <c r="DW767" s="492"/>
      <c r="DX767" s="725"/>
      <c r="DY767" s="2"/>
      <c r="EA767" s="3"/>
      <c r="EB767" s="121"/>
      <c r="EC767" s="2"/>
      <c r="EE767" s="3"/>
      <c r="EF767" s="121"/>
      <c r="EG767" s="2"/>
      <c r="EI767" s="3"/>
      <c r="EJ767" s="121"/>
      <c r="EK767" s="2"/>
      <c r="EM767" s="3"/>
      <c r="EN767" s="121"/>
      <c r="EO767" s="1870"/>
      <c r="EP767" s="462"/>
      <c r="EQ767" s="462"/>
      <c r="ER767" s="1871"/>
      <c r="ES767" s="2"/>
      <c r="EU767" s="3"/>
      <c r="EV767" s="121"/>
      <c r="EW767" s="2"/>
      <c r="EY767" s="3"/>
      <c r="EZ767" s="121"/>
      <c r="FA767" s="2"/>
      <c r="FC767" s="3"/>
      <c r="FD767" s="121"/>
      <c r="FE767" s="1682"/>
      <c r="FF767" s="1683"/>
      <c r="FG767" s="1684"/>
      <c r="FH767" s="1685"/>
      <c r="FL767" s="2252"/>
      <c r="FP767" s="2252"/>
      <c r="FQ767" s="1858"/>
      <c r="FT767" s="2252"/>
      <c r="FX767" s="2252"/>
      <c r="FY767" s="374"/>
      <c r="FZ767" s="374"/>
      <c r="GA767" s="374"/>
      <c r="GB767" s="2263"/>
      <c r="GC767" s="1870"/>
      <c r="GD767" s="462"/>
      <c r="GE767" s="462"/>
      <c r="GF767" s="1871"/>
      <c r="GG767" s="1858"/>
      <c r="GJ767" s="2252"/>
      <c r="GK767" s="1858"/>
      <c r="GN767" s="2252"/>
      <c r="GR767" s="2252"/>
      <c r="GV767" s="1858"/>
      <c r="GW767" s="1870">
        <v>4</v>
      </c>
      <c r="GX767" s="462">
        <v>4</v>
      </c>
      <c r="GY767" s="462">
        <v>4</v>
      </c>
      <c r="GZ767" s="1871">
        <f t="shared" ref="GZ767:GZ776" si="1115">GY767+GX767+GW767</f>
        <v>12</v>
      </c>
      <c r="HA767" s="1870"/>
      <c r="HB767" s="462"/>
      <c r="HC767" s="462"/>
      <c r="HD767" s="1871"/>
      <c r="HE767" s="1870"/>
      <c r="HF767" s="462"/>
      <c r="HG767" s="462"/>
      <c r="HH767" s="1871"/>
      <c r="HI767" s="374"/>
      <c r="HJ767" s="374"/>
      <c r="HK767" s="374"/>
      <c r="HL767" s="2263"/>
      <c r="HM767" s="374">
        <f t="shared" ref="HM767:HM776" si="1116">HP767*6/20</f>
        <v>3.9</v>
      </c>
      <c r="HN767" s="374">
        <f t="shared" ref="HN767:HN776" si="1117">HP767*6/20</f>
        <v>3.9</v>
      </c>
      <c r="HO767" s="374">
        <f t="shared" ref="HO767:HO776" si="1118">HP767*8/20</f>
        <v>5.2</v>
      </c>
      <c r="HP767" s="2263">
        <v>13</v>
      </c>
      <c r="HQ767" s="1870"/>
      <c r="HR767" s="462"/>
      <c r="HS767" s="462"/>
      <c r="HT767" s="1871"/>
      <c r="HU767" s="1870"/>
      <c r="HV767" s="462"/>
      <c r="HW767" s="462"/>
      <c r="HX767" s="1871"/>
      <c r="HY767" s="1870"/>
      <c r="HZ767" s="462"/>
      <c r="IA767" s="462"/>
      <c r="IB767" s="1871"/>
      <c r="IC767" s="374">
        <f t="shared" ref="IC767:IC776" si="1119">IF767*6/20</f>
        <v>4.2</v>
      </c>
      <c r="ID767" s="374">
        <f t="shared" ref="ID767:ID776" si="1120">IF767*6/20</f>
        <v>4.2</v>
      </c>
      <c r="IE767" s="374">
        <f t="shared" ref="IE767:IE776" si="1121">IF767*8/20</f>
        <v>5.6</v>
      </c>
      <c r="IF767" s="2263">
        <v>14</v>
      </c>
      <c r="IG767" s="1870"/>
      <c r="IH767" s="462"/>
      <c r="II767" s="462"/>
      <c r="IJ767" s="1871"/>
      <c r="IK767" s="1870"/>
      <c r="IL767" s="462"/>
      <c r="IM767" s="462"/>
      <c r="IN767" s="1871"/>
      <c r="IO767" s="1869"/>
      <c r="IP767" s="374"/>
      <c r="IQ767" s="374"/>
      <c r="IR767" s="2263"/>
      <c r="IS767" s="1869">
        <f t="shared" ref="IS767:IS776" si="1122">IV767*6/20</f>
        <v>3.9</v>
      </c>
      <c r="IT767" s="374">
        <f t="shared" ref="IT767:IT776" si="1123">IV767*6/20</f>
        <v>3.9</v>
      </c>
      <c r="IU767" s="374">
        <f t="shared" ref="IU767:IU776" si="1124">IV767*8/20</f>
        <v>5.2</v>
      </c>
      <c r="IV767" s="2263">
        <v>13</v>
      </c>
      <c r="IW767" s="1870"/>
      <c r="IX767" s="462"/>
      <c r="IY767" s="462"/>
      <c r="IZ767" s="1871"/>
      <c r="JA767" s="1870"/>
      <c r="JB767" s="462"/>
      <c r="JC767" s="462"/>
      <c r="JD767" s="1871"/>
      <c r="JE767" s="1870"/>
      <c r="JF767" s="462"/>
      <c r="JG767" s="462"/>
      <c r="JH767" s="1871"/>
      <c r="JI767" s="1870"/>
      <c r="JJ767" s="462"/>
      <c r="JK767" s="462"/>
      <c r="JL767" s="1871"/>
      <c r="JM767" s="1869"/>
      <c r="JN767" s="374"/>
      <c r="JO767" s="374"/>
      <c r="JP767" s="2263"/>
      <c r="JQ767" s="1870"/>
      <c r="JR767" s="462"/>
      <c r="JS767" s="462"/>
      <c r="JT767" s="1871"/>
      <c r="JU767" s="1870"/>
      <c r="JV767" s="462"/>
      <c r="JW767" s="462"/>
      <c r="JX767" s="1871"/>
      <c r="JY767" s="1870"/>
      <c r="JZ767" s="462"/>
      <c r="KA767" s="462"/>
      <c r="KB767" s="1871"/>
      <c r="KC767" s="1870"/>
      <c r="KD767" s="462"/>
      <c r="KE767" s="462"/>
      <c r="KF767" s="1871"/>
      <c r="KG767" s="1870"/>
      <c r="KH767" s="462"/>
      <c r="KI767" s="462"/>
      <c r="KJ767" s="1871"/>
      <c r="KK767" s="1870"/>
      <c r="KL767" s="462"/>
      <c r="KM767" s="462"/>
      <c r="KN767" s="1871"/>
      <c r="KO767" s="2477"/>
      <c r="KP767" s="2477"/>
      <c r="KQ767" s="2477"/>
      <c r="KR767" s="2478"/>
      <c r="KS767" s="2477"/>
      <c r="KT767" s="2477"/>
      <c r="KU767" s="2477"/>
      <c r="KV767" s="2478"/>
      <c r="KW767" s="1869">
        <f t="shared" ref="KW767:KW776" si="1125">KZ767*6/20</f>
        <v>4.2</v>
      </c>
      <c r="KX767" s="374">
        <f t="shared" ref="KX767:KX776" si="1126">KZ767*6/20</f>
        <v>4.2</v>
      </c>
      <c r="KY767" s="374">
        <f t="shared" ref="KY767:KY776" si="1127">KZ767*8/20</f>
        <v>5.6</v>
      </c>
      <c r="KZ767" s="2263">
        <v>14</v>
      </c>
      <c r="LA767" s="1870">
        <v>5</v>
      </c>
      <c r="LB767" s="462">
        <v>4</v>
      </c>
      <c r="LC767" s="462">
        <v>5</v>
      </c>
      <c r="LD767" s="1871">
        <f t="shared" ref="LD767:LD775" si="1128">LC767+LB767+LA767</f>
        <v>14</v>
      </c>
      <c r="LE767" s="1869"/>
      <c r="LF767" s="374"/>
      <c r="LG767" s="374"/>
      <c r="LH767" s="2263"/>
      <c r="LI767" s="1869"/>
      <c r="LJ767" s="374"/>
      <c r="LK767" s="374"/>
      <c r="LL767" s="2263"/>
      <c r="LM767" s="1869"/>
      <c r="LN767" s="374"/>
      <c r="LO767" s="374"/>
      <c r="LP767" s="2263"/>
      <c r="LQ767" s="1869"/>
      <c r="LR767" s="374"/>
      <c r="LS767" s="374"/>
      <c r="LT767" s="2263"/>
      <c r="LU767" s="1869"/>
      <c r="LV767" s="374"/>
      <c r="LW767" s="374"/>
      <c r="LX767" s="2263"/>
      <c r="LY767" s="1869"/>
      <c r="LZ767" s="374"/>
      <c r="MA767" s="374"/>
      <c r="MB767" s="2263"/>
      <c r="MC767" s="1869"/>
      <c r="MD767" s="374"/>
      <c r="ME767" s="374"/>
      <c r="MF767" s="2263"/>
      <c r="MG767" s="1869"/>
      <c r="MH767" s="374"/>
      <c r="MI767" s="374"/>
      <c r="MJ767" s="2263"/>
      <c r="MK767" s="1869"/>
      <c r="ML767" s="374"/>
      <c r="MM767" s="374"/>
      <c r="MN767" s="2263"/>
      <c r="MO767" s="1869"/>
      <c r="MP767" s="374"/>
      <c r="MQ767" s="374"/>
      <c r="MR767" s="2263"/>
      <c r="MS767" s="1869"/>
      <c r="MT767" s="374"/>
      <c r="MU767" s="374"/>
      <c r="MV767" s="2263"/>
      <c r="MW767" s="1869"/>
      <c r="MX767" s="374"/>
      <c r="MY767" s="374"/>
      <c r="MZ767" s="2263"/>
      <c r="NA767" s="1869"/>
      <c r="NB767" s="374"/>
      <c r="NC767" s="374"/>
      <c r="ND767" s="2263"/>
    </row>
    <row r="768" spans="1:368" s="78" customFormat="1" thickBot="1">
      <c r="A768" s="899"/>
      <c r="B768" s="1754"/>
      <c r="C768" s="1790"/>
      <c r="D768" s="2331"/>
      <c r="E768" s="1790"/>
      <c r="F768" s="2342"/>
      <c r="G768" s="2342" t="s">
        <v>824</v>
      </c>
      <c r="H768" s="2343">
        <f t="shared" ref="H768:H776" si="1129">AVERAGE(Q768,CG768,BE768,DU768,GW768,AW768,AC768,HM768,IC768,BM768,IS768,KW768,LA768)</f>
        <v>3.425125</v>
      </c>
      <c r="I768" s="2343">
        <f t="shared" ref="I768:I776" si="1130">AVERAGE(R768,CH768,BF768,DV768,GX768,AX768,AD768,HN768,ID768,BN768,IT768,KX768,LB768)</f>
        <v>3.487625</v>
      </c>
      <c r="J768" s="2343">
        <f t="shared" ref="J768:J776" si="1131">AVERAGE(S768,CI768,BG768,DW768,GY768,AY768,AE768,HO768,IE768,BO768,IU768,KY768,LC768)</f>
        <v>4.8585000000000003</v>
      </c>
      <c r="K768" s="2214">
        <f t="shared" ref="K768:K776" si="1132">SUM(H768:J768)</f>
        <v>11.77125</v>
      </c>
      <c r="L768" s="1754"/>
      <c r="M768" s="65"/>
      <c r="N768" s="65"/>
      <c r="O768" s="65"/>
      <c r="P768" s="218"/>
      <c r="Q768" s="2497"/>
      <c r="R768" s="2473"/>
      <c r="S768" s="2473"/>
      <c r="T768" s="2498"/>
      <c r="U768" s="41"/>
      <c r="V768" s="41"/>
      <c r="W768" s="41"/>
      <c r="X768" s="100"/>
      <c r="Y768" s="101"/>
      <c r="Z768" s="101"/>
      <c r="AA768" s="101"/>
      <c r="AB768" s="102"/>
      <c r="AC768" s="484">
        <v>3.5</v>
      </c>
      <c r="AD768" s="484">
        <v>3</v>
      </c>
      <c r="AE768" s="484">
        <v>5</v>
      </c>
      <c r="AF768" s="356">
        <f t="shared" si="1111"/>
        <v>11.5</v>
      </c>
      <c r="AG768" s="358"/>
      <c r="AH768" s="358"/>
      <c r="AI768" s="358"/>
      <c r="AJ768" s="543"/>
      <c r="AK768" s="485"/>
      <c r="AL768" s="486"/>
      <c r="AM768" s="486"/>
      <c r="AN768" s="2361"/>
      <c r="AO768" s="2227"/>
      <c r="AP768" s="2227"/>
      <c r="AQ768" s="2227"/>
      <c r="AR768" s="108"/>
      <c r="AS768" s="358"/>
      <c r="AT768" s="358"/>
      <c r="AU768" s="358"/>
      <c r="AV768" s="543"/>
      <c r="AW768" s="1971"/>
      <c r="AX768" s="665"/>
      <c r="AY768" s="666"/>
      <c r="AZ768" s="1963"/>
      <c r="BA768" s="4"/>
      <c r="BB768" s="4"/>
      <c r="BC768" s="4"/>
      <c r="BD768" s="2395"/>
      <c r="BE768" s="2418">
        <f t="shared" si="1112"/>
        <v>4.5</v>
      </c>
      <c r="BF768" s="378">
        <f t="shared" si="1113"/>
        <v>4.5</v>
      </c>
      <c r="BG768" s="2448">
        <f t="shared" si="1114"/>
        <v>6</v>
      </c>
      <c r="BH768" s="369">
        <v>15</v>
      </c>
      <c r="BI768" s="221"/>
      <c r="BJ768" s="221"/>
      <c r="BK768" s="221"/>
      <c r="BL768" s="220"/>
      <c r="BM768" s="1982"/>
      <c r="BN768" s="358"/>
      <c r="BO768" s="358"/>
      <c r="BP768" s="1983"/>
      <c r="BQ768" s="109"/>
      <c r="BR768" s="109"/>
      <c r="BS768" s="109"/>
      <c r="BT768" s="608"/>
      <c r="BU768" s="1939"/>
      <c r="BV768" s="109"/>
      <c r="BW768" s="109"/>
      <c r="BX768" s="1940"/>
      <c r="BY768" s="90"/>
      <c r="BZ768" s="90"/>
      <c r="CA768" s="90"/>
      <c r="CB768" s="120"/>
      <c r="CC768" s="41"/>
      <c r="CD768" s="41"/>
      <c r="CE768" s="41"/>
      <c r="CF768" s="100"/>
      <c r="CG768" s="38"/>
      <c r="CH768" s="38"/>
      <c r="CI768" s="38"/>
      <c r="CJ768" s="117"/>
      <c r="CK768" s="221"/>
      <c r="CL768" s="221"/>
      <c r="CM768" s="221"/>
      <c r="CN768" s="220"/>
      <c r="CO768" s="1858"/>
      <c r="CQ768" s="3"/>
      <c r="CR768" s="2020"/>
      <c r="CV768" s="121"/>
      <c r="CW768" s="2"/>
      <c r="CY768" s="3"/>
      <c r="CZ768" s="3"/>
      <c r="DA768" s="2"/>
      <c r="DC768" s="3"/>
      <c r="DD768" s="3"/>
      <c r="DE768" s="2"/>
      <c r="DG768" s="3"/>
      <c r="DH768" s="3"/>
      <c r="DI768" s="2"/>
      <c r="DK768" s="3"/>
      <c r="DL768" s="3"/>
      <c r="DM768" s="90"/>
      <c r="DN768" s="90"/>
      <c r="DO768" s="90"/>
      <c r="DP768" s="103"/>
      <c r="DQ768" s="2"/>
      <c r="DS768" s="3"/>
      <c r="DT768" s="121"/>
      <c r="DU768" s="491"/>
      <c r="DV768" s="492"/>
      <c r="DW768" s="492"/>
      <c r="DX768" s="725"/>
      <c r="DY768" s="2"/>
      <c r="EA768" s="3"/>
      <c r="EB768" s="121"/>
      <c r="EC768" s="2"/>
      <c r="EE768" s="3"/>
      <c r="EF768" s="121"/>
      <c r="EG768" s="2"/>
      <c r="EI768" s="3"/>
      <c r="EJ768" s="121"/>
      <c r="EK768" s="2"/>
      <c r="EM768" s="3"/>
      <c r="EN768" s="121"/>
      <c r="EO768" s="1870"/>
      <c r="EP768" s="462"/>
      <c r="EQ768" s="462"/>
      <c r="ER768" s="1871"/>
      <c r="ES768" s="2"/>
      <c r="EU768" s="3"/>
      <c r="EV768" s="121"/>
      <c r="EW768" s="2"/>
      <c r="EY768" s="3"/>
      <c r="EZ768" s="121"/>
      <c r="FA768" s="2"/>
      <c r="FC768" s="3"/>
      <c r="FD768" s="121"/>
      <c r="FE768" s="1682"/>
      <c r="FF768" s="1683"/>
      <c r="FG768" s="1684"/>
      <c r="FH768" s="1685"/>
      <c r="FL768" s="2252"/>
      <c r="FP768" s="2252"/>
      <c r="FQ768" s="1858"/>
      <c r="FT768" s="2252"/>
      <c r="FX768" s="2252"/>
      <c r="FY768" s="374"/>
      <c r="FZ768" s="374"/>
      <c r="GA768" s="374"/>
      <c r="GB768" s="2263"/>
      <c r="GC768" s="1906"/>
      <c r="GD768" s="683"/>
      <c r="GE768" s="683"/>
      <c r="GF768" s="1907"/>
      <c r="GG768" s="1858"/>
      <c r="GJ768" s="2252"/>
      <c r="GK768" s="1858"/>
      <c r="GN768" s="2252"/>
      <c r="GR768" s="2252"/>
      <c r="GV768" s="1858"/>
      <c r="GW768" s="1870">
        <v>3</v>
      </c>
      <c r="GX768" s="462">
        <v>3</v>
      </c>
      <c r="GY768" s="462">
        <v>4</v>
      </c>
      <c r="GZ768" s="1871">
        <f t="shared" si="1115"/>
        <v>10</v>
      </c>
      <c r="HA768" s="1870"/>
      <c r="HB768" s="462"/>
      <c r="HC768" s="462"/>
      <c r="HD768" s="1871"/>
      <c r="HE768" s="1870"/>
      <c r="HF768" s="462"/>
      <c r="HG768" s="462"/>
      <c r="HH768" s="1871"/>
      <c r="HI768" s="374"/>
      <c r="HJ768" s="374"/>
      <c r="HK768" s="374"/>
      <c r="HL768" s="2263"/>
      <c r="HM768" s="805">
        <f t="shared" si="1116"/>
        <v>4.101</v>
      </c>
      <c r="HN768" s="805">
        <f t="shared" si="1117"/>
        <v>4.101</v>
      </c>
      <c r="HO768" s="805">
        <f t="shared" si="1118"/>
        <v>5.468</v>
      </c>
      <c r="HP768" s="2568">
        <v>13.67</v>
      </c>
      <c r="HQ768" s="1870"/>
      <c r="HR768" s="462"/>
      <c r="HS768" s="462"/>
      <c r="HT768" s="1871"/>
      <c r="HU768" s="1870"/>
      <c r="HV768" s="462"/>
      <c r="HW768" s="462"/>
      <c r="HX768" s="1871"/>
      <c r="HY768" s="1870"/>
      <c r="HZ768" s="462"/>
      <c r="IA768" s="462"/>
      <c r="IB768" s="1871"/>
      <c r="IC768" s="374">
        <f t="shared" si="1119"/>
        <v>3</v>
      </c>
      <c r="ID768" s="374">
        <f t="shared" si="1120"/>
        <v>3</v>
      </c>
      <c r="IE768" s="374">
        <f t="shared" si="1121"/>
        <v>4</v>
      </c>
      <c r="IF768" s="2263">
        <v>10</v>
      </c>
      <c r="IG768" s="1870"/>
      <c r="IH768" s="462"/>
      <c r="II768" s="462"/>
      <c r="IJ768" s="1871"/>
      <c r="IK768" s="1870"/>
      <c r="IL768" s="462"/>
      <c r="IM768" s="462"/>
      <c r="IN768" s="1871"/>
      <c r="IO768" s="2477"/>
      <c r="IP768" s="2477"/>
      <c r="IQ768" s="2477"/>
      <c r="IR768" s="2478"/>
      <c r="IS768" s="1869">
        <f t="shared" si="1122"/>
        <v>2.7</v>
      </c>
      <c r="IT768" s="374">
        <f t="shared" si="1123"/>
        <v>2.7</v>
      </c>
      <c r="IU768" s="374">
        <f t="shared" si="1124"/>
        <v>3.6</v>
      </c>
      <c r="IV768" s="2263">
        <v>9</v>
      </c>
      <c r="IW768" s="1870"/>
      <c r="IX768" s="462"/>
      <c r="IY768" s="462"/>
      <c r="IZ768" s="1871"/>
      <c r="JA768" s="1870"/>
      <c r="JB768" s="462"/>
      <c r="JC768" s="462"/>
      <c r="JD768" s="1871"/>
      <c r="JE768" s="1870"/>
      <c r="JF768" s="462"/>
      <c r="JG768" s="462"/>
      <c r="JH768" s="1871"/>
      <c r="JI768" s="1870"/>
      <c r="JJ768" s="462"/>
      <c r="JK768" s="462"/>
      <c r="JL768" s="1871"/>
      <c r="JM768" s="1869"/>
      <c r="JN768" s="374"/>
      <c r="JO768" s="374"/>
      <c r="JP768" s="2263"/>
      <c r="JQ768" s="1870"/>
      <c r="JR768" s="462"/>
      <c r="JS768" s="462"/>
      <c r="JT768" s="1871"/>
      <c r="JU768" s="1870"/>
      <c r="JV768" s="462"/>
      <c r="JW768" s="462"/>
      <c r="JX768" s="1871"/>
      <c r="JY768" s="1870"/>
      <c r="JZ768" s="462"/>
      <c r="KA768" s="462"/>
      <c r="KB768" s="1871"/>
      <c r="KC768" s="1870"/>
      <c r="KD768" s="462"/>
      <c r="KE768" s="462"/>
      <c r="KF768" s="1871"/>
      <c r="KG768" s="1870"/>
      <c r="KH768" s="462"/>
      <c r="KI768" s="462"/>
      <c r="KJ768" s="1871"/>
      <c r="KK768" s="1869"/>
      <c r="KL768" s="374"/>
      <c r="KM768" s="374"/>
      <c r="KN768" s="2263"/>
      <c r="KO768" s="1870"/>
      <c r="KP768" s="462"/>
      <c r="KQ768" s="462"/>
      <c r="KR768" s="1871"/>
      <c r="KS768" s="1870"/>
      <c r="KT768" s="462"/>
      <c r="KU768" s="462"/>
      <c r="KV768" s="1871"/>
      <c r="KW768" s="1869">
        <f t="shared" si="1125"/>
        <v>3.6</v>
      </c>
      <c r="KX768" s="374">
        <f t="shared" si="1126"/>
        <v>3.6</v>
      </c>
      <c r="KY768" s="374">
        <f t="shared" si="1127"/>
        <v>4.8</v>
      </c>
      <c r="KZ768" s="2263">
        <v>12</v>
      </c>
      <c r="LA768" s="1870">
        <v>3</v>
      </c>
      <c r="LB768" s="462">
        <v>4</v>
      </c>
      <c r="LC768" s="462">
        <v>6</v>
      </c>
      <c r="LD768" s="1871">
        <f t="shared" si="1128"/>
        <v>13</v>
      </c>
      <c r="LE768" s="1869"/>
      <c r="LF768" s="374"/>
      <c r="LG768" s="374"/>
      <c r="LH768" s="2263"/>
      <c r="LI768" s="1869"/>
      <c r="LJ768" s="374"/>
      <c r="LK768" s="374"/>
      <c r="LL768" s="2263"/>
      <c r="LM768" s="1869"/>
      <c r="LN768" s="374"/>
      <c r="LO768" s="374"/>
      <c r="LP768" s="2263"/>
      <c r="LQ768" s="1869"/>
      <c r="LR768" s="374"/>
      <c r="LS768" s="374"/>
      <c r="LT768" s="2263"/>
      <c r="LU768" s="1869"/>
      <c r="LV768" s="374"/>
      <c r="LW768" s="374"/>
      <c r="LX768" s="2263"/>
      <c r="LY768" s="1869"/>
      <c r="LZ768" s="374"/>
      <c r="MA768" s="374"/>
      <c r="MB768" s="2263"/>
      <c r="MC768" s="1869"/>
      <c r="MD768" s="374"/>
      <c r="ME768" s="374"/>
      <c r="MF768" s="2263"/>
      <c r="MG768" s="1869"/>
      <c r="MH768" s="374"/>
      <c r="MI768" s="374"/>
      <c r="MJ768" s="2263"/>
      <c r="MK768" s="1869"/>
      <c r="ML768" s="374"/>
      <c r="MM768" s="374"/>
      <c r="MN768" s="2263"/>
      <c r="MO768" s="1869"/>
      <c r="MP768" s="374"/>
      <c r="MQ768" s="374"/>
      <c r="MR768" s="2263"/>
      <c r="MS768" s="1869"/>
      <c r="MT768" s="374"/>
      <c r="MU768" s="374"/>
      <c r="MV768" s="2263"/>
      <c r="MW768" s="1869"/>
      <c r="MX768" s="374"/>
      <c r="MY768" s="374"/>
      <c r="MZ768" s="2263"/>
      <c r="NA768" s="1869"/>
      <c r="NB768" s="374"/>
      <c r="NC768" s="374"/>
      <c r="ND768" s="2263"/>
    </row>
    <row r="769" spans="1:368" s="78" customFormat="1" thickBot="1">
      <c r="A769" s="899"/>
      <c r="B769" s="1754"/>
      <c r="C769" s="1790"/>
      <c r="D769" s="2331"/>
      <c r="E769" s="1790"/>
      <c r="F769" s="2342"/>
      <c r="G769" s="2342" t="s">
        <v>362</v>
      </c>
      <c r="H769" s="2343">
        <f t="shared" si="1129"/>
        <v>3.2585000000000002</v>
      </c>
      <c r="I769" s="2343">
        <f t="shared" si="1130"/>
        <v>3.2585000000000002</v>
      </c>
      <c r="J769" s="2343">
        <f t="shared" si="1131"/>
        <v>4.1779999999999999</v>
      </c>
      <c r="K769" s="2214">
        <f t="shared" si="1132"/>
        <v>10.695</v>
      </c>
      <c r="L769" s="1754"/>
      <c r="M769" s="65"/>
      <c r="N769" s="65"/>
      <c r="O769" s="65"/>
      <c r="P769" s="218"/>
      <c r="Q769" s="2497"/>
      <c r="R769" s="2473"/>
      <c r="S769" s="2473"/>
      <c r="T769" s="2567"/>
      <c r="U769" s="41"/>
      <c r="V769" s="41"/>
      <c r="W769" s="41"/>
      <c r="X769" s="100"/>
      <c r="Y769" s="101"/>
      <c r="Z769" s="101"/>
      <c r="AA769" s="101"/>
      <c r="AB769" s="102"/>
      <c r="AC769" s="2212">
        <f t="shared" ref="AC769" si="1133">AF769*6/20</f>
        <v>3.7679999999999998</v>
      </c>
      <c r="AD769" s="2213">
        <f t="shared" ref="AD769" si="1134">AF769*6/20</f>
        <v>3.7679999999999998</v>
      </c>
      <c r="AE769" s="2213">
        <f t="shared" ref="AE769" si="1135">AF769*8/20</f>
        <v>5.024</v>
      </c>
      <c r="AF769" s="2357">
        <v>12.56</v>
      </c>
      <c r="AG769" s="358"/>
      <c r="AH769" s="358"/>
      <c r="AI769" s="358"/>
      <c r="AJ769" s="543"/>
      <c r="AK769" s="485"/>
      <c r="AL769" s="486"/>
      <c r="AM769" s="486"/>
      <c r="AN769" s="2361"/>
      <c r="AO769" s="2227"/>
      <c r="AP769" s="2227"/>
      <c r="AQ769" s="2227"/>
      <c r="AR769" s="108"/>
      <c r="AS769" s="358"/>
      <c r="AT769" s="358"/>
      <c r="AU769" s="358"/>
      <c r="AV769" s="543"/>
      <c r="AW769" s="1971"/>
      <c r="AX769" s="665"/>
      <c r="AY769" s="666"/>
      <c r="AZ769" s="1963"/>
      <c r="BA769" s="4"/>
      <c r="BB769" s="4"/>
      <c r="BC769" s="4"/>
      <c r="BD769" s="2395"/>
      <c r="BE769" s="2418">
        <f t="shared" si="1112"/>
        <v>3.3</v>
      </c>
      <c r="BF769" s="378">
        <f t="shared" si="1113"/>
        <v>3.3</v>
      </c>
      <c r="BG769" s="2448">
        <f t="shared" si="1114"/>
        <v>4.4000000000000004</v>
      </c>
      <c r="BH769" s="369">
        <v>11</v>
      </c>
      <c r="BI769" s="221"/>
      <c r="BJ769" s="221"/>
      <c r="BK769" s="221"/>
      <c r="BL769" s="220"/>
      <c r="BM769" s="1982"/>
      <c r="BN769" s="358"/>
      <c r="BO769" s="358"/>
      <c r="BP769" s="1983"/>
      <c r="BQ769" s="109"/>
      <c r="BR769" s="109"/>
      <c r="BS769" s="109"/>
      <c r="BT769" s="608"/>
      <c r="BU769" s="1939"/>
      <c r="BV769" s="109"/>
      <c r="BW769" s="109"/>
      <c r="BX769" s="1940"/>
      <c r="BY769" s="90"/>
      <c r="BZ769" s="90"/>
      <c r="CA769" s="90"/>
      <c r="CB769" s="120"/>
      <c r="CC769" s="41"/>
      <c r="CD769" s="41"/>
      <c r="CE769" s="41"/>
      <c r="CF769" s="100"/>
      <c r="CG769" s="38"/>
      <c r="CH769" s="38"/>
      <c r="CI769" s="38"/>
      <c r="CJ769" s="117"/>
      <c r="CK769" s="221"/>
      <c r="CL769" s="221"/>
      <c r="CM769" s="221"/>
      <c r="CN769" s="220"/>
      <c r="CO769" s="1858"/>
      <c r="CQ769" s="3"/>
      <c r="CR769" s="2020"/>
      <c r="CV769" s="121"/>
      <c r="CW769" s="2"/>
      <c r="CY769" s="3"/>
      <c r="CZ769" s="3"/>
      <c r="DA769" s="2"/>
      <c r="DC769" s="3"/>
      <c r="DD769" s="3"/>
      <c r="DE769" s="2"/>
      <c r="DG769" s="3"/>
      <c r="DH769" s="3"/>
      <c r="DI769" s="2"/>
      <c r="DK769" s="3"/>
      <c r="DL769" s="3"/>
      <c r="DM769" s="90"/>
      <c r="DN769" s="90"/>
      <c r="DO769" s="90"/>
      <c r="DP769" s="103"/>
      <c r="DQ769" s="2"/>
      <c r="DS769" s="3"/>
      <c r="DT769" s="121"/>
      <c r="DU769" s="491"/>
      <c r="DV769" s="492"/>
      <c r="DW769" s="492"/>
      <c r="DX769" s="725"/>
      <c r="DY769" s="2"/>
      <c r="EA769" s="3"/>
      <c r="EB769" s="121"/>
      <c r="EC769" s="2"/>
      <c r="EE769" s="3"/>
      <c r="EF769" s="121"/>
      <c r="EG769" s="2"/>
      <c r="EI769" s="3"/>
      <c r="EJ769" s="121"/>
      <c r="EK769" s="2"/>
      <c r="EM769" s="3"/>
      <c r="EN769" s="121"/>
      <c r="EO769" s="1870"/>
      <c r="EP769" s="462"/>
      <c r="EQ769" s="462"/>
      <c r="ER769" s="1871"/>
      <c r="ES769" s="2"/>
      <c r="EU769" s="3"/>
      <c r="EV769" s="121"/>
      <c r="EW769" s="2"/>
      <c r="EY769" s="3"/>
      <c r="EZ769" s="121"/>
      <c r="FA769" s="2"/>
      <c r="FC769" s="3"/>
      <c r="FD769" s="121"/>
      <c r="FE769" s="1682"/>
      <c r="FF769" s="1683"/>
      <c r="FG769" s="1684"/>
      <c r="FH769" s="1685"/>
      <c r="FL769" s="2252"/>
      <c r="FP769" s="2252"/>
      <c r="FQ769" s="1858"/>
      <c r="FT769" s="2252"/>
      <c r="FX769" s="2252"/>
      <c r="FY769" s="374"/>
      <c r="FZ769" s="374"/>
      <c r="GA769" s="374"/>
      <c r="GB769" s="2424"/>
      <c r="GC769" s="1906"/>
      <c r="GD769" s="683"/>
      <c r="GE769" s="683"/>
      <c r="GF769" s="1907"/>
      <c r="GG769" s="1858"/>
      <c r="GJ769" s="2252"/>
      <c r="GK769" s="1858"/>
      <c r="GN769" s="2252"/>
      <c r="GR769" s="2252"/>
      <c r="GV769" s="1858"/>
      <c r="GW769" s="1870">
        <v>3</v>
      </c>
      <c r="GX769" s="462">
        <v>3</v>
      </c>
      <c r="GY769" s="462">
        <v>4</v>
      </c>
      <c r="GZ769" s="1871">
        <f t="shared" si="1115"/>
        <v>10</v>
      </c>
      <c r="HA769" s="1870"/>
      <c r="HB769" s="462"/>
      <c r="HC769" s="462"/>
      <c r="HD769" s="1871"/>
      <c r="HE769" s="1870"/>
      <c r="HF769" s="462"/>
      <c r="HG769" s="462"/>
      <c r="HH769" s="1871"/>
      <c r="HI769" s="374"/>
      <c r="HJ769" s="374"/>
      <c r="HK769" s="374"/>
      <c r="HL769" s="2263"/>
      <c r="HM769" s="374">
        <f t="shared" si="1116"/>
        <v>3.9</v>
      </c>
      <c r="HN769" s="374">
        <f t="shared" si="1117"/>
        <v>3.9</v>
      </c>
      <c r="HO769" s="374">
        <f t="shared" si="1118"/>
        <v>5.2</v>
      </c>
      <c r="HP769" s="2263">
        <v>13</v>
      </c>
      <c r="HQ769" s="1870"/>
      <c r="HR769" s="462"/>
      <c r="HS769" s="462"/>
      <c r="HT769" s="1871"/>
      <c r="HU769" s="1870"/>
      <c r="HV769" s="462"/>
      <c r="HW769" s="462"/>
      <c r="HX769" s="1871"/>
      <c r="HY769" s="1870"/>
      <c r="HZ769" s="462"/>
      <c r="IA769" s="462"/>
      <c r="IB769" s="1871"/>
      <c r="IC769" s="374">
        <f t="shared" si="1119"/>
        <v>3.6</v>
      </c>
      <c r="ID769" s="374">
        <f t="shared" si="1120"/>
        <v>3.6</v>
      </c>
      <c r="IE769" s="374">
        <f t="shared" si="1121"/>
        <v>4.8</v>
      </c>
      <c r="IF769" s="2263">
        <v>12</v>
      </c>
      <c r="IG769" s="1870"/>
      <c r="IH769" s="462"/>
      <c r="II769" s="462"/>
      <c r="IJ769" s="1871"/>
      <c r="IK769" s="1870"/>
      <c r="IL769" s="462"/>
      <c r="IM769" s="462"/>
      <c r="IN769" s="1871"/>
      <c r="IO769" s="2477"/>
      <c r="IP769" s="2477"/>
      <c r="IQ769" s="2477"/>
      <c r="IR769" s="2478"/>
      <c r="IS769" s="1869">
        <f t="shared" si="1122"/>
        <v>3.3</v>
      </c>
      <c r="IT769" s="374">
        <f t="shared" si="1123"/>
        <v>3.3</v>
      </c>
      <c r="IU769" s="374">
        <f t="shared" si="1124"/>
        <v>4.4000000000000004</v>
      </c>
      <c r="IV769" s="2263">
        <v>11</v>
      </c>
      <c r="IW769" s="1870"/>
      <c r="IX769" s="462"/>
      <c r="IY769" s="462"/>
      <c r="IZ769" s="1871"/>
      <c r="JA769" s="1870"/>
      <c r="JB769" s="462"/>
      <c r="JC769" s="462"/>
      <c r="JD769" s="1871"/>
      <c r="JE769" s="1870"/>
      <c r="JF769" s="462"/>
      <c r="JG769" s="462"/>
      <c r="JH769" s="1871"/>
      <c r="JI769" s="1870"/>
      <c r="JJ769" s="462"/>
      <c r="JK769" s="462"/>
      <c r="JL769" s="1871"/>
      <c r="JM769" s="1869"/>
      <c r="JN769" s="374"/>
      <c r="JO769" s="374"/>
      <c r="JP769" s="2263"/>
      <c r="JQ769" s="1870"/>
      <c r="JR769" s="462"/>
      <c r="JS769" s="462"/>
      <c r="JT769" s="1871"/>
      <c r="JU769" s="1870"/>
      <c r="JV769" s="462"/>
      <c r="JW769" s="462"/>
      <c r="JX769" s="1871"/>
      <c r="JY769" s="1870"/>
      <c r="JZ769" s="462"/>
      <c r="KA769" s="462"/>
      <c r="KB769" s="1871"/>
      <c r="KC769" s="1870"/>
      <c r="KD769" s="462"/>
      <c r="KE769" s="462"/>
      <c r="KF769" s="1871"/>
      <c r="KG769" s="1870"/>
      <c r="KH769" s="462"/>
      <c r="KI769" s="462"/>
      <c r="KJ769" s="1871"/>
      <c r="KK769" s="1869"/>
      <c r="KL769" s="374"/>
      <c r="KM769" s="374"/>
      <c r="KN769" s="2263"/>
      <c r="KO769" s="1870"/>
      <c r="KP769" s="462"/>
      <c r="KQ769" s="462"/>
      <c r="KR769" s="1871"/>
      <c r="KS769" s="1870"/>
      <c r="KT769" s="462"/>
      <c r="KU769" s="462"/>
      <c r="KV769" s="1871"/>
      <c r="KW769" s="1869">
        <f t="shared" si="1125"/>
        <v>1.2</v>
      </c>
      <c r="KX769" s="374">
        <f t="shared" si="1126"/>
        <v>1.2</v>
      </c>
      <c r="KY769" s="374">
        <f t="shared" si="1127"/>
        <v>1.6</v>
      </c>
      <c r="KZ769" s="2263">
        <v>4</v>
      </c>
      <c r="LA769" s="1870">
        <v>4</v>
      </c>
      <c r="LB769" s="462">
        <v>4</v>
      </c>
      <c r="LC769" s="462">
        <v>4</v>
      </c>
      <c r="LD769" s="1871">
        <f t="shared" si="1128"/>
        <v>12</v>
      </c>
      <c r="LE769" s="1869"/>
      <c r="LF769" s="374"/>
      <c r="LG769" s="374"/>
      <c r="LH769" s="2263"/>
      <c r="LI769" s="1869"/>
      <c r="LJ769" s="374"/>
      <c r="LK769" s="374"/>
      <c r="LL769" s="2263"/>
      <c r="LM769" s="1869"/>
      <c r="LN769" s="374"/>
      <c r="LO769" s="374"/>
      <c r="LP769" s="2263"/>
      <c r="LQ769" s="1869"/>
      <c r="LR769" s="374"/>
      <c r="LS769" s="374"/>
      <c r="LT769" s="2263"/>
      <c r="LU769" s="1869"/>
      <c r="LV769" s="374"/>
      <c r="LW769" s="374"/>
      <c r="LX769" s="2263"/>
      <c r="LY769" s="1869"/>
      <c r="LZ769" s="374"/>
      <c r="MA769" s="374"/>
      <c r="MB769" s="2263"/>
      <c r="MC769" s="1869"/>
      <c r="MD769" s="374"/>
      <c r="ME769" s="374"/>
      <c r="MF769" s="2263"/>
      <c r="MG769" s="1869"/>
      <c r="MH769" s="374"/>
      <c r="MI769" s="374"/>
      <c r="MJ769" s="2263"/>
      <c r="MK769" s="1869"/>
      <c r="ML769" s="374"/>
      <c r="MM769" s="374"/>
      <c r="MN769" s="2263"/>
      <c r="MO769" s="1869"/>
      <c r="MP769" s="374"/>
      <c r="MQ769" s="374"/>
      <c r="MR769" s="2263"/>
      <c r="MS769" s="1869"/>
      <c r="MT769" s="374"/>
      <c r="MU769" s="374"/>
      <c r="MV769" s="2263"/>
      <c r="MW769" s="1869"/>
      <c r="MX769" s="374"/>
      <c r="MY769" s="374"/>
      <c r="MZ769" s="2263"/>
      <c r="NA769" s="1869"/>
      <c r="NB769" s="374"/>
      <c r="NC769" s="374"/>
      <c r="ND769" s="2263"/>
    </row>
    <row r="770" spans="1:368" s="78" customFormat="1" thickBot="1">
      <c r="A770" s="899"/>
      <c r="B770" s="1754"/>
      <c r="C770" s="1790"/>
      <c r="D770" s="2331"/>
      <c r="E770" s="1790"/>
      <c r="F770" s="2342"/>
      <c r="G770" s="2342" t="s">
        <v>825</v>
      </c>
      <c r="H770" s="2343">
        <f t="shared" si="1129"/>
        <v>2.9375</v>
      </c>
      <c r="I770" s="2343">
        <f t="shared" si="1130"/>
        <v>3.125</v>
      </c>
      <c r="J770" s="2343">
        <f t="shared" si="1131"/>
        <v>3.125</v>
      </c>
      <c r="K770" s="2214">
        <f t="shared" si="1132"/>
        <v>9.1875</v>
      </c>
      <c r="L770" s="1754"/>
      <c r="M770" s="65"/>
      <c r="N770" s="65"/>
      <c r="O770" s="65"/>
      <c r="P770" s="218"/>
      <c r="Q770" s="2497"/>
      <c r="R770" s="2473"/>
      <c r="S770" s="2473"/>
      <c r="T770" s="2567"/>
      <c r="U770" s="41"/>
      <c r="V770" s="41"/>
      <c r="W770" s="41"/>
      <c r="X770" s="100"/>
      <c r="Y770" s="101"/>
      <c r="Z770" s="101"/>
      <c r="AA770" s="101"/>
      <c r="AB770" s="102"/>
      <c r="AC770" s="484">
        <v>2.5</v>
      </c>
      <c r="AD770" s="484">
        <v>4</v>
      </c>
      <c r="AE770" s="484">
        <v>0</v>
      </c>
      <c r="AF770" s="356">
        <f t="shared" ref="AF770:AF771" si="1136">AE770+AD770+AC770</f>
        <v>6.5</v>
      </c>
      <c r="AG770" s="358"/>
      <c r="AH770" s="358"/>
      <c r="AI770" s="358"/>
      <c r="AJ770" s="543"/>
      <c r="AK770" s="485"/>
      <c r="AL770" s="486"/>
      <c r="AM770" s="486"/>
      <c r="AN770" s="2361"/>
      <c r="AO770" s="2227"/>
      <c r="AP770" s="2227"/>
      <c r="AQ770" s="2227"/>
      <c r="AR770" s="108"/>
      <c r="AS770" s="358"/>
      <c r="AT770" s="358"/>
      <c r="AU770" s="358"/>
      <c r="AV770" s="543"/>
      <c r="AW770" s="1971"/>
      <c r="AX770" s="665"/>
      <c r="AY770" s="666"/>
      <c r="AZ770" s="1963"/>
      <c r="BA770" s="4"/>
      <c r="BB770" s="4"/>
      <c r="BC770" s="4"/>
      <c r="BD770" s="2395"/>
      <c r="BE770" s="2418">
        <f t="shared" si="1112"/>
        <v>3.3</v>
      </c>
      <c r="BF770" s="378">
        <f t="shared" si="1113"/>
        <v>3.3</v>
      </c>
      <c r="BG770" s="2448">
        <f t="shared" si="1114"/>
        <v>4.4000000000000004</v>
      </c>
      <c r="BH770" s="369">
        <v>11</v>
      </c>
      <c r="BI770" s="221"/>
      <c r="BJ770" s="221"/>
      <c r="BK770" s="221"/>
      <c r="BL770" s="220"/>
      <c r="BM770" s="1982"/>
      <c r="BN770" s="358"/>
      <c r="BO770" s="358"/>
      <c r="BP770" s="1983"/>
      <c r="BQ770" s="109"/>
      <c r="BR770" s="109"/>
      <c r="BS770" s="109"/>
      <c r="BT770" s="608"/>
      <c r="BU770" s="1939"/>
      <c r="BV770" s="109"/>
      <c r="BW770" s="109"/>
      <c r="BX770" s="1940"/>
      <c r="BY770" s="90"/>
      <c r="BZ770" s="90"/>
      <c r="CA770" s="90"/>
      <c r="CB770" s="120"/>
      <c r="CC770" s="41"/>
      <c r="CD770" s="41"/>
      <c r="CE770" s="41"/>
      <c r="CF770" s="100"/>
      <c r="CG770" s="38"/>
      <c r="CH770" s="38"/>
      <c r="CI770" s="38"/>
      <c r="CJ770" s="117"/>
      <c r="CK770" s="221"/>
      <c r="CL770" s="221"/>
      <c r="CM770" s="221"/>
      <c r="CN770" s="220"/>
      <c r="CO770" s="1858"/>
      <c r="CQ770" s="3"/>
      <c r="CR770" s="2020"/>
      <c r="CV770" s="121"/>
      <c r="CW770" s="2"/>
      <c r="CY770" s="3"/>
      <c r="CZ770" s="3"/>
      <c r="DA770" s="2"/>
      <c r="DC770" s="3"/>
      <c r="DD770" s="3"/>
      <c r="DE770" s="2"/>
      <c r="DG770" s="3"/>
      <c r="DH770" s="3"/>
      <c r="DI770" s="2"/>
      <c r="DK770" s="3"/>
      <c r="DL770" s="3"/>
      <c r="DM770" s="90"/>
      <c r="DN770" s="90"/>
      <c r="DO770" s="90"/>
      <c r="DP770" s="103"/>
      <c r="DQ770" s="2"/>
      <c r="DS770" s="3"/>
      <c r="DT770" s="121"/>
      <c r="DU770" s="491"/>
      <c r="DV770" s="492"/>
      <c r="DW770" s="492"/>
      <c r="DX770" s="725"/>
      <c r="DY770" s="2"/>
      <c r="EA770" s="3"/>
      <c r="EB770" s="121"/>
      <c r="EC770" s="2"/>
      <c r="EE770" s="3"/>
      <c r="EF770" s="121"/>
      <c r="EG770" s="2"/>
      <c r="EI770" s="3"/>
      <c r="EJ770" s="121"/>
      <c r="EK770" s="2"/>
      <c r="EM770" s="3"/>
      <c r="EN770" s="121"/>
      <c r="EO770" s="1870"/>
      <c r="EP770" s="462"/>
      <c r="EQ770" s="462"/>
      <c r="ER770" s="1871"/>
      <c r="ES770" s="2"/>
      <c r="EU770" s="3"/>
      <c r="EV770" s="121"/>
      <c r="EW770" s="2"/>
      <c r="EY770" s="3"/>
      <c r="EZ770" s="121"/>
      <c r="FA770" s="2"/>
      <c r="FC770" s="3"/>
      <c r="FD770" s="121"/>
      <c r="FE770" s="1682"/>
      <c r="FF770" s="1683"/>
      <c r="FG770" s="1684"/>
      <c r="FH770" s="1685"/>
      <c r="FL770" s="2252"/>
      <c r="FP770" s="2252"/>
      <c r="FQ770" s="1858"/>
      <c r="FT770" s="2252"/>
      <c r="FX770" s="2252"/>
      <c r="FY770" s="374"/>
      <c r="FZ770" s="374"/>
      <c r="GA770" s="374"/>
      <c r="GB770" s="2424"/>
      <c r="GC770" s="1906"/>
      <c r="GD770" s="683"/>
      <c r="GE770" s="683"/>
      <c r="GF770" s="1907"/>
      <c r="GG770" s="1858"/>
      <c r="GJ770" s="2252"/>
      <c r="GK770" s="1858"/>
      <c r="GN770" s="2252"/>
      <c r="GR770" s="2252"/>
      <c r="GV770" s="1858"/>
      <c r="GW770" s="1870">
        <v>3</v>
      </c>
      <c r="GX770" s="462">
        <v>3</v>
      </c>
      <c r="GY770" s="462">
        <v>2</v>
      </c>
      <c r="GZ770" s="1871">
        <f t="shared" si="1115"/>
        <v>8</v>
      </c>
      <c r="HA770" s="1870"/>
      <c r="HB770" s="462"/>
      <c r="HC770" s="462"/>
      <c r="HD770" s="1871"/>
      <c r="HE770" s="1870"/>
      <c r="HF770" s="462"/>
      <c r="HG770" s="462"/>
      <c r="HH770" s="1871"/>
      <c r="HI770" s="374"/>
      <c r="HJ770" s="374"/>
      <c r="HK770" s="374"/>
      <c r="HL770" s="2263"/>
      <c r="HM770" s="374">
        <f t="shared" si="1116"/>
        <v>1.5</v>
      </c>
      <c r="HN770" s="374">
        <f t="shared" si="1117"/>
        <v>1.5</v>
      </c>
      <c r="HO770" s="374">
        <f t="shared" si="1118"/>
        <v>2</v>
      </c>
      <c r="HP770" s="2263">
        <v>5</v>
      </c>
      <c r="HQ770" s="1870"/>
      <c r="HR770" s="462"/>
      <c r="HS770" s="462"/>
      <c r="HT770" s="1871"/>
      <c r="HU770" s="1870"/>
      <c r="HV770" s="462"/>
      <c r="HW770" s="462"/>
      <c r="HX770" s="1871"/>
      <c r="HY770" s="1870"/>
      <c r="HZ770" s="462"/>
      <c r="IA770" s="462"/>
      <c r="IB770" s="1871"/>
      <c r="IC770" s="374">
        <f t="shared" si="1119"/>
        <v>2.4</v>
      </c>
      <c r="ID770" s="374">
        <f t="shared" si="1120"/>
        <v>2.4</v>
      </c>
      <c r="IE770" s="374">
        <f t="shared" si="1121"/>
        <v>3.2</v>
      </c>
      <c r="IF770" s="2263">
        <v>8</v>
      </c>
      <c r="IG770" s="1870"/>
      <c r="IH770" s="462"/>
      <c r="II770" s="462"/>
      <c r="IJ770" s="1871"/>
      <c r="IK770" s="1870"/>
      <c r="IL770" s="462"/>
      <c r="IM770" s="462"/>
      <c r="IN770" s="1871"/>
      <c r="IO770" s="2477"/>
      <c r="IP770" s="2477"/>
      <c r="IQ770" s="2477"/>
      <c r="IR770" s="2478"/>
      <c r="IS770" s="1869">
        <f t="shared" si="1122"/>
        <v>3.3</v>
      </c>
      <c r="IT770" s="374">
        <f t="shared" si="1123"/>
        <v>3.3</v>
      </c>
      <c r="IU770" s="374">
        <f t="shared" si="1124"/>
        <v>4.4000000000000004</v>
      </c>
      <c r="IV770" s="2263">
        <v>11</v>
      </c>
      <c r="IW770" s="1870"/>
      <c r="IX770" s="462"/>
      <c r="IY770" s="462"/>
      <c r="IZ770" s="1871"/>
      <c r="JA770" s="1870"/>
      <c r="JB770" s="462"/>
      <c r="JC770" s="462"/>
      <c r="JD770" s="1871"/>
      <c r="JE770" s="1870"/>
      <c r="JF770" s="462"/>
      <c r="JG770" s="462"/>
      <c r="JH770" s="1871"/>
      <c r="JI770" s="1870"/>
      <c r="JJ770" s="462"/>
      <c r="JK770" s="462"/>
      <c r="JL770" s="1871"/>
      <c r="JM770" s="1869"/>
      <c r="JN770" s="374"/>
      <c r="JO770" s="374"/>
      <c r="JP770" s="2263"/>
      <c r="JQ770" s="1870"/>
      <c r="JR770" s="462"/>
      <c r="JS770" s="462"/>
      <c r="JT770" s="1871"/>
      <c r="JU770" s="1870"/>
      <c r="JV770" s="462"/>
      <c r="JW770" s="462"/>
      <c r="JX770" s="1871"/>
      <c r="JY770" s="1870"/>
      <c r="JZ770" s="462"/>
      <c r="KA770" s="462"/>
      <c r="KB770" s="1871"/>
      <c r="KC770" s="1870"/>
      <c r="KD770" s="462"/>
      <c r="KE770" s="462"/>
      <c r="KF770" s="1871"/>
      <c r="KG770" s="1870"/>
      <c r="KH770" s="462"/>
      <c r="KI770" s="462"/>
      <c r="KJ770" s="1871"/>
      <c r="KK770" s="1869"/>
      <c r="KL770" s="374"/>
      <c r="KM770" s="374"/>
      <c r="KN770" s="2263"/>
      <c r="KO770" s="1870"/>
      <c r="KP770" s="462"/>
      <c r="KQ770" s="462"/>
      <c r="KR770" s="1871"/>
      <c r="KS770" s="1870"/>
      <c r="KT770" s="462"/>
      <c r="KU770" s="462"/>
      <c r="KV770" s="1871"/>
      <c r="KW770" s="1869">
        <f t="shared" si="1125"/>
        <v>4.5</v>
      </c>
      <c r="KX770" s="374">
        <f t="shared" si="1126"/>
        <v>4.5</v>
      </c>
      <c r="KY770" s="374">
        <f t="shared" si="1127"/>
        <v>6</v>
      </c>
      <c r="KZ770" s="2263">
        <v>15</v>
      </c>
      <c r="LA770" s="1870">
        <v>3</v>
      </c>
      <c r="LB770" s="462">
        <v>3</v>
      </c>
      <c r="LC770" s="462">
        <v>3</v>
      </c>
      <c r="LD770" s="1871">
        <f t="shared" si="1128"/>
        <v>9</v>
      </c>
      <c r="LE770" s="1869"/>
      <c r="LF770" s="374"/>
      <c r="LG770" s="374"/>
      <c r="LH770" s="2263"/>
      <c r="LI770" s="1869"/>
      <c r="LJ770" s="374"/>
      <c r="LK770" s="374"/>
      <c r="LL770" s="2263"/>
      <c r="LM770" s="1869"/>
      <c r="LN770" s="374"/>
      <c r="LO770" s="374"/>
      <c r="LP770" s="2263"/>
      <c r="LQ770" s="1869"/>
      <c r="LR770" s="374"/>
      <c r="LS770" s="374"/>
      <c r="LT770" s="2263"/>
      <c r="LU770" s="1869"/>
      <c r="LV770" s="374"/>
      <c r="LW770" s="374"/>
      <c r="LX770" s="2263"/>
      <c r="LY770" s="1869"/>
      <c r="LZ770" s="374"/>
      <c r="MA770" s="374"/>
      <c r="MB770" s="2263"/>
      <c r="MC770" s="1869"/>
      <c r="MD770" s="374"/>
      <c r="ME770" s="374"/>
      <c r="MF770" s="2263"/>
      <c r="MG770" s="1869"/>
      <c r="MH770" s="374"/>
      <c r="MI770" s="374"/>
      <c r="MJ770" s="2263"/>
      <c r="MK770" s="1869"/>
      <c r="ML770" s="374"/>
      <c r="MM770" s="374"/>
      <c r="MN770" s="2263"/>
      <c r="MO770" s="1869"/>
      <c r="MP770" s="374"/>
      <c r="MQ770" s="374"/>
      <c r="MR770" s="2263"/>
      <c r="MS770" s="1869"/>
      <c r="MT770" s="374"/>
      <c r="MU770" s="374"/>
      <c r="MV770" s="2263"/>
      <c r="MW770" s="1869"/>
      <c r="MX770" s="374"/>
      <c r="MY770" s="374"/>
      <c r="MZ770" s="2263"/>
      <c r="NA770" s="1869"/>
      <c r="NB770" s="374"/>
      <c r="NC770" s="374"/>
      <c r="ND770" s="2263"/>
    </row>
    <row r="771" spans="1:368" s="78" customFormat="1" thickBot="1">
      <c r="A771" s="899"/>
      <c r="B771" s="1754"/>
      <c r="C771" s="1790"/>
      <c r="D771" s="2331"/>
      <c r="E771" s="1790"/>
      <c r="F771" s="2342"/>
      <c r="G771" s="2342" t="s">
        <v>826</v>
      </c>
      <c r="H771" s="2343">
        <f t="shared" si="1129"/>
        <v>4.0250000000000004</v>
      </c>
      <c r="I771" s="2343">
        <f t="shared" si="1130"/>
        <v>3.9624999999999999</v>
      </c>
      <c r="J771" s="2354">
        <f t="shared" si="1131"/>
        <v>5.4499999999999993</v>
      </c>
      <c r="K771" s="2214">
        <f t="shared" si="1132"/>
        <v>13.4375</v>
      </c>
      <c r="L771" s="1754"/>
      <c r="M771" s="65"/>
      <c r="N771" s="65"/>
      <c r="O771" s="65"/>
      <c r="P771" s="218"/>
      <c r="Q771" s="2497"/>
      <c r="R771" s="2473"/>
      <c r="S771" s="2473"/>
      <c r="T771" s="2567"/>
      <c r="U771" s="41"/>
      <c r="V771" s="41"/>
      <c r="W771" s="41"/>
      <c r="X771" s="100"/>
      <c r="Y771" s="101"/>
      <c r="Z771" s="101"/>
      <c r="AA771" s="101"/>
      <c r="AB771" s="102"/>
      <c r="AC771" s="484">
        <v>3.5</v>
      </c>
      <c r="AD771" s="484">
        <v>3</v>
      </c>
      <c r="AE771" s="484">
        <v>5</v>
      </c>
      <c r="AF771" s="356">
        <f t="shared" si="1136"/>
        <v>11.5</v>
      </c>
      <c r="AG771" s="358"/>
      <c r="AH771" s="358"/>
      <c r="AI771" s="358"/>
      <c r="AJ771" s="543"/>
      <c r="AK771" s="485"/>
      <c r="AL771" s="486"/>
      <c r="AM771" s="486"/>
      <c r="AN771" s="2361"/>
      <c r="AO771" s="2227"/>
      <c r="AP771" s="2227"/>
      <c r="AQ771" s="2227"/>
      <c r="AR771" s="108"/>
      <c r="AS771" s="358"/>
      <c r="AT771" s="358"/>
      <c r="AU771" s="358"/>
      <c r="AV771" s="543"/>
      <c r="AW771" s="1971"/>
      <c r="AX771" s="665"/>
      <c r="AY771" s="666"/>
      <c r="AZ771" s="1963"/>
      <c r="BA771" s="4"/>
      <c r="BB771" s="4"/>
      <c r="BC771" s="4"/>
      <c r="BD771" s="2395"/>
      <c r="BE771" s="2418">
        <f t="shared" si="1112"/>
        <v>3.3</v>
      </c>
      <c r="BF771" s="378">
        <f t="shared" si="1113"/>
        <v>3.3</v>
      </c>
      <c r="BG771" s="2448">
        <f t="shared" si="1114"/>
        <v>4.4000000000000004</v>
      </c>
      <c r="BH771" s="369">
        <v>11</v>
      </c>
      <c r="BI771" s="221"/>
      <c r="BJ771" s="221"/>
      <c r="BK771" s="221"/>
      <c r="BL771" s="220"/>
      <c r="BM771" s="1982"/>
      <c r="BN771" s="358"/>
      <c r="BO771" s="358"/>
      <c r="BP771" s="1983"/>
      <c r="BQ771" s="109"/>
      <c r="BR771" s="109"/>
      <c r="BS771" s="109"/>
      <c r="BT771" s="608"/>
      <c r="BU771" s="1939"/>
      <c r="BV771" s="109"/>
      <c r="BW771" s="109"/>
      <c r="BX771" s="1940"/>
      <c r="BY771" s="90"/>
      <c r="BZ771" s="90"/>
      <c r="CA771" s="90"/>
      <c r="CB771" s="120"/>
      <c r="CC771" s="41"/>
      <c r="CD771" s="41"/>
      <c r="CE771" s="41"/>
      <c r="CF771" s="100"/>
      <c r="CG771" s="38"/>
      <c r="CH771" s="38"/>
      <c r="CI771" s="38"/>
      <c r="CJ771" s="117"/>
      <c r="CK771" s="221"/>
      <c r="CL771" s="221"/>
      <c r="CM771" s="221"/>
      <c r="CN771" s="220"/>
      <c r="CO771" s="1858"/>
      <c r="CQ771" s="3"/>
      <c r="CR771" s="2020"/>
      <c r="CV771" s="121"/>
      <c r="CW771" s="2"/>
      <c r="CY771" s="3"/>
      <c r="CZ771" s="3"/>
      <c r="DA771" s="2"/>
      <c r="DC771" s="3"/>
      <c r="DD771" s="3"/>
      <c r="DE771" s="2"/>
      <c r="DG771" s="3"/>
      <c r="DH771" s="3"/>
      <c r="DI771" s="2"/>
      <c r="DK771" s="3"/>
      <c r="DL771" s="3"/>
      <c r="DM771" s="90"/>
      <c r="DN771" s="90"/>
      <c r="DO771" s="90"/>
      <c r="DP771" s="103"/>
      <c r="DQ771" s="2"/>
      <c r="DS771" s="3"/>
      <c r="DT771" s="121"/>
      <c r="DU771" s="491"/>
      <c r="DV771" s="492"/>
      <c r="DW771" s="492"/>
      <c r="DX771" s="725"/>
      <c r="DY771" s="2"/>
      <c r="EA771" s="3"/>
      <c r="EB771" s="121"/>
      <c r="EC771" s="2"/>
      <c r="EE771" s="3"/>
      <c r="EF771" s="121"/>
      <c r="EG771" s="2"/>
      <c r="EI771" s="3"/>
      <c r="EJ771" s="121"/>
      <c r="EK771" s="2"/>
      <c r="EM771" s="3"/>
      <c r="EN771" s="121"/>
      <c r="EO771" s="1870"/>
      <c r="EP771" s="462"/>
      <c r="EQ771" s="462"/>
      <c r="ER771" s="1871"/>
      <c r="ES771" s="2"/>
      <c r="EU771" s="3"/>
      <c r="EV771" s="121"/>
      <c r="EW771" s="2"/>
      <c r="EY771" s="3"/>
      <c r="EZ771" s="121"/>
      <c r="FA771" s="2"/>
      <c r="FC771" s="3"/>
      <c r="FD771" s="121"/>
      <c r="FE771" s="1682"/>
      <c r="FF771" s="1683"/>
      <c r="FG771" s="1684"/>
      <c r="FH771" s="1685"/>
      <c r="FL771" s="2252"/>
      <c r="FP771" s="2252"/>
      <c r="FQ771" s="1858"/>
      <c r="FT771" s="2252"/>
      <c r="FX771" s="2252"/>
      <c r="FY771" s="374"/>
      <c r="FZ771" s="374"/>
      <c r="GA771" s="374"/>
      <c r="GB771" s="2424"/>
      <c r="GC771" s="1906"/>
      <c r="GD771" s="683"/>
      <c r="GE771" s="683"/>
      <c r="GF771" s="1907"/>
      <c r="GG771" s="1858"/>
      <c r="GJ771" s="2252"/>
      <c r="GK771" s="1858"/>
      <c r="GN771" s="2252"/>
      <c r="GR771" s="2252"/>
      <c r="GV771" s="1858"/>
      <c r="GW771" s="1870">
        <v>4</v>
      </c>
      <c r="GX771" s="462">
        <v>3</v>
      </c>
      <c r="GY771" s="462">
        <v>5</v>
      </c>
      <c r="GZ771" s="1871">
        <f t="shared" si="1115"/>
        <v>12</v>
      </c>
      <c r="HA771" s="1870"/>
      <c r="HB771" s="462"/>
      <c r="HC771" s="462"/>
      <c r="HD771" s="1871"/>
      <c r="HE771" s="1870"/>
      <c r="HF771" s="462"/>
      <c r="HG771" s="462"/>
      <c r="HH771" s="1871"/>
      <c r="HI771" s="374"/>
      <c r="HJ771" s="374"/>
      <c r="HK771" s="374"/>
      <c r="HL771" s="2263"/>
      <c r="HM771" s="374">
        <f t="shared" si="1116"/>
        <v>5.0999999999999996</v>
      </c>
      <c r="HN771" s="374">
        <f t="shared" si="1117"/>
        <v>5.0999999999999996</v>
      </c>
      <c r="HO771" s="374">
        <f t="shared" si="1118"/>
        <v>6.8</v>
      </c>
      <c r="HP771" s="2263">
        <v>17</v>
      </c>
      <c r="HQ771" s="1870"/>
      <c r="HR771" s="462"/>
      <c r="HS771" s="462"/>
      <c r="HT771" s="1871"/>
      <c r="HU771" s="1870"/>
      <c r="HV771" s="462"/>
      <c r="HW771" s="462"/>
      <c r="HX771" s="1871"/>
      <c r="HY771" s="1870"/>
      <c r="HZ771" s="462"/>
      <c r="IA771" s="462"/>
      <c r="IB771" s="1871"/>
      <c r="IC771" s="374">
        <f t="shared" si="1119"/>
        <v>3.9</v>
      </c>
      <c r="ID771" s="374">
        <f t="shared" si="1120"/>
        <v>3.9</v>
      </c>
      <c r="IE771" s="374">
        <f t="shared" si="1121"/>
        <v>5.2</v>
      </c>
      <c r="IF771" s="2263">
        <v>13</v>
      </c>
      <c r="IG771" s="1870"/>
      <c r="IH771" s="462"/>
      <c r="II771" s="462"/>
      <c r="IJ771" s="1871"/>
      <c r="IK771" s="1870"/>
      <c r="IL771" s="462"/>
      <c r="IM771" s="462"/>
      <c r="IN771" s="1871"/>
      <c r="IO771" s="2477"/>
      <c r="IP771" s="2477"/>
      <c r="IQ771" s="2477"/>
      <c r="IR771" s="2478"/>
      <c r="IS771" s="1869">
        <f t="shared" si="1122"/>
        <v>3.9</v>
      </c>
      <c r="IT771" s="374">
        <f t="shared" si="1123"/>
        <v>3.9</v>
      </c>
      <c r="IU771" s="374">
        <f t="shared" si="1124"/>
        <v>5.2</v>
      </c>
      <c r="IV771" s="2263">
        <v>13</v>
      </c>
      <c r="IW771" s="1870"/>
      <c r="IX771" s="462"/>
      <c r="IY771" s="462"/>
      <c r="IZ771" s="1871"/>
      <c r="JA771" s="1870"/>
      <c r="JB771" s="462"/>
      <c r="JC771" s="462"/>
      <c r="JD771" s="1871"/>
      <c r="JE771" s="1870"/>
      <c r="JF771" s="462"/>
      <c r="JG771" s="462"/>
      <c r="JH771" s="1871"/>
      <c r="JI771" s="1870"/>
      <c r="JJ771" s="462"/>
      <c r="JK771" s="462"/>
      <c r="JL771" s="1871"/>
      <c r="JM771" s="1869"/>
      <c r="JN771" s="374"/>
      <c r="JO771" s="374"/>
      <c r="JP771" s="2263"/>
      <c r="JQ771" s="1870"/>
      <c r="JR771" s="462"/>
      <c r="JS771" s="462"/>
      <c r="JT771" s="1871"/>
      <c r="JU771" s="1870"/>
      <c r="JV771" s="462"/>
      <c r="JW771" s="462"/>
      <c r="JX771" s="1871"/>
      <c r="JY771" s="1870"/>
      <c r="JZ771" s="462"/>
      <c r="KA771" s="462"/>
      <c r="KB771" s="1871"/>
      <c r="KC771" s="1870"/>
      <c r="KD771" s="462"/>
      <c r="KE771" s="462"/>
      <c r="KF771" s="1871"/>
      <c r="KG771" s="1870"/>
      <c r="KH771" s="462"/>
      <c r="KI771" s="462"/>
      <c r="KJ771" s="1871"/>
      <c r="KK771" s="1869"/>
      <c r="KL771" s="374"/>
      <c r="KM771" s="374"/>
      <c r="KN771" s="2263"/>
      <c r="KO771" s="1870"/>
      <c r="KP771" s="462"/>
      <c r="KQ771" s="462"/>
      <c r="KR771" s="1871"/>
      <c r="KS771" s="1870"/>
      <c r="KT771" s="462"/>
      <c r="KU771" s="462"/>
      <c r="KV771" s="1871"/>
      <c r="KW771" s="1869">
        <f t="shared" si="1125"/>
        <v>4.5</v>
      </c>
      <c r="KX771" s="374">
        <f t="shared" si="1126"/>
        <v>4.5</v>
      </c>
      <c r="KY771" s="374">
        <f t="shared" si="1127"/>
        <v>6</v>
      </c>
      <c r="KZ771" s="2263">
        <v>15</v>
      </c>
      <c r="LA771" s="1870">
        <v>4</v>
      </c>
      <c r="LB771" s="462">
        <v>5</v>
      </c>
      <c r="LC771" s="462">
        <v>6</v>
      </c>
      <c r="LD771" s="1871">
        <f t="shared" si="1128"/>
        <v>15</v>
      </c>
      <c r="LE771" s="1869"/>
      <c r="LF771" s="374"/>
      <c r="LG771" s="374"/>
      <c r="LH771" s="2263"/>
      <c r="LI771" s="1869"/>
      <c r="LJ771" s="374"/>
      <c r="LK771" s="374"/>
      <c r="LL771" s="2263"/>
      <c r="LM771" s="1869"/>
      <c r="LN771" s="374"/>
      <c r="LO771" s="374"/>
      <c r="LP771" s="2263"/>
      <c r="LQ771" s="1869"/>
      <c r="LR771" s="374"/>
      <c r="LS771" s="374"/>
      <c r="LT771" s="2263"/>
      <c r="LU771" s="1869"/>
      <c r="LV771" s="374"/>
      <c r="LW771" s="374"/>
      <c r="LX771" s="2263"/>
      <c r="LY771" s="1869"/>
      <c r="LZ771" s="374"/>
      <c r="MA771" s="374"/>
      <c r="MB771" s="2263"/>
      <c r="MC771" s="1869"/>
      <c r="MD771" s="374"/>
      <c r="ME771" s="374"/>
      <c r="MF771" s="2263"/>
      <c r="MG771" s="1869"/>
      <c r="MH771" s="374"/>
      <c r="MI771" s="374"/>
      <c r="MJ771" s="2263"/>
      <c r="MK771" s="1869"/>
      <c r="ML771" s="374"/>
      <c r="MM771" s="374"/>
      <c r="MN771" s="2263"/>
      <c r="MO771" s="1869"/>
      <c r="MP771" s="374"/>
      <c r="MQ771" s="374"/>
      <c r="MR771" s="2263"/>
      <c r="MS771" s="1869"/>
      <c r="MT771" s="374"/>
      <c r="MU771" s="374"/>
      <c r="MV771" s="2263"/>
      <c r="MW771" s="1869"/>
      <c r="MX771" s="374"/>
      <c r="MY771" s="374"/>
      <c r="MZ771" s="2263"/>
      <c r="NA771" s="1869"/>
      <c r="NB771" s="374"/>
      <c r="NC771" s="374"/>
      <c r="ND771" s="2263"/>
    </row>
    <row r="772" spans="1:368" s="78" customFormat="1" thickBot="1">
      <c r="A772" s="899"/>
      <c r="B772" s="1754"/>
      <c r="C772" s="1790"/>
      <c r="D772" s="2331"/>
      <c r="E772" s="1790"/>
      <c r="F772" s="2342"/>
      <c r="G772" s="2342" t="s">
        <v>658</v>
      </c>
      <c r="H772" s="2352">
        <f t="shared" si="1129"/>
        <v>5.4584999999999999</v>
      </c>
      <c r="I772" s="2352">
        <f t="shared" si="1130"/>
        <v>5.0835000000000008</v>
      </c>
      <c r="J772" s="2352">
        <f t="shared" si="1131"/>
        <v>6.6530000000000005</v>
      </c>
      <c r="K772" s="2362">
        <f t="shared" si="1132"/>
        <v>17.195</v>
      </c>
      <c r="L772" s="1754"/>
      <c r="M772" s="65"/>
      <c r="N772" s="65"/>
      <c r="O772" s="65"/>
      <c r="P772" s="218"/>
      <c r="Q772" s="2497"/>
      <c r="R772" s="2473"/>
      <c r="S772" s="2473"/>
      <c r="T772" s="2567"/>
      <c r="U772" s="41"/>
      <c r="V772" s="41"/>
      <c r="W772" s="41"/>
      <c r="X772" s="100"/>
      <c r="Y772" s="101"/>
      <c r="Z772" s="101"/>
      <c r="AA772" s="101"/>
      <c r="AB772" s="102"/>
      <c r="AC772" s="484">
        <v>6</v>
      </c>
      <c r="AD772" s="484">
        <v>5</v>
      </c>
      <c r="AE772" s="484">
        <v>6</v>
      </c>
      <c r="AF772" s="356">
        <f t="shared" si="1111"/>
        <v>17</v>
      </c>
      <c r="AG772" s="358"/>
      <c r="AH772" s="358"/>
      <c r="AI772" s="358"/>
      <c r="AJ772" s="543"/>
      <c r="AK772" s="485"/>
      <c r="AL772" s="486"/>
      <c r="AM772" s="486"/>
      <c r="AN772" s="2361"/>
      <c r="AO772" s="2227"/>
      <c r="AP772" s="2227"/>
      <c r="AQ772" s="2227"/>
      <c r="AR772" s="108"/>
      <c r="AS772" s="358"/>
      <c r="AT772" s="358"/>
      <c r="AU772" s="358"/>
      <c r="AV772" s="543"/>
      <c r="AW772" s="1971"/>
      <c r="AX772" s="665"/>
      <c r="AY772" s="666"/>
      <c r="AZ772" s="1963"/>
      <c r="BA772" s="4"/>
      <c r="BB772" s="4"/>
      <c r="BC772" s="4"/>
      <c r="BD772" s="2395"/>
      <c r="BE772" s="2418">
        <f t="shared" si="1112"/>
        <v>5.4</v>
      </c>
      <c r="BF772" s="378">
        <f t="shared" si="1113"/>
        <v>5.4</v>
      </c>
      <c r="BG772" s="2448">
        <f t="shared" si="1114"/>
        <v>7.2</v>
      </c>
      <c r="BH772" s="369">
        <v>18</v>
      </c>
      <c r="BI772" s="221"/>
      <c r="BJ772" s="221"/>
      <c r="BK772" s="221"/>
      <c r="BL772" s="220"/>
      <c r="BM772" s="1982"/>
      <c r="BN772" s="358"/>
      <c r="BO772" s="358"/>
      <c r="BP772" s="1983"/>
      <c r="BQ772" s="109"/>
      <c r="BR772" s="109"/>
      <c r="BS772" s="109"/>
      <c r="BT772" s="608"/>
      <c r="BU772" s="1939"/>
      <c r="BV772" s="109"/>
      <c r="BW772" s="109"/>
      <c r="BX772" s="1940"/>
      <c r="BY772" s="90"/>
      <c r="BZ772" s="90"/>
      <c r="CA772" s="90"/>
      <c r="CB772" s="120"/>
      <c r="CC772" s="41"/>
      <c r="CD772" s="41"/>
      <c r="CE772" s="41"/>
      <c r="CF772" s="100"/>
      <c r="CG772" s="38"/>
      <c r="CH772" s="38"/>
      <c r="CI772" s="38"/>
      <c r="CJ772" s="117"/>
      <c r="CK772" s="221"/>
      <c r="CL772" s="221"/>
      <c r="CM772" s="221"/>
      <c r="CN772" s="220"/>
      <c r="CO772" s="1858"/>
      <c r="CQ772" s="3"/>
      <c r="CR772" s="2020"/>
      <c r="CV772" s="121"/>
      <c r="CW772" s="2"/>
      <c r="CY772" s="3"/>
      <c r="CZ772" s="3"/>
      <c r="DA772" s="2"/>
      <c r="DC772" s="3"/>
      <c r="DD772" s="3"/>
      <c r="DE772" s="2"/>
      <c r="DG772" s="3"/>
      <c r="DH772" s="3"/>
      <c r="DI772" s="2"/>
      <c r="DK772" s="3"/>
      <c r="DL772" s="3"/>
      <c r="DM772" s="90"/>
      <c r="DN772" s="90"/>
      <c r="DO772" s="90"/>
      <c r="DP772" s="103"/>
      <c r="DQ772" s="2"/>
      <c r="DS772" s="3"/>
      <c r="DT772" s="121"/>
      <c r="DU772" s="491"/>
      <c r="DV772" s="492"/>
      <c r="DW772" s="492"/>
      <c r="DX772" s="725"/>
      <c r="DY772" s="2"/>
      <c r="EA772" s="3"/>
      <c r="EB772" s="121"/>
      <c r="EC772" s="2"/>
      <c r="EE772" s="3"/>
      <c r="EF772" s="121"/>
      <c r="EG772" s="2"/>
      <c r="EI772" s="3"/>
      <c r="EJ772" s="121"/>
      <c r="EK772" s="2"/>
      <c r="EM772" s="3"/>
      <c r="EN772" s="121"/>
      <c r="EO772" s="1870"/>
      <c r="EP772" s="462"/>
      <c r="EQ772" s="462"/>
      <c r="ER772" s="1871"/>
      <c r="ES772" s="2"/>
      <c r="EU772" s="3"/>
      <c r="EV772" s="121"/>
      <c r="EW772" s="2"/>
      <c r="EY772" s="3"/>
      <c r="EZ772" s="121"/>
      <c r="FA772" s="2"/>
      <c r="FC772" s="3"/>
      <c r="FD772" s="121"/>
      <c r="FE772" s="1682"/>
      <c r="FF772" s="1683"/>
      <c r="FG772" s="1684"/>
      <c r="FH772" s="1685"/>
      <c r="FL772" s="2252"/>
      <c r="FP772" s="2252"/>
      <c r="FQ772" s="1858"/>
      <c r="FT772" s="2252"/>
      <c r="FX772" s="2252"/>
      <c r="FY772" s="374"/>
      <c r="FZ772" s="374"/>
      <c r="GA772" s="374"/>
      <c r="GB772" s="2424"/>
      <c r="GC772" s="1906"/>
      <c r="GD772" s="683"/>
      <c r="GE772" s="683"/>
      <c r="GF772" s="1907"/>
      <c r="GG772" s="1858"/>
      <c r="GJ772" s="2252"/>
      <c r="GK772" s="1858"/>
      <c r="GN772" s="2252"/>
      <c r="GR772" s="2252"/>
      <c r="GV772" s="1858"/>
      <c r="GW772" s="1870">
        <v>6</v>
      </c>
      <c r="GX772" s="462">
        <v>5</v>
      </c>
      <c r="GY772" s="462">
        <v>6</v>
      </c>
      <c r="GZ772" s="1871">
        <f t="shared" si="1115"/>
        <v>17</v>
      </c>
      <c r="HA772" s="1870"/>
      <c r="HB772" s="462"/>
      <c r="HC772" s="462"/>
      <c r="HD772" s="1871"/>
      <c r="HE772" s="1870"/>
      <c r="HF772" s="462"/>
      <c r="HG772" s="462"/>
      <c r="HH772" s="1871"/>
      <c r="HI772" s="374"/>
      <c r="HJ772" s="374"/>
      <c r="HK772" s="374"/>
      <c r="HL772" s="2263"/>
      <c r="HM772" s="374">
        <f t="shared" si="1116"/>
        <v>5.4</v>
      </c>
      <c r="HN772" s="374">
        <f t="shared" si="1117"/>
        <v>5.4</v>
      </c>
      <c r="HO772" s="374">
        <f t="shared" si="1118"/>
        <v>7.2</v>
      </c>
      <c r="HP772" s="2263">
        <v>18</v>
      </c>
      <c r="HQ772" s="1870"/>
      <c r="HR772" s="462"/>
      <c r="HS772" s="462"/>
      <c r="HT772" s="1871"/>
      <c r="HU772" s="1870"/>
      <c r="HV772" s="462"/>
      <c r="HW772" s="462"/>
      <c r="HX772" s="1871"/>
      <c r="HY772" s="1870"/>
      <c r="HZ772" s="462"/>
      <c r="IA772" s="462"/>
      <c r="IB772" s="1871"/>
      <c r="IC772" s="805">
        <f t="shared" si="1119"/>
        <v>3.7679999999999998</v>
      </c>
      <c r="ID772" s="805">
        <f t="shared" si="1120"/>
        <v>3.7679999999999998</v>
      </c>
      <c r="IE772" s="805">
        <f t="shared" si="1121"/>
        <v>5.024</v>
      </c>
      <c r="IF772" s="2568">
        <v>12.56</v>
      </c>
      <c r="IG772" s="1870"/>
      <c r="IH772" s="462"/>
      <c r="II772" s="462"/>
      <c r="IJ772" s="1871"/>
      <c r="IK772" s="1870"/>
      <c r="IL772" s="462"/>
      <c r="IM772" s="462"/>
      <c r="IN772" s="1871"/>
      <c r="IO772" s="2477"/>
      <c r="IP772" s="2477"/>
      <c r="IQ772" s="2477"/>
      <c r="IR772" s="2478"/>
      <c r="IS772" s="1869">
        <f t="shared" si="1122"/>
        <v>5.4</v>
      </c>
      <c r="IT772" s="374">
        <f t="shared" si="1123"/>
        <v>5.4</v>
      </c>
      <c r="IU772" s="374">
        <f t="shared" si="1124"/>
        <v>7.2</v>
      </c>
      <c r="IV772" s="2263">
        <v>18</v>
      </c>
      <c r="IW772" s="1870"/>
      <c r="IX772" s="462"/>
      <c r="IY772" s="462"/>
      <c r="IZ772" s="1871"/>
      <c r="JA772" s="1870"/>
      <c r="JB772" s="462"/>
      <c r="JC772" s="462"/>
      <c r="JD772" s="1871"/>
      <c r="JE772" s="1870"/>
      <c r="JF772" s="462"/>
      <c r="JG772" s="462"/>
      <c r="JH772" s="1871"/>
      <c r="JI772" s="1870"/>
      <c r="JJ772" s="462"/>
      <c r="JK772" s="462"/>
      <c r="JL772" s="1871"/>
      <c r="JM772" s="1869"/>
      <c r="JN772" s="374"/>
      <c r="JO772" s="374"/>
      <c r="JP772" s="2263"/>
      <c r="JQ772" s="1870"/>
      <c r="JR772" s="462"/>
      <c r="JS772" s="462"/>
      <c r="JT772" s="1871"/>
      <c r="JU772" s="1870"/>
      <c r="JV772" s="462"/>
      <c r="JW772" s="462"/>
      <c r="JX772" s="1871"/>
      <c r="JY772" s="1870"/>
      <c r="JZ772" s="462"/>
      <c r="KA772" s="462"/>
      <c r="KB772" s="1871"/>
      <c r="KC772" s="1870"/>
      <c r="KD772" s="462"/>
      <c r="KE772" s="462"/>
      <c r="KF772" s="1871"/>
      <c r="KG772" s="1870"/>
      <c r="KH772" s="462"/>
      <c r="KI772" s="462"/>
      <c r="KJ772" s="1871"/>
      <c r="KK772" s="1869"/>
      <c r="KL772" s="374"/>
      <c r="KM772" s="374"/>
      <c r="KN772" s="2263"/>
      <c r="KO772" s="1870"/>
      <c r="KP772" s="462"/>
      <c r="KQ772" s="462"/>
      <c r="KR772" s="1871"/>
      <c r="KS772" s="1870"/>
      <c r="KT772" s="462"/>
      <c r="KU772" s="462"/>
      <c r="KV772" s="1871"/>
      <c r="KW772" s="1869">
        <f t="shared" si="1125"/>
        <v>5.7</v>
      </c>
      <c r="KX772" s="374">
        <f t="shared" si="1126"/>
        <v>5.7</v>
      </c>
      <c r="KY772" s="374">
        <f t="shared" si="1127"/>
        <v>7.6</v>
      </c>
      <c r="KZ772" s="2263">
        <v>19</v>
      </c>
      <c r="LA772" s="1870">
        <v>6</v>
      </c>
      <c r="LB772" s="462">
        <v>5</v>
      </c>
      <c r="LC772" s="462">
        <v>7</v>
      </c>
      <c r="LD772" s="1871">
        <f t="shared" si="1128"/>
        <v>18</v>
      </c>
      <c r="LE772" s="1869"/>
      <c r="LF772" s="374"/>
      <c r="LG772" s="374"/>
      <c r="LH772" s="2263"/>
      <c r="LI772" s="1869"/>
      <c r="LJ772" s="374"/>
      <c r="LK772" s="374"/>
      <c r="LL772" s="2263"/>
      <c r="LM772" s="1869"/>
      <c r="LN772" s="374"/>
      <c r="LO772" s="374"/>
      <c r="LP772" s="2263"/>
      <c r="LQ772" s="1869"/>
      <c r="LR772" s="374"/>
      <c r="LS772" s="374"/>
      <c r="LT772" s="2263"/>
      <c r="LU772" s="1869"/>
      <c r="LV772" s="374"/>
      <c r="LW772" s="374"/>
      <c r="LX772" s="2263"/>
      <c r="LY772" s="1869"/>
      <c r="LZ772" s="374"/>
      <c r="MA772" s="374"/>
      <c r="MB772" s="2263"/>
      <c r="MC772" s="1869"/>
      <c r="MD772" s="374"/>
      <c r="ME772" s="374"/>
      <c r="MF772" s="2263"/>
      <c r="MG772" s="1869"/>
      <c r="MH772" s="374"/>
      <c r="MI772" s="374"/>
      <c r="MJ772" s="2263"/>
      <c r="MK772" s="1869"/>
      <c r="ML772" s="374"/>
      <c r="MM772" s="374"/>
      <c r="MN772" s="2263"/>
      <c r="MO772" s="1869"/>
      <c r="MP772" s="374"/>
      <c r="MQ772" s="374"/>
      <c r="MR772" s="2263"/>
      <c r="MS772" s="1869"/>
      <c r="MT772" s="374"/>
      <c r="MU772" s="374"/>
      <c r="MV772" s="2263"/>
      <c r="MW772" s="1869"/>
      <c r="MX772" s="374"/>
      <c r="MY772" s="374"/>
      <c r="MZ772" s="2263"/>
      <c r="NA772" s="1869"/>
      <c r="NB772" s="374"/>
      <c r="NC772" s="374"/>
      <c r="ND772" s="2263"/>
    </row>
    <row r="773" spans="1:368" s="78" customFormat="1" thickBot="1">
      <c r="A773" s="899"/>
      <c r="B773" s="1754"/>
      <c r="C773" s="1790"/>
      <c r="D773" s="2331"/>
      <c r="E773" s="1790"/>
      <c r="F773" s="2342"/>
      <c r="G773" s="2342" t="s">
        <v>264</v>
      </c>
      <c r="H773" s="2560">
        <f t="shared" si="1129"/>
        <v>5.1596250000000001</v>
      </c>
      <c r="I773" s="2560">
        <f t="shared" si="1130"/>
        <v>4.9096250000000001</v>
      </c>
      <c r="J773" s="2560">
        <f t="shared" si="1131"/>
        <v>6.5045000000000002</v>
      </c>
      <c r="K773" s="2559">
        <f t="shared" si="1132"/>
        <v>16.57375</v>
      </c>
      <c r="L773" s="1754"/>
      <c r="M773" s="65"/>
      <c r="N773" s="65"/>
      <c r="O773" s="65"/>
      <c r="P773" s="218"/>
      <c r="Q773" s="2497"/>
      <c r="R773" s="2473"/>
      <c r="S773" s="2473"/>
      <c r="T773" s="2567"/>
      <c r="U773" s="41"/>
      <c r="V773" s="41"/>
      <c r="W773" s="41"/>
      <c r="X773" s="100"/>
      <c r="Y773" s="101"/>
      <c r="Z773" s="101"/>
      <c r="AA773" s="101"/>
      <c r="AB773" s="102"/>
      <c r="AC773" s="484">
        <v>6</v>
      </c>
      <c r="AD773" s="484">
        <v>5</v>
      </c>
      <c r="AE773" s="484">
        <v>8</v>
      </c>
      <c r="AF773" s="356">
        <f t="shared" si="1111"/>
        <v>19</v>
      </c>
      <c r="AG773" s="358"/>
      <c r="AH773" s="358"/>
      <c r="AI773" s="358"/>
      <c r="AJ773" s="543"/>
      <c r="AK773" s="485"/>
      <c r="AL773" s="486"/>
      <c r="AM773" s="486"/>
      <c r="AN773" s="2361"/>
      <c r="AO773" s="2227"/>
      <c r="AP773" s="2227"/>
      <c r="AQ773" s="2227"/>
      <c r="AR773" s="108"/>
      <c r="AS773" s="358"/>
      <c r="AT773" s="358"/>
      <c r="AU773" s="358"/>
      <c r="AV773" s="543"/>
      <c r="AW773" s="1971"/>
      <c r="AX773" s="665"/>
      <c r="AY773" s="666"/>
      <c r="AZ773" s="1963"/>
      <c r="BA773" s="4"/>
      <c r="BB773" s="4"/>
      <c r="BC773" s="4"/>
      <c r="BD773" s="2395"/>
      <c r="BE773" s="1906">
        <f>BH773*6/20</f>
        <v>4.077</v>
      </c>
      <c r="BF773" s="683">
        <f>BH773*6/20</f>
        <v>4.077</v>
      </c>
      <c r="BG773" s="2466">
        <f>BH773*8/20</f>
        <v>5.4359999999999999</v>
      </c>
      <c r="BH773" s="2409">
        <v>13.59</v>
      </c>
      <c r="BI773" s="221"/>
      <c r="BJ773" s="221"/>
      <c r="BK773" s="221"/>
      <c r="BL773" s="220"/>
      <c r="BM773" s="1982"/>
      <c r="BN773" s="358"/>
      <c r="BO773" s="358"/>
      <c r="BP773" s="1983"/>
      <c r="BQ773" s="109"/>
      <c r="BR773" s="109"/>
      <c r="BS773" s="109"/>
      <c r="BT773" s="608"/>
      <c r="BU773" s="1939"/>
      <c r="BV773" s="109"/>
      <c r="BW773" s="109"/>
      <c r="BX773" s="1940"/>
      <c r="BY773" s="90"/>
      <c r="BZ773" s="90"/>
      <c r="CA773" s="90"/>
      <c r="CB773" s="120"/>
      <c r="CC773" s="41"/>
      <c r="CD773" s="41"/>
      <c r="CE773" s="41"/>
      <c r="CF773" s="100"/>
      <c r="CG773" s="38"/>
      <c r="CH773" s="38"/>
      <c r="CI773" s="38"/>
      <c r="CJ773" s="117"/>
      <c r="CK773" s="221"/>
      <c r="CL773" s="221"/>
      <c r="CM773" s="221"/>
      <c r="CN773" s="220"/>
      <c r="CO773" s="1858"/>
      <c r="CQ773" s="3"/>
      <c r="CR773" s="2020"/>
      <c r="CV773" s="121"/>
      <c r="CW773" s="2"/>
      <c r="CY773" s="3"/>
      <c r="CZ773" s="3"/>
      <c r="DA773" s="2"/>
      <c r="DC773" s="3"/>
      <c r="DD773" s="3"/>
      <c r="DE773" s="2"/>
      <c r="DG773" s="3"/>
      <c r="DH773" s="3"/>
      <c r="DI773" s="2"/>
      <c r="DK773" s="3"/>
      <c r="DL773" s="3"/>
      <c r="DM773" s="90"/>
      <c r="DN773" s="90"/>
      <c r="DO773" s="90"/>
      <c r="DP773" s="103"/>
      <c r="DQ773" s="2"/>
      <c r="DS773" s="3"/>
      <c r="DT773" s="121"/>
      <c r="DU773" s="491"/>
      <c r="DV773" s="492"/>
      <c r="DW773" s="492"/>
      <c r="DX773" s="725"/>
      <c r="DY773" s="2"/>
      <c r="EA773" s="3"/>
      <c r="EB773" s="121"/>
      <c r="EC773" s="2"/>
      <c r="EE773" s="3"/>
      <c r="EF773" s="121"/>
      <c r="EG773" s="2"/>
      <c r="EI773" s="3"/>
      <c r="EJ773" s="121"/>
      <c r="EK773" s="2"/>
      <c r="EM773" s="3"/>
      <c r="EN773" s="121"/>
      <c r="EO773" s="1870"/>
      <c r="EP773" s="462"/>
      <c r="EQ773" s="462"/>
      <c r="ER773" s="1871"/>
      <c r="ES773" s="2"/>
      <c r="EU773" s="3"/>
      <c r="EV773" s="121"/>
      <c r="EW773" s="2"/>
      <c r="EY773" s="3"/>
      <c r="EZ773" s="121"/>
      <c r="FA773" s="2"/>
      <c r="FC773" s="3"/>
      <c r="FD773" s="121"/>
      <c r="FE773" s="1682"/>
      <c r="FF773" s="1683"/>
      <c r="FG773" s="1684"/>
      <c r="FH773" s="1685"/>
      <c r="FL773" s="2252"/>
      <c r="FP773" s="2252"/>
      <c r="FQ773" s="1858"/>
      <c r="FT773" s="2252"/>
      <c r="FX773" s="2252"/>
      <c r="FY773" s="374"/>
      <c r="FZ773" s="374"/>
      <c r="GA773" s="374"/>
      <c r="GB773" s="2424"/>
      <c r="GC773" s="1906"/>
      <c r="GD773" s="683"/>
      <c r="GE773" s="683"/>
      <c r="GF773" s="1907"/>
      <c r="GG773" s="1858"/>
      <c r="GJ773" s="2252"/>
      <c r="GK773" s="1858"/>
      <c r="GN773" s="2252"/>
      <c r="GR773" s="2252"/>
      <c r="GV773" s="1858"/>
      <c r="GW773" s="1870">
        <v>6</v>
      </c>
      <c r="GX773" s="462">
        <v>6</v>
      </c>
      <c r="GY773" s="462">
        <v>7</v>
      </c>
      <c r="GZ773" s="1871">
        <f t="shared" si="1115"/>
        <v>19</v>
      </c>
      <c r="HA773" s="1870"/>
      <c r="HB773" s="462"/>
      <c r="HC773" s="462"/>
      <c r="HD773" s="1871"/>
      <c r="HE773" s="1870"/>
      <c r="HF773" s="462"/>
      <c r="HG773" s="462"/>
      <c r="HH773" s="1871"/>
      <c r="HI773" s="374"/>
      <c r="HJ773" s="374"/>
      <c r="HK773" s="374"/>
      <c r="HL773" s="2263"/>
      <c r="HM773" s="374">
        <f t="shared" si="1116"/>
        <v>4.2</v>
      </c>
      <c r="HN773" s="374">
        <f t="shared" si="1117"/>
        <v>4.2</v>
      </c>
      <c r="HO773" s="374">
        <f t="shared" si="1118"/>
        <v>5.6</v>
      </c>
      <c r="HP773" s="2263">
        <v>14</v>
      </c>
      <c r="HQ773" s="1870"/>
      <c r="HR773" s="462"/>
      <c r="HS773" s="462"/>
      <c r="HT773" s="1871"/>
      <c r="HU773" s="1870"/>
      <c r="HV773" s="462"/>
      <c r="HW773" s="462"/>
      <c r="HX773" s="1871"/>
      <c r="HY773" s="1870"/>
      <c r="HZ773" s="462"/>
      <c r="IA773" s="462"/>
      <c r="IB773" s="1871"/>
      <c r="IC773" s="374">
        <f t="shared" si="1119"/>
        <v>5.4</v>
      </c>
      <c r="ID773" s="374">
        <f t="shared" si="1120"/>
        <v>5.4</v>
      </c>
      <c r="IE773" s="374">
        <f t="shared" si="1121"/>
        <v>7.2</v>
      </c>
      <c r="IF773" s="2263">
        <v>18</v>
      </c>
      <c r="IG773" s="1870"/>
      <c r="IH773" s="462"/>
      <c r="II773" s="462"/>
      <c r="IJ773" s="1871"/>
      <c r="IK773" s="1870"/>
      <c r="IL773" s="462"/>
      <c r="IM773" s="462"/>
      <c r="IN773" s="1871"/>
      <c r="IO773" s="2477"/>
      <c r="IP773" s="2477"/>
      <c r="IQ773" s="2477"/>
      <c r="IR773" s="2478"/>
      <c r="IS773" s="1869">
        <f t="shared" si="1122"/>
        <v>4.8</v>
      </c>
      <c r="IT773" s="374">
        <f t="shared" si="1123"/>
        <v>4.8</v>
      </c>
      <c r="IU773" s="374">
        <f t="shared" si="1124"/>
        <v>6.4</v>
      </c>
      <c r="IV773" s="2263">
        <v>16</v>
      </c>
      <c r="IW773" s="1870"/>
      <c r="IX773" s="462"/>
      <c r="IY773" s="462"/>
      <c r="IZ773" s="1871"/>
      <c r="JA773" s="1870"/>
      <c r="JB773" s="462"/>
      <c r="JC773" s="462"/>
      <c r="JD773" s="1871"/>
      <c r="JE773" s="1870"/>
      <c r="JF773" s="462"/>
      <c r="JG773" s="462"/>
      <c r="JH773" s="1871"/>
      <c r="JI773" s="1870"/>
      <c r="JJ773" s="462"/>
      <c r="JK773" s="462"/>
      <c r="JL773" s="1871"/>
      <c r="JM773" s="1869"/>
      <c r="JN773" s="374"/>
      <c r="JO773" s="374"/>
      <c r="JP773" s="2263"/>
      <c r="JQ773" s="1870"/>
      <c r="JR773" s="462"/>
      <c r="JS773" s="462"/>
      <c r="JT773" s="1871"/>
      <c r="JU773" s="1870"/>
      <c r="JV773" s="462"/>
      <c r="JW773" s="462"/>
      <c r="JX773" s="1871"/>
      <c r="JY773" s="1870"/>
      <c r="JZ773" s="462"/>
      <c r="KA773" s="462"/>
      <c r="KB773" s="1871"/>
      <c r="KC773" s="1870"/>
      <c r="KD773" s="462"/>
      <c r="KE773" s="462"/>
      <c r="KF773" s="1871"/>
      <c r="KG773" s="1870"/>
      <c r="KH773" s="462"/>
      <c r="KI773" s="462"/>
      <c r="KJ773" s="1871"/>
      <c r="KK773" s="1869"/>
      <c r="KL773" s="374"/>
      <c r="KM773" s="374"/>
      <c r="KN773" s="2263"/>
      <c r="KO773" s="1870"/>
      <c r="KP773" s="462"/>
      <c r="KQ773" s="462"/>
      <c r="KR773" s="1871"/>
      <c r="KS773" s="1870"/>
      <c r="KT773" s="462"/>
      <c r="KU773" s="462"/>
      <c r="KV773" s="1871"/>
      <c r="KW773" s="1869">
        <f t="shared" si="1125"/>
        <v>4.8</v>
      </c>
      <c r="KX773" s="374">
        <f t="shared" si="1126"/>
        <v>4.8</v>
      </c>
      <c r="KY773" s="374">
        <f t="shared" si="1127"/>
        <v>6.4</v>
      </c>
      <c r="KZ773" s="2263">
        <v>16</v>
      </c>
      <c r="LA773" s="1870">
        <v>6</v>
      </c>
      <c r="LB773" s="462">
        <v>5</v>
      </c>
      <c r="LC773" s="462">
        <v>6</v>
      </c>
      <c r="LD773" s="1871">
        <f t="shared" si="1128"/>
        <v>17</v>
      </c>
      <c r="LE773" s="1869"/>
      <c r="LF773" s="374"/>
      <c r="LG773" s="374"/>
      <c r="LH773" s="2263"/>
      <c r="LI773" s="1869"/>
      <c r="LJ773" s="374"/>
      <c r="LK773" s="374"/>
      <c r="LL773" s="2263"/>
      <c r="LM773" s="1869"/>
      <c r="LN773" s="374"/>
      <c r="LO773" s="374"/>
      <c r="LP773" s="2263"/>
      <c r="LQ773" s="1869"/>
      <c r="LR773" s="374"/>
      <c r="LS773" s="374"/>
      <c r="LT773" s="2263"/>
      <c r="LU773" s="1869"/>
      <c r="LV773" s="374"/>
      <c r="LW773" s="374"/>
      <c r="LX773" s="2263"/>
      <c r="LY773" s="1869"/>
      <c r="LZ773" s="374"/>
      <c r="MA773" s="374"/>
      <c r="MB773" s="2263"/>
      <c r="MC773" s="1869"/>
      <c r="MD773" s="374"/>
      <c r="ME773" s="374"/>
      <c r="MF773" s="2263"/>
      <c r="MG773" s="1869"/>
      <c r="MH773" s="374"/>
      <c r="MI773" s="374"/>
      <c r="MJ773" s="2263"/>
      <c r="MK773" s="1869"/>
      <c r="ML773" s="374"/>
      <c r="MM773" s="374"/>
      <c r="MN773" s="2263"/>
      <c r="MO773" s="1869"/>
      <c r="MP773" s="374"/>
      <c r="MQ773" s="374"/>
      <c r="MR773" s="2263"/>
      <c r="MS773" s="1869"/>
      <c r="MT773" s="374"/>
      <c r="MU773" s="374"/>
      <c r="MV773" s="2263"/>
      <c r="MW773" s="1869"/>
      <c r="MX773" s="374"/>
      <c r="MY773" s="374"/>
      <c r="MZ773" s="2263"/>
      <c r="NA773" s="1869"/>
      <c r="NB773" s="374"/>
      <c r="NC773" s="374"/>
      <c r="ND773" s="2263"/>
    </row>
    <row r="774" spans="1:368" s="78" customFormat="1" thickBot="1">
      <c r="A774" s="899"/>
      <c r="B774" s="1754"/>
      <c r="C774" s="1790"/>
      <c r="D774" s="2331"/>
      <c r="E774" s="1790"/>
      <c r="F774" s="2342"/>
      <c r="G774" s="2342" t="s">
        <v>827</v>
      </c>
      <c r="H774" s="2354">
        <f t="shared" si="1129"/>
        <v>4.5</v>
      </c>
      <c r="I774" s="2343">
        <f t="shared" si="1130"/>
        <v>4.1875</v>
      </c>
      <c r="J774" s="2343">
        <f t="shared" si="1131"/>
        <v>5.3125</v>
      </c>
      <c r="K774" s="2216">
        <f t="shared" si="1132"/>
        <v>14</v>
      </c>
      <c r="L774" s="1754"/>
      <c r="M774" s="65"/>
      <c r="N774" s="65"/>
      <c r="O774" s="65"/>
      <c r="P774" s="218"/>
      <c r="Q774" s="2497"/>
      <c r="R774" s="2473"/>
      <c r="S774" s="2473"/>
      <c r="T774" s="2567"/>
      <c r="U774" s="41"/>
      <c r="V774" s="41"/>
      <c r="W774" s="41"/>
      <c r="X774" s="100"/>
      <c r="Y774" s="101"/>
      <c r="Z774" s="101"/>
      <c r="AA774" s="101"/>
      <c r="AB774" s="102"/>
      <c r="AC774" s="484">
        <v>3.5</v>
      </c>
      <c r="AD774" s="484">
        <v>4</v>
      </c>
      <c r="AE774" s="484">
        <v>3.5</v>
      </c>
      <c r="AF774" s="356">
        <f t="shared" si="1111"/>
        <v>11</v>
      </c>
      <c r="AG774" s="358"/>
      <c r="AH774" s="358"/>
      <c r="AI774" s="358"/>
      <c r="AJ774" s="543"/>
      <c r="AK774" s="485"/>
      <c r="AL774" s="486"/>
      <c r="AM774" s="486"/>
      <c r="AN774" s="2361"/>
      <c r="AO774" s="2227"/>
      <c r="AP774" s="2227"/>
      <c r="AQ774" s="2227"/>
      <c r="AR774" s="108"/>
      <c r="AS774" s="358"/>
      <c r="AT774" s="358"/>
      <c r="AU774" s="358"/>
      <c r="AV774" s="543"/>
      <c r="AW774" s="1971"/>
      <c r="AX774" s="665"/>
      <c r="AY774" s="666"/>
      <c r="AZ774" s="1963"/>
      <c r="BA774" s="4"/>
      <c r="BB774" s="4"/>
      <c r="BC774" s="4"/>
      <c r="BD774" s="2395"/>
      <c r="BE774" s="2418">
        <f t="shared" si="1112"/>
        <v>5.0999999999999996</v>
      </c>
      <c r="BF774" s="378">
        <f t="shared" si="1113"/>
        <v>5.0999999999999996</v>
      </c>
      <c r="BG774" s="2448">
        <f t="shared" si="1114"/>
        <v>6.8</v>
      </c>
      <c r="BH774" s="369">
        <v>17</v>
      </c>
      <c r="BI774" s="221"/>
      <c r="BJ774" s="221"/>
      <c r="BK774" s="221"/>
      <c r="BL774" s="220"/>
      <c r="BM774" s="1982"/>
      <c r="BN774" s="358"/>
      <c r="BO774" s="358"/>
      <c r="BP774" s="1983"/>
      <c r="BQ774" s="109"/>
      <c r="BR774" s="109"/>
      <c r="BS774" s="109"/>
      <c r="BT774" s="608"/>
      <c r="BU774" s="1939"/>
      <c r="BV774" s="109"/>
      <c r="BW774" s="109"/>
      <c r="BX774" s="1940"/>
      <c r="BY774" s="90"/>
      <c r="BZ774" s="90"/>
      <c r="CA774" s="90"/>
      <c r="CB774" s="120"/>
      <c r="CC774" s="41"/>
      <c r="CD774" s="41"/>
      <c r="CE774" s="41"/>
      <c r="CF774" s="100"/>
      <c r="CG774" s="38"/>
      <c r="CH774" s="38"/>
      <c r="CI774" s="38"/>
      <c r="CJ774" s="117"/>
      <c r="CK774" s="221"/>
      <c r="CL774" s="221"/>
      <c r="CM774" s="221"/>
      <c r="CN774" s="220"/>
      <c r="CO774" s="1858"/>
      <c r="CQ774" s="3"/>
      <c r="CR774" s="2020"/>
      <c r="CV774" s="121"/>
      <c r="CW774" s="2"/>
      <c r="CY774" s="3"/>
      <c r="CZ774" s="3"/>
      <c r="DA774" s="2"/>
      <c r="DC774" s="3"/>
      <c r="DD774" s="3"/>
      <c r="DE774" s="2"/>
      <c r="DG774" s="3"/>
      <c r="DH774" s="3"/>
      <c r="DI774" s="2"/>
      <c r="DK774" s="3"/>
      <c r="DL774" s="3"/>
      <c r="DM774" s="90"/>
      <c r="DN774" s="90"/>
      <c r="DO774" s="90"/>
      <c r="DP774" s="103"/>
      <c r="DQ774" s="2"/>
      <c r="DS774" s="3"/>
      <c r="DT774" s="121"/>
      <c r="DU774" s="491"/>
      <c r="DV774" s="492"/>
      <c r="DW774" s="492"/>
      <c r="DX774" s="725"/>
      <c r="DY774" s="2"/>
      <c r="EA774" s="3"/>
      <c r="EB774" s="121"/>
      <c r="EC774" s="2"/>
      <c r="EE774" s="3"/>
      <c r="EF774" s="121"/>
      <c r="EG774" s="2"/>
      <c r="EI774" s="3"/>
      <c r="EJ774" s="121"/>
      <c r="EK774" s="2"/>
      <c r="EM774" s="3"/>
      <c r="EN774" s="121"/>
      <c r="EO774" s="1870"/>
      <c r="EP774" s="462"/>
      <c r="EQ774" s="462"/>
      <c r="ER774" s="1871"/>
      <c r="ES774" s="2"/>
      <c r="EU774" s="3"/>
      <c r="EV774" s="121"/>
      <c r="EW774" s="2"/>
      <c r="EY774" s="3"/>
      <c r="EZ774" s="121"/>
      <c r="FA774" s="2"/>
      <c r="FC774" s="3"/>
      <c r="FD774" s="121"/>
      <c r="FE774" s="1682"/>
      <c r="FF774" s="1683"/>
      <c r="FG774" s="1684"/>
      <c r="FH774" s="1685"/>
      <c r="FL774" s="2252"/>
      <c r="FP774" s="2252"/>
      <c r="FQ774" s="1858"/>
      <c r="FT774" s="2252"/>
      <c r="FX774" s="2252"/>
      <c r="FY774" s="374"/>
      <c r="FZ774" s="374"/>
      <c r="GA774" s="374"/>
      <c r="GB774" s="2424"/>
      <c r="GC774" s="1906"/>
      <c r="GD774" s="683"/>
      <c r="GE774" s="683"/>
      <c r="GF774" s="1907"/>
      <c r="GG774" s="1858"/>
      <c r="GJ774" s="2252"/>
      <c r="GK774" s="1858"/>
      <c r="GN774" s="2252"/>
      <c r="GR774" s="2252"/>
      <c r="GV774" s="1858"/>
      <c r="GW774" s="1870">
        <v>4</v>
      </c>
      <c r="GX774" s="462">
        <v>3</v>
      </c>
      <c r="GY774" s="462">
        <v>3</v>
      </c>
      <c r="GZ774" s="1871">
        <f t="shared" si="1115"/>
        <v>10</v>
      </c>
      <c r="HA774" s="1870"/>
      <c r="HB774" s="462"/>
      <c r="HC774" s="462"/>
      <c r="HD774" s="1871"/>
      <c r="HE774" s="1870"/>
      <c r="HF774" s="462"/>
      <c r="HG774" s="462"/>
      <c r="HH774" s="1871"/>
      <c r="HI774" s="374"/>
      <c r="HJ774" s="374"/>
      <c r="HK774" s="374"/>
      <c r="HL774" s="2263"/>
      <c r="HM774" s="374">
        <f t="shared" si="1116"/>
        <v>4.5</v>
      </c>
      <c r="HN774" s="374">
        <f t="shared" si="1117"/>
        <v>4.5</v>
      </c>
      <c r="HO774" s="374">
        <f t="shared" si="1118"/>
        <v>6</v>
      </c>
      <c r="HP774" s="2263">
        <v>15</v>
      </c>
      <c r="HQ774" s="1870"/>
      <c r="HR774" s="462"/>
      <c r="HS774" s="462"/>
      <c r="HT774" s="1871"/>
      <c r="HU774" s="1870"/>
      <c r="HV774" s="462"/>
      <c r="HW774" s="462"/>
      <c r="HX774" s="1871"/>
      <c r="HY774" s="1870"/>
      <c r="HZ774" s="462"/>
      <c r="IA774" s="462"/>
      <c r="IB774" s="1871"/>
      <c r="IC774" s="374">
        <f t="shared" si="1119"/>
        <v>3</v>
      </c>
      <c r="ID774" s="374">
        <f t="shared" si="1120"/>
        <v>3</v>
      </c>
      <c r="IE774" s="374">
        <f t="shared" si="1121"/>
        <v>4</v>
      </c>
      <c r="IF774" s="2263">
        <v>10</v>
      </c>
      <c r="IG774" s="1870"/>
      <c r="IH774" s="462"/>
      <c r="II774" s="462"/>
      <c r="IJ774" s="1871"/>
      <c r="IK774" s="1870"/>
      <c r="IL774" s="462"/>
      <c r="IM774" s="462"/>
      <c r="IN774" s="1871"/>
      <c r="IO774" s="2477"/>
      <c r="IP774" s="2477"/>
      <c r="IQ774" s="2477"/>
      <c r="IR774" s="2478"/>
      <c r="IS774" s="1869">
        <f t="shared" si="1122"/>
        <v>5.0999999999999996</v>
      </c>
      <c r="IT774" s="374">
        <f t="shared" si="1123"/>
        <v>5.0999999999999996</v>
      </c>
      <c r="IU774" s="374">
        <f t="shared" si="1124"/>
        <v>6.8</v>
      </c>
      <c r="IV774" s="2263">
        <v>17</v>
      </c>
      <c r="IW774" s="1870"/>
      <c r="IX774" s="462"/>
      <c r="IY774" s="462"/>
      <c r="IZ774" s="1871"/>
      <c r="JA774" s="1870"/>
      <c r="JB774" s="462"/>
      <c r="JC774" s="462"/>
      <c r="JD774" s="1871"/>
      <c r="JE774" s="1870"/>
      <c r="JF774" s="462"/>
      <c r="JG774" s="462"/>
      <c r="JH774" s="1871"/>
      <c r="JI774" s="1870"/>
      <c r="JJ774" s="462"/>
      <c r="JK774" s="462"/>
      <c r="JL774" s="1871"/>
      <c r="JM774" s="1869"/>
      <c r="JN774" s="374"/>
      <c r="JO774" s="374"/>
      <c r="JP774" s="2263"/>
      <c r="JQ774" s="1870"/>
      <c r="JR774" s="462"/>
      <c r="JS774" s="462"/>
      <c r="JT774" s="1871"/>
      <c r="JU774" s="1870"/>
      <c r="JV774" s="462"/>
      <c r="JW774" s="462"/>
      <c r="JX774" s="1871"/>
      <c r="JY774" s="1870"/>
      <c r="JZ774" s="462"/>
      <c r="KA774" s="462"/>
      <c r="KB774" s="1871"/>
      <c r="KC774" s="1870"/>
      <c r="KD774" s="462"/>
      <c r="KE774" s="462"/>
      <c r="KF774" s="1871"/>
      <c r="KG774" s="1870"/>
      <c r="KH774" s="462"/>
      <c r="KI774" s="462"/>
      <c r="KJ774" s="1871"/>
      <c r="KK774" s="1869"/>
      <c r="KL774" s="374"/>
      <c r="KM774" s="374"/>
      <c r="KN774" s="2263"/>
      <c r="KO774" s="1870"/>
      <c r="KP774" s="462"/>
      <c r="KQ774" s="462"/>
      <c r="KR774" s="1871"/>
      <c r="KS774" s="1870"/>
      <c r="KT774" s="462"/>
      <c r="KU774" s="462"/>
      <c r="KV774" s="1871"/>
      <c r="KW774" s="1869">
        <f t="shared" si="1125"/>
        <v>4.8</v>
      </c>
      <c r="KX774" s="374">
        <f t="shared" si="1126"/>
        <v>4.8</v>
      </c>
      <c r="KY774" s="374">
        <f t="shared" si="1127"/>
        <v>6.4</v>
      </c>
      <c r="KZ774" s="2263">
        <v>16</v>
      </c>
      <c r="LA774" s="1870">
        <v>6</v>
      </c>
      <c r="LB774" s="462">
        <v>4</v>
      </c>
      <c r="LC774" s="462">
        <v>6</v>
      </c>
      <c r="LD774" s="1871">
        <f t="shared" si="1128"/>
        <v>16</v>
      </c>
      <c r="LE774" s="1869"/>
      <c r="LF774" s="374"/>
      <c r="LG774" s="374"/>
      <c r="LH774" s="2263"/>
      <c r="LI774" s="1869"/>
      <c r="LJ774" s="374"/>
      <c r="LK774" s="374"/>
      <c r="LL774" s="2263"/>
      <c r="LM774" s="1869"/>
      <c r="LN774" s="374"/>
      <c r="LO774" s="374"/>
      <c r="LP774" s="2263"/>
      <c r="LQ774" s="1869"/>
      <c r="LR774" s="374"/>
      <c r="LS774" s="374"/>
      <c r="LT774" s="2263"/>
      <c r="LU774" s="1869"/>
      <c r="LV774" s="374"/>
      <c r="LW774" s="374"/>
      <c r="LX774" s="2263"/>
      <c r="LY774" s="1869"/>
      <c r="LZ774" s="374"/>
      <c r="MA774" s="374"/>
      <c r="MB774" s="2263"/>
      <c r="MC774" s="1869"/>
      <c r="MD774" s="374"/>
      <c r="ME774" s="374"/>
      <c r="MF774" s="2263"/>
      <c r="MG774" s="1869"/>
      <c r="MH774" s="374"/>
      <c r="MI774" s="374"/>
      <c r="MJ774" s="2263"/>
      <c r="MK774" s="1869"/>
      <c r="ML774" s="374"/>
      <c r="MM774" s="374"/>
      <c r="MN774" s="2263"/>
      <c r="MO774" s="1869"/>
      <c r="MP774" s="374"/>
      <c r="MQ774" s="374"/>
      <c r="MR774" s="2263"/>
      <c r="MS774" s="1869"/>
      <c r="MT774" s="374"/>
      <c r="MU774" s="374"/>
      <c r="MV774" s="2263"/>
      <c r="MW774" s="1869"/>
      <c r="MX774" s="374"/>
      <c r="MY774" s="374"/>
      <c r="MZ774" s="2263"/>
      <c r="NA774" s="1869"/>
      <c r="NB774" s="374"/>
      <c r="NC774" s="374"/>
      <c r="ND774" s="2263"/>
    </row>
    <row r="775" spans="1:368" s="78" customFormat="1" thickBot="1">
      <c r="A775" s="899"/>
      <c r="B775" s="1754"/>
      <c r="C775" s="1790"/>
      <c r="D775" s="2331"/>
      <c r="E775" s="1790"/>
      <c r="F775" s="2342"/>
      <c r="G775" s="2342" t="s">
        <v>828</v>
      </c>
      <c r="H775" s="2343">
        <f t="shared" si="1129"/>
        <v>4.0998749999999999</v>
      </c>
      <c r="I775" s="2354">
        <f t="shared" si="1130"/>
        <v>4.2248749999999999</v>
      </c>
      <c r="J775" s="2343">
        <f t="shared" si="1131"/>
        <v>4.9664999999999999</v>
      </c>
      <c r="K775" s="2214">
        <f t="shared" si="1132"/>
        <v>13.29125</v>
      </c>
      <c r="L775" s="1754"/>
      <c r="M775" s="65"/>
      <c r="N775" s="65"/>
      <c r="O775" s="65"/>
      <c r="P775" s="218"/>
      <c r="Q775" s="2496"/>
      <c r="R775" s="2483"/>
      <c r="S775" s="2483"/>
      <c r="T775" s="2484"/>
      <c r="U775" s="41"/>
      <c r="V775" s="41"/>
      <c r="W775" s="41"/>
      <c r="X775" s="100"/>
      <c r="Y775" s="101"/>
      <c r="Z775" s="101"/>
      <c r="AA775" s="101"/>
      <c r="AB775" s="102"/>
      <c r="AC775" s="484">
        <v>4</v>
      </c>
      <c r="AD775" s="484">
        <v>4</v>
      </c>
      <c r="AE775" s="484">
        <v>4</v>
      </c>
      <c r="AF775" s="356">
        <f t="shared" si="1111"/>
        <v>12</v>
      </c>
      <c r="AG775" s="358"/>
      <c r="AH775" s="358"/>
      <c r="AI775" s="358"/>
      <c r="AJ775" s="543"/>
      <c r="AK775" s="485"/>
      <c r="AL775" s="486"/>
      <c r="AM775" s="486"/>
      <c r="AN775" s="2361"/>
      <c r="AO775" s="2227"/>
      <c r="AP775" s="2227"/>
      <c r="AQ775" s="2227"/>
      <c r="AR775" s="108"/>
      <c r="AS775" s="358"/>
      <c r="AT775" s="358"/>
      <c r="AU775" s="358"/>
      <c r="AV775" s="543"/>
      <c r="AW775" s="1971"/>
      <c r="AX775" s="665"/>
      <c r="AY775" s="666"/>
      <c r="AZ775" s="1963"/>
      <c r="BA775" s="4"/>
      <c r="BB775" s="4"/>
      <c r="BC775" s="4"/>
      <c r="BD775" s="2395"/>
      <c r="BE775" s="2418">
        <f t="shared" si="1112"/>
        <v>3.9</v>
      </c>
      <c r="BF775" s="378">
        <f t="shared" si="1113"/>
        <v>3.9</v>
      </c>
      <c r="BG775" s="2448">
        <f t="shared" si="1114"/>
        <v>5.2</v>
      </c>
      <c r="BH775" s="369">
        <v>13</v>
      </c>
      <c r="BI775" s="221"/>
      <c r="BJ775" s="221"/>
      <c r="BK775" s="221"/>
      <c r="BL775" s="220"/>
      <c r="BM775" s="1982"/>
      <c r="BN775" s="358"/>
      <c r="BO775" s="358"/>
      <c r="BP775" s="1983"/>
      <c r="BQ775" s="109"/>
      <c r="BR775" s="109"/>
      <c r="BS775" s="109"/>
      <c r="BT775" s="608"/>
      <c r="BU775" s="1939"/>
      <c r="BV775" s="109"/>
      <c r="BW775" s="109"/>
      <c r="BX775" s="1940"/>
      <c r="BY775" s="90"/>
      <c r="BZ775" s="90"/>
      <c r="CA775" s="90"/>
      <c r="CB775" s="120"/>
      <c r="CC775" s="41"/>
      <c r="CD775" s="41"/>
      <c r="CE775" s="41"/>
      <c r="CF775" s="100"/>
      <c r="CG775" s="38"/>
      <c r="CH775" s="38"/>
      <c r="CI775" s="38"/>
      <c r="CJ775" s="117"/>
      <c r="CK775" s="221"/>
      <c r="CL775" s="221"/>
      <c r="CM775" s="221"/>
      <c r="CN775" s="220"/>
      <c r="CO775" s="1858"/>
      <c r="CQ775" s="3"/>
      <c r="CR775" s="2020"/>
      <c r="CV775" s="121"/>
      <c r="CW775" s="2"/>
      <c r="CY775" s="3"/>
      <c r="CZ775" s="3"/>
      <c r="DA775" s="2"/>
      <c r="DC775" s="3"/>
      <c r="DD775" s="3"/>
      <c r="DE775" s="2"/>
      <c r="DG775" s="3"/>
      <c r="DH775" s="3"/>
      <c r="DI775" s="2"/>
      <c r="DK775" s="3"/>
      <c r="DL775" s="3"/>
      <c r="DM775" s="90"/>
      <c r="DN775" s="90"/>
      <c r="DO775" s="90"/>
      <c r="DP775" s="103"/>
      <c r="DQ775" s="2"/>
      <c r="DS775" s="3"/>
      <c r="DT775" s="121"/>
      <c r="DU775" s="491"/>
      <c r="DV775" s="492"/>
      <c r="DW775" s="492"/>
      <c r="DX775" s="725"/>
      <c r="DY775" s="2"/>
      <c r="EA775" s="3"/>
      <c r="EB775" s="121"/>
      <c r="EC775" s="2"/>
      <c r="EE775" s="3"/>
      <c r="EF775" s="121"/>
      <c r="EG775" s="2"/>
      <c r="EI775" s="3"/>
      <c r="EJ775" s="121"/>
      <c r="EK775" s="2"/>
      <c r="EM775" s="3"/>
      <c r="EN775" s="121"/>
      <c r="EO775" s="1870"/>
      <c r="EP775" s="462"/>
      <c r="EQ775" s="462"/>
      <c r="ER775" s="1871"/>
      <c r="ES775" s="2"/>
      <c r="EU775" s="3"/>
      <c r="EV775" s="121"/>
      <c r="EW775" s="2"/>
      <c r="EY775" s="3"/>
      <c r="EZ775" s="121"/>
      <c r="FA775" s="2"/>
      <c r="FC775" s="3"/>
      <c r="FD775" s="121"/>
      <c r="FE775" s="1682"/>
      <c r="FF775" s="1683"/>
      <c r="FG775" s="1684"/>
      <c r="FH775" s="1685"/>
      <c r="FL775" s="2252"/>
      <c r="FP775" s="2252"/>
      <c r="FQ775" s="1858"/>
      <c r="FT775" s="2252"/>
      <c r="FX775" s="2252"/>
      <c r="FY775" s="1906"/>
      <c r="FZ775" s="683"/>
      <c r="GA775" s="683"/>
      <c r="GB775" s="1907"/>
      <c r="GC775" s="1870"/>
      <c r="GD775" s="462"/>
      <c r="GE775" s="462"/>
      <c r="GF775" s="1871"/>
      <c r="GG775" s="1858"/>
      <c r="GJ775" s="2252"/>
      <c r="GK775" s="1858"/>
      <c r="GN775" s="2252"/>
      <c r="GR775" s="2252"/>
      <c r="GV775" s="1858"/>
      <c r="GW775" s="1870">
        <v>3</v>
      </c>
      <c r="GX775" s="462">
        <v>4</v>
      </c>
      <c r="GY775" s="462">
        <v>4</v>
      </c>
      <c r="GZ775" s="1871">
        <f t="shared" si="1115"/>
        <v>11</v>
      </c>
      <c r="HA775" s="1870"/>
      <c r="HB775" s="462"/>
      <c r="HC775" s="462"/>
      <c r="HD775" s="1871"/>
      <c r="HE775" s="1870"/>
      <c r="HF775" s="462"/>
      <c r="HG775" s="462"/>
      <c r="HH775" s="1871"/>
      <c r="HI775" s="2477"/>
      <c r="HJ775" s="2477"/>
      <c r="HK775" s="2477"/>
      <c r="HL775" s="2478"/>
      <c r="HM775" s="374">
        <f t="shared" si="1116"/>
        <v>4.2</v>
      </c>
      <c r="HN775" s="374">
        <f t="shared" si="1117"/>
        <v>4.2</v>
      </c>
      <c r="HO775" s="374">
        <f t="shared" si="1118"/>
        <v>5.6</v>
      </c>
      <c r="HP775" s="2263">
        <v>14</v>
      </c>
      <c r="HQ775" s="1870"/>
      <c r="HR775" s="462"/>
      <c r="HS775" s="462"/>
      <c r="HT775" s="1871"/>
      <c r="HU775" s="1870"/>
      <c r="HV775" s="462"/>
      <c r="HW775" s="462"/>
      <c r="HX775" s="1871"/>
      <c r="HY775" s="1870"/>
      <c r="HZ775" s="462"/>
      <c r="IA775" s="462"/>
      <c r="IB775" s="1871"/>
      <c r="IC775" s="374">
        <f t="shared" si="1119"/>
        <v>4.2</v>
      </c>
      <c r="ID775" s="374">
        <f t="shared" si="1120"/>
        <v>4.2</v>
      </c>
      <c r="IE775" s="374">
        <f t="shared" si="1121"/>
        <v>5.6</v>
      </c>
      <c r="IF775" s="2263">
        <v>14</v>
      </c>
      <c r="IG775" s="1870"/>
      <c r="IH775" s="462"/>
      <c r="II775" s="462"/>
      <c r="IJ775" s="1871"/>
      <c r="IK775" s="1870"/>
      <c r="IL775" s="462"/>
      <c r="IM775" s="462"/>
      <c r="IN775" s="1871"/>
      <c r="IO775" s="1869"/>
      <c r="IP775" s="374"/>
      <c r="IQ775" s="374"/>
      <c r="IR775" s="2263"/>
      <c r="IS775" s="2569">
        <f t="shared" si="1122"/>
        <v>3.9990000000000001</v>
      </c>
      <c r="IT775" s="805">
        <f t="shared" si="1123"/>
        <v>3.9990000000000001</v>
      </c>
      <c r="IU775" s="805">
        <f t="shared" si="1124"/>
        <v>5.3319999999999999</v>
      </c>
      <c r="IV775" s="2568">
        <v>13.33</v>
      </c>
      <c r="IW775" s="1870"/>
      <c r="IX775" s="462"/>
      <c r="IY775" s="462"/>
      <c r="IZ775" s="1871"/>
      <c r="JA775" s="1870"/>
      <c r="JB775" s="462"/>
      <c r="JC775" s="462"/>
      <c r="JD775" s="1871"/>
      <c r="JE775" s="1870"/>
      <c r="JF775" s="462"/>
      <c r="JG775" s="462"/>
      <c r="JH775" s="1871"/>
      <c r="JI775" s="1870"/>
      <c r="JJ775" s="462"/>
      <c r="JK775" s="462"/>
      <c r="JL775" s="1871"/>
      <c r="JM775" s="1869"/>
      <c r="JN775" s="374"/>
      <c r="JO775" s="374"/>
      <c r="JP775" s="2263"/>
      <c r="JQ775" s="1870"/>
      <c r="JR775" s="462"/>
      <c r="JS775" s="462"/>
      <c r="JT775" s="1871"/>
      <c r="JU775" s="1870"/>
      <c r="JV775" s="462"/>
      <c r="JW775" s="462"/>
      <c r="JX775" s="1871"/>
      <c r="JY775" s="1870"/>
      <c r="JZ775" s="462"/>
      <c r="KA775" s="462"/>
      <c r="KB775" s="1871"/>
      <c r="KC775" s="1870"/>
      <c r="KD775" s="462"/>
      <c r="KE775" s="462"/>
      <c r="KF775" s="1871"/>
      <c r="KG775" s="1870"/>
      <c r="KH775" s="462"/>
      <c r="KI775" s="462"/>
      <c r="KJ775" s="1871"/>
      <c r="KK775" s="1869"/>
      <c r="KL775" s="374"/>
      <c r="KM775" s="374"/>
      <c r="KN775" s="2263"/>
      <c r="KO775" s="1870"/>
      <c r="KP775" s="462"/>
      <c r="KQ775" s="462"/>
      <c r="KR775" s="1871"/>
      <c r="KS775" s="1870"/>
      <c r="KT775" s="462"/>
      <c r="KU775" s="462"/>
      <c r="KV775" s="1871"/>
      <c r="KW775" s="1869">
        <f t="shared" si="1125"/>
        <v>4.5</v>
      </c>
      <c r="KX775" s="374">
        <f t="shared" si="1126"/>
        <v>4.5</v>
      </c>
      <c r="KY775" s="374">
        <f t="shared" si="1127"/>
        <v>6</v>
      </c>
      <c r="KZ775" s="2263">
        <v>15</v>
      </c>
      <c r="LA775" s="1870">
        <v>5</v>
      </c>
      <c r="LB775" s="462">
        <v>5</v>
      </c>
      <c r="LC775" s="462">
        <v>4</v>
      </c>
      <c r="LD775" s="1871">
        <f t="shared" si="1128"/>
        <v>14</v>
      </c>
      <c r="LE775" s="1869"/>
      <c r="LF775" s="374"/>
      <c r="LG775" s="374"/>
      <c r="LH775" s="2263"/>
      <c r="LI775" s="1869"/>
      <c r="LJ775" s="374"/>
      <c r="LK775" s="374"/>
      <c r="LL775" s="2263"/>
      <c r="LM775" s="1869"/>
      <c r="LN775" s="374"/>
      <c r="LO775" s="374"/>
      <c r="LP775" s="2263"/>
      <c r="LQ775" s="1869"/>
      <c r="LR775" s="374"/>
      <c r="LS775" s="374"/>
      <c r="LT775" s="2263"/>
      <c r="LU775" s="1869"/>
      <c r="LV775" s="374"/>
      <c r="LW775" s="374"/>
      <c r="LX775" s="2263"/>
      <c r="LY775" s="1869"/>
      <c r="LZ775" s="374"/>
      <c r="MA775" s="374"/>
      <c r="MB775" s="2263"/>
      <c r="MC775" s="1869"/>
      <c r="MD775" s="374"/>
      <c r="ME775" s="374"/>
      <c r="MF775" s="2263"/>
      <c r="MG775" s="1869"/>
      <c r="MH775" s="374"/>
      <c r="MI775" s="374"/>
      <c r="MJ775" s="2263"/>
      <c r="MK775" s="1869"/>
      <c r="ML775" s="374"/>
      <c r="MM775" s="374"/>
      <c r="MN775" s="2263"/>
      <c r="MO775" s="1869"/>
      <c r="MP775" s="374"/>
      <c r="MQ775" s="374"/>
      <c r="MR775" s="2263"/>
      <c r="MS775" s="1869"/>
      <c r="MT775" s="374"/>
      <c r="MU775" s="374"/>
      <c r="MV775" s="2263"/>
      <c r="MW775" s="1869"/>
      <c r="MX775" s="374"/>
      <c r="MY775" s="374"/>
      <c r="MZ775" s="2263"/>
      <c r="NA775" s="1869"/>
      <c r="NB775" s="374"/>
      <c r="NC775" s="374"/>
      <c r="ND775" s="2263"/>
    </row>
    <row r="776" spans="1:368" s="933" customFormat="1" thickBot="1">
      <c r="A776" s="900"/>
      <c r="B776" s="1761"/>
      <c r="C776" s="2340"/>
      <c r="D776" s="2347"/>
      <c r="E776" s="2340"/>
      <c r="F776" s="2270"/>
      <c r="G776" s="2270" t="s">
        <v>829</v>
      </c>
      <c r="H776" s="2343">
        <f t="shared" si="1129"/>
        <v>4.0582500000000001</v>
      </c>
      <c r="I776" s="2343">
        <f t="shared" si="1130"/>
        <v>3.9957500000000001</v>
      </c>
      <c r="J776" s="2343">
        <f t="shared" si="1131"/>
        <v>5.4110000000000005</v>
      </c>
      <c r="K776" s="2214">
        <f t="shared" si="1132"/>
        <v>13.465</v>
      </c>
      <c r="L776" s="1761"/>
      <c r="M776" s="2136"/>
      <c r="N776" s="2136"/>
      <c r="O776" s="2136"/>
      <c r="P776" s="2492"/>
      <c r="Q776" s="2499"/>
      <c r="R776" s="2485"/>
      <c r="S776" s="2485"/>
      <c r="T776" s="2486"/>
      <c r="U776" s="2139"/>
      <c r="V776" s="2139"/>
      <c r="W776" s="2139"/>
      <c r="X776" s="2140"/>
      <c r="Y776" s="2204"/>
      <c r="Z776" s="2204"/>
      <c r="AA776" s="2204"/>
      <c r="AB776" s="2205"/>
      <c r="AC776" s="484">
        <v>3.5</v>
      </c>
      <c r="AD776" s="484">
        <v>3</v>
      </c>
      <c r="AE776" s="484">
        <v>5</v>
      </c>
      <c r="AF776" s="356">
        <f t="shared" si="1111"/>
        <v>11.5</v>
      </c>
      <c r="AG776" s="918"/>
      <c r="AH776" s="918"/>
      <c r="AI776" s="918"/>
      <c r="AJ776" s="2240"/>
      <c r="AK776" s="2391"/>
      <c r="AL776" s="2238"/>
      <c r="AM776" s="2238"/>
      <c r="AN776" s="2392"/>
      <c r="AO776" s="2229"/>
      <c r="AP776" s="2229"/>
      <c r="AQ776" s="2229"/>
      <c r="AR776" s="2230"/>
      <c r="AS776" s="918"/>
      <c r="AT776" s="918"/>
      <c r="AU776" s="918"/>
      <c r="AV776" s="2240"/>
      <c r="AW776" s="2414"/>
      <c r="AX776" s="2415"/>
      <c r="AY776" s="2416"/>
      <c r="AZ776" s="1979"/>
      <c r="BA776" s="2156"/>
      <c r="BB776" s="2156"/>
      <c r="BC776" s="2156"/>
      <c r="BD776" s="2396"/>
      <c r="BE776" s="2418">
        <f t="shared" si="1112"/>
        <v>4.5</v>
      </c>
      <c r="BF776" s="378">
        <f t="shared" si="1113"/>
        <v>4.5</v>
      </c>
      <c r="BG776" s="2448">
        <f t="shared" si="1114"/>
        <v>6</v>
      </c>
      <c r="BH776" s="369">
        <v>15</v>
      </c>
      <c r="BI776" s="2158"/>
      <c r="BJ776" s="2158"/>
      <c r="BK776" s="2158"/>
      <c r="BL776" s="2166"/>
      <c r="BM776" s="2389"/>
      <c r="BN776" s="918"/>
      <c r="BO776" s="918"/>
      <c r="BP776" s="2390"/>
      <c r="BQ776" s="2149"/>
      <c r="BR776" s="2149"/>
      <c r="BS776" s="2149"/>
      <c r="BT776" s="2151"/>
      <c r="BU776" s="2162"/>
      <c r="BV776" s="2149"/>
      <c r="BW776" s="2149"/>
      <c r="BX776" s="2163"/>
      <c r="BY776" s="2170"/>
      <c r="BZ776" s="2170"/>
      <c r="CA776" s="2170"/>
      <c r="CB776" s="2231"/>
      <c r="CC776" s="2139"/>
      <c r="CD776" s="2139"/>
      <c r="CE776" s="2139"/>
      <c r="CF776" s="2140"/>
      <c r="CG776" s="2160"/>
      <c r="CH776" s="2160"/>
      <c r="CI776" s="2160"/>
      <c r="CJ776" s="2161"/>
      <c r="CK776" s="2158"/>
      <c r="CL776" s="2158"/>
      <c r="CM776" s="2158"/>
      <c r="CN776" s="2166"/>
      <c r="CO776" s="1868"/>
      <c r="CQ776" s="2167"/>
      <c r="CR776" s="2206"/>
      <c r="CV776" s="2168"/>
      <c r="CW776" s="2169"/>
      <c r="CY776" s="2167"/>
      <c r="CZ776" s="2167"/>
      <c r="DA776" s="2169"/>
      <c r="DC776" s="2167"/>
      <c r="DD776" s="2167"/>
      <c r="DE776" s="2169"/>
      <c r="DG776" s="2167"/>
      <c r="DH776" s="2167"/>
      <c r="DI776" s="2169"/>
      <c r="DK776" s="2167"/>
      <c r="DL776" s="2167"/>
      <c r="DM776" s="2170"/>
      <c r="DN776" s="2170"/>
      <c r="DO776" s="2170"/>
      <c r="DP776" s="2171"/>
      <c r="DQ776" s="2169"/>
      <c r="DS776" s="2167"/>
      <c r="DT776" s="2168"/>
      <c r="DU776" s="1229"/>
      <c r="DV776" s="1230"/>
      <c r="DW776" s="1230"/>
      <c r="DX776" s="2422"/>
      <c r="DY776" s="2169"/>
      <c r="EA776" s="2167"/>
      <c r="EB776" s="2168"/>
      <c r="EC776" s="2169"/>
      <c r="EE776" s="2167"/>
      <c r="EF776" s="2168"/>
      <c r="EG776" s="2169"/>
      <c r="EI776" s="2167"/>
      <c r="EJ776" s="2168"/>
      <c r="EK776" s="2169"/>
      <c r="EM776" s="2167"/>
      <c r="EN776" s="2168"/>
      <c r="EO776" s="2348"/>
      <c r="EP776" s="2233"/>
      <c r="EQ776" s="2233"/>
      <c r="ER776" s="2349"/>
      <c r="ES776" s="2169"/>
      <c r="EU776" s="2167"/>
      <c r="EV776" s="2168"/>
      <c r="EW776" s="2169"/>
      <c r="EY776" s="2167"/>
      <c r="EZ776" s="2168"/>
      <c r="FA776" s="2169"/>
      <c r="FC776" s="2167"/>
      <c r="FD776" s="2168"/>
      <c r="FE776" s="2192"/>
      <c r="FF776" s="2193"/>
      <c r="FG776" s="2194"/>
      <c r="FH776" s="2195"/>
      <c r="FL776" s="2261"/>
      <c r="FP776" s="2261"/>
      <c r="FQ776" s="1868"/>
      <c r="FT776" s="2261"/>
      <c r="FX776" s="2261"/>
      <c r="FY776" s="906"/>
      <c r="FZ776" s="906"/>
      <c r="GA776" s="906"/>
      <c r="GB776" s="2393"/>
      <c r="GC776" s="2348"/>
      <c r="GD776" s="2233"/>
      <c r="GE776" s="2233"/>
      <c r="GF776" s="2349"/>
      <c r="GG776" s="1868"/>
      <c r="GJ776" s="2261"/>
      <c r="GK776" s="1868"/>
      <c r="GN776" s="2261"/>
      <c r="GR776" s="2261"/>
      <c r="GV776" s="1868"/>
      <c r="GW776" s="1870">
        <v>4</v>
      </c>
      <c r="GX776" s="462">
        <v>4</v>
      </c>
      <c r="GY776" s="462">
        <v>5</v>
      </c>
      <c r="GZ776" s="1871">
        <f t="shared" si="1115"/>
        <v>13</v>
      </c>
      <c r="HA776" s="2348"/>
      <c r="HB776" s="2233"/>
      <c r="HC776" s="2233"/>
      <c r="HD776" s="2349"/>
      <c r="HE776" s="2348"/>
      <c r="HF776" s="2233"/>
      <c r="HG776" s="2233"/>
      <c r="HH776" s="2349"/>
      <c r="HI776" s="906"/>
      <c r="HJ776" s="906"/>
      <c r="HK776" s="906"/>
      <c r="HL776" s="2393"/>
      <c r="HM776" s="374">
        <f t="shared" si="1116"/>
        <v>4.2</v>
      </c>
      <c r="HN776" s="374">
        <f t="shared" si="1117"/>
        <v>4.2</v>
      </c>
      <c r="HO776" s="374">
        <f t="shared" si="1118"/>
        <v>5.6</v>
      </c>
      <c r="HP776" s="2263">
        <v>14</v>
      </c>
      <c r="HQ776" s="2489"/>
      <c r="HR776" s="2489"/>
      <c r="HS776" s="2489"/>
      <c r="HT776" s="2490"/>
      <c r="HU776" s="2348"/>
      <c r="HV776" s="2233"/>
      <c r="HW776" s="2233"/>
      <c r="HX776" s="2349"/>
      <c r="HY776" s="2348"/>
      <c r="HZ776" s="2233"/>
      <c r="IA776" s="2233"/>
      <c r="IB776" s="2349"/>
      <c r="IC776" s="374">
        <f t="shared" si="1119"/>
        <v>4.2</v>
      </c>
      <c r="ID776" s="374">
        <f t="shared" si="1120"/>
        <v>4.2</v>
      </c>
      <c r="IE776" s="374">
        <f t="shared" si="1121"/>
        <v>5.6</v>
      </c>
      <c r="IF776" s="2263">
        <v>14</v>
      </c>
      <c r="IG776" s="2348"/>
      <c r="IH776" s="2233"/>
      <c r="II776" s="2233"/>
      <c r="IJ776" s="2349"/>
      <c r="IK776" s="2348"/>
      <c r="IL776" s="2233"/>
      <c r="IM776" s="2233"/>
      <c r="IN776" s="2349"/>
      <c r="IO776" s="2243"/>
      <c r="IP776" s="906"/>
      <c r="IQ776" s="906"/>
      <c r="IR776" s="2393"/>
      <c r="IS776" s="1869">
        <f t="shared" si="1122"/>
        <v>3.6</v>
      </c>
      <c r="IT776" s="374">
        <f t="shared" si="1123"/>
        <v>3.6</v>
      </c>
      <c r="IU776" s="374">
        <f t="shared" si="1124"/>
        <v>4.8</v>
      </c>
      <c r="IV776" s="2263">
        <v>12</v>
      </c>
      <c r="IW776" s="2348"/>
      <c r="IX776" s="2233"/>
      <c r="IY776" s="2233"/>
      <c r="IZ776" s="2349"/>
      <c r="JA776" s="2348"/>
      <c r="JB776" s="2233"/>
      <c r="JC776" s="2233"/>
      <c r="JD776" s="2349"/>
      <c r="JE776" s="2348"/>
      <c r="JF776" s="2233"/>
      <c r="JG776" s="2233"/>
      <c r="JH776" s="2349"/>
      <c r="JI776" s="2348"/>
      <c r="JJ776" s="2233"/>
      <c r="JK776" s="2233"/>
      <c r="JL776" s="2349"/>
      <c r="JM776" s="1906"/>
      <c r="JN776" s="683"/>
      <c r="JO776" s="683"/>
      <c r="JP776" s="1907"/>
      <c r="JQ776" s="2348"/>
      <c r="JR776" s="2233"/>
      <c r="JS776" s="2233"/>
      <c r="JT776" s="2349"/>
      <c r="JU776" s="2348"/>
      <c r="JV776" s="2233"/>
      <c r="JW776" s="2233"/>
      <c r="JX776" s="2349"/>
      <c r="JY776" s="2348"/>
      <c r="JZ776" s="2233"/>
      <c r="KA776" s="2233"/>
      <c r="KB776" s="2349"/>
      <c r="KC776" s="2348"/>
      <c r="KD776" s="2233"/>
      <c r="KE776" s="2233"/>
      <c r="KF776" s="2349"/>
      <c r="KG776" s="2348"/>
      <c r="KH776" s="2233"/>
      <c r="KI776" s="2233"/>
      <c r="KJ776" s="2349"/>
      <c r="KK776" s="2348"/>
      <c r="KL776" s="2233"/>
      <c r="KM776" s="2233"/>
      <c r="KN776" s="2349"/>
      <c r="KO776" s="2348"/>
      <c r="KP776" s="2233"/>
      <c r="KQ776" s="2233"/>
      <c r="KR776" s="2349"/>
      <c r="KS776" s="2348"/>
      <c r="KT776" s="2233"/>
      <c r="KU776" s="2233"/>
      <c r="KV776" s="2349"/>
      <c r="KW776" s="1869">
        <f t="shared" si="1125"/>
        <v>4.2</v>
      </c>
      <c r="KX776" s="374">
        <f t="shared" si="1126"/>
        <v>4.2</v>
      </c>
      <c r="KY776" s="374">
        <f t="shared" si="1127"/>
        <v>5.6</v>
      </c>
      <c r="KZ776" s="2263">
        <v>14</v>
      </c>
      <c r="LA776" s="2569">
        <f t="shared" ref="LA776" si="1137">LD776*6/20</f>
        <v>4.266</v>
      </c>
      <c r="LB776" s="805">
        <f t="shared" ref="LB776" si="1138">LD776*6/20</f>
        <v>4.266</v>
      </c>
      <c r="LC776" s="805">
        <f t="shared" ref="LC776" si="1139">LD776*8/20</f>
        <v>5.6880000000000006</v>
      </c>
      <c r="LD776" s="2568">
        <v>14.22</v>
      </c>
      <c r="LE776" s="1869"/>
      <c r="LF776" s="374"/>
      <c r="LG776" s="374"/>
      <c r="LH776" s="2263"/>
      <c r="LI776" s="1869"/>
      <c r="LJ776" s="374"/>
      <c r="LK776" s="374"/>
      <c r="LL776" s="2263"/>
      <c r="LM776" s="1869"/>
      <c r="LN776" s="374"/>
      <c r="LO776" s="374"/>
      <c r="LP776" s="2263"/>
      <c r="LQ776" s="1869"/>
      <c r="LR776" s="374"/>
      <c r="LS776" s="374"/>
      <c r="LT776" s="2263"/>
      <c r="LU776" s="1869"/>
      <c r="LV776" s="374"/>
      <c r="LW776" s="374"/>
      <c r="LX776" s="2263"/>
      <c r="LY776" s="1869"/>
      <c r="LZ776" s="374"/>
      <c r="MA776" s="374"/>
      <c r="MB776" s="2263"/>
      <c r="MC776" s="1869"/>
      <c r="MD776" s="374"/>
      <c r="ME776" s="374"/>
      <c r="MF776" s="2263"/>
      <c r="MG776" s="1869"/>
      <c r="MH776" s="374"/>
      <c r="MI776" s="374"/>
      <c r="MJ776" s="2263"/>
      <c r="MK776" s="1869"/>
      <c r="ML776" s="374"/>
      <c r="MM776" s="374"/>
      <c r="MN776" s="2263"/>
      <c r="MO776" s="1869"/>
      <c r="MP776" s="374"/>
      <c r="MQ776" s="374"/>
      <c r="MR776" s="2263"/>
      <c r="MS776" s="1869"/>
      <c r="MT776" s="374"/>
      <c r="MU776" s="374"/>
      <c r="MV776" s="2263"/>
      <c r="MW776" s="1869"/>
      <c r="MX776" s="374"/>
      <c r="MY776" s="374"/>
      <c r="MZ776" s="2263"/>
      <c r="NA776" s="1869"/>
      <c r="NB776" s="374"/>
      <c r="NC776" s="374"/>
      <c r="ND776" s="2263"/>
    </row>
    <row r="777" spans="1:368" s="898" customFormat="1" thickBot="1">
      <c r="A777" s="861"/>
      <c r="B777" s="1760"/>
      <c r="C777" s="1790"/>
      <c r="D777" s="2331"/>
      <c r="E777" s="1790"/>
      <c r="F777" s="2345" t="s">
        <v>842</v>
      </c>
      <c r="G777" s="2346"/>
      <c r="H777" s="2274"/>
      <c r="I777" s="2274"/>
      <c r="J777" s="2274"/>
      <c r="K777" s="2275"/>
      <c r="L777" s="1760"/>
      <c r="M777" s="2075"/>
      <c r="N777" s="2075"/>
      <c r="O777" s="2075"/>
      <c r="P777" s="2491"/>
      <c r="Q777" s="2572" t="e">
        <f>STDEV(T778:T787)</f>
        <v>#DIV/0!</v>
      </c>
      <c r="R777" s="2570"/>
      <c r="S777" s="2571" t="e">
        <f>AVERAGE(T778:T787)</f>
        <v>#DIV/0!</v>
      </c>
      <c r="T777" s="2573"/>
      <c r="U777" s="2078"/>
      <c r="V777" s="2078"/>
      <c r="W777" s="2078"/>
      <c r="X777" s="2079"/>
      <c r="Y777" s="2199"/>
      <c r="Z777" s="2199"/>
      <c r="AA777" s="2199"/>
      <c r="AB777" s="2200"/>
      <c r="AC777" s="2570">
        <f>STDEV(AF778:AF787)</f>
        <v>0</v>
      </c>
      <c r="AD777" s="2570"/>
      <c r="AE777" s="2571">
        <f>AVERAGE(AF778:AF787)</f>
        <v>0</v>
      </c>
      <c r="AF777" s="2571"/>
      <c r="AG777" s="2570"/>
      <c r="AH777" s="2570"/>
      <c r="AI777" s="2571"/>
      <c r="AJ777" s="2571"/>
      <c r="AK777" s="2570" t="e">
        <f>STDEV(AN778:AN787)</f>
        <v>#DIV/0!</v>
      </c>
      <c r="AL777" s="2570"/>
      <c r="AM777" s="2571" t="e">
        <f>AVERAGE(AN778:AN787)</f>
        <v>#DIV/0!</v>
      </c>
      <c r="AN777" s="2571"/>
      <c r="AO777" s="2225"/>
      <c r="AP777" s="2225"/>
      <c r="AQ777" s="2225"/>
      <c r="AR777" s="2226"/>
      <c r="AS777" s="2570"/>
      <c r="AT777" s="2570"/>
      <c r="AU777" s="2571"/>
      <c r="AV777" s="2571"/>
      <c r="AW777" s="2570" t="e">
        <f>STDEV(AZ778:AZ787)</f>
        <v>#DIV/0!</v>
      </c>
      <c r="AX777" s="2570"/>
      <c r="AY777" s="2571" t="e">
        <f>AVERAGE(AZ778:AZ787)</f>
        <v>#DIV/0!</v>
      </c>
      <c r="AZ777" s="2571"/>
      <c r="BA777" s="2095"/>
      <c r="BB777" s="2095"/>
      <c r="BC777" s="2095"/>
      <c r="BD777" s="2394"/>
      <c r="BE777" s="2570" t="e">
        <f>STDEV(BH778:BH787)</f>
        <v>#DIV/0!</v>
      </c>
      <c r="BF777" s="2570"/>
      <c r="BG777" s="2571" t="e">
        <f>AVERAGE(BH778:BH787)</f>
        <v>#DIV/0!</v>
      </c>
      <c r="BH777" s="2571"/>
      <c r="BI777" s="2097"/>
      <c r="BJ777" s="2097"/>
      <c r="BK777" s="2097"/>
      <c r="BL777" s="2098"/>
      <c r="BM777" s="2570"/>
      <c r="BN777" s="2570"/>
      <c r="BO777" s="2571"/>
      <c r="BP777" s="2571"/>
      <c r="BQ777" s="2088"/>
      <c r="BR777" s="2088"/>
      <c r="BS777" s="2088"/>
      <c r="BT777" s="2090"/>
      <c r="BU777" s="2101"/>
      <c r="BV777" s="2088"/>
      <c r="BW777" s="2088"/>
      <c r="BX777" s="2102"/>
      <c r="BY777" s="2109"/>
      <c r="BZ777" s="2109"/>
      <c r="CA777" s="2109"/>
      <c r="CB777" s="2232"/>
      <c r="CC777" s="2078"/>
      <c r="CD777" s="2078"/>
      <c r="CE777" s="2078"/>
      <c r="CF777" s="2079"/>
      <c r="CG777" s="2099"/>
      <c r="CH777" s="2099"/>
      <c r="CI777" s="2099"/>
      <c r="CJ777" s="2100"/>
      <c r="CK777" s="2097"/>
      <c r="CL777" s="2097"/>
      <c r="CM777" s="2097"/>
      <c r="CN777" s="2105"/>
      <c r="CO777" s="1867"/>
      <c r="CQ777" s="2106"/>
      <c r="CR777" s="2201"/>
      <c r="CV777" s="2107"/>
      <c r="CW777" s="2108"/>
      <c r="CY777" s="2106"/>
      <c r="CZ777" s="2106"/>
      <c r="DA777" s="2108"/>
      <c r="DC777" s="2106"/>
      <c r="DD777" s="2106"/>
      <c r="DE777" s="2108"/>
      <c r="DG777" s="2106"/>
      <c r="DH777" s="2106"/>
      <c r="DI777" s="2108"/>
      <c r="DK777" s="2106"/>
      <c r="DL777" s="2106"/>
      <c r="DM777" s="2109"/>
      <c r="DN777" s="2109"/>
      <c r="DO777" s="2109"/>
      <c r="DP777" s="2110"/>
      <c r="DQ777" s="2108"/>
      <c r="DS777" s="2106"/>
      <c r="DT777" s="2107"/>
      <c r="DU777" s="2570" t="e">
        <f>STDEV(DX778:DX787)</f>
        <v>#DIV/0!</v>
      </c>
      <c r="DV777" s="2570"/>
      <c r="DW777" s="2571" t="e">
        <f>AVERAGE(DX778:DX787)</f>
        <v>#DIV/0!</v>
      </c>
      <c r="DX777" s="2571"/>
      <c r="DY777" s="2108"/>
      <c r="EA777" s="2106"/>
      <c r="EB777" s="2107"/>
      <c r="EC777" s="2108"/>
      <c r="EE777" s="2106"/>
      <c r="EF777" s="2107"/>
      <c r="EG777" s="2108"/>
      <c r="EI777" s="2106"/>
      <c r="EJ777" s="2107"/>
      <c r="EK777" s="2108"/>
      <c r="EM777" s="2106"/>
      <c r="EN777" s="2107"/>
      <c r="EO777" s="2570" t="e">
        <f>STDEV(ER778:ER787)</f>
        <v>#DIV/0!</v>
      </c>
      <c r="EP777" s="2570"/>
      <c r="EQ777" s="2571" t="e">
        <f>AVERAGE(ER778:ER787)</f>
        <v>#DIV/0!</v>
      </c>
      <c r="ER777" s="2571"/>
      <c r="ES777" s="2108"/>
      <c r="EU777" s="2106"/>
      <c r="EV777" s="2107"/>
      <c r="EW777" s="2108"/>
      <c r="EY777" s="2106"/>
      <c r="EZ777" s="2107"/>
      <c r="FA777" s="2108"/>
      <c r="FC777" s="2106"/>
      <c r="FD777" s="2107"/>
      <c r="FE777" s="2131"/>
      <c r="FF777" s="2132"/>
      <c r="FG777" s="2133"/>
      <c r="FH777" s="2134"/>
      <c r="FL777" s="2260"/>
      <c r="FP777" s="2260"/>
      <c r="FQ777" s="1867"/>
      <c r="FT777" s="2260"/>
      <c r="FX777" s="2260"/>
      <c r="FY777" s="2570" t="e">
        <f>STDEV(GB778:GB787)</f>
        <v>#DIV/0!</v>
      </c>
      <c r="FZ777" s="2570"/>
      <c r="GA777" s="2571" t="e">
        <f>AVERAGE(GB778:GB787)</f>
        <v>#DIV/0!</v>
      </c>
      <c r="GB777" s="2571"/>
      <c r="GC777" s="2570" t="e">
        <f>STDEV(GF778:GF787)</f>
        <v>#DIV/0!</v>
      </c>
      <c r="GD777" s="2570"/>
      <c r="GE777" s="2571" t="e">
        <f>AVERAGE(GF778:GF787)</f>
        <v>#DIV/0!</v>
      </c>
      <c r="GF777" s="2571"/>
      <c r="GG777" s="1867"/>
      <c r="GJ777" s="2260"/>
      <c r="GK777" s="1867"/>
      <c r="GN777" s="2260"/>
      <c r="GR777" s="2260"/>
      <c r="GV777" s="1867"/>
      <c r="GW777" s="2570">
        <f>STDEV(GZ778:GZ787)</f>
        <v>1.7320508075688772</v>
      </c>
      <c r="GX777" s="2570"/>
      <c r="GY777" s="2571">
        <f>AVERAGE(GZ778:GZ787)</f>
        <v>12.5</v>
      </c>
      <c r="GZ777" s="2571"/>
      <c r="HA777" s="2570"/>
      <c r="HB777" s="2570"/>
      <c r="HC777" s="2571"/>
      <c r="HD777" s="2571"/>
      <c r="HE777" s="2570"/>
      <c r="HF777" s="2570"/>
      <c r="HG777" s="2571"/>
      <c r="HH777" s="2571"/>
      <c r="HI777" s="2570" t="e">
        <f>STDEV(HL778:HL787)</f>
        <v>#DIV/0!</v>
      </c>
      <c r="HJ777" s="2570"/>
      <c r="HK777" s="2571" t="e">
        <f>AVERAGE(HL778:HL787)</f>
        <v>#DIV/0!</v>
      </c>
      <c r="HL777" s="2571"/>
      <c r="HM777" s="2570" t="e">
        <f>STDEV(HP778:HP787)</f>
        <v>#DIV/0!</v>
      </c>
      <c r="HN777" s="2570"/>
      <c r="HO777" s="2571" t="e">
        <f>AVERAGE(HP778:HP787)</f>
        <v>#DIV/0!</v>
      </c>
      <c r="HP777" s="2571"/>
      <c r="HQ777" s="2570" t="e">
        <f>STDEV(HT778:HT787)</f>
        <v>#DIV/0!</v>
      </c>
      <c r="HR777" s="2570"/>
      <c r="HS777" s="2571" t="e">
        <f>AVERAGE(HT778:HT787)</f>
        <v>#DIV/0!</v>
      </c>
      <c r="HT777" s="2571"/>
      <c r="HU777" s="2570"/>
      <c r="HV777" s="2570"/>
      <c r="HW777" s="2571"/>
      <c r="HX777" s="2571"/>
      <c r="HY777" s="2570"/>
      <c r="HZ777" s="2570"/>
      <c r="IA777" s="2571"/>
      <c r="IB777" s="2571"/>
      <c r="IC777" s="2570" t="e">
        <f>STDEV(IF778:IF787)</f>
        <v>#DIV/0!</v>
      </c>
      <c r="ID777" s="2570"/>
      <c r="IE777" s="2571" t="e">
        <f>AVERAGE(IF778:IF787)</f>
        <v>#DIV/0!</v>
      </c>
      <c r="IF777" s="2571"/>
      <c r="IG777" s="2570"/>
      <c r="IH777" s="2570"/>
      <c r="II777" s="2571"/>
      <c r="IJ777" s="2571"/>
      <c r="IK777" s="2570"/>
      <c r="IL777" s="2570"/>
      <c r="IM777" s="2571"/>
      <c r="IN777" s="2571"/>
      <c r="IO777" s="2570" t="e">
        <f>STDEV(IR778:IR787)</f>
        <v>#DIV/0!</v>
      </c>
      <c r="IP777" s="2576"/>
      <c r="IQ777" s="2576" t="e">
        <f>AVERAGE(IR778:IR787)</f>
        <v>#DIV/0!</v>
      </c>
      <c r="IR777" s="2571"/>
      <c r="IS777" s="2570">
        <f>STDEV(IV778:IV787)</f>
        <v>2.2110834448296939</v>
      </c>
      <c r="IT777" s="2576"/>
      <c r="IU777" s="2576">
        <f>AVERAGE(IV778:IV787)</f>
        <v>13.667000000000002</v>
      </c>
      <c r="IV777" s="2571"/>
      <c r="IW777" s="2572"/>
      <c r="IX777" s="2570"/>
      <c r="IY777" s="2571"/>
      <c r="IZ777" s="2573"/>
      <c r="JA777" s="2572"/>
      <c r="JB777" s="2570"/>
      <c r="JC777" s="2571"/>
      <c r="JD777" s="2573"/>
      <c r="JE777" s="2572"/>
      <c r="JF777" s="2570"/>
      <c r="JG777" s="2571"/>
      <c r="JH777" s="2573"/>
      <c r="JI777" s="2572"/>
      <c r="JJ777" s="2570"/>
      <c r="JK777" s="2571"/>
      <c r="JL777" s="2573"/>
      <c r="JM777" s="2570" t="e">
        <f>STDEV(JP778:JP788)</f>
        <v>#DIV/0!</v>
      </c>
      <c r="JN777" s="2570"/>
      <c r="JO777" s="2571" t="e">
        <f>AVERAGE(JP778:JP788)</f>
        <v>#DIV/0!</v>
      </c>
      <c r="JP777" s="2571"/>
      <c r="JQ777" s="2570">
        <f>STDEV(JT778:JT788)</f>
        <v>1.5465014279549427</v>
      </c>
      <c r="JR777" s="2570"/>
      <c r="JS777" s="2571">
        <f>AVERAGE(JT778:JT788)</f>
        <v>13.15</v>
      </c>
      <c r="JT777" s="2571"/>
      <c r="JU777" s="2572"/>
      <c r="JV777" s="2570"/>
      <c r="JW777" s="2571"/>
      <c r="JX777" s="2573"/>
      <c r="JY777" s="2572"/>
      <c r="JZ777" s="2570"/>
      <c r="KA777" s="2571"/>
      <c r="KB777" s="2573"/>
      <c r="KC777" s="2572"/>
      <c r="KD777" s="2570"/>
      <c r="KE777" s="2571"/>
      <c r="KF777" s="2573"/>
      <c r="KG777" s="2572"/>
      <c r="KH777" s="2570"/>
      <c r="KI777" s="2571"/>
      <c r="KJ777" s="2573"/>
      <c r="KK777" s="2570" t="e">
        <f>STDEV(KN778:KN787)</f>
        <v>#DIV/0!</v>
      </c>
      <c r="KL777" s="2570"/>
      <c r="KM777" s="2571" t="e">
        <f>AVERAGE(KN778:KN787)</f>
        <v>#DIV/0!</v>
      </c>
      <c r="KN777" s="2571"/>
      <c r="KO777" s="2570" t="e">
        <f>STDEV(KR778:KR787)</f>
        <v>#DIV/0!</v>
      </c>
      <c r="KP777" s="2570"/>
      <c r="KQ777" s="2571" t="e">
        <f>AVERAGE(KR778:KR787)</f>
        <v>#DIV/0!</v>
      </c>
      <c r="KR777" s="2571"/>
      <c r="KS777" s="2570" t="e">
        <f>STDEV(KV778:KV787)</f>
        <v>#DIV/0!</v>
      </c>
      <c r="KT777" s="2570"/>
      <c r="KU777" s="2571" t="e">
        <f>AVERAGE(KV778:KV787)</f>
        <v>#DIV/0!</v>
      </c>
      <c r="KV777" s="2571"/>
      <c r="KW777" s="2570" t="e">
        <f>STDEV(KZ778:KZ787)</f>
        <v>#DIV/0!</v>
      </c>
      <c r="KX777" s="2570"/>
      <c r="KY777" s="2571" t="e">
        <f>AVERAGE(KZ778:KZ787)</f>
        <v>#DIV/0!</v>
      </c>
      <c r="KZ777" s="2571"/>
      <c r="LA777" s="2570">
        <f>STDEV(LD778:LD787)</f>
        <v>2.1829869954313037</v>
      </c>
      <c r="LB777" s="2570"/>
      <c r="LC777" s="2571">
        <f>AVERAGE(LD778:LD787)</f>
        <v>13.111000000000001</v>
      </c>
      <c r="LD777" s="2571"/>
      <c r="LE777" s="2570" t="e">
        <f>STDEV(LH778:LH787)</f>
        <v>#DIV/0!</v>
      </c>
      <c r="LF777" s="2570"/>
      <c r="LG777" s="2571" t="e">
        <f>AVERAGE(LH778:LH787)</f>
        <v>#DIV/0!</v>
      </c>
      <c r="LH777" s="2571"/>
      <c r="LI777" s="2570" t="e">
        <f>STDEV(LL778:LL787)</f>
        <v>#DIV/0!</v>
      </c>
      <c r="LJ777" s="2570"/>
      <c r="LK777" s="2571" t="e">
        <f>AVERAGE(LL778:LL787)</f>
        <v>#DIV/0!</v>
      </c>
      <c r="LL777" s="2571"/>
      <c r="LM777" s="2570"/>
      <c r="LN777" s="2570"/>
      <c r="LO777" s="2571"/>
      <c r="LP777" s="2571"/>
      <c r="LQ777" s="2570"/>
      <c r="LR777" s="2570"/>
      <c r="LS777" s="2571"/>
      <c r="LT777" s="2571"/>
      <c r="LU777" s="2570"/>
      <c r="LV777" s="2570"/>
      <c r="LW777" s="2571"/>
      <c r="LX777" s="2571"/>
      <c r="LY777" s="2570"/>
      <c r="LZ777" s="2570"/>
      <c r="MA777" s="2571"/>
      <c r="MB777" s="2571"/>
      <c r="MC777" s="2570"/>
      <c r="MD777" s="2570"/>
      <c r="ME777" s="2571"/>
      <c r="MF777" s="2571"/>
      <c r="MG777" s="2570"/>
      <c r="MH777" s="2570"/>
      <c r="MI777" s="2571"/>
      <c r="MJ777" s="2571"/>
      <c r="MK777" s="2570"/>
      <c r="ML777" s="2570"/>
      <c r="MM777" s="2571"/>
      <c r="MN777" s="2571"/>
      <c r="MO777" s="2570"/>
      <c r="MP777" s="2570"/>
      <c r="MQ777" s="2571"/>
      <c r="MR777" s="2571"/>
      <c r="MS777" s="2570"/>
      <c r="MT777" s="2570"/>
      <c r="MU777" s="2571"/>
      <c r="MV777" s="2571"/>
      <c r="MW777" s="2570"/>
      <c r="MX777" s="2570"/>
      <c r="MY777" s="2571"/>
      <c r="MZ777" s="2571"/>
      <c r="NA777" s="2570"/>
      <c r="NB777" s="2570"/>
      <c r="NC777" s="2571"/>
      <c r="ND777" s="2571"/>
    </row>
    <row r="778" spans="1:368" s="78" customFormat="1" thickBot="1">
      <c r="A778" s="899"/>
      <c r="B778" s="1754"/>
      <c r="C778" s="1790"/>
      <c r="D778" s="2331"/>
      <c r="E778" s="1790"/>
      <c r="F778" s="2342" t="s">
        <v>841</v>
      </c>
      <c r="G778" s="2342" t="s">
        <v>833</v>
      </c>
      <c r="H778" s="2343">
        <f>AVERAGE(Q778,CG778,BE778,DU778,GW778,AW778,AC778,HM778,IS778,BM778,JQ778,KW778,LA778)</f>
        <v>4.4249999999999998</v>
      </c>
      <c r="I778" s="2343">
        <f t="shared" ref="I778:J778" si="1140">AVERAGE(R778,CH778,BF778,DV778,GX778,AX778,AD778,HN778,IT778,BN778,JR778,KX778,LB778)</f>
        <v>4.05</v>
      </c>
      <c r="J778" s="2377">
        <f t="shared" si="1140"/>
        <v>5.2750000000000004</v>
      </c>
      <c r="K778" s="2214">
        <f>SUM(H778:J778)</f>
        <v>13.75</v>
      </c>
      <c r="L778" s="1754"/>
      <c r="M778" s="65"/>
      <c r="N778" s="65"/>
      <c r="O778" s="65"/>
      <c r="P778" s="218"/>
      <c r="Q778" s="2496"/>
      <c r="R778" s="2483"/>
      <c r="S778" s="2483"/>
      <c r="T778" s="2484"/>
      <c r="U778" s="41"/>
      <c r="V778" s="41"/>
      <c r="W778" s="41"/>
      <c r="X778" s="100"/>
      <c r="Y778" s="101"/>
      <c r="Z778" s="101"/>
      <c r="AA778" s="101"/>
      <c r="AB778" s="102"/>
      <c r="AC778" s="484"/>
      <c r="AD778" s="484"/>
      <c r="AE778" s="484"/>
      <c r="AF778" s="356">
        <f t="shared" ref="AF778:AF781" si="1141">AE778+AD778+AC778</f>
        <v>0</v>
      </c>
      <c r="AG778" s="358"/>
      <c r="AH778" s="358"/>
      <c r="AI778" s="358"/>
      <c r="AJ778" s="543"/>
      <c r="AK778" s="485"/>
      <c r="AL778" s="486"/>
      <c r="AM778" s="486"/>
      <c r="AN778" s="2361"/>
      <c r="AO778" s="2227"/>
      <c r="AP778" s="2227"/>
      <c r="AQ778" s="2227"/>
      <c r="AR778" s="108"/>
      <c r="AS778" s="358"/>
      <c r="AT778" s="358"/>
      <c r="AU778" s="358"/>
      <c r="AV778" s="543"/>
      <c r="AW778" s="1906"/>
      <c r="AX778" s="683"/>
      <c r="AY778" s="683"/>
      <c r="AZ778" s="1907"/>
      <c r="BA778" s="4"/>
      <c r="BB778" s="4"/>
      <c r="BC778" s="4"/>
      <c r="BD778" s="2395"/>
      <c r="BE778" s="2418"/>
      <c r="BF778" s="378"/>
      <c r="BG778" s="2448"/>
      <c r="BH778" s="369"/>
      <c r="BI778" s="221"/>
      <c r="BJ778" s="221"/>
      <c r="BK778" s="221"/>
      <c r="BL778" s="220"/>
      <c r="BM778" s="2235"/>
      <c r="BN778" s="879"/>
      <c r="BO778" s="879"/>
      <c r="BP778" s="2236"/>
      <c r="BQ778" s="109"/>
      <c r="BR778" s="109"/>
      <c r="BS778" s="109"/>
      <c r="BT778" s="608"/>
      <c r="BU778" s="1939"/>
      <c r="BV778" s="109"/>
      <c r="BW778" s="109"/>
      <c r="BX778" s="1940"/>
      <c r="BY778" s="90"/>
      <c r="BZ778" s="90"/>
      <c r="CA778" s="90"/>
      <c r="CB778" s="120"/>
      <c r="CC778" s="41"/>
      <c r="CD778" s="41"/>
      <c r="CE778" s="41"/>
      <c r="CF778" s="100"/>
      <c r="CG778" s="38"/>
      <c r="CH778" s="38"/>
      <c r="CI778" s="38"/>
      <c r="CJ778" s="117"/>
      <c r="CK778" s="221"/>
      <c r="CL778" s="221"/>
      <c r="CM778" s="221"/>
      <c r="CN778" s="220"/>
      <c r="CO778" s="1858"/>
      <c r="CQ778" s="3"/>
      <c r="CR778" s="2020"/>
      <c r="CV778" s="121"/>
      <c r="CW778" s="2"/>
      <c r="CY778" s="3"/>
      <c r="CZ778" s="3"/>
      <c r="DA778" s="2"/>
      <c r="DC778" s="3"/>
      <c r="DD778" s="3"/>
      <c r="DE778" s="2"/>
      <c r="DG778" s="3"/>
      <c r="DH778" s="3"/>
      <c r="DI778" s="2"/>
      <c r="DK778" s="3"/>
      <c r="DL778" s="3"/>
      <c r="DM778" s="90"/>
      <c r="DN778" s="90"/>
      <c r="DO778" s="90"/>
      <c r="DP778" s="103"/>
      <c r="DQ778" s="2"/>
      <c r="DS778" s="3"/>
      <c r="DT778" s="121"/>
      <c r="DU778" s="491"/>
      <c r="DV778" s="492"/>
      <c r="DW778" s="492"/>
      <c r="DX778" s="725"/>
      <c r="DY778" s="2"/>
      <c r="EA778" s="3"/>
      <c r="EB778" s="121"/>
      <c r="EC778" s="2"/>
      <c r="EE778" s="3"/>
      <c r="EF778" s="121"/>
      <c r="EG778" s="2"/>
      <c r="EI778" s="3"/>
      <c r="EJ778" s="121"/>
      <c r="EK778" s="2"/>
      <c r="EM778" s="3"/>
      <c r="EN778" s="121"/>
      <c r="EO778" s="1870"/>
      <c r="EP778" s="462"/>
      <c r="EQ778" s="462"/>
      <c r="ER778" s="1871"/>
      <c r="ES778" s="2"/>
      <c r="EU778" s="3"/>
      <c r="EV778" s="121"/>
      <c r="EW778" s="2"/>
      <c r="EY778" s="3"/>
      <c r="EZ778" s="121"/>
      <c r="FA778" s="2"/>
      <c r="FC778" s="3"/>
      <c r="FD778" s="121"/>
      <c r="FE778" s="1682"/>
      <c r="FF778" s="1683"/>
      <c r="FG778" s="1684"/>
      <c r="FH778" s="1685"/>
      <c r="FL778" s="2252"/>
      <c r="FP778" s="2252"/>
      <c r="FQ778" s="1858"/>
      <c r="FT778" s="2252"/>
      <c r="FX778" s="2252"/>
      <c r="FY778" s="374"/>
      <c r="FZ778" s="374"/>
      <c r="GA778" s="374"/>
      <c r="GB778" s="2263"/>
      <c r="GC778" s="1870"/>
      <c r="GD778" s="462"/>
      <c r="GE778" s="462"/>
      <c r="GF778" s="1871"/>
      <c r="GG778" s="1858"/>
      <c r="GJ778" s="2252"/>
      <c r="GK778" s="1858"/>
      <c r="GN778" s="2252"/>
      <c r="GR778" s="2252"/>
      <c r="GV778" s="1858"/>
      <c r="GW778" s="1870">
        <v>4.5</v>
      </c>
      <c r="GX778" s="462">
        <v>4</v>
      </c>
      <c r="GY778" s="462">
        <v>5</v>
      </c>
      <c r="GZ778" s="1871">
        <f t="shared" ref="GZ778:GZ787" si="1142">GY778+GX778+GW778</f>
        <v>13.5</v>
      </c>
      <c r="HA778" s="1870"/>
      <c r="HB778" s="462"/>
      <c r="HC778" s="462"/>
      <c r="HD778" s="1871"/>
      <c r="HE778" s="1870"/>
      <c r="HF778" s="462"/>
      <c r="HG778" s="462"/>
      <c r="HH778" s="1871"/>
      <c r="HI778" s="374"/>
      <c r="HJ778" s="374"/>
      <c r="HK778" s="374"/>
      <c r="HL778" s="2263"/>
      <c r="HM778" s="374"/>
      <c r="HN778" s="374"/>
      <c r="HO778" s="374"/>
      <c r="HP778" s="2263"/>
      <c r="HQ778" s="1870"/>
      <c r="HR778" s="462"/>
      <c r="HS778" s="462"/>
      <c r="HT778" s="1871"/>
      <c r="HU778" s="1870"/>
      <c r="HV778" s="462"/>
      <c r="HW778" s="462"/>
      <c r="HX778" s="1871"/>
      <c r="HY778" s="1870"/>
      <c r="HZ778" s="462"/>
      <c r="IA778" s="462"/>
      <c r="IB778" s="1871"/>
      <c r="IC778" s="374"/>
      <c r="ID778" s="374"/>
      <c r="IE778" s="374"/>
      <c r="IF778" s="2263"/>
      <c r="IG778" s="1870"/>
      <c r="IH778" s="462"/>
      <c r="II778" s="462"/>
      <c r="IJ778" s="1871"/>
      <c r="IK778" s="1870"/>
      <c r="IL778" s="462"/>
      <c r="IM778" s="462"/>
      <c r="IN778" s="1871"/>
      <c r="IO778" s="1869"/>
      <c r="IP778" s="374"/>
      <c r="IQ778" s="374"/>
      <c r="IR778" s="2263"/>
      <c r="IS778" s="1869">
        <f t="shared" ref="IS778:IS787" si="1143">IV778*6/20</f>
        <v>4.2</v>
      </c>
      <c r="IT778" s="374">
        <f t="shared" ref="IT778:IT787" si="1144">IV778*6/20</f>
        <v>4.2</v>
      </c>
      <c r="IU778" s="374">
        <f t="shared" ref="IU778:IU787" si="1145">IV778*8/20</f>
        <v>5.6</v>
      </c>
      <c r="IV778" s="2263">
        <v>14</v>
      </c>
      <c r="IW778" s="1870"/>
      <c r="IX778" s="462"/>
      <c r="IY778" s="462"/>
      <c r="IZ778" s="1871"/>
      <c r="JA778" s="1870"/>
      <c r="JB778" s="462"/>
      <c r="JC778" s="462"/>
      <c r="JD778" s="1871"/>
      <c r="JE778" s="1870"/>
      <c r="JF778" s="462"/>
      <c r="JG778" s="462"/>
      <c r="JH778" s="1871"/>
      <c r="JI778" s="1870"/>
      <c r="JJ778" s="462"/>
      <c r="JK778" s="462"/>
      <c r="JL778" s="1871"/>
      <c r="JM778" s="1869"/>
      <c r="JN778" s="374"/>
      <c r="JO778" s="374"/>
      <c r="JP778" s="2263"/>
      <c r="JQ778" s="1870">
        <v>4</v>
      </c>
      <c r="JR778" s="462">
        <v>4</v>
      </c>
      <c r="JS778" s="462">
        <v>5.5</v>
      </c>
      <c r="JT778" s="1871">
        <f t="shared" ref="JT778:JT787" si="1146">JS778+JR778+JQ778</f>
        <v>13.5</v>
      </c>
      <c r="JU778" s="1870"/>
      <c r="JV778" s="462"/>
      <c r="JW778" s="462"/>
      <c r="JX778" s="1871"/>
      <c r="JY778" s="1870"/>
      <c r="JZ778" s="462"/>
      <c r="KA778" s="462"/>
      <c r="KB778" s="1871"/>
      <c r="KC778" s="1870"/>
      <c r="KD778" s="462"/>
      <c r="KE778" s="462"/>
      <c r="KF778" s="1871"/>
      <c r="KG778" s="1870"/>
      <c r="KH778" s="462"/>
      <c r="KI778" s="462"/>
      <c r="KJ778" s="1871"/>
      <c r="KK778" s="1870"/>
      <c r="KL778" s="462"/>
      <c r="KM778" s="462"/>
      <c r="KN778" s="1871"/>
      <c r="KO778" s="2477"/>
      <c r="KP778" s="2477"/>
      <c r="KQ778" s="2477"/>
      <c r="KR778" s="2478"/>
      <c r="KS778" s="2477"/>
      <c r="KT778" s="2477"/>
      <c r="KU778" s="2477"/>
      <c r="KV778" s="2478"/>
      <c r="KW778" s="1869"/>
      <c r="KX778" s="374"/>
      <c r="KY778" s="374"/>
      <c r="KZ778" s="2263"/>
      <c r="LA778" s="1870">
        <v>5</v>
      </c>
      <c r="LB778" s="462">
        <v>4</v>
      </c>
      <c r="LC778" s="462">
        <v>5</v>
      </c>
      <c r="LD778" s="1871">
        <f t="shared" ref="LD778:LD787" si="1147">LC778+LB778+LA778</f>
        <v>14</v>
      </c>
      <c r="LE778" s="1869"/>
      <c r="LF778" s="374"/>
      <c r="LG778" s="374"/>
      <c r="LH778" s="2263"/>
      <c r="LI778" s="1869"/>
      <c r="LJ778" s="374"/>
      <c r="LK778" s="374"/>
      <c r="LL778" s="2263"/>
      <c r="LM778" s="1869"/>
      <c r="LN778" s="374"/>
      <c r="LO778" s="374"/>
      <c r="LP778" s="2263"/>
      <c r="LQ778" s="1869"/>
      <c r="LR778" s="374"/>
      <c r="LS778" s="374"/>
      <c r="LT778" s="2263"/>
      <c r="LU778" s="1869"/>
      <c r="LV778" s="374"/>
      <c r="LW778" s="374"/>
      <c r="LX778" s="2263"/>
      <c r="LY778" s="1869"/>
      <c r="LZ778" s="374"/>
      <c r="MA778" s="374"/>
      <c r="MB778" s="2263"/>
      <c r="MC778" s="1869"/>
      <c r="MD778" s="374"/>
      <c r="ME778" s="374"/>
      <c r="MF778" s="2263"/>
      <c r="MG778" s="1869"/>
      <c r="MH778" s="374"/>
      <c r="MI778" s="374"/>
      <c r="MJ778" s="2263"/>
      <c r="MK778" s="1869"/>
      <c r="ML778" s="374"/>
      <c r="MM778" s="374"/>
      <c r="MN778" s="2263"/>
      <c r="MO778" s="1869"/>
      <c r="MP778" s="374"/>
      <c r="MQ778" s="374"/>
      <c r="MR778" s="2263"/>
      <c r="MS778" s="1869"/>
      <c r="MT778" s="374"/>
      <c r="MU778" s="374"/>
      <c r="MV778" s="2263"/>
      <c r="MW778" s="1869"/>
      <c r="MX778" s="374"/>
      <c r="MY778" s="374"/>
      <c r="MZ778" s="2263"/>
      <c r="NA778" s="1869"/>
      <c r="NB778" s="374"/>
      <c r="NC778" s="374"/>
      <c r="ND778" s="2263"/>
    </row>
    <row r="779" spans="1:368" s="78" customFormat="1" thickBot="1">
      <c r="A779" s="899"/>
      <c r="B779" s="1754"/>
      <c r="C779" s="1790"/>
      <c r="D779" s="2331"/>
      <c r="E779" s="1790"/>
      <c r="F779" s="2342"/>
      <c r="G779" s="2342" t="s">
        <v>832</v>
      </c>
      <c r="H779" s="2352">
        <f t="shared" ref="H779:H787" si="1148">AVERAGE(Q779,CG779,BE779,DU779,GW779,AW779,AC779,HM779,IS779,BM779,JQ779,KW779,LA779)</f>
        <v>4.5750000000000002</v>
      </c>
      <c r="I779" s="2377">
        <f t="shared" ref="I779:I787" si="1149">AVERAGE(R779,CH779,BF779,DV779,GX779,AX779,AD779,HN779,IT779,BN779,JR779,KX779,LB779)</f>
        <v>4.7</v>
      </c>
      <c r="J779" s="2352">
        <f t="shared" ref="J779:J787" si="1150">AVERAGE(S779,CI779,BG779,DW779,GY779,AY779,AE779,HO779,IU779,BO779,JS779,KY779,LC779)</f>
        <v>5.85</v>
      </c>
      <c r="K779" s="2362">
        <f t="shared" ref="K779:K787" si="1151">SUM(H779:J779)</f>
        <v>15.125</v>
      </c>
      <c r="L779" s="1754"/>
      <c r="M779" s="65"/>
      <c r="N779" s="65"/>
      <c r="O779" s="65"/>
      <c r="P779" s="218"/>
      <c r="Q779" s="2496"/>
      <c r="R779" s="2483"/>
      <c r="S779" s="2483"/>
      <c r="T779" s="2484"/>
      <c r="U779" s="41"/>
      <c r="V779" s="41"/>
      <c r="W779" s="41"/>
      <c r="X779" s="100"/>
      <c r="Y779" s="101"/>
      <c r="Z779" s="101"/>
      <c r="AA779" s="101"/>
      <c r="AB779" s="102"/>
      <c r="AC779" s="484"/>
      <c r="AD779" s="484"/>
      <c r="AE779" s="484"/>
      <c r="AF779" s="356">
        <f t="shared" si="1141"/>
        <v>0</v>
      </c>
      <c r="AG779" s="358"/>
      <c r="AH779" s="358"/>
      <c r="AI779" s="358"/>
      <c r="AJ779" s="543"/>
      <c r="AK779" s="485"/>
      <c r="AL779" s="486"/>
      <c r="AM779" s="486"/>
      <c r="AN779" s="2361"/>
      <c r="AO779" s="2227"/>
      <c r="AP779" s="2227"/>
      <c r="AQ779" s="2227"/>
      <c r="AR779" s="108"/>
      <c r="AS779" s="358"/>
      <c r="AT779" s="358"/>
      <c r="AU779" s="358"/>
      <c r="AV779" s="543"/>
      <c r="AW779" s="1971"/>
      <c r="AX779" s="665"/>
      <c r="AY779" s="666"/>
      <c r="AZ779" s="1963"/>
      <c r="BA779" s="4"/>
      <c r="BB779" s="4"/>
      <c r="BC779" s="4"/>
      <c r="BD779" s="2395"/>
      <c r="BE779" s="2418"/>
      <c r="BF779" s="378"/>
      <c r="BG779" s="2448"/>
      <c r="BH779" s="369"/>
      <c r="BI779" s="221"/>
      <c r="BJ779" s="221"/>
      <c r="BK779" s="221"/>
      <c r="BL779" s="220"/>
      <c r="BM779" s="1982"/>
      <c r="BN779" s="358"/>
      <c r="BO779" s="358"/>
      <c r="BP779" s="1983"/>
      <c r="BQ779" s="109"/>
      <c r="BR779" s="109"/>
      <c r="BS779" s="109"/>
      <c r="BT779" s="608"/>
      <c r="BU779" s="1939"/>
      <c r="BV779" s="109"/>
      <c r="BW779" s="109"/>
      <c r="BX779" s="1940"/>
      <c r="BY779" s="90"/>
      <c r="BZ779" s="90"/>
      <c r="CA779" s="90"/>
      <c r="CB779" s="120"/>
      <c r="CC779" s="41"/>
      <c r="CD779" s="41"/>
      <c r="CE779" s="41"/>
      <c r="CF779" s="100"/>
      <c r="CG779" s="38"/>
      <c r="CH779" s="38"/>
      <c r="CI779" s="38"/>
      <c r="CJ779" s="117"/>
      <c r="CK779" s="221"/>
      <c r="CL779" s="221"/>
      <c r="CM779" s="221"/>
      <c r="CN779" s="220"/>
      <c r="CO779" s="1858"/>
      <c r="CQ779" s="3"/>
      <c r="CR779" s="2020"/>
      <c r="CV779" s="121"/>
      <c r="CW779" s="2"/>
      <c r="CY779" s="3"/>
      <c r="CZ779" s="3"/>
      <c r="DA779" s="2"/>
      <c r="DC779" s="3"/>
      <c r="DD779" s="3"/>
      <c r="DE779" s="2"/>
      <c r="DG779" s="3"/>
      <c r="DH779" s="3"/>
      <c r="DI779" s="2"/>
      <c r="DK779" s="3"/>
      <c r="DL779" s="3"/>
      <c r="DM779" s="90"/>
      <c r="DN779" s="90"/>
      <c r="DO779" s="90"/>
      <c r="DP779" s="103"/>
      <c r="DQ779" s="2"/>
      <c r="DS779" s="3"/>
      <c r="DT779" s="121"/>
      <c r="DU779" s="491"/>
      <c r="DV779" s="492"/>
      <c r="DW779" s="492"/>
      <c r="DX779" s="725"/>
      <c r="DY779" s="2"/>
      <c r="EA779" s="3"/>
      <c r="EB779" s="121"/>
      <c r="EC779" s="2"/>
      <c r="EE779" s="3"/>
      <c r="EF779" s="121"/>
      <c r="EG779" s="2"/>
      <c r="EI779" s="3"/>
      <c r="EJ779" s="121"/>
      <c r="EK779" s="2"/>
      <c r="EM779" s="3"/>
      <c r="EN779" s="121"/>
      <c r="EO779" s="1870"/>
      <c r="EP779" s="462"/>
      <c r="EQ779" s="462"/>
      <c r="ER779" s="1871"/>
      <c r="ES779" s="2"/>
      <c r="EU779" s="3"/>
      <c r="EV779" s="121"/>
      <c r="EW779" s="2"/>
      <c r="EY779" s="3"/>
      <c r="EZ779" s="121"/>
      <c r="FA779" s="2"/>
      <c r="FC779" s="3"/>
      <c r="FD779" s="121"/>
      <c r="FE779" s="1682"/>
      <c r="FF779" s="1683"/>
      <c r="FG779" s="1684"/>
      <c r="FH779" s="1685"/>
      <c r="FL779" s="2252"/>
      <c r="FP779" s="2252"/>
      <c r="FQ779" s="1858"/>
      <c r="FT779" s="2252"/>
      <c r="FX779" s="2252"/>
      <c r="FY779" s="374"/>
      <c r="FZ779" s="374"/>
      <c r="GA779" s="374"/>
      <c r="GB779" s="2263"/>
      <c r="GC779" s="1906"/>
      <c r="GD779" s="683"/>
      <c r="GE779" s="683"/>
      <c r="GF779" s="1907"/>
      <c r="GG779" s="1858"/>
      <c r="GJ779" s="2252"/>
      <c r="GK779" s="1858"/>
      <c r="GN779" s="2252"/>
      <c r="GR779" s="2252"/>
      <c r="GV779" s="1858"/>
      <c r="GW779" s="1870">
        <v>4</v>
      </c>
      <c r="GX779" s="462">
        <v>5</v>
      </c>
      <c r="GY779" s="462">
        <v>6</v>
      </c>
      <c r="GZ779" s="1871">
        <f t="shared" si="1142"/>
        <v>15</v>
      </c>
      <c r="HA779" s="1870"/>
      <c r="HB779" s="462"/>
      <c r="HC779" s="462"/>
      <c r="HD779" s="1871"/>
      <c r="HE779" s="1870"/>
      <c r="HF779" s="462"/>
      <c r="HG779" s="462"/>
      <c r="HH779" s="1871"/>
      <c r="HI779" s="374"/>
      <c r="HJ779" s="374"/>
      <c r="HK779" s="374"/>
      <c r="HL779" s="2263"/>
      <c r="HM779" s="805"/>
      <c r="HN779" s="805"/>
      <c r="HO779" s="805"/>
      <c r="HP779" s="2568"/>
      <c r="HQ779" s="1870"/>
      <c r="HR779" s="462"/>
      <c r="HS779" s="462"/>
      <c r="HT779" s="1871"/>
      <c r="HU779" s="1870"/>
      <c r="HV779" s="462"/>
      <c r="HW779" s="462"/>
      <c r="HX779" s="1871"/>
      <c r="HY779" s="1870"/>
      <c r="HZ779" s="462"/>
      <c r="IA779" s="462"/>
      <c r="IB779" s="1871"/>
      <c r="IC779" s="374"/>
      <c r="ID779" s="374"/>
      <c r="IE779" s="374"/>
      <c r="IF779" s="2263"/>
      <c r="IG779" s="1870"/>
      <c r="IH779" s="462"/>
      <c r="II779" s="462"/>
      <c r="IJ779" s="1871"/>
      <c r="IK779" s="1870"/>
      <c r="IL779" s="462"/>
      <c r="IM779" s="462"/>
      <c r="IN779" s="1871"/>
      <c r="IO779" s="2477"/>
      <c r="IP779" s="2477"/>
      <c r="IQ779" s="2477"/>
      <c r="IR779" s="2478"/>
      <c r="IS779" s="1869">
        <f t="shared" si="1143"/>
        <v>4.8</v>
      </c>
      <c r="IT779" s="374">
        <f t="shared" si="1144"/>
        <v>4.8</v>
      </c>
      <c r="IU779" s="374">
        <f t="shared" si="1145"/>
        <v>6.4</v>
      </c>
      <c r="IV779" s="2263">
        <v>16</v>
      </c>
      <c r="IW779" s="1870"/>
      <c r="IX779" s="462"/>
      <c r="IY779" s="462"/>
      <c r="IZ779" s="1871"/>
      <c r="JA779" s="1870"/>
      <c r="JB779" s="462"/>
      <c r="JC779" s="462"/>
      <c r="JD779" s="1871"/>
      <c r="JE779" s="1870"/>
      <c r="JF779" s="462"/>
      <c r="JG779" s="462"/>
      <c r="JH779" s="1871"/>
      <c r="JI779" s="1870"/>
      <c r="JJ779" s="462"/>
      <c r="JK779" s="462"/>
      <c r="JL779" s="1871"/>
      <c r="JM779" s="1869"/>
      <c r="JN779" s="374"/>
      <c r="JO779" s="374"/>
      <c r="JP779" s="2263"/>
      <c r="JQ779" s="1870">
        <v>4.5</v>
      </c>
      <c r="JR779" s="462">
        <v>5</v>
      </c>
      <c r="JS779" s="462">
        <v>6</v>
      </c>
      <c r="JT779" s="1871">
        <f t="shared" si="1146"/>
        <v>15.5</v>
      </c>
      <c r="JU779" s="1870"/>
      <c r="JV779" s="462"/>
      <c r="JW779" s="462"/>
      <c r="JX779" s="1871"/>
      <c r="JY779" s="1870"/>
      <c r="JZ779" s="462"/>
      <c r="KA779" s="462"/>
      <c r="KB779" s="1871"/>
      <c r="KC779" s="1870"/>
      <c r="KD779" s="462"/>
      <c r="KE779" s="462"/>
      <c r="KF779" s="1871"/>
      <c r="KG779" s="1870"/>
      <c r="KH779" s="462"/>
      <c r="KI779" s="462"/>
      <c r="KJ779" s="1871"/>
      <c r="KK779" s="1869"/>
      <c r="KL779" s="374"/>
      <c r="KM779" s="374"/>
      <c r="KN779" s="2263"/>
      <c r="KO779" s="1870"/>
      <c r="KP779" s="462"/>
      <c r="KQ779" s="462"/>
      <c r="KR779" s="1871"/>
      <c r="KS779" s="1870"/>
      <c r="KT779" s="462"/>
      <c r="KU779" s="462"/>
      <c r="KV779" s="1871"/>
      <c r="KW779" s="1869"/>
      <c r="KX779" s="374"/>
      <c r="KY779" s="374"/>
      <c r="KZ779" s="2263"/>
      <c r="LA779" s="1870">
        <v>5</v>
      </c>
      <c r="LB779" s="462">
        <v>4</v>
      </c>
      <c r="LC779" s="462">
        <v>5</v>
      </c>
      <c r="LD779" s="1871">
        <f t="shared" si="1147"/>
        <v>14</v>
      </c>
      <c r="LE779" s="1869"/>
      <c r="LF779" s="374"/>
      <c r="LG779" s="374"/>
      <c r="LH779" s="2263"/>
      <c r="LI779" s="1869"/>
      <c r="LJ779" s="374"/>
      <c r="LK779" s="374"/>
      <c r="LL779" s="2263"/>
      <c r="LM779" s="1869"/>
      <c r="LN779" s="374"/>
      <c r="LO779" s="374"/>
      <c r="LP779" s="2263"/>
      <c r="LQ779" s="1869"/>
      <c r="LR779" s="374"/>
      <c r="LS779" s="374"/>
      <c r="LT779" s="2263"/>
      <c r="LU779" s="1869"/>
      <c r="LV779" s="374"/>
      <c r="LW779" s="374"/>
      <c r="LX779" s="2263"/>
      <c r="LY779" s="1869"/>
      <c r="LZ779" s="374"/>
      <c r="MA779" s="374"/>
      <c r="MB779" s="2263"/>
      <c r="MC779" s="1869"/>
      <c r="MD779" s="374"/>
      <c r="ME779" s="374"/>
      <c r="MF779" s="2263"/>
      <c r="MG779" s="1869"/>
      <c r="MH779" s="374"/>
      <c r="MI779" s="374"/>
      <c r="MJ779" s="2263"/>
      <c r="MK779" s="1869"/>
      <c r="ML779" s="374"/>
      <c r="MM779" s="374"/>
      <c r="MN779" s="2263"/>
      <c r="MO779" s="1869"/>
      <c r="MP779" s="374"/>
      <c r="MQ779" s="374"/>
      <c r="MR779" s="2263"/>
      <c r="MS779" s="1869"/>
      <c r="MT779" s="374"/>
      <c r="MU779" s="374"/>
      <c r="MV779" s="2263"/>
      <c r="MW779" s="1869"/>
      <c r="MX779" s="374"/>
      <c r="MY779" s="374"/>
      <c r="MZ779" s="2263"/>
      <c r="NA779" s="1869"/>
      <c r="NB779" s="374"/>
      <c r="NC779" s="374"/>
      <c r="ND779" s="2263"/>
    </row>
    <row r="780" spans="1:368" s="78" customFormat="1" thickBot="1">
      <c r="A780" s="899"/>
      <c r="B780" s="1754"/>
      <c r="C780" s="1790"/>
      <c r="D780" s="2331"/>
      <c r="E780" s="1790"/>
      <c r="F780" s="2342"/>
      <c r="G780" s="2342" t="s">
        <v>834</v>
      </c>
      <c r="H780" s="2343">
        <f t="shared" si="1148"/>
        <v>4.2752499999999998</v>
      </c>
      <c r="I780" s="2343">
        <f t="shared" si="1149"/>
        <v>4.5252499999999998</v>
      </c>
      <c r="J780" s="2343">
        <f t="shared" si="1150"/>
        <v>5.117</v>
      </c>
      <c r="K780" s="2214">
        <f t="shared" si="1151"/>
        <v>13.9175</v>
      </c>
      <c r="L780" s="1754"/>
      <c r="M780" s="65"/>
      <c r="N780" s="65"/>
      <c r="O780" s="65"/>
      <c r="P780" s="218"/>
      <c r="Q780" s="2496"/>
      <c r="R780" s="2483"/>
      <c r="S780" s="2483"/>
      <c r="T780" s="2484"/>
      <c r="U780" s="41"/>
      <c r="V780" s="41"/>
      <c r="W780" s="41"/>
      <c r="X780" s="100"/>
      <c r="Y780" s="101"/>
      <c r="Z780" s="101"/>
      <c r="AA780" s="101"/>
      <c r="AB780" s="102"/>
      <c r="AC780" s="484"/>
      <c r="AD780" s="484"/>
      <c r="AE780" s="484"/>
      <c r="AF780" s="356">
        <f t="shared" si="1141"/>
        <v>0</v>
      </c>
      <c r="AG780" s="358"/>
      <c r="AH780" s="358"/>
      <c r="AI780" s="358"/>
      <c r="AJ780" s="543"/>
      <c r="AK780" s="485"/>
      <c r="AL780" s="486"/>
      <c r="AM780" s="486"/>
      <c r="AN780" s="2361"/>
      <c r="AO780" s="2227"/>
      <c r="AP780" s="2227"/>
      <c r="AQ780" s="2227"/>
      <c r="AR780" s="108"/>
      <c r="AS780" s="358"/>
      <c r="AT780" s="358"/>
      <c r="AU780" s="358"/>
      <c r="AV780" s="543"/>
      <c r="AW780" s="1971"/>
      <c r="AX780" s="665"/>
      <c r="AY780" s="666"/>
      <c r="AZ780" s="1963"/>
      <c r="BA780" s="4"/>
      <c r="BB780" s="4"/>
      <c r="BC780" s="4"/>
      <c r="BD780" s="2395"/>
      <c r="BE780" s="2418"/>
      <c r="BF780" s="378"/>
      <c r="BG780" s="2448"/>
      <c r="BH780" s="369"/>
      <c r="BI780" s="221"/>
      <c r="BJ780" s="221"/>
      <c r="BK780" s="221"/>
      <c r="BL780" s="220"/>
      <c r="BM780" s="1982"/>
      <c r="BN780" s="358"/>
      <c r="BO780" s="358"/>
      <c r="BP780" s="1983"/>
      <c r="BQ780" s="109"/>
      <c r="BR780" s="109"/>
      <c r="BS780" s="109"/>
      <c r="BT780" s="608"/>
      <c r="BU780" s="1939"/>
      <c r="BV780" s="109"/>
      <c r="BW780" s="109"/>
      <c r="BX780" s="1940"/>
      <c r="BY780" s="90"/>
      <c r="BZ780" s="90"/>
      <c r="CA780" s="90"/>
      <c r="CB780" s="120"/>
      <c r="CC780" s="41"/>
      <c r="CD780" s="41"/>
      <c r="CE780" s="41"/>
      <c r="CF780" s="100"/>
      <c r="CG780" s="38"/>
      <c r="CH780" s="38"/>
      <c r="CI780" s="38"/>
      <c r="CJ780" s="117"/>
      <c r="CK780" s="221"/>
      <c r="CL780" s="221"/>
      <c r="CM780" s="221"/>
      <c r="CN780" s="220"/>
      <c r="CO780" s="1858"/>
      <c r="CQ780" s="3"/>
      <c r="CR780" s="2020"/>
      <c r="CV780" s="121"/>
      <c r="CW780" s="2"/>
      <c r="CY780" s="3"/>
      <c r="CZ780" s="3"/>
      <c r="DA780" s="2"/>
      <c r="DC780" s="3"/>
      <c r="DD780" s="3"/>
      <c r="DE780" s="2"/>
      <c r="DG780" s="3"/>
      <c r="DH780" s="3"/>
      <c r="DI780" s="2"/>
      <c r="DK780" s="3"/>
      <c r="DL780" s="3"/>
      <c r="DM780" s="90"/>
      <c r="DN780" s="90"/>
      <c r="DO780" s="90"/>
      <c r="DP780" s="103"/>
      <c r="DQ780" s="2"/>
      <c r="DS780" s="3"/>
      <c r="DT780" s="121"/>
      <c r="DU780" s="491"/>
      <c r="DV780" s="492"/>
      <c r="DW780" s="492"/>
      <c r="DX780" s="725"/>
      <c r="DY780" s="2"/>
      <c r="EA780" s="3"/>
      <c r="EB780" s="121"/>
      <c r="EC780" s="2"/>
      <c r="EE780" s="3"/>
      <c r="EF780" s="121"/>
      <c r="EG780" s="2"/>
      <c r="EI780" s="3"/>
      <c r="EJ780" s="121"/>
      <c r="EK780" s="2"/>
      <c r="EM780" s="3"/>
      <c r="EN780" s="121"/>
      <c r="EO780" s="1870"/>
      <c r="EP780" s="462"/>
      <c r="EQ780" s="462"/>
      <c r="ER780" s="1871"/>
      <c r="ES780" s="2"/>
      <c r="EU780" s="3"/>
      <c r="EV780" s="121"/>
      <c r="EW780" s="2"/>
      <c r="EY780" s="3"/>
      <c r="EZ780" s="121"/>
      <c r="FA780" s="2"/>
      <c r="FC780" s="3"/>
      <c r="FD780" s="121"/>
      <c r="FE780" s="1682"/>
      <c r="FF780" s="1683"/>
      <c r="FG780" s="1684"/>
      <c r="FH780" s="1685"/>
      <c r="FL780" s="2252"/>
      <c r="FP780" s="2252"/>
      <c r="FQ780" s="1858"/>
      <c r="FT780" s="2252"/>
      <c r="FX780" s="2252"/>
      <c r="FY780" s="374"/>
      <c r="FZ780" s="374"/>
      <c r="GA780" s="374"/>
      <c r="GB780" s="2424"/>
      <c r="GC780" s="1906"/>
      <c r="GD780" s="683"/>
      <c r="GE780" s="683"/>
      <c r="GF780" s="1907"/>
      <c r="GG780" s="1858"/>
      <c r="GJ780" s="2252"/>
      <c r="GK780" s="1858"/>
      <c r="GN780" s="2252"/>
      <c r="GR780" s="2252"/>
      <c r="GV780" s="1858"/>
      <c r="GW780" s="1870">
        <v>4</v>
      </c>
      <c r="GX780" s="462">
        <v>4</v>
      </c>
      <c r="GY780" s="462">
        <v>5</v>
      </c>
      <c r="GZ780" s="1871">
        <f t="shared" si="1142"/>
        <v>13</v>
      </c>
      <c r="HA780" s="1870"/>
      <c r="HB780" s="462"/>
      <c r="HC780" s="462"/>
      <c r="HD780" s="1871"/>
      <c r="HE780" s="1870"/>
      <c r="HF780" s="462"/>
      <c r="HG780" s="462"/>
      <c r="HH780" s="1871"/>
      <c r="HI780" s="374"/>
      <c r="HJ780" s="374"/>
      <c r="HK780" s="374"/>
      <c r="HL780" s="2263"/>
      <c r="HM780" s="374"/>
      <c r="HN780" s="374"/>
      <c r="HO780" s="374"/>
      <c r="HP780" s="2263"/>
      <c r="HQ780" s="1870"/>
      <c r="HR780" s="462"/>
      <c r="HS780" s="462"/>
      <c r="HT780" s="1871"/>
      <c r="HU780" s="1870"/>
      <c r="HV780" s="462"/>
      <c r="HW780" s="462"/>
      <c r="HX780" s="1871"/>
      <c r="HY780" s="1870"/>
      <c r="HZ780" s="462"/>
      <c r="IA780" s="462"/>
      <c r="IB780" s="1871"/>
      <c r="IC780" s="374"/>
      <c r="ID780" s="374"/>
      <c r="IE780" s="374"/>
      <c r="IF780" s="2263"/>
      <c r="IG780" s="1870"/>
      <c r="IH780" s="462"/>
      <c r="II780" s="462"/>
      <c r="IJ780" s="1871"/>
      <c r="IK780" s="1870"/>
      <c r="IL780" s="462"/>
      <c r="IM780" s="462"/>
      <c r="IN780" s="1871"/>
      <c r="IO780" s="2477"/>
      <c r="IP780" s="2477"/>
      <c r="IQ780" s="2477"/>
      <c r="IR780" s="2478"/>
      <c r="IS780" s="2569">
        <f t="shared" si="1143"/>
        <v>4.101</v>
      </c>
      <c r="IT780" s="805">
        <f t="shared" si="1144"/>
        <v>4.101</v>
      </c>
      <c r="IU780" s="805">
        <f t="shared" si="1145"/>
        <v>5.468</v>
      </c>
      <c r="IV780" s="2568">
        <v>13.67</v>
      </c>
      <c r="IW780" s="1870"/>
      <c r="IX780" s="462"/>
      <c r="IY780" s="462"/>
      <c r="IZ780" s="1871"/>
      <c r="JA780" s="1870"/>
      <c r="JB780" s="462"/>
      <c r="JC780" s="462"/>
      <c r="JD780" s="1871"/>
      <c r="JE780" s="1870"/>
      <c r="JF780" s="462"/>
      <c r="JG780" s="462"/>
      <c r="JH780" s="1871"/>
      <c r="JI780" s="1870"/>
      <c r="JJ780" s="462"/>
      <c r="JK780" s="462"/>
      <c r="JL780" s="1871"/>
      <c r="JM780" s="1869"/>
      <c r="JN780" s="374"/>
      <c r="JO780" s="374"/>
      <c r="JP780" s="2263"/>
      <c r="JQ780" s="1870">
        <v>4</v>
      </c>
      <c r="JR780" s="462">
        <v>4</v>
      </c>
      <c r="JS780" s="462">
        <v>5</v>
      </c>
      <c r="JT780" s="1871">
        <f t="shared" si="1146"/>
        <v>13</v>
      </c>
      <c r="JU780" s="1870"/>
      <c r="JV780" s="462"/>
      <c r="JW780" s="462"/>
      <c r="JX780" s="1871"/>
      <c r="JY780" s="1870"/>
      <c r="JZ780" s="462"/>
      <c r="KA780" s="462"/>
      <c r="KB780" s="1871"/>
      <c r="KC780" s="1870"/>
      <c r="KD780" s="462"/>
      <c r="KE780" s="462"/>
      <c r="KF780" s="1871"/>
      <c r="KG780" s="1870"/>
      <c r="KH780" s="462"/>
      <c r="KI780" s="462"/>
      <c r="KJ780" s="1871"/>
      <c r="KK780" s="1869"/>
      <c r="KL780" s="374"/>
      <c r="KM780" s="374"/>
      <c r="KN780" s="2263"/>
      <c r="KO780" s="1870"/>
      <c r="KP780" s="462"/>
      <c r="KQ780" s="462"/>
      <c r="KR780" s="1871"/>
      <c r="KS780" s="1870"/>
      <c r="KT780" s="462"/>
      <c r="KU780" s="462"/>
      <c r="KV780" s="1871"/>
      <c r="KW780" s="1869"/>
      <c r="KX780" s="374"/>
      <c r="KY780" s="374"/>
      <c r="KZ780" s="2263"/>
      <c r="LA780" s="1870">
        <v>5</v>
      </c>
      <c r="LB780" s="462">
        <v>6</v>
      </c>
      <c r="LC780" s="462">
        <v>5</v>
      </c>
      <c r="LD780" s="1871">
        <f t="shared" si="1147"/>
        <v>16</v>
      </c>
      <c r="LE780" s="1869"/>
      <c r="LF780" s="374"/>
      <c r="LG780" s="374"/>
      <c r="LH780" s="2263"/>
      <c r="LI780" s="1869"/>
      <c r="LJ780" s="374"/>
      <c r="LK780" s="374"/>
      <c r="LL780" s="2263"/>
      <c r="LM780" s="1869"/>
      <c r="LN780" s="374"/>
      <c r="LO780" s="374"/>
      <c r="LP780" s="2263"/>
      <c r="LQ780" s="1869"/>
      <c r="LR780" s="374"/>
      <c r="LS780" s="374"/>
      <c r="LT780" s="2263"/>
      <c r="LU780" s="1869"/>
      <c r="LV780" s="374"/>
      <c r="LW780" s="374"/>
      <c r="LX780" s="2263"/>
      <c r="LY780" s="1869"/>
      <c r="LZ780" s="374"/>
      <c r="MA780" s="374"/>
      <c r="MB780" s="2263"/>
      <c r="MC780" s="1869"/>
      <c r="MD780" s="374"/>
      <c r="ME780" s="374"/>
      <c r="MF780" s="2263"/>
      <c r="MG780" s="1869"/>
      <c r="MH780" s="374"/>
      <c r="MI780" s="374"/>
      <c r="MJ780" s="2263"/>
      <c r="MK780" s="1869"/>
      <c r="ML780" s="374"/>
      <c r="MM780" s="374"/>
      <c r="MN780" s="2263"/>
      <c r="MO780" s="1869"/>
      <c r="MP780" s="374"/>
      <c r="MQ780" s="374"/>
      <c r="MR780" s="2263"/>
      <c r="MS780" s="1869"/>
      <c r="MT780" s="374"/>
      <c r="MU780" s="374"/>
      <c r="MV780" s="2263"/>
      <c r="MW780" s="1869"/>
      <c r="MX780" s="374"/>
      <c r="MY780" s="374"/>
      <c r="MZ780" s="2263"/>
      <c r="NA780" s="1869"/>
      <c r="NB780" s="374"/>
      <c r="NC780" s="374"/>
      <c r="ND780" s="2263"/>
    </row>
    <row r="781" spans="1:368" s="78" customFormat="1" thickBot="1">
      <c r="A781" s="899"/>
      <c r="B781" s="1754"/>
      <c r="C781" s="1790"/>
      <c r="D781" s="2331"/>
      <c r="E781" s="1790"/>
      <c r="F781" s="2342"/>
      <c r="G781" s="2342" t="s">
        <v>835</v>
      </c>
      <c r="H781" s="2343">
        <f t="shared" si="1148"/>
        <v>4.0999999999999996</v>
      </c>
      <c r="I781" s="2343">
        <f t="shared" si="1149"/>
        <v>3.2250000000000001</v>
      </c>
      <c r="J781" s="2343">
        <f t="shared" si="1150"/>
        <v>5.05</v>
      </c>
      <c r="K781" s="2214">
        <f t="shared" si="1151"/>
        <v>12.375</v>
      </c>
      <c r="L781" s="1754"/>
      <c r="M781" s="65"/>
      <c r="N781" s="65"/>
      <c r="O781" s="65"/>
      <c r="P781" s="218"/>
      <c r="Q781" s="2496"/>
      <c r="R781" s="2483"/>
      <c r="S781" s="2483"/>
      <c r="T781" s="2484"/>
      <c r="U781" s="41"/>
      <c r="V781" s="41"/>
      <c r="W781" s="41"/>
      <c r="X781" s="100"/>
      <c r="Y781" s="101"/>
      <c r="Z781" s="101"/>
      <c r="AA781" s="101"/>
      <c r="AB781" s="102"/>
      <c r="AC781" s="484"/>
      <c r="AD781" s="484"/>
      <c r="AE781" s="484"/>
      <c r="AF781" s="356">
        <f t="shared" si="1141"/>
        <v>0</v>
      </c>
      <c r="AG781" s="358"/>
      <c r="AH781" s="358"/>
      <c r="AI781" s="358"/>
      <c r="AJ781" s="543"/>
      <c r="AK781" s="485"/>
      <c r="AL781" s="486"/>
      <c r="AM781" s="486"/>
      <c r="AN781" s="2361"/>
      <c r="AO781" s="2227"/>
      <c r="AP781" s="2227"/>
      <c r="AQ781" s="2227"/>
      <c r="AR781" s="108"/>
      <c r="AS781" s="358"/>
      <c r="AT781" s="358"/>
      <c r="AU781" s="358"/>
      <c r="AV781" s="543"/>
      <c r="AW781" s="1971"/>
      <c r="AX781" s="665"/>
      <c r="AY781" s="666"/>
      <c r="AZ781" s="1963"/>
      <c r="BA781" s="4"/>
      <c r="BB781" s="4"/>
      <c r="BC781" s="4"/>
      <c r="BD781" s="2395"/>
      <c r="BE781" s="2418"/>
      <c r="BF781" s="378"/>
      <c r="BG781" s="2448"/>
      <c r="BH781" s="369"/>
      <c r="BI781" s="221"/>
      <c r="BJ781" s="221"/>
      <c r="BK781" s="221"/>
      <c r="BL781" s="220"/>
      <c r="BM781" s="1982"/>
      <c r="BN781" s="358"/>
      <c r="BO781" s="358"/>
      <c r="BP781" s="1983"/>
      <c r="BQ781" s="109"/>
      <c r="BR781" s="109"/>
      <c r="BS781" s="109"/>
      <c r="BT781" s="608"/>
      <c r="BU781" s="1939"/>
      <c r="BV781" s="109"/>
      <c r="BW781" s="109"/>
      <c r="BX781" s="1940"/>
      <c r="BY781" s="90"/>
      <c r="BZ781" s="90"/>
      <c r="CA781" s="90"/>
      <c r="CB781" s="120"/>
      <c r="CC781" s="41"/>
      <c r="CD781" s="41"/>
      <c r="CE781" s="41"/>
      <c r="CF781" s="100"/>
      <c r="CG781" s="38"/>
      <c r="CH781" s="38"/>
      <c r="CI781" s="38"/>
      <c r="CJ781" s="117"/>
      <c r="CK781" s="221"/>
      <c r="CL781" s="221"/>
      <c r="CM781" s="221"/>
      <c r="CN781" s="220"/>
      <c r="CO781" s="1858"/>
      <c r="CQ781" s="3"/>
      <c r="CR781" s="2020"/>
      <c r="CV781" s="121"/>
      <c r="CW781" s="2"/>
      <c r="CY781" s="3"/>
      <c r="CZ781" s="3"/>
      <c r="DA781" s="2"/>
      <c r="DC781" s="3"/>
      <c r="DD781" s="3"/>
      <c r="DE781" s="2"/>
      <c r="DG781" s="3"/>
      <c r="DH781" s="3"/>
      <c r="DI781" s="2"/>
      <c r="DK781" s="3"/>
      <c r="DL781" s="3"/>
      <c r="DM781" s="90"/>
      <c r="DN781" s="90"/>
      <c r="DO781" s="90"/>
      <c r="DP781" s="103"/>
      <c r="DQ781" s="2"/>
      <c r="DS781" s="3"/>
      <c r="DT781" s="121"/>
      <c r="DU781" s="491"/>
      <c r="DV781" s="492"/>
      <c r="DW781" s="492"/>
      <c r="DX781" s="725"/>
      <c r="DY781" s="2"/>
      <c r="EA781" s="3"/>
      <c r="EB781" s="121"/>
      <c r="EC781" s="2"/>
      <c r="EE781" s="3"/>
      <c r="EF781" s="121"/>
      <c r="EG781" s="2"/>
      <c r="EI781" s="3"/>
      <c r="EJ781" s="121"/>
      <c r="EK781" s="2"/>
      <c r="EM781" s="3"/>
      <c r="EN781" s="121"/>
      <c r="EO781" s="1870"/>
      <c r="EP781" s="462"/>
      <c r="EQ781" s="462"/>
      <c r="ER781" s="1871"/>
      <c r="ES781" s="2"/>
      <c r="EU781" s="3"/>
      <c r="EV781" s="121"/>
      <c r="EW781" s="2"/>
      <c r="EY781" s="3"/>
      <c r="EZ781" s="121"/>
      <c r="FA781" s="2"/>
      <c r="FC781" s="3"/>
      <c r="FD781" s="121"/>
      <c r="FE781" s="1682"/>
      <c r="FF781" s="1683"/>
      <c r="FG781" s="1684"/>
      <c r="FH781" s="1685"/>
      <c r="FL781" s="2252"/>
      <c r="FP781" s="2252"/>
      <c r="FQ781" s="1858"/>
      <c r="FT781" s="2252"/>
      <c r="FX781" s="2252"/>
      <c r="FY781" s="374"/>
      <c r="FZ781" s="374"/>
      <c r="GA781" s="374"/>
      <c r="GB781" s="2424"/>
      <c r="GC781" s="1906"/>
      <c r="GD781" s="683"/>
      <c r="GE781" s="683"/>
      <c r="GF781" s="1907"/>
      <c r="GG781" s="1858"/>
      <c r="GJ781" s="2252"/>
      <c r="GK781" s="1858"/>
      <c r="GN781" s="2252"/>
      <c r="GR781" s="2252"/>
      <c r="GV781" s="1858"/>
      <c r="GW781" s="1870">
        <v>3</v>
      </c>
      <c r="GX781" s="462">
        <v>2</v>
      </c>
      <c r="GY781" s="462">
        <v>6</v>
      </c>
      <c r="GZ781" s="1871">
        <f t="shared" si="1142"/>
        <v>11</v>
      </c>
      <c r="HA781" s="1870"/>
      <c r="HB781" s="462"/>
      <c r="HC781" s="462"/>
      <c r="HD781" s="1871"/>
      <c r="HE781" s="1870"/>
      <c r="HF781" s="462"/>
      <c r="HG781" s="462"/>
      <c r="HH781" s="1871"/>
      <c r="HI781" s="374"/>
      <c r="HJ781" s="374"/>
      <c r="HK781" s="374"/>
      <c r="HL781" s="2263"/>
      <c r="HM781" s="374"/>
      <c r="HN781" s="374"/>
      <c r="HO781" s="374"/>
      <c r="HP781" s="2263"/>
      <c r="HQ781" s="1870"/>
      <c r="HR781" s="462"/>
      <c r="HS781" s="462"/>
      <c r="HT781" s="1871"/>
      <c r="HU781" s="1870"/>
      <c r="HV781" s="462"/>
      <c r="HW781" s="462"/>
      <c r="HX781" s="1871"/>
      <c r="HY781" s="1870"/>
      <c r="HZ781" s="462"/>
      <c r="IA781" s="462"/>
      <c r="IB781" s="1871"/>
      <c r="IC781" s="374"/>
      <c r="ID781" s="374"/>
      <c r="IE781" s="374"/>
      <c r="IF781" s="2263"/>
      <c r="IG781" s="1870"/>
      <c r="IH781" s="462"/>
      <c r="II781" s="462"/>
      <c r="IJ781" s="1871"/>
      <c r="IK781" s="1870"/>
      <c r="IL781" s="462"/>
      <c r="IM781" s="462"/>
      <c r="IN781" s="1871"/>
      <c r="IO781" s="2477"/>
      <c r="IP781" s="2477"/>
      <c r="IQ781" s="2477"/>
      <c r="IR781" s="2478"/>
      <c r="IS781" s="1869">
        <f t="shared" si="1143"/>
        <v>3.9</v>
      </c>
      <c r="IT781" s="374">
        <f t="shared" si="1144"/>
        <v>3.9</v>
      </c>
      <c r="IU781" s="374">
        <f t="shared" si="1145"/>
        <v>5.2</v>
      </c>
      <c r="IV781" s="2263">
        <v>13</v>
      </c>
      <c r="IW781" s="1870"/>
      <c r="IX781" s="462"/>
      <c r="IY781" s="462"/>
      <c r="IZ781" s="1871"/>
      <c r="JA781" s="1870"/>
      <c r="JB781" s="462"/>
      <c r="JC781" s="462"/>
      <c r="JD781" s="1871"/>
      <c r="JE781" s="1870"/>
      <c r="JF781" s="462"/>
      <c r="JG781" s="462"/>
      <c r="JH781" s="1871"/>
      <c r="JI781" s="1870"/>
      <c r="JJ781" s="462"/>
      <c r="JK781" s="462"/>
      <c r="JL781" s="1871"/>
      <c r="JM781" s="1869"/>
      <c r="JN781" s="374"/>
      <c r="JO781" s="374"/>
      <c r="JP781" s="2263"/>
      <c r="JQ781" s="1870">
        <v>5.5</v>
      </c>
      <c r="JR781" s="462">
        <v>4</v>
      </c>
      <c r="JS781" s="462">
        <v>5</v>
      </c>
      <c r="JT781" s="1871">
        <f t="shared" si="1146"/>
        <v>14.5</v>
      </c>
      <c r="JU781" s="1870"/>
      <c r="JV781" s="462"/>
      <c r="JW781" s="462"/>
      <c r="JX781" s="1871"/>
      <c r="JY781" s="1870"/>
      <c r="JZ781" s="462"/>
      <c r="KA781" s="462"/>
      <c r="KB781" s="1871"/>
      <c r="KC781" s="1870"/>
      <c r="KD781" s="462"/>
      <c r="KE781" s="462"/>
      <c r="KF781" s="1871"/>
      <c r="KG781" s="1870"/>
      <c r="KH781" s="462"/>
      <c r="KI781" s="462"/>
      <c r="KJ781" s="1871"/>
      <c r="KK781" s="1869"/>
      <c r="KL781" s="374"/>
      <c r="KM781" s="374"/>
      <c r="KN781" s="2263"/>
      <c r="KO781" s="1870"/>
      <c r="KP781" s="462"/>
      <c r="KQ781" s="462"/>
      <c r="KR781" s="1871"/>
      <c r="KS781" s="1870"/>
      <c r="KT781" s="462"/>
      <c r="KU781" s="462"/>
      <c r="KV781" s="1871"/>
      <c r="KW781" s="1869"/>
      <c r="KX781" s="374"/>
      <c r="KY781" s="374"/>
      <c r="KZ781" s="2263"/>
      <c r="LA781" s="1870">
        <v>4</v>
      </c>
      <c r="LB781" s="462">
        <v>3</v>
      </c>
      <c r="LC781" s="462">
        <v>4</v>
      </c>
      <c r="LD781" s="1871">
        <f t="shared" si="1147"/>
        <v>11</v>
      </c>
      <c r="LE781" s="1869"/>
      <c r="LF781" s="374"/>
      <c r="LG781" s="374"/>
      <c r="LH781" s="2263"/>
      <c r="LI781" s="1869"/>
      <c r="LJ781" s="374"/>
      <c r="LK781" s="374"/>
      <c r="LL781" s="2263"/>
      <c r="LM781" s="1869"/>
      <c r="LN781" s="374"/>
      <c r="LO781" s="374"/>
      <c r="LP781" s="2263"/>
      <c r="LQ781" s="1869"/>
      <c r="LR781" s="374"/>
      <c r="LS781" s="374"/>
      <c r="LT781" s="2263"/>
      <c r="LU781" s="1869"/>
      <c r="LV781" s="374"/>
      <c r="LW781" s="374"/>
      <c r="LX781" s="2263"/>
      <c r="LY781" s="1869"/>
      <c r="LZ781" s="374"/>
      <c r="MA781" s="374"/>
      <c r="MB781" s="2263"/>
      <c r="MC781" s="1869"/>
      <c r="MD781" s="374"/>
      <c r="ME781" s="374"/>
      <c r="MF781" s="2263"/>
      <c r="MG781" s="1869"/>
      <c r="MH781" s="374"/>
      <c r="MI781" s="374"/>
      <c r="MJ781" s="2263"/>
      <c r="MK781" s="1869"/>
      <c r="ML781" s="374"/>
      <c r="MM781" s="374"/>
      <c r="MN781" s="2263"/>
      <c r="MO781" s="1869"/>
      <c r="MP781" s="374"/>
      <c r="MQ781" s="374"/>
      <c r="MR781" s="2263"/>
      <c r="MS781" s="1869"/>
      <c r="MT781" s="374"/>
      <c r="MU781" s="374"/>
      <c r="MV781" s="2263"/>
      <c r="MW781" s="1869"/>
      <c r="MX781" s="374"/>
      <c r="MY781" s="374"/>
      <c r="MZ781" s="2263"/>
      <c r="NA781" s="1869"/>
      <c r="NB781" s="374"/>
      <c r="NC781" s="374"/>
      <c r="ND781" s="2263"/>
    </row>
    <row r="782" spans="1:368" s="78" customFormat="1" thickBot="1">
      <c r="A782" s="899"/>
      <c r="B782" s="1754"/>
      <c r="C782" s="1790"/>
      <c r="D782" s="2331"/>
      <c r="E782" s="1790"/>
      <c r="F782" s="2342"/>
      <c r="G782" s="2342" t="s">
        <v>836</v>
      </c>
      <c r="H782" s="2343">
        <f t="shared" si="1148"/>
        <v>4.05</v>
      </c>
      <c r="I782" s="2343">
        <f t="shared" si="1149"/>
        <v>4.3</v>
      </c>
      <c r="J782" s="2343">
        <f t="shared" si="1150"/>
        <v>4.9000000000000004</v>
      </c>
      <c r="K782" s="2214">
        <f t="shared" si="1151"/>
        <v>13.25</v>
      </c>
      <c r="L782" s="1754"/>
      <c r="M782" s="65"/>
      <c r="N782" s="65"/>
      <c r="O782" s="65"/>
      <c r="P782" s="218"/>
      <c r="Q782" s="2496"/>
      <c r="R782" s="2483"/>
      <c r="S782" s="2483"/>
      <c r="T782" s="2484"/>
      <c r="U782" s="41"/>
      <c r="V782" s="41"/>
      <c r="W782" s="41"/>
      <c r="X782" s="100"/>
      <c r="Y782" s="101"/>
      <c r="Z782" s="101"/>
      <c r="AA782" s="101"/>
      <c r="AB782" s="102"/>
      <c r="AC782" s="484"/>
      <c r="AD782" s="484"/>
      <c r="AE782" s="484"/>
      <c r="AF782" s="356">
        <f t="shared" ref="AF782:AF787" si="1152">AE782+AD782+AC782</f>
        <v>0</v>
      </c>
      <c r="AG782" s="358"/>
      <c r="AH782" s="358"/>
      <c r="AI782" s="358"/>
      <c r="AJ782" s="543"/>
      <c r="AK782" s="485"/>
      <c r="AL782" s="486"/>
      <c r="AM782" s="486"/>
      <c r="AN782" s="2361"/>
      <c r="AO782" s="2227"/>
      <c r="AP782" s="2227"/>
      <c r="AQ782" s="2227"/>
      <c r="AR782" s="108"/>
      <c r="AS782" s="358"/>
      <c r="AT782" s="358"/>
      <c r="AU782" s="358"/>
      <c r="AV782" s="543"/>
      <c r="AW782" s="1971"/>
      <c r="AX782" s="665"/>
      <c r="AY782" s="666"/>
      <c r="AZ782" s="1963"/>
      <c r="BA782" s="4"/>
      <c r="BB782" s="4"/>
      <c r="BC782" s="4"/>
      <c r="BD782" s="2395"/>
      <c r="BE782" s="2418"/>
      <c r="BF782" s="378"/>
      <c r="BG782" s="2448"/>
      <c r="BH782" s="369"/>
      <c r="BI782" s="221"/>
      <c r="BJ782" s="221"/>
      <c r="BK782" s="221"/>
      <c r="BL782" s="220"/>
      <c r="BM782" s="1982"/>
      <c r="BN782" s="358"/>
      <c r="BO782" s="358"/>
      <c r="BP782" s="1983"/>
      <c r="BQ782" s="109"/>
      <c r="BR782" s="109"/>
      <c r="BS782" s="109"/>
      <c r="BT782" s="608"/>
      <c r="BU782" s="1939"/>
      <c r="BV782" s="109"/>
      <c r="BW782" s="109"/>
      <c r="BX782" s="1940"/>
      <c r="BY782" s="90"/>
      <c r="BZ782" s="90"/>
      <c r="CA782" s="90"/>
      <c r="CB782" s="120"/>
      <c r="CC782" s="41"/>
      <c r="CD782" s="41"/>
      <c r="CE782" s="41"/>
      <c r="CF782" s="100"/>
      <c r="CG782" s="38"/>
      <c r="CH782" s="38"/>
      <c r="CI782" s="38"/>
      <c r="CJ782" s="117"/>
      <c r="CK782" s="221"/>
      <c r="CL782" s="221"/>
      <c r="CM782" s="221"/>
      <c r="CN782" s="220"/>
      <c r="CO782" s="1858"/>
      <c r="CQ782" s="3"/>
      <c r="CR782" s="2020"/>
      <c r="CV782" s="121"/>
      <c r="CW782" s="2"/>
      <c r="CY782" s="3"/>
      <c r="CZ782" s="3"/>
      <c r="DA782" s="2"/>
      <c r="DC782" s="3"/>
      <c r="DD782" s="3"/>
      <c r="DE782" s="2"/>
      <c r="DG782" s="3"/>
      <c r="DH782" s="3"/>
      <c r="DI782" s="2"/>
      <c r="DK782" s="3"/>
      <c r="DL782" s="3"/>
      <c r="DM782" s="90"/>
      <c r="DN782" s="90"/>
      <c r="DO782" s="90"/>
      <c r="DP782" s="103"/>
      <c r="DQ782" s="2"/>
      <c r="DS782" s="3"/>
      <c r="DT782" s="121"/>
      <c r="DU782" s="491"/>
      <c r="DV782" s="492"/>
      <c r="DW782" s="492"/>
      <c r="DX782" s="725"/>
      <c r="DY782" s="2"/>
      <c r="EA782" s="3"/>
      <c r="EB782" s="121"/>
      <c r="EC782" s="2"/>
      <c r="EE782" s="3"/>
      <c r="EF782" s="121"/>
      <c r="EG782" s="2"/>
      <c r="EI782" s="3"/>
      <c r="EJ782" s="121"/>
      <c r="EK782" s="2"/>
      <c r="EM782" s="3"/>
      <c r="EN782" s="121"/>
      <c r="EO782" s="1870"/>
      <c r="EP782" s="462"/>
      <c r="EQ782" s="462"/>
      <c r="ER782" s="1871"/>
      <c r="ES782" s="2"/>
      <c r="EU782" s="3"/>
      <c r="EV782" s="121"/>
      <c r="EW782" s="2"/>
      <c r="EY782" s="3"/>
      <c r="EZ782" s="121"/>
      <c r="FA782" s="2"/>
      <c r="FC782" s="3"/>
      <c r="FD782" s="121"/>
      <c r="FE782" s="1682"/>
      <c r="FF782" s="1683"/>
      <c r="FG782" s="1684"/>
      <c r="FH782" s="1685"/>
      <c r="FL782" s="2252"/>
      <c r="FP782" s="2252"/>
      <c r="FQ782" s="1858"/>
      <c r="FT782" s="2252"/>
      <c r="FX782" s="2252"/>
      <c r="FY782" s="374"/>
      <c r="FZ782" s="374"/>
      <c r="GA782" s="374"/>
      <c r="GB782" s="2424"/>
      <c r="GC782" s="1906"/>
      <c r="GD782" s="683"/>
      <c r="GE782" s="683"/>
      <c r="GF782" s="1907"/>
      <c r="GG782" s="1858"/>
      <c r="GJ782" s="2252"/>
      <c r="GK782" s="1858"/>
      <c r="GN782" s="2252"/>
      <c r="GR782" s="2252"/>
      <c r="GV782" s="1858"/>
      <c r="GW782" s="1870">
        <v>4</v>
      </c>
      <c r="GX782" s="462">
        <v>5</v>
      </c>
      <c r="GY782" s="462">
        <v>5</v>
      </c>
      <c r="GZ782" s="1871">
        <f t="shared" si="1142"/>
        <v>14</v>
      </c>
      <c r="HA782" s="1870"/>
      <c r="HB782" s="462"/>
      <c r="HC782" s="462"/>
      <c r="HD782" s="1871"/>
      <c r="HE782" s="1870"/>
      <c r="HF782" s="462"/>
      <c r="HG782" s="462"/>
      <c r="HH782" s="1871"/>
      <c r="HI782" s="374"/>
      <c r="HJ782" s="374"/>
      <c r="HK782" s="374"/>
      <c r="HL782" s="2263"/>
      <c r="HM782" s="374"/>
      <c r="HN782" s="374"/>
      <c r="HO782" s="374"/>
      <c r="HP782" s="2263"/>
      <c r="HQ782" s="1870"/>
      <c r="HR782" s="462"/>
      <c r="HS782" s="462"/>
      <c r="HT782" s="1871"/>
      <c r="HU782" s="1870"/>
      <c r="HV782" s="462"/>
      <c r="HW782" s="462"/>
      <c r="HX782" s="1871"/>
      <c r="HY782" s="1870"/>
      <c r="HZ782" s="462"/>
      <c r="IA782" s="462"/>
      <c r="IB782" s="1871"/>
      <c r="IC782" s="374"/>
      <c r="ID782" s="374"/>
      <c r="IE782" s="374"/>
      <c r="IF782" s="2263"/>
      <c r="IG782" s="1870"/>
      <c r="IH782" s="462"/>
      <c r="II782" s="462"/>
      <c r="IJ782" s="1871"/>
      <c r="IK782" s="1870"/>
      <c r="IL782" s="462"/>
      <c r="IM782" s="462"/>
      <c r="IN782" s="1871"/>
      <c r="IO782" s="2477"/>
      <c r="IP782" s="2477"/>
      <c r="IQ782" s="2477"/>
      <c r="IR782" s="2478"/>
      <c r="IS782" s="1869">
        <f t="shared" si="1143"/>
        <v>4.2</v>
      </c>
      <c r="IT782" s="374">
        <f t="shared" si="1144"/>
        <v>4.2</v>
      </c>
      <c r="IU782" s="374">
        <f t="shared" si="1145"/>
        <v>5.6</v>
      </c>
      <c r="IV782" s="2263">
        <v>14</v>
      </c>
      <c r="IW782" s="1870"/>
      <c r="IX782" s="462"/>
      <c r="IY782" s="462"/>
      <c r="IZ782" s="1871"/>
      <c r="JA782" s="1870"/>
      <c r="JB782" s="462"/>
      <c r="JC782" s="462"/>
      <c r="JD782" s="1871"/>
      <c r="JE782" s="1870"/>
      <c r="JF782" s="462"/>
      <c r="JG782" s="462"/>
      <c r="JH782" s="1871"/>
      <c r="JI782" s="1870"/>
      <c r="JJ782" s="462"/>
      <c r="JK782" s="462"/>
      <c r="JL782" s="1871"/>
      <c r="JM782" s="1869"/>
      <c r="JN782" s="374"/>
      <c r="JO782" s="374"/>
      <c r="JP782" s="2263"/>
      <c r="JQ782" s="1870">
        <v>4</v>
      </c>
      <c r="JR782" s="462">
        <v>4</v>
      </c>
      <c r="JS782" s="462">
        <v>4</v>
      </c>
      <c r="JT782" s="1871">
        <f t="shared" si="1146"/>
        <v>12</v>
      </c>
      <c r="JU782" s="1870"/>
      <c r="JV782" s="462"/>
      <c r="JW782" s="462"/>
      <c r="JX782" s="1871"/>
      <c r="JY782" s="1870"/>
      <c r="JZ782" s="462"/>
      <c r="KA782" s="462"/>
      <c r="KB782" s="1871"/>
      <c r="KC782" s="1870"/>
      <c r="KD782" s="462"/>
      <c r="KE782" s="462"/>
      <c r="KF782" s="1871"/>
      <c r="KG782" s="1870"/>
      <c r="KH782" s="462"/>
      <c r="KI782" s="462"/>
      <c r="KJ782" s="1871"/>
      <c r="KK782" s="1869"/>
      <c r="KL782" s="374"/>
      <c r="KM782" s="374"/>
      <c r="KN782" s="2263"/>
      <c r="KO782" s="1870"/>
      <c r="KP782" s="462"/>
      <c r="KQ782" s="462"/>
      <c r="KR782" s="1871"/>
      <c r="KS782" s="1870"/>
      <c r="KT782" s="462"/>
      <c r="KU782" s="462"/>
      <c r="KV782" s="1871"/>
      <c r="KW782" s="1869"/>
      <c r="KX782" s="374"/>
      <c r="KY782" s="374"/>
      <c r="KZ782" s="2263"/>
      <c r="LA782" s="1870">
        <v>4</v>
      </c>
      <c r="LB782" s="462">
        <v>4</v>
      </c>
      <c r="LC782" s="462">
        <v>5</v>
      </c>
      <c r="LD782" s="1871">
        <f t="shared" si="1147"/>
        <v>13</v>
      </c>
      <c r="LE782" s="1869"/>
      <c r="LF782" s="374"/>
      <c r="LG782" s="374"/>
      <c r="LH782" s="2263"/>
      <c r="LI782" s="1869"/>
      <c r="LJ782" s="374"/>
      <c r="LK782" s="374"/>
      <c r="LL782" s="2263"/>
      <c r="LM782" s="1869"/>
      <c r="LN782" s="374"/>
      <c r="LO782" s="374"/>
      <c r="LP782" s="2263"/>
      <c r="LQ782" s="1869"/>
      <c r="LR782" s="374"/>
      <c r="LS782" s="374"/>
      <c r="LT782" s="2263"/>
      <c r="LU782" s="1869"/>
      <c r="LV782" s="374"/>
      <c r="LW782" s="374"/>
      <c r="LX782" s="2263"/>
      <c r="LY782" s="1869"/>
      <c r="LZ782" s="374"/>
      <c r="MA782" s="374"/>
      <c r="MB782" s="2263"/>
      <c r="MC782" s="1869"/>
      <c r="MD782" s="374"/>
      <c r="ME782" s="374"/>
      <c r="MF782" s="2263"/>
      <c r="MG782" s="1869"/>
      <c r="MH782" s="374"/>
      <c r="MI782" s="374"/>
      <c r="MJ782" s="2263"/>
      <c r="MK782" s="1869"/>
      <c r="ML782" s="374"/>
      <c r="MM782" s="374"/>
      <c r="MN782" s="2263"/>
      <c r="MO782" s="1869"/>
      <c r="MP782" s="374"/>
      <c r="MQ782" s="374"/>
      <c r="MR782" s="2263"/>
      <c r="MS782" s="1869"/>
      <c r="MT782" s="374"/>
      <c r="MU782" s="374"/>
      <c r="MV782" s="2263"/>
      <c r="MW782" s="1869"/>
      <c r="MX782" s="374"/>
      <c r="MY782" s="374"/>
      <c r="MZ782" s="2263"/>
      <c r="NA782" s="1869"/>
      <c r="NB782" s="374"/>
      <c r="NC782" s="374"/>
      <c r="ND782" s="2263"/>
    </row>
    <row r="783" spans="1:368" s="78" customFormat="1" thickBot="1">
      <c r="A783" s="899"/>
      <c r="B783" s="1754"/>
      <c r="C783" s="1790"/>
      <c r="D783" s="2331"/>
      <c r="E783" s="1790"/>
      <c r="F783" s="2342"/>
      <c r="G783" s="2342" t="s">
        <v>837</v>
      </c>
      <c r="H783" s="2343">
        <f t="shared" si="1148"/>
        <v>2.4249999999999998</v>
      </c>
      <c r="I783" s="2343">
        <f t="shared" si="1149"/>
        <v>3.4249999999999998</v>
      </c>
      <c r="J783" s="2343">
        <f t="shared" si="1150"/>
        <v>3.65</v>
      </c>
      <c r="K783" s="2214">
        <f t="shared" si="1151"/>
        <v>9.5</v>
      </c>
      <c r="L783" s="1754"/>
      <c r="M783" s="65"/>
      <c r="N783" s="65"/>
      <c r="O783" s="65"/>
      <c r="P783" s="218"/>
      <c r="Q783" s="2496"/>
      <c r="R783" s="2483"/>
      <c r="S783" s="2483"/>
      <c r="T783" s="2484"/>
      <c r="U783" s="41"/>
      <c r="V783" s="41"/>
      <c r="W783" s="41"/>
      <c r="X783" s="100"/>
      <c r="Y783" s="101"/>
      <c r="Z783" s="101"/>
      <c r="AA783" s="101"/>
      <c r="AB783" s="102"/>
      <c r="AC783" s="484"/>
      <c r="AD783" s="484"/>
      <c r="AE783" s="484"/>
      <c r="AF783" s="356">
        <f t="shared" si="1152"/>
        <v>0</v>
      </c>
      <c r="AG783" s="358"/>
      <c r="AH783" s="358"/>
      <c r="AI783" s="358"/>
      <c r="AJ783" s="543"/>
      <c r="AK783" s="485"/>
      <c r="AL783" s="486"/>
      <c r="AM783" s="486"/>
      <c r="AN783" s="2361"/>
      <c r="AO783" s="2227"/>
      <c r="AP783" s="2227"/>
      <c r="AQ783" s="2227"/>
      <c r="AR783" s="108"/>
      <c r="AS783" s="358"/>
      <c r="AT783" s="358"/>
      <c r="AU783" s="358"/>
      <c r="AV783" s="543"/>
      <c r="AW783" s="1971"/>
      <c r="AX783" s="665"/>
      <c r="AY783" s="666"/>
      <c r="AZ783" s="1963"/>
      <c r="BA783" s="4"/>
      <c r="BB783" s="4"/>
      <c r="BC783" s="4"/>
      <c r="BD783" s="2395"/>
      <c r="BE783" s="2418"/>
      <c r="BF783" s="378"/>
      <c r="BG783" s="2448"/>
      <c r="BH783" s="369"/>
      <c r="BI783" s="221"/>
      <c r="BJ783" s="221"/>
      <c r="BK783" s="221"/>
      <c r="BL783" s="220"/>
      <c r="BM783" s="1982"/>
      <c r="BN783" s="358"/>
      <c r="BO783" s="358"/>
      <c r="BP783" s="1983"/>
      <c r="BQ783" s="109"/>
      <c r="BR783" s="109"/>
      <c r="BS783" s="109"/>
      <c r="BT783" s="608"/>
      <c r="BU783" s="1939"/>
      <c r="BV783" s="109"/>
      <c r="BW783" s="109"/>
      <c r="BX783" s="1940"/>
      <c r="BY783" s="90"/>
      <c r="BZ783" s="90"/>
      <c r="CA783" s="90"/>
      <c r="CB783" s="120"/>
      <c r="CC783" s="41"/>
      <c r="CD783" s="41"/>
      <c r="CE783" s="41"/>
      <c r="CF783" s="100"/>
      <c r="CG783" s="38"/>
      <c r="CH783" s="38"/>
      <c r="CI783" s="38"/>
      <c r="CJ783" s="117"/>
      <c r="CK783" s="221"/>
      <c r="CL783" s="221"/>
      <c r="CM783" s="221"/>
      <c r="CN783" s="220"/>
      <c r="CO783" s="1858"/>
      <c r="CQ783" s="3"/>
      <c r="CR783" s="2020"/>
      <c r="CV783" s="121"/>
      <c r="CW783" s="2"/>
      <c r="CY783" s="3"/>
      <c r="CZ783" s="3"/>
      <c r="DA783" s="2"/>
      <c r="DC783" s="3"/>
      <c r="DD783" s="3"/>
      <c r="DE783" s="2"/>
      <c r="DG783" s="3"/>
      <c r="DH783" s="3"/>
      <c r="DI783" s="2"/>
      <c r="DK783" s="3"/>
      <c r="DL783" s="3"/>
      <c r="DM783" s="90"/>
      <c r="DN783" s="90"/>
      <c r="DO783" s="90"/>
      <c r="DP783" s="103"/>
      <c r="DQ783" s="2"/>
      <c r="DS783" s="3"/>
      <c r="DT783" s="121"/>
      <c r="DU783" s="491"/>
      <c r="DV783" s="492"/>
      <c r="DW783" s="492"/>
      <c r="DX783" s="725"/>
      <c r="DY783" s="2"/>
      <c r="EA783" s="3"/>
      <c r="EB783" s="121"/>
      <c r="EC783" s="2"/>
      <c r="EE783" s="3"/>
      <c r="EF783" s="121"/>
      <c r="EG783" s="2"/>
      <c r="EI783" s="3"/>
      <c r="EJ783" s="121"/>
      <c r="EK783" s="2"/>
      <c r="EM783" s="3"/>
      <c r="EN783" s="121"/>
      <c r="EO783" s="1870"/>
      <c r="EP783" s="462"/>
      <c r="EQ783" s="462"/>
      <c r="ER783" s="1871"/>
      <c r="ES783" s="2"/>
      <c r="EU783" s="3"/>
      <c r="EV783" s="121"/>
      <c r="EW783" s="2"/>
      <c r="EY783" s="3"/>
      <c r="EZ783" s="121"/>
      <c r="FA783" s="2"/>
      <c r="FC783" s="3"/>
      <c r="FD783" s="121"/>
      <c r="FE783" s="1682"/>
      <c r="FF783" s="1683"/>
      <c r="FG783" s="1684"/>
      <c r="FH783" s="1685"/>
      <c r="FL783" s="2252"/>
      <c r="FP783" s="2252"/>
      <c r="FQ783" s="1858"/>
      <c r="FT783" s="2252"/>
      <c r="FX783" s="2252"/>
      <c r="FY783" s="374"/>
      <c r="FZ783" s="374"/>
      <c r="GA783" s="374"/>
      <c r="GB783" s="2424"/>
      <c r="GC783" s="1906"/>
      <c r="GD783" s="683"/>
      <c r="GE783" s="683"/>
      <c r="GF783" s="1907"/>
      <c r="GG783" s="1858"/>
      <c r="GJ783" s="2252"/>
      <c r="GK783" s="1858"/>
      <c r="GN783" s="2252"/>
      <c r="GR783" s="2252"/>
      <c r="GV783" s="1858"/>
      <c r="GW783" s="1870">
        <v>2</v>
      </c>
      <c r="GX783" s="462">
        <v>4</v>
      </c>
      <c r="GY783" s="462">
        <v>4</v>
      </c>
      <c r="GZ783" s="1871">
        <f t="shared" si="1142"/>
        <v>10</v>
      </c>
      <c r="HA783" s="1870"/>
      <c r="HB783" s="462"/>
      <c r="HC783" s="462"/>
      <c r="HD783" s="1871"/>
      <c r="HE783" s="1870"/>
      <c r="HF783" s="462"/>
      <c r="HG783" s="462"/>
      <c r="HH783" s="1871"/>
      <c r="HI783" s="374"/>
      <c r="HJ783" s="374"/>
      <c r="HK783" s="374"/>
      <c r="HL783" s="2263"/>
      <c r="HM783" s="374"/>
      <c r="HN783" s="374"/>
      <c r="HO783" s="374"/>
      <c r="HP783" s="2263"/>
      <c r="HQ783" s="1870"/>
      <c r="HR783" s="462"/>
      <c r="HS783" s="462"/>
      <c r="HT783" s="1871"/>
      <c r="HU783" s="1870"/>
      <c r="HV783" s="462"/>
      <c r="HW783" s="462"/>
      <c r="HX783" s="1871"/>
      <c r="HY783" s="1870"/>
      <c r="HZ783" s="462"/>
      <c r="IA783" s="462"/>
      <c r="IB783" s="1871"/>
      <c r="IC783" s="805"/>
      <c r="ID783" s="805"/>
      <c r="IE783" s="805"/>
      <c r="IF783" s="2568"/>
      <c r="IG783" s="1870"/>
      <c r="IH783" s="462"/>
      <c r="II783" s="462"/>
      <c r="IJ783" s="1871"/>
      <c r="IK783" s="1870"/>
      <c r="IL783" s="462"/>
      <c r="IM783" s="462"/>
      <c r="IN783" s="1871"/>
      <c r="IO783" s="2477"/>
      <c r="IP783" s="2477"/>
      <c r="IQ783" s="2477"/>
      <c r="IR783" s="2478"/>
      <c r="IS783" s="1869">
        <f t="shared" si="1143"/>
        <v>2.7</v>
      </c>
      <c r="IT783" s="374">
        <f t="shared" si="1144"/>
        <v>2.7</v>
      </c>
      <c r="IU783" s="374">
        <f t="shared" si="1145"/>
        <v>3.6</v>
      </c>
      <c r="IV783" s="2263">
        <v>9</v>
      </c>
      <c r="IW783" s="1870"/>
      <c r="IX783" s="462"/>
      <c r="IY783" s="462"/>
      <c r="IZ783" s="1871"/>
      <c r="JA783" s="1870"/>
      <c r="JB783" s="462"/>
      <c r="JC783" s="462"/>
      <c r="JD783" s="1871"/>
      <c r="JE783" s="1870"/>
      <c r="JF783" s="462"/>
      <c r="JG783" s="462"/>
      <c r="JH783" s="1871"/>
      <c r="JI783" s="1870"/>
      <c r="JJ783" s="462"/>
      <c r="JK783" s="462"/>
      <c r="JL783" s="1871"/>
      <c r="JM783" s="1869"/>
      <c r="JN783" s="374"/>
      <c r="JO783" s="374"/>
      <c r="JP783" s="2263"/>
      <c r="JQ783" s="1870">
        <v>2</v>
      </c>
      <c r="JR783" s="462">
        <v>4</v>
      </c>
      <c r="JS783" s="462">
        <v>4</v>
      </c>
      <c r="JT783" s="1871">
        <f t="shared" si="1146"/>
        <v>10</v>
      </c>
      <c r="JU783" s="1870"/>
      <c r="JV783" s="462"/>
      <c r="JW783" s="462"/>
      <c r="JX783" s="1871"/>
      <c r="JY783" s="1870"/>
      <c r="JZ783" s="462"/>
      <c r="KA783" s="462"/>
      <c r="KB783" s="1871"/>
      <c r="KC783" s="1870"/>
      <c r="KD783" s="462"/>
      <c r="KE783" s="462"/>
      <c r="KF783" s="1871"/>
      <c r="KG783" s="1870"/>
      <c r="KH783" s="462"/>
      <c r="KI783" s="462"/>
      <c r="KJ783" s="1871"/>
      <c r="KK783" s="1869"/>
      <c r="KL783" s="374"/>
      <c r="KM783" s="374"/>
      <c r="KN783" s="2263"/>
      <c r="KO783" s="1870"/>
      <c r="KP783" s="462"/>
      <c r="KQ783" s="462"/>
      <c r="KR783" s="1871"/>
      <c r="KS783" s="1870"/>
      <c r="KT783" s="462"/>
      <c r="KU783" s="462"/>
      <c r="KV783" s="1871"/>
      <c r="KW783" s="1869"/>
      <c r="KX783" s="374"/>
      <c r="KY783" s="374"/>
      <c r="KZ783" s="2263"/>
      <c r="LA783" s="1870">
        <v>3</v>
      </c>
      <c r="LB783" s="462">
        <v>3</v>
      </c>
      <c r="LC783" s="462">
        <v>3</v>
      </c>
      <c r="LD783" s="1871">
        <f t="shared" si="1147"/>
        <v>9</v>
      </c>
      <c r="LE783" s="1869"/>
      <c r="LF783" s="374"/>
      <c r="LG783" s="374"/>
      <c r="LH783" s="2263"/>
      <c r="LI783" s="1869"/>
      <c r="LJ783" s="374"/>
      <c r="LK783" s="374"/>
      <c r="LL783" s="2263"/>
      <c r="LM783" s="1869"/>
      <c r="LN783" s="374"/>
      <c r="LO783" s="374"/>
      <c r="LP783" s="2263"/>
      <c r="LQ783" s="1869"/>
      <c r="LR783" s="374"/>
      <c r="LS783" s="374"/>
      <c r="LT783" s="2263"/>
      <c r="LU783" s="1869"/>
      <c r="LV783" s="374"/>
      <c r="LW783" s="374"/>
      <c r="LX783" s="2263"/>
      <c r="LY783" s="1869"/>
      <c r="LZ783" s="374"/>
      <c r="MA783" s="374"/>
      <c r="MB783" s="2263"/>
      <c r="MC783" s="1869"/>
      <c r="MD783" s="374"/>
      <c r="ME783" s="374"/>
      <c r="MF783" s="2263"/>
      <c r="MG783" s="1869"/>
      <c r="MH783" s="374"/>
      <c r="MI783" s="374"/>
      <c r="MJ783" s="2263"/>
      <c r="MK783" s="1869"/>
      <c r="ML783" s="374"/>
      <c r="MM783" s="374"/>
      <c r="MN783" s="2263"/>
      <c r="MO783" s="1869"/>
      <c r="MP783" s="374"/>
      <c r="MQ783" s="374"/>
      <c r="MR783" s="2263"/>
      <c r="MS783" s="1869"/>
      <c r="MT783" s="374"/>
      <c r="MU783" s="374"/>
      <c r="MV783" s="2263"/>
      <c r="MW783" s="1869"/>
      <c r="MX783" s="374"/>
      <c r="MY783" s="374"/>
      <c r="MZ783" s="2263"/>
      <c r="NA783" s="1869"/>
      <c r="NB783" s="374"/>
      <c r="NC783" s="374"/>
      <c r="ND783" s="2263"/>
    </row>
    <row r="784" spans="1:368" s="78" customFormat="1" thickBot="1">
      <c r="A784" s="899"/>
      <c r="B784" s="1754"/>
      <c r="C784" s="1790"/>
      <c r="D784" s="2331"/>
      <c r="E784" s="1790"/>
      <c r="F784" s="2342"/>
      <c r="G784" s="2342" t="s">
        <v>838</v>
      </c>
      <c r="H784" s="2343">
        <f t="shared" si="1148"/>
        <v>3.3250000000000002</v>
      </c>
      <c r="I784" s="2343">
        <f t="shared" si="1149"/>
        <v>3.3250000000000002</v>
      </c>
      <c r="J784" s="2343">
        <f t="shared" si="1150"/>
        <v>4.3499999999999996</v>
      </c>
      <c r="K784" s="2214">
        <f t="shared" si="1151"/>
        <v>11</v>
      </c>
      <c r="L784" s="1754"/>
      <c r="M784" s="65"/>
      <c r="N784" s="65"/>
      <c r="O784" s="65"/>
      <c r="P784" s="218"/>
      <c r="Q784" s="2496"/>
      <c r="R784" s="2483"/>
      <c r="S784" s="2483"/>
      <c r="T784" s="2484"/>
      <c r="U784" s="41"/>
      <c r="V784" s="41"/>
      <c r="W784" s="41"/>
      <c r="X784" s="100"/>
      <c r="Y784" s="101"/>
      <c r="Z784" s="101"/>
      <c r="AA784" s="101"/>
      <c r="AB784" s="102"/>
      <c r="AC784" s="484"/>
      <c r="AD784" s="484"/>
      <c r="AE784" s="484"/>
      <c r="AF784" s="356">
        <f t="shared" si="1152"/>
        <v>0</v>
      </c>
      <c r="AG784" s="358"/>
      <c r="AH784" s="358"/>
      <c r="AI784" s="358"/>
      <c r="AJ784" s="543"/>
      <c r="AK784" s="485"/>
      <c r="AL784" s="486"/>
      <c r="AM784" s="486"/>
      <c r="AN784" s="2361"/>
      <c r="AO784" s="2227"/>
      <c r="AP784" s="2227"/>
      <c r="AQ784" s="2227"/>
      <c r="AR784" s="108"/>
      <c r="AS784" s="358"/>
      <c r="AT784" s="358"/>
      <c r="AU784" s="358"/>
      <c r="AV784" s="543"/>
      <c r="AW784" s="1971"/>
      <c r="AX784" s="665"/>
      <c r="AY784" s="666"/>
      <c r="AZ784" s="1963"/>
      <c r="BA784" s="4"/>
      <c r="BB784" s="4"/>
      <c r="BC784" s="4"/>
      <c r="BD784" s="2395"/>
      <c r="BE784" s="1906"/>
      <c r="BF784" s="683"/>
      <c r="BG784" s="2466"/>
      <c r="BH784" s="2409"/>
      <c r="BI784" s="221"/>
      <c r="BJ784" s="221"/>
      <c r="BK784" s="221"/>
      <c r="BL784" s="220"/>
      <c r="BM784" s="1982"/>
      <c r="BN784" s="358"/>
      <c r="BO784" s="358"/>
      <c r="BP784" s="1983"/>
      <c r="BQ784" s="109"/>
      <c r="BR784" s="109"/>
      <c r="BS784" s="109"/>
      <c r="BT784" s="608"/>
      <c r="BU784" s="1939"/>
      <c r="BV784" s="109"/>
      <c r="BW784" s="109"/>
      <c r="BX784" s="1940"/>
      <c r="BY784" s="90"/>
      <c r="BZ784" s="90"/>
      <c r="CA784" s="90"/>
      <c r="CB784" s="120"/>
      <c r="CC784" s="41"/>
      <c r="CD784" s="41"/>
      <c r="CE784" s="41"/>
      <c r="CF784" s="100"/>
      <c r="CG784" s="38"/>
      <c r="CH784" s="38"/>
      <c r="CI784" s="38"/>
      <c r="CJ784" s="117"/>
      <c r="CK784" s="221"/>
      <c r="CL784" s="221"/>
      <c r="CM784" s="221"/>
      <c r="CN784" s="220"/>
      <c r="CO784" s="1858"/>
      <c r="CQ784" s="3"/>
      <c r="CR784" s="2020"/>
      <c r="CV784" s="121"/>
      <c r="CW784" s="2"/>
      <c r="CY784" s="3"/>
      <c r="CZ784" s="3"/>
      <c r="DA784" s="2"/>
      <c r="DC784" s="3"/>
      <c r="DD784" s="3"/>
      <c r="DE784" s="2"/>
      <c r="DG784" s="3"/>
      <c r="DH784" s="3"/>
      <c r="DI784" s="2"/>
      <c r="DK784" s="3"/>
      <c r="DL784" s="3"/>
      <c r="DM784" s="90"/>
      <c r="DN784" s="90"/>
      <c r="DO784" s="90"/>
      <c r="DP784" s="103"/>
      <c r="DQ784" s="2"/>
      <c r="DS784" s="3"/>
      <c r="DT784" s="121"/>
      <c r="DU784" s="491"/>
      <c r="DV784" s="492"/>
      <c r="DW784" s="492"/>
      <c r="DX784" s="725"/>
      <c r="DY784" s="2"/>
      <c r="EA784" s="3"/>
      <c r="EB784" s="121"/>
      <c r="EC784" s="2"/>
      <c r="EE784" s="3"/>
      <c r="EF784" s="121"/>
      <c r="EG784" s="2"/>
      <c r="EI784" s="3"/>
      <c r="EJ784" s="121"/>
      <c r="EK784" s="2"/>
      <c r="EM784" s="3"/>
      <c r="EN784" s="121"/>
      <c r="EO784" s="1870"/>
      <c r="EP784" s="462"/>
      <c r="EQ784" s="462"/>
      <c r="ER784" s="1871"/>
      <c r="ES784" s="2"/>
      <c r="EU784" s="3"/>
      <c r="EV784" s="121"/>
      <c r="EW784" s="2"/>
      <c r="EY784" s="3"/>
      <c r="EZ784" s="121"/>
      <c r="FA784" s="2"/>
      <c r="FC784" s="3"/>
      <c r="FD784" s="121"/>
      <c r="FE784" s="1682"/>
      <c r="FF784" s="1683"/>
      <c r="FG784" s="1684"/>
      <c r="FH784" s="1685"/>
      <c r="FL784" s="2252"/>
      <c r="FP784" s="2252"/>
      <c r="FQ784" s="1858"/>
      <c r="FT784" s="2252"/>
      <c r="FX784" s="2252"/>
      <c r="FY784" s="374"/>
      <c r="FZ784" s="374"/>
      <c r="GA784" s="374"/>
      <c r="GB784" s="2424"/>
      <c r="GC784" s="1906"/>
      <c r="GD784" s="683"/>
      <c r="GE784" s="683"/>
      <c r="GF784" s="1907"/>
      <c r="GG784" s="1858"/>
      <c r="GJ784" s="2252"/>
      <c r="GK784" s="1858"/>
      <c r="GN784" s="2252"/>
      <c r="GR784" s="2252"/>
      <c r="GV784" s="1858"/>
      <c r="GW784" s="1870">
        <v>3</v>
      </c>
      <c r="GX784" s="462">
        <v>3</v>
      </c>
      <c r="GY784" s="462">
        <v>4</v>
      </c>
      <c r="GZ784" s="1871">
        <f t="shared" si="1142"/>
        <v>10</v>
      </c>
      <c r="HA784" s="1870"/>
      <c r="HB784" s="462"/>
      <c r="HC784" s="462"/>
      <c r="HD784" s="1871"/>
      <c r="HE784" s="1870"/>
      <c r="HF784" s="462"/>
      <c r="HG784" s="462"/>
      <c r="HH784" s="1871"/>
      <c r="HI784" s="374"/>
      <c r="HJ784" s="374"/>
      <c r="HK784" s="374"/>
      <c r="HL784" s="2263"/>
      <c r="HM784" s="374"/>
      <c r="HN784" s="374"/>
      <c r="HO784" s="374"/>
      <c r="HP784" s="2263"/>
      <c r="HQ784" s="1870"/>
      <c r="HR784" s="462"/>
      <c r="HS784" s="462"/>
      <c r="HT784" s="1871"/>
      <c r="HU784" s="1870"/>
      <c r="HV784" s="462"/>
      <c r="HW784" s="462"/>
      <c r="HX784" s="1871"/>
      <c r="HY784" s="1870"/>
      <c r="HZ784" s="462"/>
      <c r="IA784" s="462"/>
      <c r="IB784" s="1871"/>
      <c r="IC784" s="374"/>
      <c r="ID784" s="374"/>
      <c r="IE784" s="374"/>
      <c r="IF784" s="2263"/>
      <c r="IG784" s="1870"/>
      <c r="IH784" s="462"/>
      <c r="II784" s="462"/>
      <c r="IJ784" s="1871"/>
      <c r="IK784" s="1870"/>
      <c r="IL784" s="462"/>
      <c r="IM784" s="462"/>
      <c r="IN784" s="1871"/>
      <c r="IO784" s="2477"/>
      <c r="IP784" s="2477"/>
      <c r="IQ784" s="2477"/>
      <c r="IR784" s="2478"/>
      <c r="IS784" s="1869">
        <f t="shared" si="1143"/>
        <v>3.3</v>
      </c>
      <c r="IT784" s="374">
        <f t="shared" si="1144"/>
        <v>3.3</v>
      </c>
      <c r="IU784" s="374">
        <f t="shared" si="1145"/>
        <v>4.4000000000000004</v>
      </c>
      <c r="IV784" s="2263">
        <v>11</v>
      </c>
      <c r="IW784" s="1870"/>
      <c r="IX784" s="462"/>
      <c r="IY784" s="462"/>
      <c r="IZ784" s="1871"/>
      <c r="JA784" s="1870"/>
      <c r="JB784" s="462"/>
      <c r="JC784" s="462"/>
      <c r="JD784" s="1871"/>
      <c r="JE784" s="1870"/>
      <c r="JF784" s="462"/>
      <c r="JG784" s="462"/>
      <c r="JH784" s="1871"/>
      <c r="JI784" s="1870"/>
      <c r="JJ784" s="462"/>
      <c r="JK784" s="462"/>
      <c r="JL784" s="1871"/>
      <c r="JM784" s="1869"/>
      <c r="JN784" s="374"/>
      <c r="JO784" s="374"/>
      <c r="JP784" s="2263"/>
      <c r="JQ784" s="1870">
        <v>4</v>
      </c>
      <c r="JR784" s="462">
        <v>4</v>
      </c>
      <c r="JS784" s="462">
        <v>4</v>
      </c>
      <c r="JT784" s="1871">
        <f t="shared" si="1146"/>
        <v>12</v>
      </c>
      <c r="JU784" s="1870"/>
      <c r="JV784" s="462"/>
      <c r="JW784" s="462"/>
      <c r="JX784" s="1871"/>
      <c r="JY784" s="1870"/>
      <c r="JZ784" s="462"/>
      <c r="KA784" s="462"/>
      <c r="KB784" s="1871"/>
      <c r="KC784" s="1870"/>
      <c r="KD784" s="462"/>
      <c r="KE784" s="462"/>
      <c r="KF784" s="1871"/>
      <c r="KG784" s="1870"/>
      <c r="KH784" s="462"/>
      <c r="KI784" s="462"/>
      <c r="KJ784" s="1871"/>
      <c r="KK784" s="1869"/>
      <c r="KL784" s="374"/>
      <c r="KM784" s="374"/>
      <c r="KN784" s="2263"/>
      <c r="KO784" s="1870"/>
      <c r="KP784" s="462"/>
      <c r="KQ784" s="462"/>
      <c r="KR784" s="1871"/>
      <c r="KS784" s="1870"/>
      <c r="KT784" s="462"/>
      <c r="KU784" s="462"/>
      <c r="KV784" s="1871"/>
      <c r="KW784" s="1869"/>
      <c r="KX784" s="374"/>
      <c r="KY784" s="374"/>
      <c r="KZ784" s="2263"/>
      <c r="LA784" s="1870">
        <v>3</v>
      </c>
      <c r="LB784" s="462">
        <v>3</v>
      </c>
      <c r="LC784" s="462">
        <v>5</v>
      </c>
      <c r="LD784" s="1871">
        <f t="shared" si="1147"/>
        <v>11</v>
      </c>
      <c r="LE784" s="1869"/>
      <c r="LF784" s="374"/>
      <c r="LG784" s="374"/>
      <c r="LH784" s="2263"/>
      <c r="LI784" s="1869"/>
      <c r="LJ784" s="374"/>
      <c r="LK784" s="374"/>
      <c r="LL784" s="2263"/>
      <c r="LM784" s="1869"/>
      <c r="LN784" s="374"/>
      <c r="LO784" s="374"/>
      <c r="LP784" s="2263"/>
      <c r="LQ784" s="1869"/>
      <c r="LR784" s="374"/>
      <c r="LS784" s="374"/>
      <c r="LT784" s="2263"/>
      <c r="LU784" s="1869"/>
      <c r="LV784" s="374"/>
      <c r="LW784" s="374"/>
      <c r="LX784" s="2263"/>
      <c r="LY784" s="1869"/>
      <c r="LZ784" s="374"/>
      <c r="MA784" s="374"/>
      <c r="MB784" s="2263"/>
      <c r="MC784" s="1869"/>
      <c r="MD784" s="374"/>
      <c r="ME784" s="374"/>
      <c r="MF784" s="2263"/>
      <c r="MG784" s="1869"/>
      <c r="MH784" s="374"/>
      <c r="MI784" s="374"/>
      <c r="MJ784" s="2263"/>
      <c r="MK784" s="1869"/>
      <c r="ML784" s="374"/>
      <c r="MM784" s="374"/>
      <c r="MN784" s="2263"/>
      <c r="MO784" s="1869"/>
      <c r="MP784" s="374"/>
      <c r="MQ784" s="374"/>
      <c r="MR784" s="2263"/>
      <c r="MS784" s="1869"/>
      <c r="MT784" s="374"/>
      <c r="MU784" s="374"/>
      <c r="MV784" s="2263"/>
      <c r="MW784" s="1869"/>
      <c r="MX784" s="374"/>
      <c r="MY784" s="374"/>
      <c r="MZ784" s="2263"/>
      <c r="NA784" s="1869"/>
      <c r="NB784" s="374"/>
      <c r="NC784" s="374"/>
      <c r="ND784" s="2263"/>
    </row>
    <row r="785" spans="1:368" s="78" customFormat="1" thickBot="1">
      <c r="A785" s="899"/>
      <c r="B785" s="1754"/>
      <c r="C785" s="1790"/>
      <c r="D785" s="2331"/>
      <c r="E785" s="1790"/>
      <c r="F785" s="2342"/>
      <c r="G785" s="2342" t="s">
        <v>839</v>
      </c>
      <c r="H785" s="2343">
        <f t="shared" si="1148"/>
        <v>3.9332500000000001</v>
      </c>
      <c r="I785" s="2354">
        <f t="shared" si="1149"/>
        <v>4.6832500000000001</v>
      </c>
      <c r="J785" s="2354">
        <f t="shared" si="1150"/>
        <v>5.1609999999999996</v>
      </c>
      <c r="K785" s="2214">
        <f t="shared" si="1151"/>
        <v>13.7775</v>
      </c>
      <c r="L785" s="1754"/>
      <c r="M785" s="65"/>
      <c r="N785" s="65"/>
      <c r="O785" s="65"/>
      <c r="P785" s="218"/>
      <c r="Q785" s="2496"/>
      <c r="R785" s="2483"/>
      <c r="S785" s="2483"/>
      <c r="T785" s="2484"/>
      <c r="U785" s="41"/>
      <c r="V785" s="41"/>
      <c r="W785" s="41"/>
      <c r="X785" s="100"/>
      <c r="Y785" s="101"/>
      <c r="Z785" s="101"/>
      <c r="AA785" s="101"/>
      <c r="AB785" s="102"/>
      <c r="AC785" s="484"/>
      <c r="AD785" s="484"/>
      <c r="AE785" s="484"/>
      <c r="AF785" s="356">
        <f t="shared" si="1152"/>
        <v>0</v>
      </c>
      <c r="AG785" s="358"/>
      <c r="AH785" s="358"/>
      <c r="AI785" s="358"/>
      <c r="AJ785" s="543"/>
      <c r="AK785" s="485"/>
      <c r="AL785" s="486"/>
      <c r="AM785" s="486"/>
      <c r="AN785" s="2361"/>
      <c r="AO785" s="2227"/>
      <c r="AP785" s="2227"/>
      <c r="AQ785" s="2227"/>
      <c r="AR785" s="108"/>
      <c r="AS785" s="358"/>
      <c r="AT785" s="358"/>
      <c r="AU785" s="358"/>
      <c r="AV785" s="543"/>
      <c r="AW785" s="1971"/>
      <c r="AX785" s="665"/>
      <c r="AY785" s="666"/>
      <c r="AZ785" s="1963"/>
      <c r="BA785" s="4"/>
      <c r="BB785" s="4"/>
      <c r="BC785" s="4"/>
      <c r="BD785" s="2395"/>
      <c r="BE785" s="2418"/>
      <c r="BF785" s="378"/>
      <c r="BG785" s="2448"/>
      <c r="BH785" s="369"/>
      <c r="BI785" s="221"/>
      <c r="BJ785" s="221"/>
      <c r="BK785" s="221"/>
      <c r="BL785" s="220"/>
      <c r="BM785" s="1982"/>
      <c r="BN785" s="358"/>
      <c r="BO785" s="358"/>
      <c r="BP785" s="1983"/>
      <c r="BQ785" s="109"/>
      <c r="BR785" s="109"/>
      <c r="BS785" s="109"/>
      <c r="BT785" s="608"/>
      <c r="BU785" s="1939"/>
      <c r="BV785" s="109"/>
      <c r="BW785" s="109"/>
      <c r="BX785" s="1940"/>
      <c r="BY785" s="90"/>
      <c r="BZ785" s="90"/>
      <c r="CA785" s="90"/>
      <c r="CB785" s="120"/>
      <c r="CC785" s="41"/>
      <c r="CD785" s="41"/>
      <c r="CE785" s="41"/>
      <c r="CF785" s="100"/>
      <c r="CG785" s="38"/>
      <c r="CH785" s="38"/>
      <c r="CI785" s="38"/>
      <c r="CJ785" s="117"/>
      <c r="CK785" s="221"/>
      <c r="CL785" s="221"/>
      <c r="CM785" s="221"/>
      <c r="CN785" s="220"/>
      <c r="CO785" s="1858"/>
      <c r="CQ785" s="3"/>
      <c r="CR785" s="2020"/>
      <c r="CV785" s="121"/>
      <c r="CW785" s="2"/>
      <c r="CY785" s="3"/>
      <c r="CZ785" s="3"/>
      <c r="DA785" s="2"/>
      <c r="DC785" s="3"/>
      <c r="DD785" s="3"/>
      <c r="DE785" s="2"/>
      <c r="DG785" s="3"/>
      <c r="DH785" s="3"/>
      <c r="DI785" s="2"/>
      <c r="DK785" s="3"/>
      <c r="DL785" s="3"/>
      <c r="DM785" s="90"/>
      <c r="DN785" s="90"/>
      <c r="DO785" s="90"/>
      <c r="DP785" s="103"/>
      <c r="DQ785" s="2"/>
      <c r="DS785" s="3"/>
      <c r="DT785" s="121"/>
      <c r="DU785" s="491"/>
      <c r="DV785" s="492"/>
      <c r="DW785" s="492"/>
      <c r="DX785" s="725"/>
      <c r="DY785" s="2"/>
      <c r="EA785" s="3"/>
      <c r="EB785" s="121"/>
      <c r="EC785" s="2"/>
      <c r="EE785" s="3"/>
      <c r="EF785" s="121"/>
      <c r="EG785" s="2"/>
      <c r="EI785" s="3"/>
      <c r="EJ785" s="121"/>
      <c r="EK785" s="2"/>
      <c r="EM785" s="3"/>
      <c r="EN785" s="121"/>
      <c r="EO785" s="1870"/>
      <c r="EP785" s="462"/>
      <c r="EQ785" s="462"/>
      <c r="ER785" s="1871"/>
      <c r="ES785" s="2"/>
      <c r="EU785" s="3"/>
      <c r="EV785" s="121"/>
      <c r="EW785" s="2"/>
      <c r="EY785" s="3"/>
      <c r="EZ785" s="121"/>
      <c r="FA785" s="2"/>
      <c r="FC785" s="3"/>
      <c r="FD785" s="121"/>
      <c r="FE785" s="1682"/>
      <c r="FF785" s="1683"/>
      <c r="FG785" s="1684"/>
      <c r="FH785" s="1685"/>
      <c r="FL785" s="2252"/>
      <c r="FP785" s="2252"/>
      <c r="FQ785" s="1858"/>
      <c r="FT785" s="2252"/>
      <c r="FX785" s="2252"/>
      <c r="FY785" s="374"/>
      <c r="FZ785" s="374"/>
      <c r="GA785" s="374"/>
      <c r="GB785" s="2424"/>
      <c r="GC785" s="1906"/>
      <c r="GD785" s="683"/>
      <c r="GE785" s="683"/>
      <c r="GF785" s="1907"/>
      <c r="GG785" s="1858"/>
      <c r="GJ785" s="2252"/>
      <c r="GK785" s="1858"/>
      <c r="GN785" s="2252"/>
      <c r="GR785" s="2252"/>
      <c r="GV785" s="1858"/>
      <c r="GW785" s="1870">
        <v>3</v>
      </c>
      <c r="GX785" s="462">
        <v>5</v>
      </c>
      <c r="GY785" s="462">
        <v>4</v>
      </c>
      <c r="GZ785" s="1871">
        <f t="shared" si="1142"/>
        <v>12</v>
      </c>
      <c r="HA785" s="1870"/>
      <c r="HB785" s="462"/>
      <c r="HC785" s="462"/>
      <c r="HD785" s="1871"/>
      <c r="HE785" s="1870"/>
      <c r="HF785" s="462"/>
      <c r="HG785" s="462"/>
      <c r="HH785" s="1871"/>
      <c r="HI785" s="374"/>
      <c r="HJ785" s="374"/>
      <c r="HK785" s="374"/>
      <c r="HL785" s="2263"/>
      <c r="HM785" s="374"/>
      <c r="HN785" s="374"/>
      <c r="HO785" s="374"/>
      <c r="HP785" s="2263"/>
      <c r="HQ785" s="1870"/>
      <c r="HR785" s="462"/>
      <c r="HS785" s="462"/>
      <c r="HT785" s="1871"/>
      <c r="HU785" s="1870"/>
      <c r="HV785" s="462"/>
      <c r="HW785" s="462"/>
      <c r="HX785" s="1871"/>
      <c r="HY785" s="1870"/>
      <c r="HZ785" s="462"/>
      <c r="IA785" s="462"/>
      <c r="IB785" s="1871"/>
      <c r="IC785" s="374"/>
      <c r="ID785" s="374"/>
      <c r="IE785" s="374"/>
      <c r="IF785" s="2263"/>
      <c r="IG785" s="1870"/>
      <c r="IH785" s="462"/>
      <c r="II785" s="462"/>
      <c r="IJ785" s="1871"/>
      <c r="IK785" s="1870"/>
      <c r="IL785" s="462"/>
      <c r="IM785" s="462"/>
      <c r="IN785" s="1871"/>
      <c r="IO785" s="2477"/>
      <c r="IP785" s="2477"/>
      <c r="IQ785" s="2477"/>
      <c r="IR785" s="2478"/>
      <c r="IS785" s="1869">
        <f t="shared" si="1143"/>
        <v>4.8</v>
      </c>
      <c r="IT785" s="374">
        <f t="shared" si="1144"/>
        <v>4.8</v>
      </c>
      <c r="IU785" s="374">
        <f t="shared" si="1145"/>
        <v>6.4</v>
      </c>
      <c r="IV785" s="2263">
        <v>16</v>
      </c>
      <c r="IW785" s="1870"/>
      <c r="IX785" s="462"/>
      <c r="IY785" s="462"/>
      <c r="IZ785" s="1871"/>
      <c r="JA785" s="1870"/>
      <c r="JB785" s="462"/>
      <c r="JC785" s="462"/>
      <c r="JD785" s="1871"/>
      <c r="JE785" s="1870"/>
      <c r="JF785" s="462"/>
      <c r="JG785" s="462"/>
      <c r="JH785" s="1871"/>
      <c r="JI785" s="1870"/>
      <c r="JJ785" s="462"/>
      <c r="JK785" s="462"/>
      <c r="JL785" s="1871"/>
      <c r="JM785" s="1869"/>
      <c r="JN785" s="374"/>
      <c r="JO785" s="374"/>
      <c r="JP785" s="2263"/>
      <c r="JQ785" s="1870">
        <v>4</v>
      </c>
      <c r="JR785" s="462">
        <v>5</v>
      </c>
      <c r="JS785" s="462">
        <v>5</v>
      </c>
      <c r="JT785" s="1871">
        <f t="shared" si="1146"/>
        <v>14</v>
      </c>
      <c r="JU785" s="1870"/>
      <c r="JV785" s="462"/>
      <c r="JW785" s="462"/>
      <c r="JX785" s="1871"/>
      <c r="JY785" s="1870"/>
      <c r="JZ785" s="462"/>
      <c r="KA785" s="462"/>
      <c r="KB785" s="1871"/>
      <c r="KC785" s="1870"/>
      <c r="KD785" s="462"/>
      <c r="KE785" s="462"/>
      <c r="KF785" s="1871"/>
      <c r="KG785" s="1870"/>
      <c r="KH785" s="462"/>
      <c r="KI785" s="462"/>
      <c r="KJ785" s="1871"/>
      <c r="KK785" s="1869"/>
      <c r="KL785" s="374"/>
      <c r="KM785" s="374"/>
      <c r="KN785" s="2263"/>
      <c r="KO785" s="1870"/>
      <c r="KP785" s="462"/>
      <c r="KQ785" s="462"/>
      <c r="KR785" s="1871"/>
      <c r="KS785" s="1870"/>
      <c r="KT785" s="462"/>
      <c r="KU785" s="462"/>
      <c r="KV785" s="1871"/>
      <c r="KW785" s="1869"/>
      <c r="KX785" s="374"/>
      <c r="KY785" s="374"/>
      <c r="KZ785" s="2263"/>
      <c r="LA785" s="2569">
        <f t="shared" ref="LA785" si="1153">LD785*6/20</f>
        <v>3.9329999999999998</v>
      </c>
      <c r="LB785" s="805">
        <f t="shared" ref="LB785" si="1154">LD785*6/20</f>
        <v>3.9329999999999998</v>
      </c>
      <c r="LC785" s="805">
        <f t="shared" ref="LC785" si="1155">LD785*8/20</f>
        <v>5.2439999999999998</v>
      </c>
      <c r="LD785" s="2568">
        <v>13.11</v>
      </c>
      <c r="LE785" s="1869"/>
      <c r="LF785" s="374"/>
      <c r="LG785" s="374"/>
      <c r="LH785" s="2263"/>
      <c r="LI785" s="1869"/>
      <c r="LJ785" s="374"/>
      <c r="LK785" s="374"/>
      <c r="LL785" s="2263"/>
      <c r="LM785" s="1869"/>
      <c r="LN785" s="374"/>
      <c r="LO785" s="374"/>
      <c r="LP785" s="2263"/>
      <c r="LQ785" s="1869"/>
      <c r="LR785" s="374"/>
      <c r="LS785" s="374"/>
      <c r="LT785" s="2263"/>
      <c r="LU785" s="1869"/>
      <c r="LV785" s="374"/>
      <c r="LW785" s="374"/>
      <c r="LX785" s="2263"/>
      <c r="LY785" s="1869"/>
      <c r="LZ785" s="374"/>
      <c r="MA785" s="374"/>
      <c r="MB785" s="2263"/>
      <c r="MC785" s="1869"/>
      <c r="MD785" s="374"/>
      <c r="ME785" s="374"/>
      <c r="MF785" s="2263"/>
      <c r="MG785" s="1869"/>
      <c r="MH785" s="374"/>
      <c r="MI785" s="374"/>
      <c r="MJ785" s="2263"/>
      <c r="MK785" s="1869"/>
      <c r="ML785" s="374"/>
      <c r="MM785" s="374"/>
      <c r="MN785" s="2263"/>
      <c r="MO785" s="1869"/>
      <c r="MP785" s="374"/>
      <c r="MQ785" s="374"/>
      <c r="MR785" s="2263"/>
      <c r="MS785" s="1869"/>
      <c r="MT785" s="374"/>
      <c r="MU785" s="374"/>
      <c r="MV785" s="2263"/>
      <c r="MW785" s="1869"/>
      <c r="MX785" s="374"/>
      <c r="MY785" s="374"/>
      <c r="MZ785" s="2263"/>
      <c r="NA785" s="1869"/>
      <c r="NB785" s="374"/>
      <c r="NC785" s="374"/>
      <c r="ND785" s="2263"/>
    </row>
    <row r="786" spans="1:368" s="78" customFormat="1" thickBot="1">
      <c r="A786" s="899"/>
      <c r="B786" s="1754"/>
      <c r="C786" s="1790"/>
      <c r="D786" s="2331"/>
      <c r="E786" s="1790"/>
      <c r="F786" s="2342"/>
      <c r="G786" s="2342" t="s">
        <v>720</v>
      </c>
      <c r="H786" s="2354">
        <f t="shared" si="1148"/>
        <v>4.5625</v>
      </c>
      <c r="I786" s="2343">
        <f t="shared" si="1149"/>
        <v>4.3125</v>
      </c>
      <c r="J786" s="2343">
        <f t="shared" si="1150"/>
        <v>5</v>
      </c>
      <c r="K786" s="2216">
        <f t="shared" si="1151"/>
        <v>13.875</v>
      </c>
      <c r="L786" s="1754"/>
      <c r="M786" s="65"/>
      <c r="N786" s="65"/>
      <c r="O786" s="65"/>
      <c r="P786" s="218"/>
      <c r="Q786" s="2496"/>
      <c r="R786" s="2483"/>
      <c r="S786" s="2483"/>
      <c r="T786" s="2484"/>
      <c r="U786" s="41"/>
      <c r="V786" s="41"/>
      <c r="W786" s="41"/>
      <c r="X786" s="100"/>
      <c r="Y786" s="101"/>
      <c r="Z786" s="101"/>
      <c r="AA786" s="101"/>
      <c r="AB786" s="102"/>
      <c r="AC786" s="484"/>
      <c r="AD786" s="484"/>
      <c r="AE786" s="484"/>
      <c r="AF786" s="356">
        <f t="shared" si="1152"/>
        <v>0</v>
      </c>
      <c r="AG786" s="358"/>
      <c r="AH786" s="358"/>
      <c r="AI786" s="358"/>
      <c r="AJ786" s="543"/>
      <c r="AK786" s="485"/>
      <c r="AL786" s="486"/>
      <c r="AM786" s="486"/>
      <c r="AN786" s="2361"/>
      <c r="AO786" s="2227"/>
      <c r="AP786" s="2227"/>
      <c r="AQ786" s="2227"/>
      <c r="AR786" s="108"/>
      <c r="AS786" s="358"/>
      <c r="AT786" s="358"/>
      <c r="AU786" s="358"/>
      <c r="AV786" s="543"/>
      <c r="AW786" s="1971"/>
      <c r="AX786" s="665"/>
      <c r="AY786" s="666"/>
      <c r="AZ786" s="1963"/>
      <c r="BA786" s="4"/>
      <c r="BB786" s="4"/>
      <c r="BC786" s="4"/>
      <c r="BD786" s="2395"/>
      <c r="BE786" s="2418"/>
      <c r="BF786" s="378"/>
      <c r="BG786" s="2448"/>
      <c r="BH786" s="369"/>
      <c r="BI786" s="221"/>
      <c r="BJ786" s="221"/>
      <c r="BK786" s="221"/>
      <c r="BL786" s="220"/>
      <c r="BM786" s="1982"/>
      <c r="BN786" s="358"/>
      <c r="BO786" s="358"/>
      <c r="BP786" s="1983"/>
      <c r="BQ786" s="109"/>
      <c r="BR786" s="109"/>
      <c r="BS786" s="109"/>
      <c r="BT786" s="608"/>
      <c r="BU786" s="1939"/>
      <c r="BV786" s="109"/>
      <c r="BW786" s="109"/>
      <c r="BX786" s="1940"/>
      <c r="BY786" s="90"/>
      <c r="BZ786" s="90"/>
      <c r="CA786" s="90"/>
      <c r="CB786" s="120"/>
      <c r="CC786" s="41"/>
      <c r="CD786" s="41"/>
      <c r="CE786" s="41"/>
      <c r="CF786" s="100"/>
      <c r="CG786" s="38"/>
      <c r="CH786" s="38"/>
      <c r="CI786" s="38"/>
      <c r="CJ786" s="117"/>
      <c r="CK786" s="221"/>
      <c r="CL786" s="221"/>
      <c r="CM786" s="221"/>
      <c r="CN786" s="220"/>
      <c r="CO786" s="1858"/>
      <c r="CQ786" s="3"/>
      <c r="CR786" s="2020"/>
      <c r="CV786" s="121"/>
      <c r="CW786" s="2"/>
      <c r="CY786" s="3"/>
      <c r="CZ786" s="3"/>
      <c r="DA786" s="2"/>
      <c r="DC786" s="3"/>
      <c r="DD786" s="3"/>
      <c r="DE786" s="2"/>
      <c r="DG786" s="3"/>
      <c r="DH786" s="3"/>
      <c r="DI786" s="2"/>
      <c r="DK786" s="3"/>
      <c r="DL786" s="3"/>
      <c r="DM786" s="90"/>
      <c r="DN786" s="90"/>
      <c r="DO786" s="90"/>
      <c r="DP786" s="103"/>
      <c r="DQ786" s="2"/>
      <c r="DS786" s="3"/>
      <c r="DT786" s="121"/>
      <c r="DU786" s="491"/>
      <c r="DV786" s="492"/>
      <c r="DW786" s="492"/>
      <c r="DX786" s="725"/>
      <c r="DY786" s="2"/>
      <c r="EA786" s="3"/>
      <c r="EB786" s="121"/>
      <c r="EC786" s="2"/>
      <c r="EE786" s="3"/>
      <c r="EF786" s="121"/>
      <c r="EG786" s="2"/>
      <c r="EI786" s="3"/>
      <c r="EJ786" s="121"/>
      <c r="EK786" s="2"/>
      <c r="EM786" s="3"/>
      <c r="EN786" s="121"/>
      <c r="EO786" s="1870"/>
      <c r="EP786" s="462"/>
      <c r="EQ786" s="462"/>
      <c r="ER786" s="1871"/>
      <c r="ES786" s="2"/>
      <c r="EU786" s="3"/>
      <c r="EV786" s="121"/>
      <c r="EW786" s="2"/>
      <c r="EY786" s="3"/>
      <c r="EZ786" s="121"/>
      <c r="FA786" s="2"/>
      <c r="FC786" s="3"/>
      <c r="FD786" s="121"/>
      <c r="FE786" s="1682"/>
      <c r="FF786" s="1683"/>
      <c r="FG786" s="1684"/>
      <c r="FH786" s="1685"/>
      <c r="FL786" s="2252"/>
      <c r="FP786" s="2252"/>
      <c r="FQ786" s="1858"/>
      <c r="FT786" s="2252"/>
      <c r="FX786" s="2252"/>
      <c r="FY786" s="1906"/>
      <c r="FZ786" s="683"/>
      <c r="GA786" s="683"/>
      <c r="GB786" s="1907"/>
      <c r="GC786" s="1870"/>
      <c r="GD786" s="462"/>
      <c r="GE786" s="462"/>
      <c r="GF786" s="1871"/>
      <c r="GG786" s="1858"/>
      <c r="GJ786" s="2252"/>
      <c r="GK786" s="1858"/>
      <c r="GN786" s="2252"/>
      <c r="GR786" s="2252"/>
      <c r="GV786" s="1858"/>
      <c r="GW786" s="2477">
        <f t="shared" ref="GW786" si="1156">GZ786*6/20</f>
        <v>3.75</v>
      </c>
      <c r="GX786" s="2477">
        <f t="shared" ref="GX786" si="1157">GZ786*6/20</f>
        <v>3.75</v>
      </c>
      <c r="GY786" s="2477">
        <f t="shared" ref="GY786" si="1158">GZ786*8/20</f>
        <v>5</v>
      </c>
      <c r="GZ786" s="2478">
        <v>12.5</v>
      </c>
      <c r="HA786" s="1870"/>
      <c r="HB786" s="462"/>
      <c r="HC786" s="462"/>
      <c r="HD786" s="1871"/>
      <c r="HE786" s="1870"/>
      <c r="HF786" s="462"/>
      <c r="HG786" s="462"/>
      <c r="HH786" s="1871"/>
      <c r="HI786" s="2477"/>
      <c r="HJ786" s="2477"/>
      <c r="HK786" s="2477"/>
      <c r="HL786" s="2478"/>
      <c r="HM786" s="374"/>
      <c r="HN786" s="374"/>
      <c r="HO786" s="374"/>
      <c r="HP786" s="2263"/>
      <c r="HQ786" s="1870"/>
      <c r="HR786" s="462"/>
      <c r="HS786" s="462"/>
      <c r="HT786" s="1871"/>
      <c r="HU786" s="1870"/>
      <c r="HV786" s="462"/>
      <c r="HW786" s="462"/>
      <c r="HX786" s="1871"/>
      <c r="HY786" s="1870"/>
      <c r="HZ786" s="462"/>
      <c r="IA786" s="462"/>
      <c r="IB786" s="1871"/>
      <c r="IC786" s="374"/>
      <c r="ID786" s="374"/>
      <c r="IE786" s="374"/>
      <c r="IF786" s="2263"/>
      <c r="IG786" s="1870"/>
      <c r="IH786" s="462"/>
      <c r="II786" s="462"/>
      <c r="IJ786" s="1871"/>
      <c r="IK786" s="1870"/>
      <c r="IL786" s="462"/>
      <c r="IM786" s="462"/>
      <c r="IN786" s="1871"/>
      <c r="IO786" s="1869"/>
      <c r="IP786" s="374"/>
      <c r="IQ786" s="374"/>
      <c r="IR786" s="2263"/>
      <c r="IS786" s="1869">
        <f t="shared" si="1143"/>
        <v>4.5</v>
      </c>
      <c r="IT786" s="374">
        <f t="shared" si="1144"/>
        <v>4.5</v>
      </c>
      <c r="IU786" s="374">
        <f t="shared" si="1145"/>
        <v>6</v>
      </c>
      <c r="IV786" s="2263">
        <v>15</v>
      </c>
      <c r="IW786" s="1870"/>
      <c r="IX786" s="462"/>
      <c r="IY786" s="462"/>
      <c r="IZ786" s="1871"/>
      <c r="JA786" s="1870"/>
      <c r="JB786" s="462"/>
      <c r="JC786" s="462"/>
      <c r="JD786" s="1871"/>
      <c r="JE786" s="1870"/>
      <c r="JF786" s="462"/>
      <c r="JG786" s="462"/>
      <c r="JH786" s="1871"/>
      <c r="JI786" s="1870"/>
      <c r="JJ786" s="462"/>
      <c r="JK786" s="462"/>
      <c r="JL786" s="1871"/>
      <c r="JM786" s="1869"/>
      <c r="JN786" s="374"/>
      <c r="JO786" s="374"/>
      <c r="JP786" s="2263"/>
      <c r="JQ786" s="1870">
        <v>5</v>
      </c>
      <c r="JR786" s="462">
        <v>4</v>
      </c>
      <c r="JS786" s="462">
        <v>4</v>
      </c>
      <c r="JT786" s="1871">
        <f t="shared" si="1146"/>
        <v>13</v>
      </c>
      <c r="JU786" s="1870"/>
      <c r="JV786" s="462"/>
      <c r="JW786" s="462"/>
      <c r="JX786" s="1871"/>
      <c r="JY786" s="1870"/>
      <c r="JZ786" s="462"/>
      <c r="KA786" s="462"/>
      <c r="KB786" s="1871"/>
      <c r="KC786" s="1870"/>
      <c r="KD786" s="462"/>
      <c r="KE786" s="462"/>
      <c r="KF786" s="1871"/>
      <c r="KG786" s="1870"/>
      <c r="KH786" s="462"/>
      <c r="KI786" s="462"/>
      <c r="KJ786" s="1871"/>
      <c r="KK786" s="1869"/>
      <c r="KL786" s="374"/>
      <c r="KM786" s="374"/>
      <c r="KN786" s="2263"/>
      <c r="KO786" s="1870"/>
      <c r="KP786" s="462"/>
      <c r="KQ786" s="462"/>
      <c r="KR786" s="1871"/>
      <c r="KS786" s="1870"/>
      <c r="KT786" s="462"/>
      <c r="KU786" s="462"/>
      <c r="KV786" s="1871"/>
      <c r="KW786" s="1869"/>
      <c r="KX786" s="374"/>
      <c r="KY786" s="374"/>
      <c r="KZ786" s="2263"/>
      <c r="LA786" s="1870">
        <v>5</v>
      </c>
      <c r="LB786" s="462">
        <v>5</v>
      </c>
      <c r="LC786" s="462">
        <v>5</v>
      </c>
      <c r="LD786" s="1871">
        <f t="shared" si="1147"/>
        <v>15</v>
      </c>
      <c r="LE786" s="1869"/>
      <c r="LF786" s="374"/>
      <c r="LG786" s="374"/>
      <c r="LH786" s="2263"/>
      <c r="LI786" s="1869"/>
      <c r="LJ786" s="374"/>
      <c r="LK786" s="374"/>
      <c r="LL786" s="2263"/>
      <c r="LM786" s="1869"/>
      <c r="LN786" s="374"/>
      <c r="LO786" s="374"/>
      <c r="LP786" s="2263"/>
      <c r="LQ786" s="1869"/>
      <c r="LR786" s="374"/>
      <c r="LS786" s="374"/>
      <c r="LT786" s="2263"/>
      <c r="LU786" s="1869"/>
      <c r="LV786" s="374"/>
      <c r="LW786" s="374"/>
      <c r="LX786" s="2263"/>
      <c r="LY786" s="1869"/>
      <c r="LZ786" s="374"/>
      <c r="MA786" s="374"/>
      <c r="MB786" s="2263"/>
      <c r="MC786" s="1869"/>
      <c r="MD786" s="374"/>
      <c r="ME786" s="374"/>
      <c r="MF786" s="2263"/>
      <c r="MG786" s="1869"/>
      <c r="MH786" s="374"/>
      <c r="MI786" s="374"/>
      <c r="MJ786" s="2263"/>
      <c r="MK786" s="1869"/>
      <c r="ML786" s="374"/>
      <c r="MM786" s="374"/>
      <c r="MN786" s="2263"/>
      <c r="MO786" s="1869"/>
      <c r="MP786" s="374"/>
      <c r="MQ786" s="374"/>
      <c r="MR786" s="2263"/>
      <c r="MS786" s="1869"/>
      <c r="MT786" s="374"/>
      <c r="MU786" s="374"/>
      <c r="MV786" s="2263"/>
      <c r="MW786" s="1869"/>
      <c r="MX786" s="374"/>
      <c r="MY786" s="374"/>
      <c r="MZ786" s="2263"/>
      <c r="NA786" s="1869"/>
      <c r="NB786" s="374"/>
      <c r="NC786" s="374"/>
      <c r="ND786" s="2263"/>
    </row>
    <row r="787" spans="1:368" s="933" customFormat="1" thickBot="1">
      <c r="A787" s="900"/>
      <c r="B787" s="1761"/>
      <c r="C787" s="2340"/>
      <c r="D787" s="2347"/>
      <c r="E787" s="2340"/>
      <c r="F787" s="2270"/>
      <c r="G787" s="2270" t="s">
        <v>840</v>
      </c>
      <c r="H787" s="2377">
        <f t="shared" si="1148"/>
        <v>4.625</v>
      </c>
      <c r="I787" s="2352">
        <f t="shared" si="1149"/>
        <v>4.875</v>
      </c>
      <c r="J787" s="2343">
        <f t="shared" si="1150"/>
        <v>5</v>
      </c>
      <c r="K787" s="2215">
        <f t="shared" si="1151"/>
        <v>14.5</v>
      </c>
      <c r="L787" s="1761"/>
      <c r="M787" s="2136"/>
      <c r="N787" s="2136"/>
      <c r="O787" s="2136"/>
      <c r="P787" s="2492"/>
      <c r="Q787" s="2499"/>
      <c r="R787" s="2485"/>
      <c r="S787" s="2485"/>
      <c r="T787" s="2486"/>
      <c r="U787" s="2139"/>
      <c r="V787" s="2139"/>
      <c r="W787" s="2139"/>
      <c r="X787" s="2140"/>
      <c r="Y787" s="2204"/>
      <c r="Z787" s="2204"/>
      <c r="AA787" s="2204"/>
      <c r="AB787" s="2205"/>
      <c r="AC787" s="484"/>
      <c r="AD787" s="484"/>
      <c r="AE787" s="484"/>
      <c r="AF787" s="356">
        <f t="shared" si="1152"/>
        <v>0</v>
      </c>
      <c r="AG787" s="918"/>
      <c r="AH787" s="918"/>
      <c r="AI787" s="918"/>
      <c r="AJ787" s="2240"/>
      <c r="AK787" s="2391"/>
      <c r="AL787" s="2238"/>
      <c r="AM787" s="2238"/>
      <c r="AN787" s="2392"/>
      <c r="AO787" s="2229"/>
      <c r="AP787" s="2229"/>
      <c r="AQ787" s="2229"/>
      <c r="AR787" s="2230"/>
      <c r="AS787" s="918"/>
      <c r="AT787" s="918"/>
      <c r="AU787" s="918"/>
      <c r="AV787" s="2240"/>
      <c r="AW787" s="2414"/>
      <c r="AX787" s="2415"/>
      <c r="AY787" s="2416"/>
      <c r="AZ787" s="1979"/>
      <c r="BA787" s="2156"/>
      <c r="BB787" s="2156"/>
      <c r="BC787" s="2156"/>
      <c r="BD787" s="2396"/>
      <c r="BE787" s="2418"/>
      <c r="BF787" s="378"/>
      <c r="BG787" s="2448"/>
      <c r="BH787" s="369"/>
      <c r="BI787" s="2158"/>
      <c r="BJ787" s="2158"/>
      <c r="BK787" s="2158"/>
      <c r="BL787" s="2166"/>
      <c r="BM787" s="2389"/>
      <c r="BN787" s="918"/>
      <c r="BO787" s="918"/>
      <c r="BP787" s="2390"/>
      <c r="BQ787" s="2149"/>
      <c r="BR787" s="2149"/>
      <c r="BS787" s="2149"/>
      <c r="BT787" s="2151"/>
      <c r="BU787" s="2162"/>
      <c r="BV787" s="2149"/>
      <c r="BW787" s="2149"/>
      <c r="BX787" s="2163"/>
      <c r="BY787" s="2170"/>
      <c r="BZ787" s="2170"/>
      <c r="CA787" s="2170"/>
      <c r="CB787" s="2231"/>
      <c r="CC787" s="2139"/>
      <c r="CD787" s="2139"/>
      <c r="CE787" s="2139"/>
      <c r="CF787" s="2140"/>
      <c r="CG787" s="2160"/>
      <c r="CH787" s="2160"/>
      <c r="CI787" s="2160"/>
      <c r="CJ787" s="2161"/>
      <c r="CK787" s="2158"/>
      <c r="CL787" s="2158"/>
      <c r="CM787" s="2158"/>
      <c r="CN787" s="2166"/>
      <c r="CO787" s="1868"/>
      <c r="CQ787" s="2167"/>
      <c r="CR787" s="2206"/>
      <c r="CV787" s="2168"/>
      <c r="CW787" s="2169"/>
      <c r="CY787" s="2167"/>
      <c r="CZ787" s="2167"/>
      <c r="DA787" s="2169"/>
      <c r="DC787" s="2167"/>
      <c r="DD787" s="2167"/>
      <c r="DE787" s="2169"/>
      <c r="DG787" s="2167"/>
      <c r="DH787" s="2167"/>
      <c r="DI787" s="2169"/>
      <c r="DK787" s="2167"/>
      <c r="DL787" s="2167"/>
      <c r="DM787" s="2170"/>
      <c r="DN787" s="2170"/>
      <c r="DO787" s="2170"/>
      <c r="DP787" s="2171"/>
      <c r="DQ787" s="2169"/>
      <c r="DS787" s="2167"/>
      <c r="DT787" s="2168"/>
      <c r="DU787" s="1229"/>
      <c r="DV787" s="1230"/>
      <c r="DW787" s="1230"/>
      <c r="DX787" s="2422"/>
      <c r="DY787" s="2169"/>
      <c r="EA787" s="2167"/>
      <c r="EB787" s="2168"/>
      <c r="EC787" s="2169"/>
      <c r="EE787" s="2167"/>
      <c r="EF787" s="2168"/>
      <c r="EG787" s="2169"/>
      <c r="EI787" s="2167"/>
      <c r="EJ787" s="2168"/>
      <c r="EK787" s="2169"/>
      <c r="EM787" s="2167"/>
      <c r="EN787" s="2168"/>
      <c r="EO787" s="2348"/>
      <c r="EP787" s="2233"/>
      <c r="EQ787" s="2233"/>
      <c r="ER787" s="2349"/>
      <c r="ES787" s="2169"/>
      <c r="EU787" s="2167"/>
      <c r="EV787" s="2168"/>
      <c r="EW787" s="2169"/>
      <c r="EY787" s="2167"/>
      <c r="EZ787" s="2168"/>
      <c r="FA787" s="2169"/>
      <c r="FC787" s="2167"/>
      <c r="FD787" s="2168"/>
      <c r="FE787" s="2192"/>
      <c r="FF787" s="2193"/>
      <c r="FG787" s="2194"/>
      <c r="FH787" s="2195"/>
      <c r="FL787" s="2261"/>
      <c r="FP787" s="2261"/>
      <c r="FQ787" s="1868"/>
      <c r="FT787" s="2261"/>
      <c r="FX787" s="2261"/>
      <c r="FY787" s="906"/>
      <c r="FZ787" s="906"/>
      <c r="GA787" s="906"/>
      <c r="GB787" s="2393"/>
      <c r="GC787" s="2348"/>
      <c r="GD787" s="2233"/>
      <c r="GE787" s="2233"/>
      <c r="GF787" s="2349"/>
      <c r="GG787" s="1868"/>
      <c r="GJ787" s="2261"/>
      <c r="GK787" s="1868"/>
      <c r="GN787" s="2261"/>
      <c r="GR787" s="2261"/>
      <c r="GV787" s="1868"/>
      <c r="GW787" s="1870">
        <v>4</v>
      </c>
      <c r="GX787" s="462">
        <v>5</v>
      </c>
      <c r="GY787" s="462">
        <v>5</v>
      </c>
      <c r="GZ787" s="1871">
        <f t="shared" si="1142"/>
        <v>14</v>
      </c>
      <c r="HA787" s="2348"/>
      <c r="HB787" s="2233"/>
      <c r="HC787" s="2233"/>
      <c r="HD787" s="2349"/>
      <c r="HE787" s="2348"/>
      <c r="HF787" s="2233"/>
      <c r="HG787" s="2233"/>
      <c r="HH787" s="2349"/>
      <c r="HI787" s="906"/>
      <c r="HJ787" s="906"/>
      <c r="HK787" s="906"/>
      <c r="HL787" s="2393"/>
      <c r="HM787" s="374"/>
      <c r="HN787" s="374"/>
      <c r="HO787" s="374"/>
      <c r="HP787" s="2263"/>
      <c r="HQ787" s="2489"/>
      <c r="HR787" s="2489"/>
      <c r="HS787" s="2489"/>
      <c r="HT787" s="2490"/>
      <c r="HU787" s="2348"/>
      <c r="HV787" s="2233"/>
      <c r="HW787" s="2233"/>
      <c r="HX787" s="2349"/>
      <c r="HY787" s="2348"/>
      <c r="HZ787" s="2233"/>
      <c r="IA787" s="2233"/>
      <c r="IB787" s="2349"/>
      <c r="IC787" s="374"/>
      <c r="ID787" s="374"/>
      <c r="IE787" s="374"/>
      <c r="IF787" s="2263"/>
      <c r="IG787" s="2348"/>
      <c r="IH787" s="2233"/>
      <c r="II787" s="2233"/>
      <c r="IJ787" s="2349"/>
      <c r="IK787" s="2348"/>
      <c r="IL787" s="2233"/>
      <c r="IM787" s="2233"/>
      <c r="IN787" s="2349"/>
      <c r="IO787" s="2243"/>
      <c r="IP787" s="906"/>
      <c r="IQ787" s="906"/>
      <c r="IR787" s="2393"/>
      <c r="IS787" s="1869">
        <f t="shared" si="1143"/>
        <v>4.5</v>
      </c>
      <c r="IT787" s="374">
        <f t="shared" si="1144"/>
        <v>4.5</v>
      </c>
      <c r="IU787" s="374">
        <f t="shared" si="1145"/>
        <v>6</v>
      </c>
      <c r="IV787" s="2263">
        <v>15</v>
      </c>
      <c r="IW787" s="2348"/>
      <c r="IX787" s="2233"/>
      <c r="IY787" s="2233"/>
      <c r="IZ787" s="2349"/>
      <c r="JA787" s="2348"/>
      <c r="JB787" s="2233"/>
      <c r="JC787" s="2233"/>
      <c r="JD787" s="2349"/>
      <c r="JE787" s="2348"/>
      <c r="JF787" s="2233"/>
      <c r="JG787" s="2233"/>
      <c r="JH787" s="2349"/>
      <c r="JI787" s="2348"/>
      <c r="JJ787" s="2233"/>
      <c r="JK787" s="2233"/>
      <c r="JL787" s="2349"/>
      <c r="JM787" s="1906"/>
      <c r="JN787" s="683"/>
      <c r="JO787" s="683"/>
      <c r="JP787" s="1907"/>
      <c r="JQ787" s="1870">
        <v>5</v>
      </c>
      <c r="JR787" s="462">
        <v>5</v>
      </c>
      <c r="JS787" s="462">
        <v>4</v>
      </c>
      <c r="JT787" s="1871">
        <f t="shared" si="1146"/>
        <v>14</v>
      </c>
      <c r="JU787" s="2348"/>
      <c r="JV787" s="2233"/>
      <c r="JW787" s="2233"/>
      <c r="JX787" s="2349"/>
      <c r="JY787" s="2348"/>
      <c r="JZ787" s="2233"/>
      <c r="KA787" s="2233"/>
      <c r="KB787" s="2349"/>
      <c r="KC787" s="2348"/>
      <c r="KD787" s="2233"/>
      <c r="KE787" s="2233"/>
      <c r="KF787" s="2349"/>
      <c r="KG787" s="2348"/>
      <c r="KH787" s="2233"/>
      <c r="KI787" s="2233"/>
      <c r="KJ787" s="2349"/>
      <c r="KK787" s="2348"/>
      <c r="KL787" s="2233"/>
      <c r="KM787" s="2233"/>
      <c r="KN787" s="2349"/>
      <c r="KO787" s="2348"/>
      <c r="KP787" s="2233"/>
      <c r="KQ787" s="2233"/>
      <c r="KR787" s="2349"/>
      <c r="KS787" s="2348"/>
      <c r="KT787" s="2233"/>
      <c r="KU787" s="2233"/>
      <c r="KV787" s="2349"/>
      <c r="KW787" s="1869"/>
      <c r="KX787" s="374"/>
      <c r="KY787" s="374"/>
      <c r="KZ787" s="2263"/>
      <c r="LA787" s="1870">
        <v>5</v>
      </c>
      <c r="LB787" s="462">
        <v>5</v>
      </c>
      <c r="LC787" s="462">
        <v>5</v>
      </c>
      <c r="LD787" s="1871">
        <f t="shared" si="1147"/>
        <v>15</v>
      </c>
      <c r="LE787" s="1869"/>
      <c r="LF787" s="374"/>
      <c r="LG787" s="374"/>
      <c r="LH787" s="2263"/>
      <c r="LI787" s="1869"/>
      <c r="LJ787" s="374"/>
      <c r="LK787" s="374"/>
      <c r="LL787" s="2263"/>
      <c r="LM787" s="1869"/>
      <c r="LN787" s="374"/>
      <c r="LO787" s="374"/>
      <c r="LP787" s="2263"/>
      <c r="LQ787" s="1869"/>
      <c r="LR787" s="374"/>
      <c r="LS787" s="374"/>
      <c r="LT787" s="2263"/>
      <c r="LU787" s="1869"/>
      <c r="LV787" s="374"/>
      <c r="LW787" s="374"/>
      <c r="LX787" s="2263"/>
      <c r="LY787" s="1869"/>
      <c r="LZ787" s="374"/>
      <c r="MA787" s="374"/>
      <c r="MB787" s="2263"/>
      <c r="MC787" s="1869"/>
      <c r="MD787" s="374"/>
      <c r="ME787" s="374"/>
      <c r="MF787" s="2263"/>
      <c r="MG787" s="1869"/>
      <c r="MH787" s="374"/>
      <c r="MI787" s="374"/>
      <c r="MJ787" s="2263"/>
      <c r="MK787" s="1869"/>
      <c r="ML787" s="374"/>
      <c r="MM787" s="374"/>
      <c r="MN787" s="2263"/>
      <c r="MO787" s="1869"/>
      <c r="MP787" s="374"/>
      <c r="MQ787" s="374"/>
      <c r="MR787" s="2263"/>
      <c r="MS787" s="1869"/>
      <c r="MT787" s="374"/>
      <c r="MU787" s="374"/>
      <c r="MV787" s="2263"/>
      <c r="MW787" s="1869"/>
      <c r="MX787" s="374"/>
      <c r="MY787" s="374"/>
      <c r="MZ787" s="2263"/>
      <c r="NA787" s="1869"/>
      <c r="NB787" s="374"/>
      <c r="NC787" s="374"/>
      <c r="ND787" s="2263"/>
    </row>
    <row r="788" spans="1:368" s="898" customFormat="1" thickBot="1">
      <c r="A788" s="861"/>
      <c r="B788" s="1760"/>
      <c r="C788" s="1790"/>
      <c r="D788" s="2331"/>
      <c r="E788" s="1790"/>
      <c r="F788" s="2345" t="s">
        <v>843</v>
      </c>
      <c r="G788" s="2346"/>
      <c r="H788" s="2274"/>
      <c r="I788" s="2274"/>
      <c r="J788" s="2274"/>
      <c r="K788" s="2275"/>
      <c r="L788" s="1760"/>
      <c r="M788" s="2075"/>
      <c r="N788" s="2075"/>
      <c r="O788" s="2075"/>
      <c r="P788" s="2491"/>
      <c r="Q788" s="2536"/>
      <c r="R788" s="2076"/>
      <c r="S788" s="2077"/>
      <c r="T788" s="2537"/>
      <c r="U788" s="2078"/>
      <c r="V788" s="2078"/>
      <c r="W788" s="2078"/>
      <c r="X788" s="2079"/>
      <c r="Y788" s="2199"/>
      <c r="Z788" s="2199"/>
      <c r="AA788" s="2199"/>
      <c r="AB788" s="2200"/>
      <c r="AC788" s="2570"/>
      <c r="AD788" s="2570"/>
      <c r="AE788" s="2571"/>
      <c r="AF788" s="2571"/>
      <c r="AG788" s="2574" t="e">
        <f>STDEV(AJ789:AJ793)</f>
        <v>#DIV/0!</v>
      </c>
      <c r="AH788" s="2574"/>
      <c r="AI788" s="2575" t="e">
        <f>AVERAGE(AJ789:AJ793)</f>
        <v>#DIV/0!</v>
      </c>
      <c r="AJ788" s="2575"/>
      <c r="AK788" s="2574">
        <f>STDEV(AN789:AN793)</f>
        <v>0</v>
      </c>
      <c r="AL788" s="2574"/>
      <c r="AM788" s="2575">
        <f>AVERAGE(AN789:AN793)</f>
        <v>0</v>
      </c>
      <c r="AN788" s="2575"/>
      <c r="AO788" s="2225"/>
      <c r="AP788" s="2225"/>
      <c r="AQ788" s="2225"/>
      <c r="AR788" s="2226"/>
      <c r="AS788" s="2574" t="e">
        <f>STDEV(AV789:AV793)</f>
        <v>#DIV/0!</v>
      </c>
      <c r="AT788" s="2574"/>
      <c r="AU788" s="2575" t="e">
        <f>AVERAGE(AV789:AV793)</f>
        <v>#DIV/0!</v>
      </c>
      <c r="AV788" s="2575"/>
      <c r="AW788" s="2570" t="e">
        <f>STDEV(AZ789:AZ793)</f>
        <v>#DIV/0!</v>
      </c>
      <c r="AX788" s="2570"/>
      <c r="AY788" s="2571" t="e">
        <f>AVERAGE(AZ789:AZ793)</f>
        <v>#DIV/0!</v>
      </c>
      <c r="AZ788" s="2571"/>
      <c r="BA788" s="2095"/>
      <c r="BB788" s="2095"/>
      <c r="BC788" s="2095"/>
      <c r="BD788" s="2394"/>
      <c r="BE788" s="2572" t="e">
        <f>STDEV(BH789:BH793)</f>
        <v>#DIV/0!</v>
      </c>
      <c r="BF788" s="2570"/>
      <c r="BG788" s="2571" t="e">
        <f>AVERAGE(BH789:BH793)</f>
        <v>#DIV/0!</v>
      </c>
      <c r="BH788" s="2571"/>
      <c r="BI788" s="2097"/>
      <c r="BJ788" s="2097"/>
      <c r="BK788" s="2097"/>
      <c r="BL788" s="2098"/>
      <c r="BM788" s="2570"/>
      <c r="BN788" s="2570"/>
      <c r="BO788" s="2571"/>
      <c r="BP788" s="2571"/>
      <c r="BQ788" s="2088"/>
      <c r="BR788" s="2088"/>
      <c r="BS788" s="2088"/>
      <c r="BT788" s="2090"/>
      <c r="BU788" s="2101"/>
      <c r="BV788" s="2088"/>
      <c r="BW788" s="2088"/>
      <c r="BX788" s="2102"/>
      <c r="BY788" s="2570" t="e">
        <f>STDEV(CB789:CB793)</f>
        <v>#DIV/0!</v>
      </c>
      <c r="BZ788" s="2570"/>
      <c r="CA788" s="2571" t="e">
        <f>AVERAGE(CB789:CB793)</f>
        <v>#DIV/0!</v>
      </c>
      <c r="CB788" s="2571"/>
      <c r="CC788" s="2570" t="e">
        <f>STDEV(CF789:CF793)</f>
        <v>#DIV/0!</v>
      </c>
      <c r="CD788" s="2570"/>
      <c r="CE788" s="2571" t="e">
        <f>AVERAGE(CF789:CF793)</f>
        <v>#DIV/0!</v>
      </c>
      <c r="CF788" s="2571"/>
      <c r="CG788" s="2099"/>
      <c r="CH788" s="2099"/>
      <c r="CI788" s="2099"/>
      <c r="CJ788" s="2100"/>
      <c r="CK788" s="2097"/>
      <c r="CL788" s="2097"/>
      <c r="CM788" s="2097"/>
      <c r="CN788" s="2105"/>
      <c r="CO788" s="1867"/>
      <c r="CQ788" s="2106"/>
      <c r="CR788" s="2201"/>
      <c r="CV788" s="2107"/>
      <c r="CW788" s="2108"/>
      <c r="CY788" s="2106"/>
      <c r="CZ788" s="2106"/>
      <c r="DA788" s="2570" t="e">
        <f>STDEV(DD789:DD793)</f>
        <v>#DIV/0!</v>
      </c>
      <c r="DB788" s="2570"/>
      <c r="DC788" s="2571" t="e">
        <f>AVERAGE(DD789:DD793)</f>
        <v>#DIV/0!</v>
      </c>
      <c r="DD788" s="2571"/>
      <c r="DE788" s="2108"/>
      <c r="DG788" s="2106"/>
      <c r="DH788" s="2106"/>
      <c r="DI788" s="2108"/>
      <c r="DK788" s="2106"/>
      <c r="DL788" s="2106"/>
      <c r="DM788" s="2109"/>
      <c r="DN788" s="2109"/>
      <c r="DO788" s="2109"/>
      <c r="DP788" s="2110"/>
      <c r="DQ788" s="2108"/>
      <c r="DS788" s="2106"/>
      <c r="DT788" s="2107"/>
      <c r="DU788" s="2570" t="e">
        <f>STDEV(DX789:DX793)</f>
        <v>#DIV/0!</v>
      </c>
      <c r="DV788" s="2570"/>
      <c r="DW788" s="2571" t="e">
        <f>AVERAGE(DX789:DX793)</f>
        <v>#DIV/0!</v>
      </c>
      <c r="DX788" s="2571"/>
      <c r="DY788" s="2108"/>
      <c r="EA788" s="2106"/>
      <c r="EB788" s="2107"/>
      <c r="EC788" s="2108"/>
      <c r="EE788" s="2106"/>
      <c r="EF788" s="2107"/>
      <c r="EG788" s="2108"/>
      <c r="EI788" s="2106"/>
      <c r="EJ788" s="2107"/>
      <c r="EK788" s="2108"/>
      <c r="EM788" s="2106"/>
      <c r="EN788" s="2107"/>
      <c r="EO788" s="2570"/>
      <c r="EP788" s="2570"/>
      <c r="EQ788" s="2571"/>
      <c r="ER788" s="2571"/>
      <c r="ES788" s="2108"/>
      <c r="EU788" s="2106"/>
      <c r="EV788" s="2107"/>
      <c r="EW788" s="2108"/>
      <c r="EY788" s="2106"/>
      <c r="EZ788" s="2107"/>
      <c r="FA788" s="2108"/>
      <c r="FC788" s="2106"/>
      <c r="FD788" s="2107"/>
      <c r="FE788" s="2131"/>
      <c r="FF788" s="2132"/>
      <c r="FG788" s="2133"/>
      <c r="FH788" s="2134"/>
      <c r="FL788" s="2260"/>
      <c r="FP788" s="2260"/>
      <c r="FQ788" s="1867"/>
      <c r="FT788" s="2260"/>
      <c r="FX788" s="2260"/>
      <c r="FY788" s="2570">
        <f>STDEV(GB789:GB793)</f>
        <v>2.5860201081971503</v>
      </c>
      <c r="FZ788" s="2570"/>
      <c r="GA788" s="2571">
        <f>AVERAGE(GB789:GB793)</f>
        <v>14.25</v>
      </c>
      <c r="GB788" s="2571"/>
      <c r="GC788" s="2570" t="e">
        <f>STDEV(GF789:GF793)</f>
        <v>#DIV/0!</v>
      </c>
      <c r="GD788" s="2570"/>
      <c r="GE788" s="2571" t="e">
        <f>AVERAGE(GF789:GF793)</f>
        <v>#DIV/0!</v>
      </c>
      <c r="GF788" s="2571"/>
      <c r="GG788" s="1867"/>
      <c r="GJ788" s="2260"/>
      <c r="GK788" s="1867"/>
      <c r="GN788" s="2260"/>
      <c r="GR788" s="2260"/>
      <c r="GS788" s="2570" t="e">
        <f>STDEV(GV789:GV793)</f>
        <v>#DIV/0!</v>
      </c>
      <c r="GT788" s="2570"/>
      <c r="GU788" s="2571" t="e">
        <f>AVERAGE(GV789:GV793)</f>
        <v>#DIV/0!</v>
      </c>
      <c r="GV788" s="2571"/>
      <c r="GW788" s="2570" t="e">
        <f>STDEV(GZ789:GZ793)</f>
        <v>#DIV/0!</v>
      </c>
      <c r="GX788" s="2570"/>
      <c r="GY788" s="2571" t="e">
        <f>AVERAGE(GZ789:GZ793)</f>
        <v>#DIV/0!</v>
      </c>
      <c r="GZ788" s="2571"/>
      <c r="HA788" s="2570"/>
      <c r="HB788" s="2570"/>
      <c r="HC788" s="2571"/>
      <c r="HD788" s="2571"/>
      <c r="HE788" s="2570" t="e">
        <f>STDEV(HH789:HH793)</f>
        <v>#DIV/0!</v>
      </c>
      <c r="HF788" s="2570"/>
      <c r="HG788" s="2571" t="e">
        <f>AVERAGE(HH789:HH793)</f>
        <v>#DIV/0!</v>
      </c>
      <c r="HH788" s="2571"/>
      <c r="HI788" s="2570" t="e">
        <f>STDEV(HL789:HL793)</f>
        <v>#DIV/0!</v>
      </c>
      <c r="HJ788" s="2570"/>
      <c r="HK788" s="2571" t="e">
        <f>AVERAGE(HL789:HL793)</f>
        <v>#DIV/0!</v>
      </c>
      <c r="HL788" s="2571"/>
      <c r="HM788" s="2570" t="e">
        <f>STDEV(HP789:HP793)</f>
        <v>#DIV/0!</v>
      </c>
      <c r="HN788" s="2570"/>
      <c r="HO788" s="2571" t="e">
        <f>AVERAGE(HP789:HP793)</f>
        <v>#DIV/0!</v>
      </c>
      <c r="HP788" s="2571"/>
      <c r="HQ788" s="2570" t="e">
        <f>STDEV(HT789:HT793)</f>
        <v>#DIV/0!</v>
      </c>
      <c r="HR788" s="2570"/>
      <c r="HS788" s="2571" t="e">
        <f>AVERAGE(HT789:HT793)</f>
        <v>#DIV/0!</v>
      </c>
      <c r="HT788" s="2571"/>
      <c r="HU788" s="2570"/>
      <c r="HV788" s="2570"/>
      <c r="HW788" s="2571"/>
      <c r="HX788" s="2571"/>
      <c r="HY788" s="2570"/>
      <c r="HZ788" s="2570"/>
      <c r="IA788" s="2571"/>
      <c r="IB788" s="2571"/>
      <c r="IC788" s="2570" t="e">
        <f>STDEV(IF789:IF793)</f>
        <v>#DIV/0!</v>
      </c>
      <c r="ID788" s="2570"/>
      <c r="IE788" s="2571" t="e">
        <f>AVERAGE(IF789:IF793)</f>
        <v>#DIV/0!</v>
      </c>
      <c r="IF788" s="2571"/>
      <c r="IG788" s="2570"/>
      <c r="IH788" s="2570"/>
      <c r="II788" s="2571"/>
      <c r="IJ788" s="2571"/>
      <c r="IK788" s="2570">
        <f>STDEV(IN789:IR793)</f>
        <v>0</v>
      </c>
      <c r="IL788" s="2570"/>
      <c r="IM788" s="2571">
        <f>AVERAGE(IN789:IR793)</f>
        <v>0</v>
      </c>
      <c r="IN788" s="2571"/>
      <c r="IO788" s="2570">
        <f>STDEV(IR789:IV793)</f>
        <v>4.2599728192856618</v>
      </c>
      <c r="IP788" s="2570"/>
      <c r="IQ788" s="2571">
        <f>AVERAGE(IR789:IV793)</f>
        <v>6.9</v>
      </c>
      <c r="IR788" s="2571"/>
      <c r="IS788" s="2570">
        <f>STDEV(IV789:IZ793)</f>
        <v>1.3509256086106254</v>
      </c>
      <c r="IT788" s="2570"/>
      <c r="IU788" s="2571">
        <f>AVERAGE(IV789:IZ793)</f>
        <v>13.8</v>
      </c>
      <c r="IV788" s="2571"/>
      <c r="IW788" s="2570" t="e">
        <f>STDEV(IZ789:JD793)</f>
        <v>#DIV/0!</v>
      </c>
      <c r="IX788" s="2570"/>
      <c r="IY788" s="2571" t="e">
        <f>AVERAGE(IZ789:JD793)</f>
        <v>#DIV/0!</v>
      </c>
      <c r="IZ788" s="2571"/>
      <c r="JA788" s="2570" t="e">
        <f>STDEV(JD789:JH793)</f>
        <v>#DIV/0!</v>
      </c>
      <c r="JB788" s="2570"/>
      <c r="JC788" s="2571" t="e">
        <f>AVERAGE(JD789:JH793)</f>
        <v>#DIV/0!</v>
      </c>
      <c r="JD788" s="2571"/>
      <c r="JE788" s="2572"/>
      <c r="JF788" s="2570"/>
      <c r="JG788" s="2571"/>
      <c r="JH788" s="2573"/>
      <c r="JI788" s="2570" t="e">
        <f>STDEV(JL789:JP793)</f>
        <v>#DIV/0!</v>
      </c>
      <c r="JJ788" s="2570"/>
      <c r="JK788" s="2571" t="e">
        <f>AVERAGE(JL789:JP793)</f>
        <v>#DIV/0!</v>
      </c>
      <c r="JL788" s="2571"/>
      <c r="JM788" s="2570"/>
      <c r="JN788" s="2570"/>
      <c r="JO788" s="2571"/>
      <c r="JP788" s="2571"/>
      <c r="JQ788" s="2570">
        <f>STDEV(JT789:JT793)</f>
        <v>6.2609903369994111</v>
      </c>
      <c r="JR788" s="2570"/>
      <c r="JS788" s="2571">
        <f>AVERAGE(JT789:JT793)</f>
        <v>2.8</v>
      </c>
      <c r="JT788" s="2571"/>
      <c r="JU788" s="2570" t="e">
        <f>STDEV(JX789:KB793)</f>
        <v>#DIV/0!</v>
      </c>
      <c r="JV788" s="2570"/>
      <c r="JW788" s="2571" t="e">
        <f>AVERAGE(JX789:KB793)</f>
        <v>#DIV/0!</v>
      </c>
      <c r="JX788" s="2571"/>
      <c r="JY788" s="2570" t="e">
        <f>STDEV(KB789:KF793)</f>
        <v>#DIV/0!</v>
      </c>
      <c r="JZ788" s="2570"/>
      <c r="KA788" s="2571" t="e">
        <f>AVERAGE(KB789:KF793)</f>
        <v>#DIV/0!</v>
      </c>
      <c r="KB788" s="2571"/>
      <c r="KC788" s="2570" t="e">
        <f>STDEV(KF789:KJ793)</f>
        <v>#DIV/0!</v>
      </c>
      <c r="KD788" s="2570"/>
      <c r="KE788" s="2571" t="e">
        <f>AVERAGE(KF789:KJ793)</f>
        <v>#DIV/0!</v>
      </c>
      <c r="KF788" s="2571"/>
      <c r="KG788" s="2570" t="e">
        <f>STDEV(KJ789:KN793)</f>
        <v>#DIV/0!</v>
      </c>
      <c r="KH788" s="2570"/>
      <c r="KI788" s="2571" t="e">
        <f>AVERAGE(KJ789:KN793)</f>
        <v>#DIV/0!</v>
      </c>
      <c r="KJ788" s="2571"/>
      <c r="KK788" s="2570">
        <f>STDEV(KN789:KR793)</f>
        <v>0</v>
      </c>
      <c r="KL788" s="2570"/>
      <c r="KM788" s="2571">
        <f>AVERAGE(KN789:KR793)</f>
        <v>0</v>
      </c>
      <c r="KN788" s="2571"/>
      <c r="KO788" s="2570">
        <f>STDEV(KR789:KR793)</f>
        <v>0</v>
      </c>
      <c r="KP788" s="2570"/>
      <c r="KQ788" s="2571">
        <f>AVERAGE(KR789:KR793)</f>
        <v>0</v>
      </c>
      <c r="KR788" s="2571"/>
      <c r="KS788" s="2570">
        <f>STDEV(KV789:KZ793)</f>
        <v>0</v>
      </c>
      <c r="KT788" s="2570"/>
      <c r="KU788" s="2571">
        <f>AVERAGE(KV789:KZ793)</f>
        <v>0</v>
      </c>
      <c r="KV788" s="2571"/>
      <c r="KW788" s="2570" t="e">
        <f>STDEV(KZ789:LD793)</f>
        <v>#DIV/0!</v>
      </c>
      <c r="KX788" s="2570"/>
      <c r="KY788" s="2571" t="e">
        <f>AVERAGE(KZ789:LD793)</f>
        <v>#DIV/0!</v>
      </c>
      <c r="KZ788" s="2571"/>
      <c r="LA788" s="2570">
        <f>STDEV(LD789:LH793)</f>
        <v>4.7310245135032245</v>
      </c>
      <c r="LB788" s="2570"/>
      <c r="LC788" s="2571">
        <f>AVERAGE(LD789:LH793)</f>
        <v>7.5629999999999997</v>
      </c>
      <c r="LD788" s="2571"/>
      <c r="LE788" s="2570">
        <f>STDEV(LH789:LH793)</f>
        <v>1.7455314377002908</v>
      </c>
      <c r="LF788" s="2570"/>
      <c r="LG788" s="2571">
        <f>AVERAGE(LH789:LH793)</f>
        <v>15.125999999999999</v>
      </c>
      <c r="LH788" s="2571"/>
      <c r="LI788" s="2570">
        <f>STDEV(LL789:LP793)</f>
        <v>0.73951335349675451</v>
      </c>
      <c r="LJ788" s="2570"/>
      <c r="LK788" s="2571">
        <f>AVERAGE(LL789:LP793)</f>
        <v>13.875999999999999</v>
      </c>
      <c r="LL788" s="2571"/>
      <c r="LM788" s="2570"/>
      <c r="LN788" s="2570"/>
      <c r="LO788" s="2571"/>
      <c r="LP788" s="2571"/>
      <c r="LQ788" s="2570"/>
      <c r="LR788" s="2570"/>
      <c r="LS788" s="2571"/>
      <c r="LT788" s="2571"/>
      <c r="LU788" s="2570"/>
      <c r="LV788" s="2570"/>
      <c r="LW788" s="2571"/>
      <c r="LX788" s="2571"/>
      <c r="LY788" s="2570"/>
      <c r="LZ788" s="2570"/>
      <c r="MA788" s="2571"/>
      <c r="MB788" s="2571"/>
      <c r="MC788" s="2570"/>
      <c r="MD788" s="2570"/>
      <c r="ME788" s="2571"/>
      <c r="MF788" s="2571"/>
      <c r="MG788" s="2570"/>
      <c r="MH788" s="2570"/>
      <c r="MI788" s="2571"/>
      <c r="MJ788" s="2571"/>
      <c r="MK788" s="2570"/>
      <c r="ML788" s="2570"/>
      <c r="MM788" s="2571"/>
      <c r="MN788" s="2571"/>
      <c r="MO788" s="2570"/>
      <c r="MP788" s="2570"/>
      <c r="MQ788" s="2571"/>
      <c r="MR788" s="2571"/>
      <c r="MS788" s="2570"/>
      <c r="MT788" s="2570"/>
      <c r="MU788" s="2571"/>
      <c r="MV788" s="2571"/>
      <c r="MW788" s="2570"/>
      <c r="MX788" s="2570"/>
      <c r="MY788" s="2571"/>
      <c r="MZ788" s="2571"/>
      <c r="NA788" s="2570"/>
      <c r="NB788" s="2570"/>
      <c r="NC788" s="2571"/>
      <c r="ND788" s="2571"/>
    </row>
    <row r="789" spans="1:368" s="78" customFormat="1" thickBot="1">
      <c r="A789" s="899"/>
      <c r="B789" s="1754"/>
      <c r="C789" s="1790"/>
      <c r="D789" s="2331"/>
      <c r="E789" s="1790"/>
      <c r="F789" s="2342" t="s">
        <v>844</v>
      </c>
      <c r="G789" s="2342" t="s">
        <v>461</v>
      </c>
      <c r="H789" s="2377">
        <f>AVERAGE(AC789,CG789,BE789,IS789,HI789,FY789,AK789,LI789,LE789,BY789,IK789)</f>
        <v>4.4187500000000002</v>
      </c>
      <c r="I789" s="2343">
        <f t="shared" ref="I789:J789" si="1159">AVERAGE(AD789,CH789,BF789,IT789,HJ789,FZ789,AL789,LJ789,LF789,BZ789,IL789)</f>
        <v>4.0437500000000002</v>
      </c>
      <c r="J789" s="2343">
        <f t="shared" si="1159"/>
        <v>5.7249999999999996</v>
      </c>
      <c r="K789" s="2216">
        <f t="shared" ref="K789:K793" si="1160">SUM(H789:J789)</f>
        <v>14.1875</v>
      </c>
      <c r="L789" s="1754"/>
      <c r="M789" s="65"/>
      <c r="N789" s="65"/>
      <c r="O789" s="65"/>
      <c r="P789" s="218"/>
      <c r="Q789" s="2511"/>
      <c r="R789" s="97"/>
      <c r="S789" s="98"/>
      <c r="T789" s="2512"/>
      <c r="U789" s="41"/>
      <c r="V789" s="41"/>
      <c r="W789" s="41"/>
      <c r="X789" s="100"/>
      <c r="Y789" s="101"/>
      <c r="Z789" s="101"/>
      <c r="AA789" s="101"/>
      <c r="AB789" s="102"/>
      <c r="AC789" s="484"/>
      <c r="AD789" s="484"/>
      <c r="AE789" s="484"/>
      <c r="AF789" s="2403"/>
      <c r="AG789" s="2407"/>
      <c r="AH789" s="546"/>
      <c r="AI789" s="546"/>
      <c r="AJ789" s="724"/>
      <c r="AK789" s="485"/>
      <c r="AL789" s="486"/>
      <c r="AM789" s="486"/>
      <c r="AN789" s="2361">
        <f t="shared" ref="AN789:AN793" si="1161">AM789+AL789+AK789</f>
        <v>0</v>
      </c>
      <c r="AO789" s="2225"/>
      <c r="AP789" s="2225"/>
      <c r="AQ789" s="2225"/>
      <c r="AR789" s="2226"/>
      <c r="AS789" s="879"/>
      <c r="AT789" s="879"/>
      <c r="AU789" s="879"/>
      <c r="AV789" s="2236"/>
      <c r="AW789" s="1906"/>
      <c r="AX789" s="683"/>
      <c r="AY789" s="683"/>
      <c r="AZ789" s="1907"/>
      <c r="BA789" s="4"/>
      <c r="BB789" s="4"/>
      <c r="BC789" s="4"/>
      <c r="BD789" s="2395"/>
      <c r="BE789" s="2400"/>
      <c r="BF789" s="1526"/>
      <c r="BG789" s="2450"/>
      <c r="BH789" s="2447"/>
      <c r="BI789" s="221"/>
      <c r="BJ789" s="221"/>
      <c r="BK789" s="221"/>
      <c r="BL789" s="220"/>
      <c r="BM789" s="2235"/>
      <c r="BN789" s="879"/>
      <c r="BO789" s="879"/>
      <c r="BP789" s="2236"/>
      <c r="BQ789" s="109"/>
      <c r="BR789" s="109"/>
      <c r="BS789" s="109"/>
      <c r="BT789" s="608"/>
      <c r="BU789" s="1939"/>
      <c r="BV789" s="109"/>
      <c r="BW789" s="109"/>
      <c r="BX789" s="1940"/>
      <c r="BY789" s="374"/>
      <c r="BZ789" s="374"/>
      <c r="CA789" s="374"/>
      <c r="CB789" s="2263"/>
      <c r="CC789" s="484"/>
      <c r="CD789" s="484"/>
      <c r="CE789" s="484"/>
      <c r="CF789" s="1246"/>
      <c r="CG789" s="38"/>
      <c r="CH789" s="38"/>
      <c r="CI789" s="38"/>
      <c r="CJ789" s="117"/>
      <c r="CK789" s="221"/>
      <c r="CL789" s="221"/>
      <c r="CM789" s="221"/>
      <c r="CN789" s="220"/>
      <c r="CO789" s="1858"/>
      <c r="CQ789" s="3"/>
      <c r="CR789" s="2020"/>
      <c r="CV789" s="121"/>
      <c r="CW789" s="2"/>
      <c r="CY789" s="3"/>
      <c r="CZ789" s="3"/>
      <c r="DA789" s="2418"/>
      <c r="DB789" s="378"/>
      <c r="DC789" s="2448"/>
      <c r="DD789" s="369"/>
      <c r="DE789" s="2"/>
      <c r="DG789" s="3"/>
      <c r="DH789" s="3"/>
      <c r="DI789" s="2"/>
      <c r="DK789" s="3"/>
      <c r="DL789" s="3"/>
      <c r="DM789" s="90"/>
      <c r="DN789" s="90"/>
      <c r="DO789" s="90"/>
      <c r="DP789" s="103"/>
      <c r="DQ789" s="2"/>
      <c r="DS789" s="3"/>
      <c r="DT789" s="121"/>
      <c r="DU789" s="1195"/>
      <c r="DV789" s="1195"/>
      <c r="DW789" s="1195"/>
      <c r="DX789" s="1196"/>
      <c r="DY789" s="2"/>
      <c r="EA789" s="3"/>
      <c r="EB789" s="121"/>
      <c r="EC789" s="2"/>
      <c r="EE789" s="3"/>
      <c r="EF789" s="121"/>
      <c r="EG789" s="2"/>
      <c r="EI789" s="3"/>
      <c r="EJ789" s="121"/>
      <c r="EK789" s="2"/>
      <c r="EM789" s="3"/>
      <c r="EN789" s="121"/>
      <c r="EO789" s="1870"/>
      <c r="EP789" s="462"/>
      <c r="EQ789" s="462"/>
      <c r="ER789" s="1871"/>
      <c r="ES789" s="2"/>
      <c r="EU789" s="3"/>
      <c r="EV789" s="121"/>
      <c r="EW789" s="2"/>
      <c r="EY789" s="3"/>
      <c r="EZ789" s="121"/>
      <c r="FA789" s="2"/>
      <c r="FC789" s="3"/>
      <c r="FD789" s="121"/>
      <c r="FE789" s="1682"/>
      <c r="FF789" s="1683"/>
      <c r="FG789" s="1684"/>
      <c r="FH789" s="1685"/>
      <c r="FL789" s="2252"/>
      <c r="FP789" s="2252"/>
      <c r="FQ789" s="1858"/>
      <c r="FT789" s="2252"/>
      <c r="FX789" s="2252"/>
      <c r="FY789" s="2477">
        <f t="shared" ref="FY789" si="1162">GB789*6/20</f>
        <v>4.2750000000000004</v>
      </c>
      <c r="FZ789" s="2477">
        <f t="shared" ref="FZ789" si="1163">GB789*6/20</f>
        <v>4.2750000000000004</v>
      </c>
      <c r="GA789" s="2477">
        <f t="shared" ref="GA789" si="1164">GB789*8/20</f>
        <v>5.7</v>
      </c>
      <c r="GB789" s="2478">
        <v>14.25</v>
      </c>
      <c r="GC789" s="374"/>
      <c r="GD789" s="374"/>
      <c r="GE789" s="374"/>
      <c r="GF789" s="2263"/>
      <c r="GG789" s="1858"/>
      <c r="GJ789" s="2252"/>
      <c r="GK789" s="1858"/>
      <c r="GN789" s="2252"/>
      <c r="GR789" s="2252"/>
      <c r="GS789" s="374"/>
      <c r="GT789" s="374"/>
      <c r="GU789" s="374"/>
      <c r="GV789" s="2263"/>
      <c r="GW789" s="1870"/>
      <c r="GX789" s="462"/>
      <c r="GY789" s="462"/>
      <c r="GZ789" s="1871"/>
      <c r="HA789" s="1870"/>
      <c r="HB789" s="462"/>
      <c r="HC789" s="462"/>
      <c r="HD789" s="1871"/>
      <c r="HE789" s="1870"/>
      <c r="HF789" s="462"/>
      <c r="HG789" s="462"/>
      <c r="HH789" s="1871"/>
      <c r="HI789" s="374"/>
      <c r="HJ789" s="374"/>
      <c r="HK789" s="374"/>
      <c r="HL789" s="2263"/>
      <c r="HM789" s="1870"/>
      <c r="HN789" s="462"/>
      <c r="HO789" s="462"/>
      <c r="HP789" s="1871"/>
      <c r="HQ789" s="1870"/>
      <c r="HR789" s="462"/>
      <c r="HS789" s="462"/>
      <c r="HT789" s="1871"/>
      <c r="HU789" s="1870"/>
      <c r="HV789" s="462"/>
      <c r="HW789" s="462"/>
      <c r="HX789" s="1871"/>
      <c r="HY789" s="1870"/>
      <c r="HZ789" s="462"/>
      <c r="IA789" s="462"/>
      <c r="IB789" s="1871"/>
      <c r="IC789" s="374"/>
      <c r="ID789" s="374"/>
      <c r="IE789" s="374"/>
      <c r="IF789" s="2263"/>
      <c r="IG789" s="1870"/>
      <c r="IH789" s="462"/>
      <c r="II789" s="462"/>
      <c r="IJ789" s="1871"/>
      <c r="IK789" s="1906"/>
      <c r="IL789" s="683"/>
      <c r="IM789" s="683"/>
      <c r="IN789" s="1907"/>
      <c r="IO789" s="1869"/>
      <c r="IP789" s="374"/>
      <c r="IQ789" s="374"/>
      <c r="IR789" s="2263"/>
      <c r="IS789" s="1870">
        <v>4.5</v>
      </c>
      <c r="IT789" s="462">
        <v>5</v>
      </c>
      <c r="IU789" s="462">
        <v>5</v>
      </c>
      <c r="IV789" s="1871">
        <f t="shared" ref="IV789:IV793" si="1165">IU789+IT789+IS789</f>
        <v>14.5</v>
      </c>
      <c r="IW789" s="1869"/>
      <c r="IX789" s="374"/>
      <c r="IY789" s="374"/>
      <c r="IZ789" s="2263"/>
      <c r="JA789" s="1869"/>
      <c r="JB789" s="374"/>
      <c r="JC789" s="374"/>
      <c r="JD789" s="2263"/>
      <c r="JE789" s="1906"/>
      <c r="JF789" s="683"/>
      <c r="JG789" s="683"/>
      <c r="JH789" s="1907"/>
      <c r="JI789" s="1869"/>
      <c r="JJ789" s="374"/>
      <c r="JK789" s="374"/>
      <c r="JL789" s="2263"/>
      <c r="JM789" s="1869"/>
      <c r="JN789" s="374"/>
      <c r="JO789" s="374"/>
      <c r="JP789" s="2263"/>
      <c r="JQ789" s="1870"/>
      <c r="JR789" s="462"/>
      <c r="JS789" s="462"/>
      <c r="JT789" s="1871">
        <f t="shared" ref="JT789" si="1166">JS789+JR789+JQ789</f>
        <v>0</v>
      </c>
      <c r="JU789" s="1869"/>
      <c r="JV789" s="374"/>
      <c r="JW789" s="374"/>
      <c r="JX789" s="2263"/>
      <c r="JY789" s="1869"/>
      <c r="JZ789" s="374"/>
      <c r="KA789" s="374"/>
      <c r="KB789" s="2263"/>
      <c r="KC789" s="1869"/>
      <c r="KD789" s="374"/>
      <c r="KE789" s="374"/>
      <c r="KF789" s="2263"/>
      <c r="KG789" s="1869"/>
      <c r="KH789" s="374"/>
      <c r="KI789" s="374"/>
      <c r="KJ789" s="2263"/>
      <c r="KK789" s="1869"/>
      <c r="KL789" s="374"/>
      <c r="KM789" s="374"/>
      <c r="KN789" s="2263"/>
      <c r="KO789" s="1870"/>
      <c r="KP789" s="462"/>
      <c r="KQ789" s="462"/>
      <c r="KR789" s="1871">
        <f t="shared" ref="KR789:KR792" si="1167">KQ789+KP789+KO789</f>
        <v>0</v>
      </c>
      <c r="KS789" s="1870"/>
      <c r="KT789" s="462"/>
      <c r="KU789" s="462"/>
      <c r="KV789" s="1871">
        <f t="shared" ref="KV789:KV793" si="1168">KU789+KT789+KS789</f>
        <v>0</v>
      </c>
      <c r="KW789" s="1870"/>
      <c r="KX789" s="462"/>
      <c r="KY789" s="462"/>
      <c r="KZ789" s="1871"/>
      <c r="LA789" s="1870"/>
      <c r="LB789" s="462"/>
      <c r="LC789" s="462"/>
      <c r="LD789" s="1871"/>
      <c r="LE789" s="1870">
        <v>5</v>
      </c>
      <c r="LF789" s="462">
        <v>3</v>
      </c>
      <c r="LG789" s="462">
        <v>7</v>
      </c>
      <c r="LH789" s="1871">
        <f t="shared" ref="LH789:LH793" si="1169">LG789+LF789+LE789</f>
        <v>15</v>
      </c>
      <c r="LI789" s="1869">
        <f t="shared" ref="LI789:LI792" si="1170">LL789*6/20</f>
        <v>3.9</v>
      </c>
      <c r="LJ789" s="374">
        <f t="shared" ref="LJ789:LJ792" si="1171">LL789*6/20</f>
        <v>3.9</v>
      </c>
      <c r="LK789" s="374">
        <f t="shared" ref="LK789:LK792" si="1172">LL789*8/20</f>
        <v>5.2</v>
      </c>
      <c r="LL789" s="2263">
        <v>13</v>
      </c>
      <c r="LM789" s="1869"/>
      <c r="LN789" s="374"/>
      <c r="LO789" s="374"/>
      <c r="LP789" s="2263"/>
      <c r="LQ789" s="1869"/>
      <c r="LR789" s="374"/>
      <c r="LS789" s="374"/>
      <c r="LT789" s="2263"/>
      <c r="LU789" s="1869"/>
      <c r="LV789" s="374"/>
      <c r="LW789" s="374"/>
      <c r="LX789" s="2263"/>
      <c r="LY789" s="1869"/>
      <c r="LZ789" s="374"/>
      <c r="MA789" s="374"/>
      <c r="MB789" s="2263"/>
      <c r="MC789" s="1869"/>
      <c r="MD789" s="374"/>
      <c r="ME789" s="374"/>
      <c r="MF789" s="2263"/>
      <c r="MG789" s="1869"/>
      <c r="MH789" s="374"/>
      <c r="MI789" s="374"/>
      <c r="MJ789" s="2263"/>
      <c r="MK789" s="1869"/>
      <c r="ML789" s="374"/>
      <c r="MM789" s="374"/>
      <c r="MN789" s="2263"/>
      <c r="MO789" s="1869"/>
      <c r="MP789" s="374"/>
      <c r="MQ789" s="374"/>
      <c r="MR789" s="2263"/>
      <c r="MS789" s="1869"/>
      <c r="MT789" s="374"/>
      <c r="MU789" s="374"/>
      <c r="MV789" s="2263"/>
      <c r="MW789" s="1869"/>
      <c r="MX789" s="374"/>
      <c r="MY789" s="374"/>
      <c r="MZ789" s="2263"/>
      <c r="NA789" s="1869"/>
      <c r="NB789" s="374"/>
      <c r="NC789" s="374"/>
      <c r="ND789" s="2263"/>
    </row>
    <row r="790" spans="1:368" s="78" customFormat="1" thickBot="1">
      <c r="A790" s="899"/>
      <c r="B790" s="1754"/>
      <c r="C790" s="1790"/>
      <c r="D790" s="2331"/>
      <c r="E790" s="1790"/>
      <c r="F790" s="2342"/>
      <c r="G790" s="2342" t="s">
        <v>845</v>
      </c>
      <c r="H790" s="2343">
        <f t="shared" ref="H790:H793" si="1173">AVERAGE(AC790,CG790,BE790,IS790,HI790,FY790,AK790,LI790,LE790,BY790,IK790)</f>
        <v>3.9249999999999998</v>
      </c>
      <c r="I790" s="2354">
        <f t="shared" ref="I790:I793" si="1174">AVERAGE(AD790,CH790,BF790,IT790,HJ790,FZ790,AL790,LJ790,LF790,BZ790,IL790)</f>
        <v>4.1749999999999998</v>
      </c>
      <c r="J790" s="2352">
        <f t="shared" ref="J790:J793" si="1175">AVERAGE(AE790,CI790,BG790,IU790,HK790,GA790,AM790,LK790,LG790,CA790,IM790)</f>
        <v>6.5250000000000004</v>
      </c>
      <c r="K790" s="2215">
        <f t="shared" si="1160"/>
        <v>14.625</v>
      </c>
      <c r="L790" s="1754"/>
      <c r="M790" s="65"/>
      <c r="N790" s="65"/>
      <c r="O790" s="65"/>
      <c r="P790" s="218"/>
      <c r="Q790" s="2511"/>
      <c r="R790" s="97"/>
      <c r="S790" s="98"/>
      <c r="T790" s="2512"/>
      <c r="U790" s="41"/>
      <c r="V790" s="41"/>
      <c r="W790" s="41"/>
      <c r="X790" s="100"/>
      <c r="Y790" s="101"/>
      <c r="Z790" s="101"/>
      <c r="AA790" s="101"/>
      <c r="AB790" s="102"/>
      <c r="AC790" s="484"/>
      <c r="AD790" s="484"/>
      <c r="AE790" s="484"/>
      <c r="AF790" s="2403"/>
      <c r="AG790" s="2407"/>
      <c r="AH790" s="546"/>
      <c r="AI790" s="546"/>
      <c r="AJ790" s="724"/>
      <c r="AK790" s="485"/>
      <c r="AL790" s="486"/>
      <c r="AM790" s="486"/>
      <c r="AN790" s="2361">
        <f t="shared" si="1161"/>
        <v>0</v>
      </c>
      <c r="AO790" s="2227"/>
      <c r="AP790" s="2227"/>
      <c r="AQ790" s="2227"/>
      <c r="AR790" s="108"/>
      <c r="AS790" s="358"/>
      <c r="AT790" s="358"/>
      <c r="AU790" s="358"/>
      <c r="AV790" s="1983"/>
      <c r="AW790" s="1971"/>
      <c r="AX790" s="665"/>
      <c r="AY790" s="666"/>
      <c r="AZ790" s="1963"/>
      <c r="BA790" s="4"/>
      <c r="BB790" s="4"/>
      <c r="BC790" s="4"/>
      <c r="BD790" s="2395"/>
      <c r="BE790" s="2401"/>
      <c r="BF790" s="368"/>
      <c r="BG790" s="2451"/>
      <c r="BH790" s="2448"/>
      <c r="BI790" s="221"/>
      <c r="BJ790" s="221"/>
      <c r="BK790" s="221"/>
      <c r="BL790" s="220"/>
      <c r="BM790" s="1982"/>
      <c r="BN790" s="358"/>
      <c r="BO790" s="358"/>
      <c r="BP790" s="1983"/>
      <c r="BQ790" s="109"/>
      <c r="BR790" s="109"/>
      <c r="BS790" s="109"/>
      <c r="BT790" s="608"/>
      <c r="BU790" s="1939"/>
      <c r="BV790" s="109"/>
      <c r="BW790" s="109"/>
      <c r="BX790" s="1940"/>
      <c r="BY790" s="374"/>
      <c r="BZ790" s="374"/>
      <c r="CA790" s="374"/>
      <c r="CB790" s="2263"/>
      <c r="CC790" s="1906"/>
      <c r="CD790" s="683"/>
      <c r="CE790" s="683"/>
      <c r="CF790" s="1907"/>
      <c r="CG790" s="38"/>
      <c r="CH790" s="38"/>
      <c r="CI790" s="38"/>
      <c r="CJ790" s="117"/>
      <c r="CK790" s="221"/>
      <c r="CL790" s="221"/>
      <c r="CM790" s="221"/>
      <c r="CN790" s="220"/>
      <c r="CO790" s="1858"/>
      <c r="CQ790" s="3"/>
      <c r="CR790" s="2020"/>
      <c r="CV790" s="121"/>
      <c r="CW790" s="2"/>
      <c r="CY790" s="3"/>
      <c r="CZ790" s="3"/>
      <c r="DA790" s="2418"/>
      <c r="DB790" s="378"/>
      <c r="DC790" s="2448"/>
      <c r="DD790" s="369"/>
      <c r="DE790" s="2"/>
      <c r="DG790" s="3"/>
      <c r="DH790" s="3"/>
      <c r="DI790" s="2"/>
      <c r="DK790" s="3"/>
      <c r="DL790" s="3"/>
      <c r="DM790" s="90"/>
      <c r="DN790" s="90"/>
      <c r="DO790" s="90"/>
      <c r="DP790" s="103"/>
      <c r="DQ790" s="2"/>
      <c r="DS790" s="3"/>
      <c r="DT790" s="121"/>
      <c r="DU790" s="1195"/>
      <c r="DV790" s="1195"/>
      <c r="DW790" s="1195"/>
      <c r="DX790" s="1196"/>
      <c r="DY790" s="2"/>
      <c r="EA790" s="3"/>
      <c r="EB790" s="121"/>
      <c r="EC790" s="2"/>
      <c r="EE790" s="3"/>
      <c r="EF790" s="121"/>
      <c r="EG790" s="2"/>
      <c r="EI790" s="3"/>
      <c r="EJ790" s="121"/>
      <c r="EK790" s="2"/>
      <c r="EM790" s="3"/>
      <c r="EN790" s="121"/>
      <c r="EO790" s="1870"/>
      <c r="EP790" s="462"/>
      <c r="EQ790" s="462"/>
      <c r="ER790" s="1871"/>
      <c r="ES790" s="2"/>
      <c r="EU790" s="3"/>
      <c r="EV790" s="121"/>
      <c r="EW790" s="2"/>
      <c r="EY790" s="3"/>
      <c r="EZ790" s="121"/>
      <c r="FA790" s="2"/>
      <c r="FC790" s="3"/>
      <c r="FD790" s="121"/>
      <c r="FE790" s="1682"/>
      <c r="FF790" s="1683"/>
      <c r="FG790" s="1684"/>
      <c r="FH790" s="1685"/>
      <c r="FL790" s="2252"/>
      <c r="FP790" s="2252"/>
      <c r="FQ790" s="1858"/>
      <c r="FT790" s="2252"/>
      <c r="FX790" s="2252"/>
      <c r="FY790" s="1870">
        <v>4</v>
      </c>
      <c r="FZ790" s="462">
        <v>5</v>
      </c>
      <c r="GA790" s="462">
        <v>6</v>
      </c>
      <c r="GB790" s="1871">
        <f t="shared" ref="GB790:GB793" si="1176">GA790+FZ790+FY790</f>
        <v>15</v>
      </c>
      <c r="GC790" s="374"/>
      <c r="GD790" s="374"/>
      <c r="GE790" s="374"/>
      <c r="GF790" s="2263"/>
      <c r="GG790" s="1858"/>
      <c r="GJ790" s="2252"/>
      <c r="GK790" s="1858"/>
      <c r="GN790" s="2252"/>
      <c r="GR790" s="2252"/>
      <c r="GS790" s="1870"/>
      <c r="GT790" s="462"/>
      <c r="GU790" s="462"/>
      <c r="GV790" s="1871"/>
      <c r="GW790" s="1870"/>
      <c r="GX790" s="462"/>
      <c r="GY790" s="462"/>
      <c r="GZ790" s="1871"/>
      <c r="HA790" s="1870"/>
      <c r="HB790" s="462"/>
      <c r="HC790" s="462"/>
      <c r="HD790" s="1871"/>
      <c r="HE790" s="1870"/>
      <c r="HF790" s="462"/>
      <c r="HG790" s="462"/>
      <c r="HH790" s="1871"/>
      <c r="HI790" s="2477"/>
      <c r="HJ790" s="2477"/>
      <c r="HK790" s="2477"/>
      <c r="HL790" s="2478"/>
      <c r="HM790" s="1870"/>
      <c r="HN790" s="462"/>
      <c r="HO790" s="462"/>
      <c r="HP790" s="1871"/>
      <c r="HQ790" s="1870"/>
      <c r="HR790" s="462"/>
      <c r="HS790" s="462"/>
      <c r="HT790" s="1871"/>
      <c r="HU790" s="1870"/>
      <c r="HV790" s="462"/>
      <c r="HW790" s="462"/>
      <c r="HX790" s="1871"/>
      <c r="HY790" s="1870"/>
      <c r="HZ790" s="462"/>
      <c r="IA790" s="462"/>
      <c r="IB790" s="1871"/>
      <c r="IC790" s="374"/>
      <c r="ID790" s="374"/>
      <c r="IE790" s="374"/>
      <c r="IF790" s="2263"/>
      <c r="IG790" s="1870"/>
      <c r="IH790" s="462"/>
      <c r="II790" s="462"/>
      <c r="IJ790" s="1871"/>
      <c r="IK790" s="1870"/>
      <c r="IL790" s="462"/>
      <c r="IM790" s="462"/>
      <c r="IN790" s="1871">
        <f t="shared" ref="IN790:IN793" si="1177">IM790+IL790+IK790</f>
        <v>0</v>
      </c>
      <c r="IO790" s="1869"/>
      <c r="IP790" s="374"/>
      <c r="IQ790" s="374"/>
      <c r="IR790" s="2263"/>
      <c r="IS790" s="1870">
        <v>4.5</v>
      </c>
      <c r="IT790" s="462">
        <v>3.5</v>
      </c>
      <c r="IU790" s="462">
        <v>7.5</v>
      </c>
      <c r="IV790" s="1871">
        <f t="shared" si="1165"/>
        <v>15.5</v>
      </c>
      <c r="IW790" s="1869"/>
      <c r="IX790" s="374"/>
      <c r="IY790" s="374"/>
      <c r="IZ790" s="2263"/>
      <c r="JA790" s="1869"/>
      <c r="JB790" s="374"/>
      <c r="JC790" s="374"/>
      <c r="JD790" s="2263"/>
      <c r="JE790" s="1869"/>
      <c r="JF790" s="374"/>
      <c r="JG790" s="374"/>
      <c r="JH790" s="2263"/>
      <c r="JI790" s="1869"/>
      <c r="JJ790" s="374"/>
      <c r="JK790" s="374"/>
      <c r="JL790" s="2263"/>
      <c r="JM790" s="1869"/>
      <c r="JN790" s="374"/>
      <c r="JO790" s="374"/>
      <c r="JP790" s="2263"/>
      <c r="JQ790" s="1906"/>
      <c r="JR790" s="683"/>
      <c r="JS790" s="683"/>
      <c r="JT790" s="1907">
        <v>14</v>
      </c>
      <c r="JU790" s="1869"/>
      <c r="JV790" s="374"/>
      <c r="JW790" s="374"/>
      <c r="JX790" s="2263"/>
      <c r="JY790" s="1869"/>
      <c r="JZ790" s="374"/>
      <c r="KA790" s="374"/>
      <c r="KB790" s="2263"/>
      <c r="KC790" s="1869"/>
      <c r="KD790" s="374"/>
      <c r="KE790" s="374"/>
      <c r="KF790" s="2263"/>
      <c r="KG790" s="1869"/>
      <c r="KH790" s="374"/>
      <c r="KI790" s="374"/>
      <c r="KJ790" s="2263"/>
      <c r="KK790" s="1869"/>
      <c r="KL790" s="374"/>
      <c r="KM790" s="374"/>
      <c r="KN790" s="2263"/>
      <c r="KO790" s="1870"/>
      <c r="KP790" s="462"/>
      <c r="KQ790" s="462"/>
      <c r="KR790" s="1871">
        <f t="shared" si="1167"/>
        <v>0</v>
      </c>
      <c r="KS790" s="1870"/>
      <c r="KT790" s="462"/>
      <c r="KU790" s="462"/>
      <c r="KV790" s="1871">
        <f t="shared" si="1168"/>
        <v>0</v>
      </c>
      <c r="KW790" s="1870"/>
      <c r="KX790" s="462"/>
      <c r="KY790" s="462"/>
      <c r="KZ790" s="1871"/>
      <c r="LA790" s="1870"/>
      <c r="LB790" s="462"/>
      <c r="LC790" s="462"/>
      <c r="LD790" s="1871"/>
      <c r="LE790" s="1870">
        <v>3</v>
      </c>
      <c r="LF790" s="462">
        <v>4</v>
      </c>
      <c r="LG790" s="462">
        <v>7</v>
      </c>
      <c r="LH790" s="1871">
        <f t="shared" si="1169"/>
        <v>14</v>
      </c>
      <c r="LI790" s="1869">
        <f t="shared" si="1170"/>
        <v>4.2</v>
      </c>
      <c r="LJ790" s="374">
        <f t="shared" si="1171"/>
        <v>4.2</v>
      </c>
      <c r="LK790" s="374">
        <f t="shared" si="1172"/>
        <v>5.6</v>
      </c>
      <c r="LL790" s="2263">
        <v>14</v>
      </c>
      <c r="LM790" s="1869"/>
      <c r="LN790" s="374"/>
      <c r="LO790" s="374"/>
      <c r="LP790" s="2263"/>
      <c r="LQ790" s="1869"/>
      <c r="LR790" s="374"/>
      <c r="LS790" s="374"/>
      <c r="LT790" s="2263"/>
      <c r="LU790" s="1869"/>
      <c r="LV790" s="374"/>
      <c r="LW790" s="374"/>
      <c r="LX790" s="2263"/>
      <c r="LY790" s="1869"/>
      <c r="LZ790" s="374"/>
      <c r="MA790" s="374"/>
      <c r="MB790" s="2263"/>
      <c r="MC790" s="1869"/>
      <c r="MD790" s="374"/>
      <c r="ME790" s="374"/>
      <c r="MF790" s="2263"/>
      <c r="MG790" s="1869"/>
      <c r="MH790" s="374"/>
      <c r="MI790" s="374"/>
      <c r="MJ790" s="2263"/>
      <c r="MK790" s="1869"/>
      <c r="ML790" s="374"/>
      <c r="MM790" s="374"/>
      <c r="MN790" s="2263"/>
      <c r="MO790" s="1869"/>
      <c r="MP790" s="374"/>
      <c r="MQ790" s="374"/>
      <c r="MR790" s="2263"/>
      <c r="MS790" s="1869"/>
      <c r="MT790" s="374"/>
      <c r="MU790" s="374"/>
      <c r="MV790" s="2263"/>
      <c r="MW790" s="1869"/>
      <c r="MX790" s="374"/>
      <c r="MY790" s="374"/>
      <c r="MZ790" s="2263"/>
      <c r="NA790" s="1869"/>
      <c r="NB790" s="374"/>
      <c r="NC790" s="374"/>
      <c r="ND790" s="2263"/>
    </row>
    <row r="791" spans="1:368" s="78" customFormat="1" thickBot="1">
      <c r="A791" s="899"/>
      <c r="B791" s="1754"/>
      <c r="C791" s="1790"/>
      <c r="D791" s="2331"/>
      <c r="E791" s="1790"/>
      <c r="F791" s="2342"/>
      <c r="G791" s="2342" t="s">
        <v>846</v>
      </c>
      <c r="H791" s="2343">
        <f t="shared" si="1173"/>
        <v>3.5409999999999999</v>
      </c>
      <c r="I791" s="2343">
        <f t="shared" si="1174"/>
        <v>2.7909999999999999</v>
      </c>
      <c r="J791" s="2377">
        <f t="shared" si="1175"/>
        <v>6.2629999999999999</v>
      </c>
      <c r="K791" s="2214">
        <f t="shared" si="1160"/>
        <v>12.594999999999999</v>
      </c>
      <c r="L791" s="1754"/>
      <c r="M791" s="65"/>
      <c r="N791" s="65"/>
      <c r="O791" s="65"/>
      <c r="P791" s="218"/>
      <c r="Q791" s="2511"/>
      <c r="R791" s="97"/>
      <c r="S791" s="98"/>
      <c r="T791" s="2512"/>
      <c r="U791" s="41"/>
      <c r="V791" s="41"/>
      <c r="W791" s="41"/>
      <c r="X791" s="100"/>
      <c r="Y791" s="101"/>
      <c r="Z791" s="101"/>
      <c r="AA791" s="101"/>
      <c r="AB791" s="102"/>
      <c r="AC791" s="484"/>
      <c r="AD791" s="484"/>
      <c r="AE791" s="484"/>
      <c r="AF791" s="2403"/>
      <c r="AG791" s="2407"/>
      <c r="AH791" s="546"/>
      <c r="AI791" s="546"/>
      <c r="AJ791" s="724"/>
      <c r="AK791" s="485"/>
      <c r="AL791" s="486"/>
      <c r="AM791" s="486"/>
      <c r="AN791" s="2361">
        <f t="shared" si="1161"/>
        <v>0</v>
      </c>
      <c r="AO791" s="2227"/>
      <c r="AP791" s="2227"/>
      <c r="AQ791" s="2227"/>
      <c r="AR791" s="108"/>
      <c r="AS791" s="358"/>
      <c r="AT791" s="358"/>
      <c r="AU791" s="358"/>
      <c r="AV791" s="1983"/>
      <c r="AW791" s="1971"/>
      <c r="AX791" s="665"/>
      <c r="AY791" s="666"/>
      <c r="AZ791" s="1963"/>
      <c r="BA791" s="4"/>
      <c r="BB791" s="4"/>
      <c r="BC791" s="4"/>
      <c r="BD791" s="2395"/>
      <c r="BE791" s="2401"/>
      <c r="BF791" s="368"/>
      <c r="BG791" s="2451"/>
      <c r="BH791" s="2448"/>
      <c r="BI791" s="221"/>
      <c r="BJ791" s="221"/>
      <c r="BK791" s="221"/>
      <c r="BL791" s="220"/>
      <c r="BM791" s="1982"/>
      <c r="BN791" s="358"/>
      <c r="BO791" s="358"/>
      <c r="BP791" s="1983"/>
      <c r="BQ791" s="109"/>
      <c r="BR791" s="109"/>
      <c r="BS791" s="109"/>
      <c r="BT791" s="608"/>
      <c r="BU791" s="1939"/>
      <c r="BV791" s="109"/>
      <c r="BW791" s="109"/>
      <c r="BX791" s="1940"/>
      <c r="BY791" s="374"/>
      <c r="BZ791" s="374"/>
      <c r="CA791" s="374"/>
      <c r="CB791" s="2263"/>
      <c r="CC791" s="484"/>
      <c r="CD791" s="484"/>
      <c r="CE791" s="484"/>
      <c r="CF791" s="1246"/>
      <c r="CG791" s="38"/>
      <c r="CH791" s="38"/>
      <c r="CI791" s="38"/>
      <c r="CJ791" s="117"/>
      <c r="CK791" s="221"/>
      <c r="CL791" s="221"/>
      <c r="CM791" s="221"/>
      <c r="CN791" s="220"/>
      <c r="CO791" s="1858"/>
      <c r="CQ791" s="3"/>
      <c r="CR791" s="2020"/>
      <c r="CV791" s="121"/>
      <c r="CW791" s="2"/>
      <c r="CY791" s="3"/>
      <c r="CZ791" s="3"/>
      <c r="DA791" s="2418"/>
      <c r="DB791" s="378"/>
      <c r="DC791" s="2448"/>
      <c r="DD791" s="369"/>
      <c r="DE791" s="2"/>
      <c r="DG791" s="3"/>
      <c r="DH791" s="3"/>
      <c r="DI791" s="2"/>
      <c r="DK791" s="3"/>
      <c r="DL791" s="3"/>
      <c r="DM791" s="90"/>
      <c r="DN791" s="90"/>
      <c r="DO791" s="90"/>
      <c r="DP791" s="103"/>
      <c r="DQ791" s="2"/>
      <c r="DS791" s="3"/>
      <c r="DT791" s="121"/>
      <c r="DU791" s="1195"/>
      <c r="DV791" s="1195"/>
      <c r="DW791" s="1195"/>
      <c r="DX791" s="1196"/>
      <c r="DY791" s="2"/>
      <c r="EA791" s="3"/>
      <c r="EB791" s="121"/>
      <c r="EC791" s="2"/>
      <c r="EE791" s="3"/>
      <c r="EF791" s="121"/>
      <c r="EG791" s="2"/>
      <c r="EI791" s="3"/>
      <c r="EJ791" s="121"/>
      <c r="EK791" s="2"/>
      <c r="EM791" s="3"/>
      <c r="EN791" s="121"/>
      <c r="EO791" s="1870"/>
      <c r="EP791" s="462"/>
      <c r="EQ791" s="462"/>
      <c r="ER791" s="1871"/>
      <c r="ES791" s="2"/>
      <c r="EU791" s="3"/>
      <c r="EV791" s="121"/>
      <c r="EW791" s="2"/>
      <c r="EY791" s="3"/>
      <c r="EZ791" s="121"/>
      <c r="FA791" s="2"/>
      <c r="FC791" s="3"/>
      <c r="FD791" s="121"/>
      <c r="FE791" s="1682"/>
      <c r="FF791" s="1683"/>
      <c r="FG791" s="1684"/>
      <c r="FH791" s="1685"/>
      <c r="FL791" s="2252"/>
      <c r="FP791" s="2252"/>
      <c r="FQ791" s="1858"/>
      <c r="FT791" s="2252"/>
      <c r="FX791" s="2252"/>
      <c r="FY791" s="1870">
        <v>3</v>
      </c>
      <c r="FZ791" s="462">
        <v>1</v>
      </c>
      <c r="GA791" s="462">
        <v>6</v>
      </c>
      <c r="GB791" s="1871">
        <f t="shared" si="1176"/>
        <v>10</v>
      </c>
      <c r="GC791" s="374"/>
      <c r="GD791" s="374"/>
      <c r="GE791" s="374"/>
      <c r="GF791" s="2263"/>
      <c r="GG791" s="1858"/>
      <c r="GJ791" s="2252"/>
      <c r="GK791" s="1858"/>
      <c r="GN791" s="2252"/>
      <c r="GR791" s="2252"/>
      <c r="GS791" s="374"/>
      <c r="GT791" s="374"/>
      <c r="GU791" s="374"/>
      <c r="GV791" s="2263"/>
      <c r="GW791" s="1870"/>
      <c r="GX791" s="462"/>
      <c r="GY791" s="462"/>
      <c r="GZ791" s="1871"/>
      <c r="HA791" s="1870"/>
      <c r="HB791" s="462"/>
      <c r="HC791" s="462"/>
      <c r="HD791" s="1871"/>
      <c r="HE791" s="1870"/>
      <c r="HF791" s="462"/>
      <c r="HG791" s="462"/>
      <c r="HH791" s="1871"/>
      <c r="HI791" s="374"/>
      <c r="HJ791" s="374"/>
      <c r="HK791" s="374"/>
      <c r="HL791" s="2263"/>
      <c r="HM791" s="1870"/>
      <c r="HN791" s="462"/>
      <c r="HO791" s="462"/>
      <c r="HP791" s="1871"/>
      <c r="HQ791" s="1870"/>
      <c r="HR791" s="462"/>
      <c r="HS791" s="462"/>
      <c r="HT791" s="1871"/>
      <c r="HU791" s="1906"/>
      <c r="HV791" s="683"/>
      <c r="HW791" s="683"/>
      <c r="HX791" s="1907"/>
      <c r="HY791" s="1906"/>
      <c r="HZ791" s="683"/>
      <c r="IA791" s="683"/>
      <c r="IB791" s="1907"/>
      <c r="IC791" s="374"/>
      <c r="ID791" s="374"/>
      <c r="IE791" s="374"/>
      <c r="IF791" s="2263"/>
      <c r="IG791" s="1906"/>
      <c r="IH791" s="683"/>
      <c r="II791" s="683"/>
      <c r="IJ791" s="1907"/>
      <c r="IK791" s="1870"/>
      <c r="IL791" s="462"/>
      <c r="IM791" s="462"/>
      <c r="IN791" s="1871">
        <f t="shared" si="1177"/>
        <v>0</v>
      </c>
      <c r="IO791" s="2482"/>
      <c r="IP791" s="2477"/>
      <c r="IQ791" s="2477"/>
      <c r="IR791" s="2478"/>
      <c r="IS791" s="1870">
        <v>3.5</v>
      </c>
      <c r="IT791" s="462">
        <v>3</v>
      </c>
      <c r="IU791" s="462">
        <v>6.5</v>
      </c>
      <c r="IV791" s="1871">
        <f t="shared" si="1165"/>
        <v>13</v>
      </c>
      <c r="IW791" s="1869"/>
      <c r="IX791" s="374"/>
      <c r="IY791" s="374"/>
      <c r="IZ791" s="2263"/>
      <c r="JA791" s="1869"/>
      <c r="JB791" s="374"/>
      <c r="JC791" s="374"/>
      <c r="JD791" s="2263"/>
      <c r="JE791" s="1869"/>
      <c r="JF791" s="374"/>
      <c r="JG791" s="374"/>
      <c r="JH791" s="2263"/>
      <c r="JI791" s="1869"/>
      <c r="JJ791" s="374"/>
      <c r="JK791" s="374"/>
      <c r="JL791" s="2263"/>
      <c r="JM791" s="1869"/>
      <c r="JN791" s="374"/>
      <c r="JO791" s="374"/>
      <c r="JP791" s="2263"/>
      <c r="JQ791" s="1870"/>
      <c r="JR791" s="462"/>
      <c r="JS791" s="462"/>
      <c r="JT791" s="1871">
        <f t="shared" ref="JT791:JT793" si="1178">JS791+JR791+JQ791</f>
        <v>0</v>
      </c>
      <c r="JU791" s="1869"/>
      <c r="JV791" s="374"/>
      <c r="JW791" s="374"/>
      <c r="JX791" s="2263"/>
      <c r="JY791" s="1869"/>
      <c r="JZ791" s="374"/>
      <c r="KA791" s="374"/>
      <c r="KB791" s="2263"/>
      <c r="KC791" s="1869"/>
      <c r="KD791" s="374"/>
      <c r="KE791" s="374"/>
      <c r="KF791" s="2263"/>
      <c r="KG791" s="1869"/>
      <c r="KH791" s="374"/>
      <c r="KI791" s="374"/>
      <c r="KJ791" s="2263"/>
      <c r="KK791" s="1869"/>
      <c r="KL791" s="374"/>
      <c r="KM791" s="374"/>
      <c r="KN791" s="2263"/>
      <c r="KO791" s="1870"/>
      <c r="KP791" s="462"/>
      <c r="KQ791" s="462"/>
      <c r="KR791" s="1871">
        <f t="shared" si="1167"/>
        <v>0</v>
      </c>
      <c r="KS791" s="1870"/>
      <c r="KT791" s="462"/>
      <c r="KU791" s="462"/>
      <c r="KV791" s="1871">
        <f t="shared" si="1168"/>
        <v>0</v>
      </c>
      <c r="KW791" s="1870"/>
      <c r="KX791" s="462"/>
      <c r="KY791" s="462"/>
      <c r="KZ791" s="1871"/>
      <c r="LA791" s="1870"/>
      <c r="LB791" s="462"/>
      <c r="LC791" s="462"/>
      <c r="LD791" s="1871"/>
      <c r="LE791" s="1870">
        <v>3.5</v>
      </c>
      <c r="LF791" s="462">
        <v>3</v>
      </c>
      <c r="LG791" s="462">
        <v>7</v>
      </c>
      <c r="LH791" s="1871">
        <f t="shared" si="1169"/>
        <v>13.5</v>
      </c>
      <c r="LI791" s="2569">
        <f t="shared" si="1170"/>
        <v>4.1639999999999997</v>
      </c>
      <c r="LJ791" s="805">
        <f t="shared" si="1171"/>
        <v>4.1639999999999997</v>
      </c>
      <c r="LK791" s="805">
        <f t="shared" si="1172"/>
        <v>5.5520000000000005</v>
      </c>
      <c r="LL791" s="2568">
        <v>13.88</v>
      </c>
      <c r="LM791" s="2569"/>
      <c r="LN791" s="805"/>
      <c r="LO791" s="805"/>
      <c r="LP791" s="2568"/>
      <c r="LQ791" s="2569"/>
      <c r="LR791" s="805"/>
      <c r="LS791" s="805"/>
      <c r="LT791" s="2568"/>
      <c r="LU791" s="2569"/>
      <c r="LV791" s="805"/>
      <c r="LW791" s="805"/>
      <c r="LX791" s="2568"/>
      <c r="LY791" s="2569"/>
      <c r="LZ791" s="805"/>
      <c r="MA791" s="805"/>
      <c r="MB791" s="2568"/>
      <c r="MC791" s="2569"/>
      <c r="MD791" s="805"/>
      <c r="ME791" s="805"/>
      <c r="MF791" s="2568"/>
      <c r="MG791" s="2569"/>
      <c r="MH791" s="805"/>
      <c r="MI791" s="805"/>
      <c r="MJ791" s="2568"/>
      <c r="MK791" s="2569"/>
      <c r="ML791" s="805"/>
      <c r="MM791" s="805"/>
      <c r="MN791" s="2568"/>
      <c r="MO791" s="2569"/>
      <c r="MP791" s="805"/>
      <c r="MQ791" s="805"/>
      <c r="MR791" s="2568"/>
      <c r="MS791" s="2569"/>
      <c r="MT791" s="805"/>
      <c r="MU791" s="805"/>
      <c r="MV791" s="2568"/>
      <c r="MW791" s="2569"/>
      <c r="MX791" s="805"/>
      <c r="MY791" s="805"/>
      <c r="MZ791" s="2568"/>
      <c r="NA791" s="2569"/>
      <c r="NB791" s="805"/>
      <c r="NC791" s="805"/>
      <c r="ND791" s="2568"/>
    </row>
    <row r="792" spans="1:368" s="78" customFormat="1" thickBot="1">
      <c r="A792" s="899"/>
      <c r="B792" s="1754"/>
      <c r="C792" s="1790"/>
      <c r="D792" s="2331"/>
      <c r="E792" s="1790"/>
      <c r="F792" s="2342"/>
      <c r="G792" s="2342" t="s">
        <v>847</v>
      </c>
      <c r="H792" s="2354">
        <f t="shared" si="1173"/>
        <v>4.2722499999999997</v>
      </c>
      <c r="I792" s="2377">
        <f t="shared" si="1174"/>
        <v>4.3972499999999997</v>
      </c>
      <c r="J792" s="2343">
        <f t="shared" si="1175"/>
        <v>5.2380000000000004</v>
      </c>
      <c r="K792" s="2214">
        <f t="shared" si="1160"/>
        <v>13.907499999999999</v>
      </c>
      <c r="L792" s="1754"/>
      <c r="M792" s="65"/>
      <c r="N792" s="65"/>
      <c r="O792" s="65"/>
      <c r="P792" s="218"/>
      <c r="Q792" s="2511"/>
      <c r="R792" s="97"/>
      <c r="S792" s="98"/>
      <c r="T792" s="2512"/>
      <c r="U792" s="41"/>
      <c r="V792" s="41"/>
      <c r="W792" s="41"/>
      <c r="X792" s="100"/>
      <c r="Y792" s="101"/>
      <c r="Z792" s="101"/>
      <c r="AA792" s="101"/>
      <c r="AB792" s="102"/>
      <c r="AC792" s="484"/>
      <c r="AD792" s="484"/>
      <c r="AE792" s="484"/>
      <c r="AF792" s="2403"/>
      <c r="AG792" s="2407"/>
      <c r="AH792" s="546"/>
      <c r="AI792" s="546"/>
      <c r="AJ792" s="724"/>
      <c r="AK792" s="485"/>
      <c r="AL792" s="486"/>
      <c r="AM792" s="486"/>
      <c r="AN792" s="2361">
        <f t="shared" si="1161"/>
        <v>0</v>
      </c>
      <c r="AO792" s="2227"/>
      <c r="AP792" s="2227"/>
      <c r="AQ792" s="2227"/>
      <c r="AR792" s="108"/>
      <c r="AS792" s="358"/>
      <c r="AT792" s="358"/>
      <c r="AU792" s="358"/>
      <c r="AV792" s="1983"/>
      <c r="AW792" s="1971"/>
      <c r="AX792" s="665"/>
      <c r="AY792" s="666"/>
      <c r="AZ792" s="1963"/>
      <c r="BA792" s="4"/>
      <c r="BB792" s="4"/>
      <c r="BC792" s="4"/>
      <c r="BD792" s="2395"/>
      <c r="BE792" s="1906"/>
      <c r="BF792" s="683"/>
      <c r="BG792" s="2466"/>
      <c r="BH792" s="2409"/>
      <c r="BI792" s="221"/>
      <c r="BJ792" s="221"/>
      <c r="BK792" s="221"/>
      <c r="BL792" s="220"/>
      <c r="BM792" s="1982"/>
      <c r="BN792" s="358"/>
      <c r="BO792" s="358"/>
      <c r="BP792" s="1983"/>
      <c r="BQ792" s="109"/>
      <c r="BR792" s="109"/>
      <c r="BS792" s="109"/>
      <c r="BT792" s="608"/>
      <c r="BU792" s="1939"/>
      <c r="BV792" s="109"/>
      <c r="BW792" s="109"/>
      <c r="BX792" s="1940"/>
      <c r="BY792" s="374"/>
      <c r="BZ792" s="374"/>
      <c r="CA792" s="374"/>
      <c r="CB792" s="2263"/>
      <c r="CC792" s="484"/>
      <c r="CD792" s="484"/>
      <c r="CE792" s="484"/>
      <c r="CF792" s="1246"/>
      <c r="CG792" s="38"/>
      <c r="CH792" s="38"/>
      <c r="CI792" s="38"/>
      <c r="CJ792" s="117"/>
      <c r="CK792" s="221"/>
      <c r="CL792" s="221"/>
      <c r="CM792" s="221"/>
      <c r="CN792" s="220"/>
      <c r="CO792" s="1858"/>
      <c r="CQ792" s="3"/>
      <c r="CR792" s="2020"/>
      <c r="CV792" s="121"/>
      <c r="CW792" s="2"/>
      <c r="CY792" s="3"/>
      <c r="CZ792" s="3"/>
      <c r="DA792" s="2418"/>
      <c r="DB792" s="378"/>
      <c r="DC792" s="2448"/>
      <c r="DD792" s="369"/>
      <c r="DE792" s="2"/>
      <c r="DG792" s="3"/>
      <c r="DH792" s="3"/>
      <c r="DI792" s="2"/>
      <c r="DK792" s="3"/>
      <c r="DL792" s="3"/>
      <c r="DM792" s="90"/>
      <c r="DN792" s="90"/>
      <c r="DO792" s="90"/>
      <c r="DP792" s="103"/>
      <c r="DQ792" s="2"/>
      <c r="DS792" s="3"/>
      <c r="DT792" s="121"/>
      <c r="DU792" s="1195"/>
      <c r="DV792" s="1195"/>
      <c r="DW792" s="1195"/>
      <c r="DX792" s="1196"/>
      <c r="DY792" s="2"/>
      <c r="EA792" s="3"/>
      <c r="EB792" s="121"/>
      <c r="EC792" s="2"/>
      <c r="EE792" s="3"/>
      <c r="EF792" s="121"/>
      <c r="EG792" s="2"/>
      <c r="EI792" s="3"/>
      <c r="EJ792" s="121"/>
      <c r="EK792" s="2"/>
      <c r="EM792" s="3"/>
      <c r="EN792" s="121"/>
      <c r="EO792" s="1870"/>
      <c r="EP792" s="462"/>
      <c r="EQ792" s="462"/>
      <c r="ER792" s="1871"/>
      <c r="ES792" s="2"/>
      <c r="EU792" s="3"/>
      <c r="EV792" s="121"/>
      <c r="EW792" s="2"/>
      <c r="EY792" s="3"/>
      <c r="EZ792" s="121"/>
      <c r="FA792" s="2"/>
      <c r="FC792" s="3"/>
      <c r="FD792" s="121"/>
      <c r="FE792" s="1682"/>
      <c r="FF792" s="1683"/>
      <c r="FG792" s="1684"/>
      <c r="FH792" s="1685"/>
      <c r="FL792" s="2252"/>
      <c r="FP792" s="2252"/>
      <c r="FQ792" s="1858"/>
      <c r="FT792" s="2252"/>
      <c r="FX792" s="2252"/>
      <c r="FY792" s="1870">
        <v>5</v>
      </c>
      <c r="FZ792" s="462">
        <v>5</v>
      </c>
      <c r="GA792" s="462">
        <v>5</v>
      </c>
      <c r="GB792" s="1871">
        <f t="shared" si="1176"/>
        <v>15</v>
      </c>
      <c r="GC792" s="374"/>
      <c r="GD792" s="374"/>
      <c r="GE792" s="374"/>
      <c r="GF792" s="2263"/>
      <c r="GG792" s="1858"/>
      <c r="GJ792" s="2252"/>
      <c r="GK792" s="1858"/>
      <c r="GN792" s="2252"/>
      <c r="GR792" s="2252"/>
      <c r="GS792" s="374"/>
      <c r="GT792" s="374"/>
      <c r="GU792" s="374"/>
      <c r="GV792" s="2263"/>
      <c r="GW792" s="1870"/>
      <c r="GX792" s="462"/>
      <c r="GY792" s="462"/>
      <c r="GZ792" s="1871"/>
      <c r="HA792" s="1870"/>
      <c r="HB792" s="462"/>
      <c r="HC792" s="462"/>
      <c r="HD792" s="1871"/>
      <c r="HE792" s="1870"/>
      <c r="HF792" s="462"/>
      <c r="HG792" s="462"/>
      <c r="HH792" s="1871"/>
      <c r="HI792" s="374"/>
      <c r="HJ792" s="374"/>
      <c r="HK792" s="374"/>
      <c r="HL792" s="2263"/>
      <c r="HM792" s="2477"/>
      <c r="HN792" s="2477"/>
      <c r="HO792" s="2477"/>
      <c r="HP792" s="2478"/>
      <c r="HQ792" s="1870"/>
      <c r="HR792" s="462"/>
      <c r="HS792" s="462"/>
      <c r="HT792" s="1871"/>
      <c r="HU792" s="1870"/>
      <c r="HV792" s="462"/>
      <c r="HW792" s="462"/>
      <c r="HX792" s="1871"/>
      <c r="HY792" s="1870"/>
      <c r="HZ792" s="462"/>
      <c r="IA792" s="462"/>
      <c r="IB792" s="1871"/>
      <c r="IC792" s="374"/>
      <c r="ID792" s="374"/>
      <c r="IE792" s="374"/>
      <c r="IF792" s="2263"/>
      <c r="IG792" s="1870"/>
      <c r="IH792" s="462"/>
      <c r="II792" s="462"/>
      <c r="IJ792" s="1871"/>
      <c r="IK792" s="1870"/>
      <c r="IL792" s="462"/>
      <c r="IM792" s="462"/>
      <c r="IN792" s="1871">
        <f t="shared" si="1177"/>
        <v>0</v>
      </c>
      <c r="IO792" s="1869"/>
      <c r="IP792" s="374"/>
      <c r="IQ792" s="374"/>
      <c r="IR792" s="2263"/>
      <c r="IS792" s="1870">
        <v>3.5</v>
      </c>
      <c r="IT792" s="462">
        <v>4</v>
      </c>
      <c r="IU792" s="462">
        <v>4.5</v>
      </c>
      <c r="IV792" s="1871">
        <f t="shared" si="1165"/>
        <v>12</v>
      </c>
      <c r="IW792" s="1869"/>
      <c r="IX792" s="374"/>
      <c r="IY792" s="374"/>
      <c r="IZ792" s="2263"/>
      <c r="JA792" s="1869"/>
      <c r="JB792" s="374"/>
      <c r="JC792" s="374"/>
      <c r="JD792" s="2263"/>
      <c r="JE792" s="1869"/>
      <c r="JF792" s="374"/>
      <c r="JG792" s="374"/>
      <c r="JH792" s="2263"/>
      <c r="JI792" s="1869"/>
      <c r="JJ792" s="374"/>
      <c r="JK792" s="374"/>
      <c r="JL792" s="2263"/>
      <c r="JM792" s="1869"/>
      <c r="JN792" s="374"/>
      <c r="JO792" s="374"/>
      <c r="JP792" s="2263"/>
      <c r="JQ792" s="1870"/>
      <c r="JR792" s="462"/>
      <c r="JS792" s="462"/>
      <c r="JT792" s="1871">
        <f t="shared" si="1178"/>
        <v>0</v>
      </c>
      <c r="JU792" s="1869"/>
      <c r="JV792" s="374"/>
      <c r="JW792" s="374"/>
      <c r="JX792" s="2263"/>
      <c r="JY792" s="1869"/>
      <c r="JZ792" s="374"/>
      <c r="KA792" s="374"/>
      <c r="KB792" s="2263"/>
      <c r="KC792" s="1869"/>
      <c r="KD792" s="374"/>
      <c r="KE792" s="374"/>
      <c r="KF792" s="2263"/>
      <c r="KG792" s="1869"/>
      <c r="KH792" s="374"/>
      <c r="KI792" s="374"/>
      <c r="KJ792" s="2263"/>
      <c r="KK792" s="1869"/>
      <c r="KL792" s="374"/>
      <c r="KM792" s="374"/>
      <c r="KN792" s="2263"/>
      <c r="KO792" s="1870"/>
      <c r="KP792" s="462"/>
      <c r="KQ792" s="462"/>
      <c r="KR792" s="1871">
        <f t="shared" si="1167"/>
        <v>0</v>
      </c>
      <c r="KS792" s="1870"/>
      <c r="KT792" s="462"/>
      <c r="KU792" s="462"/>
      <c r="KV792" s="1871">
        <f t="shared" si="1168"/>
        <v>0</v>
      </c>
      <c r="KW792" s="1870"/>
      <c r="KX792" s="462"/>
      <c r="KY792" s="462"/>
      <c r="KZ792" s="1871"/>
      <c r="LA792" s="1870"/>
      <c r="LB792" s="462"/>
      <c r="LC792" s="462"/>
      <c r="LD792" s="1871"/>
      <c r="LE792" s="2569">
        <f t="shared" ref="LE792" si="1179">LH792*6/20</f>
        <v>4.5389999999999997</v>
      </c>
      <c r="LF792" s="805">
        <f t="shared" ref="LF792" si="1180">LH792*6/20</f>
        <v>4.5389999999999997</v>
      </c>
      <c r="LG792" s="805">
        <f t="shared" ref="LG792" si="1181">LH792*8/20</f>
        <v>6.0520000000000005</v>
      </c>
      <c r="LH792" s="2568">
        <v>15.13</v>
      </c>
      <c r="LI792" s="1869">
        <f t="shared" si="1170"/>
        <v>4.05</v>
      </c>
      <c r="LJ792" s="374">
        <f t="shared" si="1171"/>
        <v>4.05</v>
      </c>
      <c r="LK792" s="374">
        <f t="shared" si="1172"/>
        <v>5.4</v>
      </c>
      <c r="LL792" s="2263">
        <v>13.5</v>
      </c>
      <c r="LM792" s="1869"/>
      <c r="LN792" s="374"/>
      <c r="LO792" s="374"/>
      <c r="LP792" s="2263"/>
      <c r="LQ792" s="1869"/>
      <c r="LR792" s="374"/>
      <c r="LS792" s="374"/>
      <c r="LT792" s="2263"/>
      <c r="LU792" s="1869"/>
      <c r="LV792" s="374"/>
      <c r="LW792" s="374"/>
      <c r="LX792" s="2263"/>
      <c r="LY792" s="1869"/>
      <c r="LZ792" s="374"/>
      <c r="MA792" s="374"/>
      <c r="MB792" s="2263"/>
      <c r="MC792" s="1869"/>
      <c r="MD792" s="374"/>
      <c r="ME792" s="374"/>
      <c r="MF792" s="2263"/>
      <c r="MG792" s="1869"/>
      <c r="MH792" s="374"/>
      <c r="MI792" s="374"/>
      <c r="MJ792" s="2263"/>
      <c r="MK792" s="1869"/>
      <c r="ML792" s="374"/>
      <c r="MM792" s="374"/>
      <c r="MN792" s="2263"/>
      <c r="MO792" s="1869"/>
      <c r="MP792" s="374"/>
      <c r="MQ792" s="374"/>
      <c r="MR792" s="2263"/>
      <c r="MS792" s="1869"/>
      <c r="MT792" s="374"/>
      <c r="MU792" s="374"/>
      <c r="MV792" s="2263"/>
      <c r="MW792" s="1869"/>
      <c r="MX792" s="374"/>
      <c r="MY792" s="374"/>
      <c r="MZ792" s="2263"/>
      <c r="NA792" s="1869"/>
      <c r="NB792" s="374"/>
      <c r="NC792" s="374"/>
      <c r="ND792" s="2263"/>
    </row>
    <row r="793" spans="1:368" s="933" customFormat="1" thickBot="1">
      <c r="A793" s="900"/>
      <c r="B793" s="1761"/>
      <c r="C793" s="2340"/>
      <c r="D793" s="2347"/>
      <c r="E793" s="2340"/>
      <c r="F793" s="2270"/>
      <c r="G793" s="2270" t="s">
        <v>848</v>
      </c>
      <c r="H793" s="2352">
        <f t="shared" si="1173"/>
        <v>5</v>
      </c>
      <c r="I793" s="2352">
        <f t="shared" si="1174"/>
        <v>4.875</v>
      </c>
      <c r="J793" s="2354">
        <f t="shared" si="1175"/>
        <v>6.125</v>
      </c>
      <c r="K793" s="2362">
        <f t="shared" si="1160"/>
        <v>16</v>
      </c>
      <c r="L793" s="1761"/>
      <c r="M793" s="2136"/>
      <c r="N793" s="2136"/>
      <c r="O793" s="2136"/>
      <c r="P793" s="2492"/>
      <c r="Q793" s="2538"/>
      <c r="R793" s="2137"/>
      <c r="S793" s="2138"/>
      <c r="T793" s="2539"/>
      <c r="U793" s="2139"/>
      <c r="V793" s="2139"/>
      <c r="W793" s="2139"/>
      <c r="X793" s="2140"/>
      <c r="Y793" s="2204"/>
      <c r="Z793" s="2204"/>
      <c r="AA793" s="2204"/>
      <c r="AB793" s="2205"/>
      <c r="AC793" s="2245"/>
      <c r="AD793" s="2245"/>
      <c r="AE793" s="2245"/>
      <c r="AF793" s="1310"/>
      <c r="AG793" s="2473"/>
      <c r="AH793" s="2473"/>
      <c r="AI793" s="2473"/>
      <c r="AJ793" s="2474"/>
      <c r="AK793" s="485"/>
      <c r="AL793" s="486"/>
      <c r="AM793" s="486"/>
      <c r="AN793" s="2361">
        <f t="shared" si="1161"/>
        <v>0</v>
      </c>
      <c r="AO793" s="2229"/>
      <c r="AP793" s="2229"/>
      <c r="AQ793" s="2229"/>
      <c r="AR793" s="2230"/>
      <c r="AS793" s="918"/>
      <c r="AT793" s="918"/>
      <c r="AU793" s="918"/>
      <c r="AV793" s="2390"/>
      <c r="AW793" s="2414"/>
      <c r="AX793" s="2415"/>
      <c r="AY793" s="2416"/>
      <c r="AZ793" s="1979"/>
      <c r="BA793" s="2156"/>
      <c r="BB793" s="2156"/>
      <c r="BC793" s="2156"/>
      <c r="BD793" s="2396"/>
      <c r="BE793" s="2402"/>
      <c r="BF793" s="2273"/>
      <c r="BG793" s="2452"/>
      <c r="BH793" s="2449"/>
      <c r="BI793" s="2158"/>
      <c r="BJ793" s="2158"/>
      <c r="BK793" s="2158"/>
      <c r="BL793" s="2166"/>
      <c r="BM793" s="2389"/>
      <c r="BN793" s="918"/>
      <c r="BO793" s="918"/>
      <c r="BP793" s="2390"/>
      <c r="BQ793" s="2149"/>
      <c r="BR793" s="2149"/>
      <c r="BS793" s="2149"/>
      <c r="BT793" s="2151"/>
      <c r="BU793" s="2162"/>
      <c r="BV793" s="2149"/>
      <c r="BW793" s="2149"/>
      <c r="BX793" s="2163"/>
      <c r="BY793" s="906"/>
      <c r="BZ793" s="906"/>
      <c r="CA793" s="906"/>
      <c r="CB793" s="2393"/>
      <c r="CC793" s="484"/>
      <c r="CD793" s="484"/>
      <c r="CE793" s="484"/>
      <c r="CF793" s="1246"/>
      <c r="CG793" s="2160"/>
      <c r="CH793" s="2160"/>
      <c r="CI793" s="2160"/>
      <c r="CJ793" s="2161"/>
      <c r="CK793" s="2158"/>
      <c r="CL793" s="2158"/>
      <c r="CM793" s="2158"/>
      <c r="CN793" s="2166"/>
      <c r="CO793" s="1868"/>
      <c r="CQ793" s="2167"/>
      <c r="CR793" s="2206"/>
      <c r="CV793" s="2168"/>
      <c r="CW793" s="2169"/>
      <c r="CY793" s="2167"/>
      <c r="CZ793" s="2167"/>
      <c r="DA793" s="2418"/>
      <c r="DB793" s="378"/>
      <c r="DC793" s="2448"/>
      <c r="DD793" s="369"/>
      <c r="DE793" s="2169"/>
      <c r="DG793" s="2167"/>
      <c r="DH793" s="2167"/>
      <c r="DI793" s="2169"/>
      <c r="DK793" s="2167"/>
      <c r="DL793" s="2167"/>
      <c r="DM793" s="2170"/>
      <c r="DN793" s="2170"/>
      <c r="DO793" s="2170"/>
      <c r="DP793" s="2171"/>
      <c r="DQ793" s="2169"/>
      <c r="DS793" s="2167"/>
      <c r="DT793" s="2168"/>
      <c r="DU793" s="1195"/>
      <c r="DV793" s="1195"/>
      <c r="DW793" s="1195"/>
      <c r="DX793" s="1196"/>
      <c r="DY793" s="2169"/>
      <c r="EA793" s="2167"/>
      <c r="EB793" s="2168"/>
      <c r="EC793" s="2169"/>
      <c r="EE793" s="2167"/>
      <c r="EF793" s="2168"/>
      <c r="EG793" s="2169"/>
      <c r="EI793" s="2167"/>
      <c r="EJ793" s="2168"/>
      <c r="EK793" s="2169"/>
      <c r="EM793" s="2167"/>
      <c r="EN793" s="2168"/>
      <c r="EO793" s="2348"/>
      <c r="EP793" s="2233"/>
      <c r="EQ793" s="2233"/>
      <c r="ER793" s="2349"/>
      <c r="ES793" s="2169"/>
      <c r="EU793" s="2167"/>
      <c r="EV793" s="2168"/>
      <c r="EW793" s="2169"/>
      <c r="EY793" s="2167"/>
      <c r="EZ793" s="2168"/>
      <c r="FA793" s="2169"/>
      <c r="FC793" s="2167"/>
      <c r="FD793" s="2168"/>
      <c r="FE793" s="2192"/>
      <c r="FF793" s="2193"/>
      <c r="FG793" s="2194"/>
      <c r="FH793" s="2195"/>
      <c r="FL793" s="2261"/>
      <c r="FP793" s="2261"/>
      <c r="FQ793" s="1868"/>
      <c r="FT793" s="2261"/>
      <c r="FX793" s="2261"/>
      <c r="FY793" s="1870">
        <v>5</v>
      </c>
      <c r="FZ793" s="462">
        <v>5</v>
      </c>
      <c r="GA793" s="462">
        <v>7</v>
      </c>
      <c r="GB793" s="1871">
        <f t="shared" si="1176"/>
        <v>17</v>
      </c>
      <c r="GC793" s="906"/>
      <c r="GD793" s="906"/>
      <c r="GE793" s="906"/>
      <c r="GF793" s="2393"/>
      <c r="GG793" s="1868"/>
      <c r="GJ793" s="2261"/>
      <c r="GK793" s="1868"/>
      <c r="GN793" s="2261"/>
      <c r="GR793" s="2261"/>
      <c r="GS793" s="906"/>
      <c r="GT793" s="906"/>
      <c r="GU793" s="906"/>
      <c r="GV793" s="2393"/>
      <c r="GW793" s="2477"/>
      <c r="GX793" s="2477"/>
      <c r="GY793" s="2477"/>
      <c r="GZ793" s="2478"/>
      <c r="HA793" s="2348"/>
      <c r="HB793" s="2233"/>
      <c r="HC793" s="2233"/>
      <c r="HD793" s="2349"/>
      <c r="HE793" s="2348"/>
      <c r="HF793" s="2233"/>
      <c r="HG793" s="2233"/>
      <c r="HH793" s="2349"/>
      <c r="HI793" s="374"/>
      <c r="HJ793" s="374"/>
      <c r="HK793" s="374"/>
      <c r="HL793" s="2263"/>
      <c r="HM793" s="1870"/>
      <c r="HN793" s="462"/>
      <c r="HO793" s="462"/>
      <c r="HP793" s="1871"/>
      <c r="HQ793" s="2348"/>
      <c r="HR793" s="2233"/>
      <c r="HS793" s="2233"/>
      <c r="HT793" s="2349"/>
      <c r="HU793" s="2348"/>
      <c r="HV793" s="2233"/>
      <c r="HW793" s="2233"/>
      <c r="HX793" s="2349"/>
      <c r="HY793" s="2348"/>
      <c r="HZ793" s="2233"/>
      <c r="IA793" s="2233"/>
      <c r="IB793" s="2349"/>
      <c r="IC793" s="2212"/>
      <c r="ID793" s="2213"/>
      <c r="IE793" s="2213"/>
      <c r="IF793" s="2357"/>
      <c r="IG793" s="2348"/>
      <c r="IH793" s="2233"/>
      <c r="II793" s="2233"/>
      <c r="IJ793" s="2349"/>
      <c r="IK793" s="1870"/>
      <c r="IL793" s="462"/>
      <c r="IM793" s="462"/>
      <c r="IN793" s="1871">
        <f t="shared" si="1177"/>
        <v>0</v>
      </c>
      <c r="IO793" s="1869"/>
      <c r="IP793" s="374"/>
      <c r="IQ793" s="374"/>
      <c r="IR793" s="2263"/>
      <c r="IS793" s="1870">
        <v>4.5</v>
      </c>
      <c r="IT793" s="462">
        <v>4</v>
      </c>
      <c r="IU793" s="462">
        <v>5.5</v>
      </c>
      <c r="IV793" s="1871">
        <f t="shared" si="1165"/>
        <v>14</v>
      </c>
      <c r="IW793" s="2243"/>
      <c r="IX793" s="906"/>
      <c r="IY793" s="906"/>
      <c r="IZ793" s="2393"/>
      <c r="JA793" s="2243"/>
      <c r="JB793" s="906"/>
      <c r="JC793" s="906"/>
      <c r="JD793" s="2393"/>
      <c r="JE793" s="2243"/>
      <c r="JF793" s="906"/>
      <c r="JG793" s="906"/>
      <c r="JH793" s="2393"/>
      <c r="JI793" s="1869"/>
      <c r="JJ793" s="374"/>
      <c r="JK793" s="374"/>
      <c r="JL793" s="2263"/>
      <c r="JM793" s="1869"/>
      <c r="JN793" s="374"/>
      <c r="JO793" s="374"/>
      <c r="JP793" s="2263"/>
      <c r="JQ793" s="1870"/>
      <c r="JR793" s="462"/>
      <c r="JS793" s="462"/>
      <c r="JT793" s="1871">
        <f t="shared" si="1178"/>
        <v>0</v>
      </c>
      <c r="JU793" s="1869"/>
      <c r="JV793" s="374"/>
      <c r="JW793" s="374"/>
      <c r="JX793" s="2263"/>
      <c r="JY793" s="1869"/>
      <c r="JZ793" s="374"/>
      <c r="KA793" s="374"/>
      <c r="KB793" s="2263"/>
      <c r="KC793" s="1869"/>
      <c r="KD793" s="374"/>
      <c r="KE793" s="374"/>
      <c r="KF793" s="2263"/>
      <c r="KG793" s="1869"/>
      <c r="KH793" s="374"/>
      <c r="KI793" s="374"/>
      <c r="KJ793" s="2263"/>
      <c r="KK793" s="1869"/>
      <c r="KL793" s="374"/>
      <c r="KM793" s="374"/>
      <c r="KN793" s="2263"/>
      <c r="KO793" s="2477"/>
      <c r="KP793" s="2477"/>
      <c r="KQ793" s="2477"/>
      <c r="KR793" s="2478"/>
      <c r="KS793" s="1870"/>
      <c r="KT793" s="462"/>
      <c r="KU793" s="462"/>
      <c r="KV793" s="1871">
        <f t="shared" si="1168"/>
        <v>0</v>
      </c>
      <c r="KW793" s="1870"/>
      <c r="KX793" s="462"/>
      <c r="KY793" s="462"/>
      <c r="KZ793" s="1871"/>
      <c r="LA793" s="1870"/>
      <c r="LB793" s="462"/>
      <c r="LC793" s="462"/>
      <c r="LD793" s="1871"/>
      <c r="LE793" s="1870">
        <v>6</v>
      </c>
      <c r="LF793" s="462">
        <v>6</v>
      </c>
      <c r="LG793" s="462">
        <v>6</v>
      </c>
      <c r="LH793" s="1871">
        <f t="shared" si="1169"/>
        <v>18</v>
      </c>
      <c r="LI793" s="1869">
        <f t="shared" ref="LI793" si="1182">LL793*6/20</f>
        <v>4.5</v>
      </c>
      <c r="LJ793" s="374">
        <f t="shared" ref="LJ793" si="1183">LL793*6/20</f>
        <v>4.5</v>
      </c>
      <c r="LK793" s="374">
        <f t="shared" ref="LK793" si="1184">LL793*8/20</f>
        <v>6</v>
      </c>
      <c r="LL793" s="2263">
        <v>15</v>
      </c>
      <c r="LM793" s="1869"/>
      <c r="LN793" s="374"/>
      <c r="LO793" s="374"/>
      <c r="LP793" s="2263"/>
      <c r="LQ793" s="1869"/>
      <c r="LR793" s="374"/>
      <c r="LS793" s="374"/>
      <c r="LT793" s="2263"/>
      <c r="LU793" s="1869"/>
      <c r="LV793" s="374"/>
      <c r="LW793" s="374"/>
      <c r="LX793" s="2263"/>
      <c r="LY793" s="1869"/>
      <c r="LZ793" s="374"/>
      <c r="MA793" s="374"/>
      <c r="MB793" s="2263"/>
      <c r="MC793" s="1869"/>
      <c r="MD793" s="374"/>
      <c r="ME793" s="374"/>
      <c r="MF793" s="2263"/>
      <c r="MG793" s="1869"/>
      <c r="MH793" s="374"/>
      <c r="MI793" s="374"/>
      <c r="MJ793" s="2263"/>
      <c r="MK793" s="1869"/>
      <c r="ML793" s="374"/>
      <c r="MM793" s="374"/>
      <c r="MN793" s="2263"/>
      <c r="MO793" s="1869"/>
      <c r="MP793" s="374"/>
      <c r="MQ793" s="374"/>
      <c r="MR793" s="2263"/>
      <c r="MS793" s="1869"/>
      <c r="MT793" s="374"/>
      <c r="MU793" s="374"/>
      <c r="MV793" s="2263"/>
      <c r="MW793" s="1869"/>
      <c r="MX793" s="374"/>
      <c r="MY793" s="374"/>
      <c r="MZ793" s="2263"/>
      <c r="NA793" s="1869"/>
      <c r="NB793" s="374"/>
      <c r="NC793" s="374"/>
      <c r="ND793" s="2263"/>
    </row>
    <row r="794" spans="1:368" s="898" customFormat="1" thickBot="1">
      <c r="A794" s="861"/>
      <c r="B794" s="1760"/>
      <c r="C794" s="1790"/>
      <c r="D794" s="2331"/>
      <c r="E794" s="1790"/>
      <c r="F794" s="2345" t="s">
        <v>851</v>
      </c>
      <c r="G794" s="2346"/>
      <c r="H794" s="2274"/>
      <c r="I794" s="2274"/>
      <c r="J794" s="2274"/>
      <c r="K794" s="2275"/>
      <c r="L794" s="1760"/>
      <c r="M794" s="2075"/>
      <c r="N794" s="2075"/>
      <c r="O794" s="2075"/>
      <c r="P794" s="2491"/>
      <c r="Q794" s="2536"/>
      <c r="R794" s="2076"/>
      <c r="S794" s="2077"/>
      <c r="T794" s="2537"/>
      <c r="U794" s="2078"/>
      <c r="V794" s="2078"/>
      <c r="W794" s="2078"/>
      <c r="X794" s="2079"/>
      <c r="Y794" s="2199"/>
      <c r="Z794" s="2199"/>
      <c r="AA794" s="2199"/>
      <c r="AB794" s="2200"/>
      <c r="AC794" s="2570"/>
      <c r="AD794" s="2570"/>
      <c r="AE794" s="2571"/>
      <c r="AF794" s="2571"/>
      <c r="AG794" s="2574" t="e">
        <f>STDEV(AJ795:AJ802)</f>
        <v>#DIV/0!</v>
      </c>
      <c r="AH794" s="2574"/>
      <c r="AI794" s="2575" t="e">
        <f>AVERAGE(AJ795:AJ802)</f>
        <v>#DIV/0!</v>
      </c>
      <c r="AJ794" s="2575"/>
      <c r="AK794" s="2574"/>
      <c r="AL794" s="2574"/>
      <c r="AM794" s="2575"/>
      <c r="AN794" s="2575"/>
      <c r="AO794" s="2225"/>
      <c r="AP794" s="2225"/>
      <c r="AQ794" s="2225"/>
      <c r="AR794" s="2226"/>
      <c r="AS794" s="2574" t="e">
        <f>STDEV(AV795:AV802)</f>
        <v>#DIV/0!</v>
      </c>
      <c r="AT794" s="2574"/>
      <c r="AU794" s="2575" t="e">
        <f>AVERAGE(AV795:AV802)</f>
        <v>#DIV/0!</v>
      </c>
      <c r="AV794" s="2575"/>
      <c r="AW794" s="2570" t="e">
        <f>STDEV(AZ795:AZ802)</f>
        <v>#DIV/0!</v>
      </c>
      <c r="AX794" s="2570"/>
      <c r="AY794" s="2571" t="e">
        <f>AVERAGE(AZ795:AZ802)</f>
        <v>#DIV/0!</v>
      </c>
      <c r="AZ794" s="2571"/>
      <c r="BA794" s="2095"/>
      <c r="BB794" s="2095"/>
      <c r="BC794" s="2095"/>
      <c r="BD794" s="2394"/>
      <c r="BE794" s="2572" t="e">
        <f>STDEV(BH795:BH802)</f>
        <v>#DIV/0!</v>
      </c>
      <c r="BF794" s="2570"/>
      <c r="BG794" s="2571" t="e">
        <f>AVERAGE(BH795:BH802)</f>
        <v>#DIV/0!</v>
      </c>
      <c r="BH794" s="2571"/>
      <c r="BI794" s="2097"/>
      <c r="BJ794" s="2097"/>
      <c r="BK794" s="2097"/>
      <c r="BL794" s="2098"/>
      <c r="BM794" s="2570"/>
      <c r="BN794" s="2570"/>
      <c r="BO794" s="2571"/>
      <c r="BP794" s="2571"/>
      <c r="BQ794" s="2088"/>
      <c r="BR794" s="2088"/>
      <c r="BS794" s="2088"/>
      <c r="BT794" s="2090"/>
      <c r="BU794" s="2101"/>
      <c r="BV794" s="2088"/>
      <c r="BW794" s="2088"/>
      <c r="BX794" s="2102"/>
      <c r="BY794" s="2570" t="e">
        <f>STDEV(CB795:CB802)</f>
        <v>#DIV/0!</v>
      </c>
      <c r="BZ794" s="2570"/>
      <c r="CA794" s="2571" t="e">
        <f>AVERAGE(CB795:CB802)</f>
        <v>#DIV/0!</v>
      </c>
      <c r="CB794" s="2571"/>
      <c r="CC794" s="2570" t="e">
        <f>STDEV(CF795:CF802)</f>
        <v>#DIV/0!</v>
      </c>
      <c r="CD794" s="2570"/>
      <c r="CE794" s="2571" t="e">
        <f>AVERAGE(CF795:CF802)</f>
        <v>#DIV/0!</v>
      </c>
      <c r="CF794" s="2571"/>
      <c r="CG794" s="2099"/>
      <c r="CH794" s="2099"/>
      <c r="CI794" s="2099"/>
      <c r="CJ794" s="2100"/>
      <c r="CK794" s="2097"/>
      <c r="CL794" s="2097"/>
      <c r="CM794" s="2097"/>
      <c r="CN794" s="2105"/>
      <c r="CO794" s="1867"/>
      <c r="CQ794" s="2106"/>
      <c r="CR794" s="2201"/>
      <c r="CV794" s="2107"/>
      <c r="CW794" s="2108"/>
      <c r="CY794" s="2106"/>
      <c r="CZ794" s="2106"/>
      <c r="DA794" s="2570" t="e">
        <f>STDEV(DD795:DD802)</f>
        <v>#DIV/0!</v>
      </c>
      <c r="DB794" s="2570"/>
      <c r="DC794" s="2571" t="e">
        <f>AVERAGE(DD795:DD802)</f>
        <v>#DIV/0!</v>
      </c>
      <c r="DD794" s="2571"/>
      <c r="DE794" s="2108"/>
      <c r="DG794" s="2106"/>
      <c r="DH794" s="2106"/>
      <c r="DI794" s="2108"/>
      <c r="DK794" s="2106"/>
      <c r="DL794" s="2106"/>
      <c r="DM794" s="2109"/>
      <c r="DN794" s="2109"/>
      <c r="DO794" s="2109"/>
      <c r="DP794" s="2110"/>
      <c r="DQ794" s="2108"/>
      <c r="DS794" s="2106"/>
      <c r="DT794" s="2107"/>
      <c r="DU794" s="2108"/>
      <c r="DW794" s="2106"/>
      <c r="DX794" s="2107"/>
      <c r="DY794" s="2108"/>
      <c r="EA794" s="2106"/>
      <c r="EB794" s="2107"/>
      <c r="EC794" s="2108"/>
      <c r="EE794" s="2106"/>
      <c r="EF794" s="2107"/>
      <c r="EG794" s="2108"/>
      <c r="EI794" s="2106"/>
      <c r="EJ794" s="2107"/>
      <c r="EK794" s="2108"/>
      <c r="EM794" s="2106"/>
      <c r="EN794" s="2107"/>
      <c r="EO794" s="2570"/>
      <c r="EP794" s="2570"/>
      <c r="EQ794" s="2571"/>
      <c r="ER794" s="2571"/>
      <c r="ES794" s="2108"/>
      <c r="EU794" s="2106"/>
      <c r="EV794" s="2107"/>
      <c r="EW794" s="2108"/>
      <c r="EY794" s="2106"/>
      <c r="EZ794" s="2107"/>
      <c r="FA794" s="2108"/>
      <c r="FC794" s="2106"/>
      <c r="FD794" s="2107"/>
      <c r="FE794" s="2131"/>
      <c r="FF794" s="2132"/>
      <c r="FG794" s="2133"/>
      <c r="FH794" s="2134"/>
      <c r="FL794" s="2260"/>
      <c r="FP794" s="2260"/>
      <c r="FQ794" s="1867"/>
      <c r="FT794" s="2260"/>
      <c r="FX794" s="2260"/>
      <c r="FY794" s="2570">
        <f>STDEV(GB795:GB802)</f>
        <v>2.6186146828319083</v>
      </c>
      <c r="FZ794" s="2570"/>
      <c r="GA794" s="2571">
        <f>AVERAGE(GB795:GB802)</f>
        <v>13</v>
      </c>
      <c r="GB794" s="2571"/>
      <c r="GC794" s="2570" t="e">
        <f>STDEV(GF795:GF802)</f>
        <v>#DIV/0!</v>
      </c>
      <c r="GD794" s="2570"/>
      <c r="GE794" s="2571" t="e">
        <f>AVERAGE(GF795:GF802)</f>
        <v>#DIV/0!</v>
      </c>
      <c r="GF794" s="2571"/>
      <c r="GG794" s="1867"/>
      <c r="GJ794" s="2260"/>
      <c r="GK794" s="1867"/>
      <c r="GN794" s="2260"/>
      <c r="GR794" s="2260"/>
      <c r="GS794" s="2570" t="e">
        <f>STDEV(GV795:GV802)</f>
        <v>#DIV/0!</v>
      </c>
      <c r="GT794" s="2570"/>
      <c r="GU794" s="2571" t="e">
        <f>AVERAGE(GV795:GV802)</f>
        <v>#DIV/0!</v>
      </c>
      <c r="GV794" s="2571"/>
      <c r="GW794" s="2570">
        <f>STDEV(GZ795:GZ802)</f>
        <v>2.3299294900428702</v>
      </c>
      <c r="GX794" s="2570"/>
      <c r="GY794" s="2571">
        <f>AVERAGE(GZ795:GZ802)</f>
        <v>13.5</v>
      </c>
      <c r="GZ794" s="2571"/>
      <c r="HA794" s="2570"/>
      <c r="HB794" s="2570"/>
      <c r="HC794" s="2571"/>
      <c r="HD794" s="2571"/>
      <c r="HE794" s="2570" t="e">
        <f>STDEV(HH795:HH802)</f>
        <v>#DIV/0!</v>
      </c>
      <c r="HF794" s="2570"/>
      <c r="HG794" s="2571" t="e">
        <f>AVERAGE(HH795:HH802)</f>
        <v>#DIV/0!</v>
      </c>
      <c r="HH794" s="2571"/>
      <c r="HI794" s="2570" t="e">
        <f>STDEV(HL795:HL802)</f>
        <v>#DIV/0!</v>
      </c>
      <c r="HJ794" s="2570"/>
      <c r="HK794" s="2571" t="e">
        <f>AVERAGE(HL795:HL802)</f>
        <v>#DIV/0!</v>
      </c>
      <c r="HL794" s="2571"/>
      <c r="HM794" s="2570" t="e">
        <f>STDEV(HP795:HP802)</f>
        <v>#DIV/0!</v>
      </c>
      <c r="HN794" s="2570"/>
      <c r="HO794" s="2571" t="e">
        <f>AVERAGE(HP795:HP802)</f>
        <v>#DIV/0!</v>
      </c>
      <c r="HP794" s="2571"/>
      <c r="HQ794" s="2570" t="e">
        <f>STDEV(HT795:HT802)</f>
        <v>#DIV/0!</v>
      </c>
      <c r="HR794" s="2570"/>
      <c r="HS794" s="2571" t="e">
        <f>AVERAGE(HT795:HT802)</f>
        <v>#DIV/0!</v>
      </c>
      <c r="HT794" s="2571"/>
      <c r="HU794" s="2570"/>
      <c r="HV794" s="2570"/>
      <c r="HW794" s="2571"/>
      <c r="HX794" s="2571"/>
      <c r="HY794" s="2570"/>
      <c r="HZ794" s="2570"/>
      <c r="IA794" s="2571"/>
      <c r="IB794" s="2571"/>
      <c r="IC794" s="2570" t="e">
        <f>STDEV(IF795:IF802)</f>
        <v>#DIV/0!</v>
      </c>
      <c r="ID794" s="2570"/>
      <c r="IE794" s="2571" t="e">
        <f>AVERAGE(IF795:IF802)</f>
        <v>#DIV/0!</v>
      </c>
      <c r="IF794" s="2571"/>
      <c r="IG794" s="2570"/>
      <c r="IH794" s="2570"/>
      <c r="II794" s="2571"/>
      <c r="IJ794" s="2571"/>
      <c r="IK794" s="2570"/>
      <c r="IL794" s="2570"/>
      <c r="IM794" s="2571"/>
      <c r="IN794" s="2571"/>
      <c r="IO794" s="2570" t="e">
        <f>STDEV(IR795:IR802)</f>
        <v>#DIV/0!</v>
      </c>
      <c r="IP794" s="2570"/>
      <c r="IQ794" s="2571" t="e">
        <f>AVERAGE(IR795:IR802)</f>
        <v>#DIV/0!</v>
      </c>
      <c r="IR794" s="2571"/>
      <c r="IS794" s="2570" t="e">
        <f>STDEV(IV795:IV802)</f>
        <v>#DIV/0!</v>
      </c>
      <c r="IT794" s="2570"/>
      <c r="IU794" s="2571" t="e">
        <f>AVERAGE(IV795:IV802)</f>
        <v>#DIV/0!</v>
      </c>
      <c r="IV794" s="2571"/>
      <c r="IW794" s="2572"/>
      <c r="IX794" s="2570"/>
      <c r="IY794" s="2571"/>
      <c r="IZ794" s="2573"/>
      <c r="JA794" s="2570" t="e">
        <f>STDEV(JD795:JD802)</f>
        <v>#DIV/0!</v>
      </c>
      <c r="JB794" s="2570"/>
      <c r="JC794" s="2571" t="e">
        <f>AVERAGE(JD795:JD802)</f>
        <v>#DIV/0!</v>
      </c>
      <c r="JD794" s="2571"/>
      <c r="JE794" s="2572"/>
      <c r="JF794" s="2570"/>
      <c r="JG794" s="2571"/>
      <c r="JH794" s="2573"/>
      <c r="JI794" s="2570" t="e">
        <f>STDEV(JL795:JL802)</f>
        <v>#DIV/0!</v>
      </c>
      <c r="JJ794" s="2570"/>
      <c r="JK794" s="2571" t="e">
        <f>AVERAGE(JL795:JL802)</f>
        <v>#DIV/0!</v>
      </c>
      <c r="JL794" s="2571"/>
      <c r="JM794" s="2570" t="e">
        <f>STDEV(JP795:JP802)</f>
        <v>#DIV/0!</v>
      </c>
      <c r="JN794" s="2570"/>
      <c r="JO794" s="2571" t="e">
        <f>AVERAGE(JP795:JP802)</f>
        <v>#DIV/0!</v>
      </c>
      <c r="JP794" s="2571"/>
      <c r="JQ794" s="2570" t="e">
        <f>STDEV(JT795:JT802)</f>
        <v>#DIV/0!</v>
      </c>
      <c r="JR794" s="2570"/>
      <c r="JS794" s="2571" t="e">
        <f>AVERAGE(JT795:JT802)</f>
        <v>#DIV/0!</v>
      </c>
      <c r="JT794" s="2571"/>
      <c r="JU794" s="2570"/>
      <c r="JV794" s="2570"/>
      <c r="JW794" s="2571"/>
      <c r="JX794" s="2571"/>
      <c r="JY794" s="2570"/>
      <c r="JZ794" s="2570"/>
      <c r="KA794" s="2571"/>
      <c r="KB794" s="2571"/>
      <c r="KC794" s="2570">
        <f>STDEV(KF795:KF802)</f>
        <v>3.1606642046072673</v>
      </c>
      <c r="KD794" s="2570"/>
      <c r="KE794" s="2571">
        <f>AVERAGE(KF795:KF802)</f>
        <v>11.213750000000001</v>
      </c>
      <c r="KF794" s="2571"/>
      <c r="KG794" s="2570"/>
      <c r="KH794" s="2570"/>
      <c r="KI794" s="2571"/>
      <c r="KJ794" s="2571"/>
      <c r="KK794" s="2570"/>
      <c r="KL794" s="2570"/>
      <c r="KM794" s="2571"/>
      <c r="KN794" s="2571"/>
      <c r="KO794" s="2570"/>
      <c r="KP794" s="2570"/>
      <c r="KQ794" s="2571"/>
      <c r="KR794" s="2571"/>
      <c r="KS794" s="2570"/>
      <c r="KT794" s="2570"/>
      <c r="KU794" s="2571"/>
      <c r="KV794" s="2571"/>
      <c r="KW794" s="2570"/>
      <c r="KX794" s="2570"/>
      <c r="KY794" s="2571"/>
      <c r="KZ794" s="2571"/>
      <c r="LA794" s="2570"/>
      <c r="LB794" s="2570"/>
      <c r="LC794" s="2571"/>
      <c r="LD794" s="2571"/>
      <c r="LE794" s="2570">
        <f>STDEV(LH795:LH802)</f>
        <v>3.4479548803809568</v>
      </c>
      <c r="LF794" s="2570"/>
      <c r="LG794" s="2571">
        <f>AVERAGE(LH795:LH802)</f>
        <v>13.0625</v>
      </c>
      <c r="LH794" s="2571"/>
      <c r="LI794" s="2570">
        <f>STDEV(LL795:LL802)</f>
        <v>1.4568630683767114</v>
      </c>
      <c r="LJ794" s="2570"/>
      <c r="LK794" s="2571">
        <f>AVERAGE(LL795:LL802)</f>
        <v>12.1425</v>
      </c>
      <c r="LL794" s="2571"/>
      <c r="LM794" s="2570">
        <f>STDEV(LP795:LP802)</f>
        <v>2.4411439794840839</v>
      </c>
      <c r="LN794" s="2570"/>
      <c r="LO794" s="2571">
        <f>AVERAGE(LP795:LP802)</f>
        <v>12.428750000000001</v>
      </c>
      <c r="LP794" s="2571"/>
      <c r="LQ794" s="2570">
        <f>STDEV(LT795:LT802)</f>
        <v>2.6029814636297366</v>
      </c>
      <c r="LR794" s="2570"/>
      <c r="LS794" s="2571">
        <f>AVERAGE(LT795:LT802)</f>
        <v>11.286249999999999</v>
      </c>
      <c r="LT794" s="2571"/>
      <c r="LU794" s="2570">
        <f>STDEV(LX795:LX802)</f>
        <v>4.4216536983996653</v>
      </c>
      <c r="LV794" s="2570"/>
      <c r="LW794" s="2571">
        <f>AVERAGE(LX795:LX802)</f>
        <v>12.1425</v>
      </c>
      <c r="LX794" s="2571"/>
      <c r="LY794" s="2570"/>
      <c r="LZ794" s="2570"/>
      <c r="MA794" s="2571"/>
      <c r="MB794" s="2571"/>
      <c r="MC794" s="2570"/>
      <c r="MD794" s="2570"/>
      <c r="ME794" s="2571"/>
      <c r="MF794" s="2571"/>
      <c r="MG794" s="2570"/>
      <c r="MH794" s="2570"/>
      <c r="MI794" s="2571"/>
      <c r="MJ794" s="2571"/>
      <c r="MK794" s="2570"/>
      <c r="ML794" s="2570"/>
      <c r="MM794" s="2571"/>
      <c r="MN794" s="2571"/>
      <c r="MO794" s="2570"/>
      <c r="MP794" s="2570"/>
      <c r="MQ794" s="2571"/>
      <c r="MR794" s="2571"/>
      <c r="MS794" s="2570"/>
      <c r="MT794" s="2570"/>
      <c r="MU794" s="2571"/>
      <c r="MV794" s="2571"/>
      <c r="MW794" s="2570"/>
      <c r="MX794" s="2570"/>
      <c r="MY794" s="2571"/>
      <c r="MZ794" s="2571"/>
      <c r="NA794" s="2570"/>
      <c r="NB794" s="2570"/>
      <c r="NC794" s="2571"/>
      <c r="ND794" s="2571"/>
    </row>
    <row r="795" spans="1:368" s="78" customFormat="1" thickBot="1">
      <c r="A795" s="899"/>
      <c r="B795" s="1754"/>
      <c r="C795" s="1790"/>
      <c r="D795" s="2331"/>
      <c r="E795" s="1790"/>
      <c r="F795" s="2342" t="s">
        <v>852</v>
      </c>
      <c r="G795" s="2342" t="s">
        <v>461</v>
      </c>
      <c r="H795" s="2343">
        <f>AVERAGE(AG795,LU795,BE795,KC795,GW795,FY795,AK795,LI795,LM795,LE795,LQ795)</f>
        <v>3.2749999999999999</v>
      </c>
      <c r="I795" s="2343">
        <f t="shared" ref="I795:J795" si="1185">AVERAGE(AH795,LV795,BF795,KD795,GX795,FZ795,AL795,LJ795,LN795,LF795,LR795)</f>
        <v>3.2124999999999999</v>
      </c>
      <c r="J795" s="2343">
        <f t="shared" si="1185"/>
        <v>4.5750000000000002</v>
      </c>
      <c r="K795" s="2214">
        <f>SUM(H795:J795)</f>
        <v>11.0625</v>
      </c>
      <c r="L795" s="1754"/>
      <c r="M795" s="65"/>
      <c r="N795" s="65"/>
      <c r="O795" s="65"/>
      <c r="P795" s="218"/>
      <c r="Q795" s="2511"/>
      <c r="R795" s="97"/>
      <c r="S795" s="98"/>
      <c r="T795" s="2512"/>
      <c r="U795" s="41"/>
      <c r="V795" s="41"/>
      <c r="W795" s="41"/>
      <c r="X795" s="100"/>
      <c r="Y795" s="101"/>
      <c r="Z795" s="101"/>
      <c r="AA795" s="101"/>
      <c r="AB795" s="102"/>
      <c r="AC795" s="484"/>
      <c r="AD795" s="484"/>
      <c r="AE795" s="484"/>
      <c r="AF795" s="2403"/>
      <c r="AG795" s="358"/>
      <c r="AH795" s="358"/>
      <c r="AI795" s="358"/>
      <c r="AJ795" s="543"/>
      <c r="AK795" s="2405"/>
      <c r="AL795" s="1556"/>
      <c r="AM795" s="1556"/>
      <c r="AN795" s="2406"/>
      <c r="AO795" s="2225"/>
      <c r="AP795" s="2225"/>
      <c r="AQ795" s="2225"/>
      <c r="AR795" s="2226"/>
      <c r="AS795" s="879"/>
      <c r="AT795" s="879"/>
      <c r="AU795" s="879"/>
      <c r="AV795" s="2236"/>
      <c r="AW795" s="1906"/>
      <c r="AX795" s="683"/>
      <c r="AY795" s="683"/>
      <c r="AZ795" s="1907"/>
      <c r="BA795" s="4"/>
      <c r="BB795" s="4"/>
      <c r="BC795" s="4"/>
      <c r="BD795" s="2395"/>
      <c r="BE795" s="2400"/>
      <c r="BF795" s="1526"/>
      <c r="BG795" s="2450"/>
      <c r="BH795" s="2447"/>
      <c r="BI795" s="221"/>
      <c r="BJ795" s="221"/>
      <c r="BK795" s="221"/>
      <c r="BL795" s="220"/>
      <c r="BM795" s="2235"/>
      <c r="BN795" s="879"/>
      <c r="BO795" s="879"/>
      <c r="BP795" s="2236"/>
      <c r="BQ795" s="109"/>
      <c r="BR795" s="109"/>
      <c r="BS795" s="109"/>
      <c r="BT795" s="608"/>
      <c r="BU795" s="1939"/>
      <c r="BV795" s="109"/>
      <c r="BW795" s="109"/>
      <c r="BX795" s="1940"/>
      <c r="BY795" s="374"/>
      <c r="BZ795" s="374"/>
      <c r="CA795" s="374"/>
      <c r="CB795" s="2263"/>
      <c r="CC795" s="41"/>
      <c r="CD795" s="41"/>
      <c r="CE795" s="41"/>
      <c r="CF795" s="148"/>
      <c r="CG795" s="38"/>
      <c r="CH795" s="38"/>
      <c r="CI795" s="38"/>
      <c r="CJ795" s="117"/>
      <c r="CK795" s="221"/>
      <c r="CL795" s="221"/>
      <c r="CM795" s="221"/>
      <c r="CN795" s="220"/>
      <c r="CO795" s="1858"/>
      <c r="CQ795" s="3"/>
      <c r="CR795" s="2020"/>
      <c r="CV795" s="121"/>
      <c r="CW795" s="2"/>
      <c r="CY795" s="3"/>
      <c r="CZ795" s="3"/>
      <c r="DA795" s="2418"/>
      <c r="DB795" s="378"/>
      <c r="DC795" s="2448"/>
      <c r="DD795" s="369"/>
      <c r="DE795" s="2"/>
      <c r="DG795" s="3"/>
      <c r="DH795" s="3"/>
      <c r="DI795" s="2"/>
      <c r="DK795" s="3"/>
      <c r="DL795" s="3"/>
      <c r="DM795" s="90"/>
      <c r="DN795" s="90"/>
      <c r="DO795" s="90"/>
      <c r="DP795" s="103"/>
      <c r="DQ795" s="2"/>
      <c r="DS795" s="3"/>
      <c r="DT795" s="121"/>
      <c r="DU795" s="2"/>
      <c r="DW795" s="3"/>
      <c r="DX795" s="121"/>
      <c r="DY795" s="2"/>
      <c r="EA795" s="3"/>
      <c r="EB795" s="121"/>
      <c r="EC795" s="2"/>
      <c r="EE795" s="3"/>
      <c r="EF795" s="121"/>
      <c r="EG795" s="2"/>
      <c r="EI795" s="3"/>
      <c r="EJ795" s="121"/>
      <c r="EK795" s="2"/>
      <c r="EM795" s="3"/>
      <c r="EN795" s="121"/>
      <c r="EO795" s="1870"/>
      <c r="EP795" s="462"/>
      <c r="EQ795" s="462"/>
      <c r="ER795" s="1871"/>
      <c r="ES795" s="2"/>
      <c r="EU795" s="3"/>
      <c r="EV795" s="121"/>
      <c r="EW795" s="2"/>
      <c r="EY795" s="3"/>
      <c r="EZ795" s="121"/>
      <c r="FA795" s="2"/>
      <c r="FC795" s="3"/>
      <c r="FD795" s="121"/>
      <c r="FE795" s="1682"/>
      <c r="FF795" s="1683"/>
      <c r="FG795" s="1684"/>
      <c r="FH795" s="1685"/>
      <c r="FL795" s="2252"/>
      <c r="FP795" s="2252"/>
      <c r="FQ795" s="1858"/>
      <c r="FT795" s="2252"/>
      <c r="FX795" s="2252"/>
      <c r="FY795" s="1906">
        <f>GB795*6/20</f>
        <v>3.9</v>
      </c>
      <c r="FZ795" s="683">
        <f>GB795*6/20</f>
        <v>3.9</v>
      </c>
      <c r="GA795" s="683">
        <f>GB795*8/20</f>
        <v>5.2</v>
      </c>
      <c r="GB795" s="1907">
        <v>13</v>
      </c>
      <c r="GC795" s="374"/>
      <c r="GD795" s="374"/>
      <c r="GE795" s="374"/>
      <c r="GF795" s="2263"/>
      <c r="GG795" s="1858"/>
      <c r="GJ795" s="2252"/>
      <c r="GK795" s="1858"/>
      <c r="GN795" s="2252"/>
      <c r="GR795" s="2252"/>
      <c r="GS795" s="374"/>
      <c r="GT795" s="374"/>
      <c r="GU795" s="374"/>
      <c r="GV795" s="2263"/>
      <c r="GW795" s="1870">
        <v>4</v>
      </c>
      <c r="GX795" s="462">
        <v>3</v>
      </c>
      <c r="GY795" s="462">
        <v>4</v>
      </c>
      <c r="GZ795" s="1871">
        <f t="shared" ref="GZ795:GZ802" si="1186">GY795+GX795+GW795</f>
        <v>11</v>
      </c>
      <c r="HA795" s="1870"/>
      <c r="HB795" s="462"/>
      <c r="HC795" s="462"/>
      <c r="HD795" s="1871"/>
      <c r="HE795" s="1870"/>
      <c r="HF795" s="462"/>
      <c r="HG795" s="462"/>
      <c r="HH795" s="1871"/>
      <c r="HI795" s="374"/>
      <c r="HJ795" s="374"/>
      <c r="HK795" s="374"/>
      <c r="HL795" s="2263"/>
      <c r="HM795" s="1870"/>
      <c r="HN795" s="462"/>
      <c r="HO795" s="462"/>
      <c r="HP795" s="1871"/>
      <c r="HQ795" s="1870"/>
      <c r="HR795" s="462"/>
      <c r="HS795" s="462"/>
      <c r="HT795" s="1871"/>
      <c r="HU795" s="1870"/>
      <c r="HV795" s="462"/>
      <c r="HW795" s="462"/>
      <c r="HX795" s="1871"/>
      <c r="HY795" s="1870"/>
      <c r="HZ795" s="462"/>
      <c r="IA795" s="462"/>
      <c r="IB795" s="1871"/>
      <c r="IC795" s="374"/>
      <c r="ID795" s="374"/>
      <c r="IE795" s="374"/>
      <c r="IF795" s="2263"/>
      <c r="IG795" s="1870"/>
      <c r="IH795" s="462"/>
      <c r="II795" s="462"/>
      <c r="IJ795" s="1871"/>
      <c r="IK795" s="1870"/>
      <c r="IL795" s="462"/>
      <c r="IM795" s="462"/>
      <c r="IN795" s="1871"/>
      <c r="IO795" s="1906"/>
      <c r="IP795" s="683"/>
      <c r="IQ795" s="683"/>
      <c r="IR795" s="1907"/>
      <c r="IS795" s="1870"/>
      <c r="IT795" s="462"/>
      <c r="IU795" s="462"/>
      <c r="IV795" s="1871"/>
      <c r="IW795" s="1906"/>
      <c r="IX795" s="683"/>
      <c r="IY795" s="683"/>
      <c r="IZ795" s="1907"/>
      <c r="JA795" s="1869"/>
      <c r="JB795" s="374"/>
      <c r="JC795" s="374"/>
      <c r="JD795" s="2263"/>
      <c r="JE795" s="1906"/>
      <c r="JF795" s="683"/>
      <c r="JG795" s="683"/>
      <c r="JH795" s="1907"/>
      <c r="JI795" s="1869"/>
      <c r="JJ795" s="374"/>
      <c r="JK795" s="374"/>
      <c r="JL795" s="2263"/>
      <c r="JM795" s="1870"/>
      <c r="JN795" s="462"/>
      <c r="JO795" s="462"/>
      <c r="JP795" s="1871"/>
      <c r="JQ795" s="1870"/>
      <c r="JR795" s="462"/>
      <c r="JS795" s="462"/>
      <c r="JT795" s="1871"/>
      <c r="JU795" s="1870"/>
      <c r="JV795" s="462"/>
      <c r="JW795" s="462"/>
      <c r="JX795" s="1871"/>
      <c r="JY795" s="1870"/>
      <c r="JZ795" s="462"/>
      <c r="KA795" s="462"/>
      <c r="KB795" s="1871"/>
      <c r="KC795" s="1870">
        <v>2</v>
      </c>
      <c r="KD795" s="462">
        <v>5</v>
      </c>
      <c r="KE795" s="462">
        <v>5</v>
      </c>
      <c r="KF795" s="1871">
        <f t="shared" ref="KF795" si="1187">KE795+KD795+KC795</f>
        <v>12</v>
      </c>
      <c r="KG795" s="1870"/>
      <c r="KH795" s="462"/>
      <c r="KI795" s="462"/>
      <c r="KJ795" s="1871"/>
      <c r="KK795" s="1870"/>
      <c r="KL795" s="462"/>
      <c r="KM795" s="462"/>
      <c r="KN795" s="1871"/>
      <c r="KO795" s="1870"/>
      <c r="KP795" s="462"/>
      <c r="KQ795" s="462"/>
      <c r="KR795" s="1871"/>
      <c r="KS795" s="1870"/>
      <c r="KT795" s="462"/>
      <c r="KU795" s="462"/>
      <c r="KV795" s="1871"/>
      <c r="KW795" s="1870"/>
      <c r="KX795" s="462"/>
      <c r="KY795" s="462"/>
      <c r="KZ795" s="1871"/>
      <c r="LA795" s="1870"/>
      <c r="LB795" s="462"/>
      <c r="LC795" s="462"/>
      <c r="LD795" s="1871"/>
      <c r="LE795" s="1870">
        <v>4</v>
      </c>
      <c r="LF795" s="462">
        <v>2</v>
      </c>
      <c r="LG795" s="462">
        <v>4.5</v>
      </c>
      <c r="LH795" s="1871">
        <f t="shared" ref="LH795:LH802" si="1188">LG795+LF795+LE795</f>
        <v>10.5</v>
      </c>
      <c r="LI795" s="1869">
        <f t="shared" ref="LI795:LI801" si="1189">LL795*6/20</f>
        <v>3.3</v>
      </c>
      <c r="LJ795" s="374">
        <f t="shared" ref="LJ795:LJ801" si="1190">LL795*6/20</f>
        <v>3.3</v>
      </c>
      <c r="LK795" s="374">
        <f t="shared" ref="LK795:LK801" si="1191">LL795*8/20</f>
        <v>4.4000000000000004</v>
      </c>
      <c r="LL795" s="2263">
        <v>11</v>
      </c>
      <c r="LM795" s="1870">
        <v>3</v>
      </c>
      <c r="LN795" s="462">
        <v>3.5</v>
      </c>
      <c r="LO795" s="462">
        <v>5.5</v>
      </c>
      <c r="LP795" s="1871">
        <f t="shared" ref="LP795:LP797" si="1192">LO795+LN795+LM795</f>
        <v>12</v>
      </c>
      <c r="LQ795" s="1869">
        <f t="shared" ref="LQ795:LQ797" si="1193">LT795*6/20</f>
        <v>3</v>
      </c>
      <c r="LR795" s="374">
        <f t="shared" ref="LR795:LR797" si="1194">LT795*6/20</f>
        <v>3</v>
      </c>
      <c r="LS795" s="374">
        <f t="shared" ref="LS795:LS797" si="1195">LT795*8/20</f>
        <v>4</v>
      </c>
      <c r="LT795" s="2263">
        <v>10</v>
      </c>
      <c r="LU795" s="1870">
        <v>3</v>
      </c>
      <c r="LV795" s="462">
        <v>2</v>
      </c>
      <c r="LW795" s="462">
        <v>4</v>
      </c>
      <c r="LX795" s="1871">
        <f t="shared" ref="LX795:LX798" si="1196">LW795+LV795+LU795</f>
        <v>9</v>
      </c>
      <c r="LY795" s="1870"/>
      <c r="LZ795" s="462"/>
      <c r="MA795" s="462"/>
      <c r="MB795" s="1871"/>
      <c r="MC795" s="1870"/>
      <c r="MD795" s="462"/>
      <c r="ME795" s="462"/>
      <c r="MF795" s="1871"/>
      <c r="MG795" s="1870"/>
      <c r="MH795" s="462"/>
      <c r="MI795" s="462"/>
      <c r="MJ795" s="1871"/>
      <c r="MK795" s="1870"/>
      <c r="ML795" s="462"/>
      <c r="MM795" s="462"/>
      <c r="MN795" s="1871"/>
      <c r="MO795" s="1870"/>
      <c r="MP795" s="462"/>
      <c r="MQ795" s="462"/>
      <c r="MR795" s="1871"/>
      <c r="MS795" s="1870"/>
      <c r="MT795" s="462"/>
      <c r="MU795" s="462"/>
      <c r="MV795" s="1871"/>
      <c r="MW795" s="1870"/>
      <c r="MX795" s="462"/>
      <c r="MY795" s="462"/>
      <c r="MZ795" s="1871"/>
      <c r="NA795" s="1870"/>
      <c r="NB795" s="462"/>
      <c r="NC795" s="462"/>
      <c r="ND795" s="1871"/>
    </row>
    <row r="796" spans="1:368" s="78" customFormat="1" thickBot="1">
      <c r="A796" s="899"/>
      <c r="B796" s="1754"/>
      <c r="C796" s="1790"/>
      <c r="D796" s="2331"/>
      <c r="E796" s="1790"/>
      <c r="F796" s="2342"/>
      <c r="G796" s="2342" t="s">
        <v>853</v>
      </c>
      <c r="H796" s="2343">
        <f t="shared" ref="H796:H802" si="1197">AVERAGE(AG796,LU796,BE796,KC796,GW796,FY796,AK796,LI796,LM796,LE796,LQ796)</f>
        <v>4.1953750000000003</v>
      </c>
      <c r="I796" s="2377">
        <f t="shared" ref="I796:I802" si="1198">AVERAGE(AH796,LV796,BF796,KD796,GX796,FZ796,AL796,LJ796,LN796,LF796,LR796)</f>
        <v>4.0703750000000003</v>
      </c>
      <c r="J796" s="2343">
        <f t="shared" ref="J796:J802" si="1199">AVERAGE(AI796,LW796,BG796,KE796,GY796,GA796,AM796,LK796,LO796,LG796,LS796)</f>
        <v>4.7605000000000004</v>
      </c>
      <c r="K796" s="2214">
        <f t="shared" ref="K796:K802" si="1200">SUM(H796:J796)</f>
        <v>13.026250000000001</v>
      </c>
      <c r="L796" s="1754"/>
      <c r="M796" s="65"/>
      <c r="N796" s="65"/>
      <c r="O796" s="65"/>
      <c r="P796" s="218"/>
      <c r="Q796" s="2511"/>
      <c r="R796" s="97"/>
      <c r="S796" s="98"/>
      <c r="T796" s="2512"/>
      <c r="U796" s="41"/>
      <c r="V796" s="41"/>
      <c r="W796" s="41"/>
      <c r="X796" s="100"/>
      <c r="Y796" s="101"/>
      <c r="Z796" s="101"/>
      <c r="AA796" s="101"/>
      <c r="AB796" s="102"/>
      <c r="AC796" s="484"/>
      <c r="AD796" s="484"/>
      <c r="AE796" s="484"/>
      <c r="AF796" s="2403"/>
      <c r="AG796" s="358"/>
      <c r="AH796" s="358"/>
      <c r="AI796" s="358"/>
      <c r="AJ796" s="543"/>
      <c r="AK796" s="485"/>
      <c r="AL796" s="486"/>
      <c r="AM796" s="486"/>
      <c r="AN796" s="2361"/>
      <c r="AO796" s="2227"/>
      <c r="AP796" s="2227"/>
      <c r="AQ796" s="2227"/>
      <c r="AR796" s="108"/>
      <c r="AS796" s="358"/>
      <c r="AT796" s="358"/>
      <c r="AU796" s="358"/>
      <c r="AV796" s="1983"/>
      <c r="AW796" s="1971"/>
      <c r="AX796" s="665"/>
      <c r="AY796" s="666"/>
      <c r="AZ796" s="1963"/>
      <c r="BA796" s="4"/>
      <c r="BB796" s="4"/>
      <c r="BC796" s="4"/>
      <c r="BD796" s="2395"/>
      <c r="BE796" s="2401"/>
      <c r="BF796" s="368"/>
      <c r="BG796" s="2451"/>
      <c r="BH796" s="2448"/>
      <c r="BI796" s="221"/>
      <c r="BJ796" s="221"/>
      <c r="BK796" s="221"/>
      <c r="BL796" s="220"/>
      <c r="BM796" s="1982"/>
      <c r="BN796" s="358"/>
      <c r="BO796" s="358"/>
      <c r="BP796" s="1983"/>
      <c r="BQ796" s="109"/>
      <c r="BR796" s="109"/>
      <c r="BS796" s="109"/>
      <c r="BT796" s="608"/>
      <c r="BU796" s="1939"/>
      <c r="BV796" s="109"/>
      <c r="BW796" s="109"/>
      <c r="BX796" s="1940"/>
      <c r="BY796" s="374"/>
      <c r="BZ796" s="374"/>
      <c r="CA796" s="374"/>
      <c r="CB796" s="2263"/>
      <c r="CC796" s="41"/>
      <c r="CD796" s="41"/>
      <c r="CE796" s="41"/>
      <c r="CF796" s="148"/>
      <c r="CG796" s="38"/>
      <c r="CH796" s="38"/>
      <c r="CI796" s="38"/>
      <c r="CJ796" s="117"/>
      <c r="CK796" s="221"/>
      <c r="CL796" s="221"/>
      <c r="CM796" s="221"/>
      <c r="CN796" s="220"/>
      <c r="CO796" s="1858"/>
      <c r="CQ796" s="3"/>
      <c r="CR796" s="2020"/>
      <c r="CV796" s="121"/>
      <c r="CW796" s="2"/>
      <c r="CY796" s="3"/>
      <c r="CZ796" s="3"/>
      <c r="DA796" s="2418"/>
      <c r="DB796" s="378"/>
      <c r="DC796" s="2448"/>
      <c r="DD796" s="369"/>
      <c r="DE796" s="2"/>
      <c r="DG796" s="3"/>
      <c r="DH796" s="3"/>
      <c r="DI796" s="2"/>
      <c r="DK796" s="3"/>
      <c r="DL796" s="3"/>
      <c r="DM796" s="90"/>
      <c r="DN796" s="90"/>
      <c r="DO796" s="90"/>
      <c r="DP796" s="103"/>
      <c r="DQ796" s="2"/>
      <c r="DS796" s="3"/>
      <c r="DT796" s="121"/>
      <c r="DU796" s="2"/>
      <c r="DW796" s="3"/>
      <c r="DX796" s="121"/>
      <c r="DY796" s="2"/>
      <c r="EA796" s="3"/>
      <c r="EB796" s="121"/>
      <c r="EC796" s="2"/>
      <c r="EE796" s="3"/>
      <c r="EF796" s="121"/>
      <c r="EG796" s="2"/>
      <c r="EI796" s="3"/>
      <c r="EJ796" s="121"/>
      <c r="EK796" s="2"/>
      <c r="EM796" s="3"/>
      <c r="EN796" s="121"/>
      <c r="EO796" s="1870"/>
      <c r="EP796" s="462"/>
      <c r="EQ796" s="462"/>
      <c r="ER796" s="1871"/>
      <c r="ES796" s="2"/>
      <c r="EU796" s="3"/>
      <c r="EV796" s="121"/>
      <c r="EW796" s="2"/>
      <c r="EY796" s="3"/>
      <c r="EZ796" s="121"/>
      <c r="FA796" s="2"/>
      <c r="FC796" s="3"/>
      <c r="FD796" s="121"/>
      <c r="FE796" s="1682"/>
      <c r="FF796" s="1683"/>
      <c r="FG796" s="1684"/>
      <c r="FH796" s="1685"/>
      <c r="FL796" s="2252"/>
      <c r="FP796" s="2252"/>
      <c r="FQ796" s="1858"/>
      <c r="FT796" s="2252"/>
      <c r="FX796" s="2252"/>
      <c r="FY796" s="1870">
        <v>5</v>
      </c>
      <c r="FZ796" s="462">
        <v>5</v>
      </c>
      <c r="GA796" s="462">
        <v>4</v>
      </c>
      <c r="GB796" s="1871">
        <f t="shared" ref="GB796:GB802" si="1201">GA796+FZ796+FY796</f>
        <v>14</v>
      </c>
      <c r="GC796" s="374"/>
      <c r="GD796" s="374"/>
      <c r="GE796" s="374"/>
      <c r="GF796" s="2263"/>
      <c r="GG796" s="1858"/>
      <c r="GJ796" s="2252"/>
      <c r="GK796" s="1858"/>
      <c r="GN796" s="2252"/>
      <c r="GR796" s="2252"/>
      <c r="GS796" s="1870"/>
      <c r="GT796" s="462"/>
      <c r="GU796" s="462"/>
      <c r="GV796" s="1871"/>
      <c r="GW796" s="1870">
        <v>3</v>
      </c>
      <c r="GX796" s="462">
        <v>5</v>
      </c>
      <c r="GY796" s="462">
        <v>4</v>
      </c>
      <c r="GZ796" s="1871">
        <f t="shared" si="1186"/>
        <v>12</v>
      </c>
      <c r="HA796" s="1870"/>
      <c r="HB796" s="462"/>
      <c r="HC796" s="462"/>
      <c r="HD796" s="1871"/>
      <c r="HE796" s="1870"/>
      <c r="HF796" s="462"/>
      <c r="HG796" s="462"/>
      <c r="HH796" s="1871"/>
      <c r="HI796" s="374"/>
      <c r="HJ796" s="374"/>
      <c r="HK796" s="374"/>
      <c r="HL796" s="2263"/>
      <c r="HM796" s="1870"/>
      <c r="HN796" s="462"/>
      <c r="HO796" s="462"/>
      <c r="HP796" s="1871"/>
      <c r="HQ796" s="2477"/>
      <c r="HR796" s="2477"/>
      <c r="HS796" s="2477"/>
      <c r="HT796" s="2478"/>
      <c r="HU796" s="1870"/>
      <c r="HV796" s="462"/>
      <c r="HW796" s="462"/>
      <c r="HX796" s="1871"/>
      <c r="HY796" s="1870"/>
      <c r="HZ796" s="462"/>
      <c r="IA796" s="462"/>
      <c r="IB796" s="1871"/>
      <c r="IC796" s="374"/>
      <c r="ID796" s="374"/>
      <c r="IE796" s="374"/>
      <c r="IF796" s="2263"/>
      <c r="IG796" s="1870"/>
      <c r="IH796" s="462"/>
      <c r="II796" s="462"/>
      <c r="IJ796" s="1871"/>
      <c r="IK796" s="1870"/>
      <c r="IL796" s="462"/>
      <c r="IM796" s="462"/>
      <c r="IN796" s="1871"/>
      <c r="IO796" s="374"/>
      <c r="IP796" s="374"/>
      <c r="IQ796" s="374"/>
      <c r="IR796" s="2263"/>
      <c r="IS796" s="2477"/>
      <c r="IT796" s="2477"/>
      <c r="IU796" s="2477"/>
      <c r="IV796" s="2478"/>
      <c r="IW796" s="1869"/>
      <c r="IX796" s="374"/>
      <c r="IY796" s="374"/>
      <c r="IZ796" s="2263"/>
      <c r="JA796" s="1869"/>
      <c r="JB796" s="374"/>
      <c r="JC796" s="374"/>
      <c r="JD796" s="2263"/>
      <c r="JE796" s="1869"/>
      <c r="JF796" s="374"/>
      <c r="JG796" s="374"/>
      <c r="JH796" s="2263"/>
      <c r="JI796" s="1869"/>
      <c r="JJ796" s="374"/>
      <c r="JK796" s="374"/>
      <c r="JL796" s="2263"/>
      <c r="JM796" s="1870"/>
      <c r="JN796" s="462"/>
      <c r="JO796" s="462"/>
      <c r="JP796" s="1871"/>
      <c r="JQ796" s="1870"/>
      <c r="JR796" s="462"/>
      <c r="JS796" s="462"/>
      <c r="JT796" s="1871"/>
      <c r="JU796" s="1870"/>
      <c r="JV796" s="462"/>
      <c r="JW796" s="462"/>
      <c r="JX796" s="1871"/>
      <c r="JY796" s="1870"/>
      <c r="JZ796" s="462"/>
      <c r="KA796" s="462"/>
      <c r="KB796" s="1871"/>
      <c r="KC796" s="2569">
        <f t="shared" ref="KC796" si="1202">KF796*6/20</f>
        <v>3.3630000000000004</v>
      </c>
      <c r="KD796" s="805">
        <f t="shared" ref="KD796" si="1203">KF796*6/20</f>
        <v>3.3630000000000004</v>
      </c>
      <c r="KE796" s="805">
        <f t="shared" ref="KE796" si="1204">KF796*8/20</f>
        <v>4.484</v>
      </c>
      <c r="KF796" s="2568">
        <v>11.21</v>
      </c>
      <c r="KG796" s="1870"/>
      <c r="KH796" s="462"/>
      <c r="KI796" s="462"/>
      <c r="KJ796" s="1871"/>
      <c r="KK796" s="1870"/>
      <c r="KL796" s="462"/>
      <c r="KM796" s="462"/>
      <c r="KN796" s="1871"/>
      <c r="KO796" s="1870"/>
      <c r="KP796" s="462"/>
      <c r="KQ796" s="462"/>
      <c r="KR796" s="1871"/>
      <c r="KS796" s="1870"/>
      <c r="KT796" s="462"/>
      <c r="KU796" s="462"/>
      <c r="KV796" s="1871"/>
      <c r="KW796" s="1870"/>
      <c r="KX796" s="462"/>
      <c r="KY796" s="462"/>
      <c r="KZ796" s="1871"/>
      <c r="LA796" s="1870"/>
      <c r="LB796" s="462"/>
      <c r="LC796" s="462"/>
      <c r="LD796" s="1871"/>
      <c r="LE796" s="1870">
        <v>4</v>
      </c>
      <c r="LF796" s="462">
        <v>4</v>
      </c>
      <c r="LG796" s="462">
        <v>5</v>
      </c>
      <c r="LH796" s="1871">
        <f t="shared" si="1188"/>
        <v>13</v>
      </c>
      <c r="LI796" s="1869">
        <f t="shared" si="1189"/>
        <v>3.6</v>
      </c>
      <c r="LJ796" s="374">
        <f t="shared" si="1190"/>
        <v>3.6</v>
      </c>
      <c r="LK796" s="374">
        <f t="shared" si="1191"/>
        <v>4.8</v>
      </c>
      <c r="LL796" s="2263">
        <v>12</v>
      </c>
      <c r="LM796" s="1870">
        <v>6</v>
      </c>
      <c r="LN796" s="462">
        <v>4</v>
      </c>
      <c r="LO796" s="462">
        <v>5</v>
      </c>
      <c r="LP796" s="1871">
        <f t="shared" si="1192"/>
        <v>15</v>
      </c>
      <c r="LQ796" s="1869">
        <f t="shared" si="1193"/>
        <v>3.6</v>
      </c>
      <c r="LR796" s="374">
        <f t="shared" si="1194"/>
        <v>3.6</v>
      </c>
      <c r="LS796" s="374">
        <f t="shared" si="1195"/>
        <v>4.8</v>
      </c>
      <c r="LT796" s="2263">
        <v>12</v>
      </c>
      <c r="LU796" s="1870">
        <v>5</v>
      </c>
      <c r="LV796" s="462">
        <v>4</v>
      </c>
      <c r="LW796" s="462">
        <v>6</v>
      </c>
      <c r="LX796" s="1871">
        <f t="shared" si="1196"/>
        <v>15</v>
      </c>
      <c r="LY796" s="1870"/>
      <c r="LZ796" s="462"/>
      <c r="MA796" s="462"/>
      <c r="MB796" s="1871"/>
      <c r="MC796" s="1870"/>
      <c r="MD796" s="462"/>
      <c r="ME796" s="462"/>
      <c r="MF796" s="1871"/>
      <c r="MG796" s="1870"/>
      <c r="MH796" s="462"/>
      <c r="MI796" s="462"/>
      <c r="MJ796" s="1871"/>
      <c r="MK796" s="1870"/>
      <c r="ML796" s="462"/>
      <c r="MM796" s="462"/>
      <c r="MN796" s="1871"/>
      <c r="MO796" s="1870"/>
      <c r="MP796" s="462"/>
      <c r="MQ796" s="462"/>
      <c r="MR796" s="1871"/>
      <c r="MS796" s="1870"/>
      <c r="MT796" s="462"/>
      <c r="MU796" s="462"/>
      <c r="MV796" s="1871"/>
      <c r="MW796" s="1870"/>
      <c r="MX796" s="462"/>
      <c r="MY796" s="462"/>
      <c r="MZ796" s="1871"/>
      <c r="NA796" s="1870"/>
      <c r="NB796" s="462"/>
      <c r="NC796" s="462"/>
      <c r="ND796" s="1871"/>
    </row>
    <row r="797" spans="1:368" s="78" customFormat="1" thickBot="1">
      <c r="A797" s="899"/>
      <c r="B797" s="1754"/>
      <c r="C797" s="1790"/>
      <c r="D797" s="2331"/>
      <c r="E797" s="1790"/>
      <c r="F797" s="2342"/>
      <c r="G797" s="2342" t="s">
        <v>854</v>
      </c>
      <c r="H797" s="2377">
        <f t="shared" si="1197"/>
        <v>4.4983750000000002</v>
      </c>
      <c r="I797" s="2343">
        <f t="shared" si="1198"/>
        <v>3.7483750000000002</v>
      </c>
      <c r="J797" s="2354">
        <f t="shared" si="1199"/>
        <v>5.4144999999999994</v>
      </c>
      <c r="K797" s="2216">
        <f t="shared" si="1200"/>
        <v>13.661249999999999</v>
      </c>
      <c r="L797" s="1754"/>
      <c r="M797" s="65"/>
      <c r="N797" s="65"/>
      <c r="O797" s="65"/>
      <c r="P797" s="218"/>
      <c r="Q797" s="2511"/>
      <c r="R797" s="97"/>
      <c r="S797" s="98"/>
      <c r="T797" s="2512"/>
      <c r="U797" s="41"/>
      <c r="V797" s="41"/>
      <c r="W797" s="41"/>
      <c r="X797" s="100"/>
      <c r="Y797" s="101"/>
      <c r="Z797" s="101"/>
      <c r="AA797" s="101"/>
      <c r="AB797" s="102"/>
      <c r="AC797" s="484"/>
      <c r="AD797" s="484"/>
      <c r="AE797" s="484"/>
      <c r="AF797" s="2403"/>
      <c r="AG797" s="358"/>
      <c r="AH797" s="358"/>
      <c r="AI797" s="358"/>
      <c r="AJ797" s="543"/>
      <c r="AK797" s="485"/>
      <c r="AL797" s="486"/>
      <c r="AM797" s="486"/>
      <c r="AN797" s="2361"/>
      <c r="AO797" s="2227"/>
      <c r="AP797" s="2227"/>
      <c r="AQ797" s="2227"/>
      <c r="AR797" s="108"/>
      <c r="AS797" s="358"/>
      <c r="AT797" s="358"/>
      <c r="AU797" s="358"/>
      <c r="AV797" s="1983"/>
      <c r="AW797" s="1971"/>
      <c r="AX797" s="665"/>
      <c r="AY797" s="666"/>
      <c r="AZ797" s="1963"/>
      <c r="BA797" s="4"/>
      <c r="BB797" s="4"/>
      <c r="BC797" s="4"/>
      <c r="BD797" s="2395"/>
      <c r="BE797" s="2401"/>
      <c r="BF797" s="368"/>
      <c r="BG797" s="2451"/>
      <c r="BH797" s="2448"/>
      <c r="BI797" s="221"/>
      <c r="BJ797" s="221"/>
      <c r="BK797" s="221"/>
      <c r="BL797" s="220"/>
      <c r="BM797" s="1982"/>
      <c r="BN797" s="358"/>
      <c r="BO797" s="358"/>
      <c r="BP797" s="1983"/>
      <c r="BQ797" s="109"/>
      <c r="BR797" s="109"/>
      <c r="BS797" s="109"/>
      <c r="BT797" s="608"/>
      <c r="BU797" s="1939"/>
      <c r="BV797" s="109"/>
      <c r="BW797" s="109"/>
      <c r="BX797" s="1940"/>
      <c r="BY797" s="374"/>
      <c r="BZ797" s="374"/>
      <c r="CA797" s="374"/>
      <c r="CB797" s="2263"/>
      <c r="CC797" s="1906"/>
      <c r="CD797" s="683"/>
      <c r="CE797" s="683"/>
      <c r="CF797" s="1907"/>
      <c r="CG797" s="38"/>
      <c r="CH797" s="38"/>
      <c r="CI797" s="38"/>
      <c r="CJ797" s="117"/>
      <c r="CK797" s="221"/>
      <c r="CL797" s="221"/>
      <c r="CM797" s="221"/>
      <c r="CN797" s="220"/>
      <c r="CO797" s="1858"/>
      <c r="CQ797" s="3"/>
      <c r="CR797" s="2020"/>
      <c r="CV797" s="121"/>
      <c r="CW797" s="2"/>
      <c r="CY797" s="3"/>
      <c r="CZ797" s="3"/>
      <c r="DA797" s="2418"/>
      <c r="DB797" s="378"/>
      <c r="DC797" s="2448"/>
      <c r="DD797" s="369"/>
      <c r="DE797" s="2"/>
      <c r="DG797" s="3"/>
      <c r="DH797" s="3"/>
      <c r="DI797" s="2"/>
      <c r="DK797" s="3"/>
      <c r="DL797" s="3"/>
      <c r="DM797" s="90"/>
      <c r="DN797" s="90"/>
      <c r="DO797" s="90"/>
      <c r="DP797" s="103"/>
      <c r="DQ797" s="2"/>
      <c r="DS797" s="3"/>
      <c r="DT797" s="121"/>
      <c r="DU797" s="2"/>
      <c r="DW797" s="3"/>
      <c r="DX797" s="121"/>
      <c r="DY797" s="2"/>
      <c r="EA797" s="3"/>
      <c r="EB797" s="121"/>
      <c r="EC797" s="2"/>
      <c r="EE797" s="3"/>
      <c r="EF797" s="121"/>
      <c r="EG797" s="2"/>
      <c r="EI797" s="3"/>
      <c r="EJ797" s="121"/>
      <c r="EK797" s="2"/>
      <c r="EM797" s="3"/>
      <c r="EN797" s="121"/>
      <c r="EO797" s="1870"/>
      <c r="EP797" s="462"/>
      <c r="EQ797" s="462"/>
      <c r="ER797" s="1871"/>
      <c r="ES797" s="2"/>
      <c r="EU797" s="3"/>
      <c r="EV797" s="121"/>
      <c r="EW797" s="2"/>
      <c r="EY797" s="3"/>
      <c r="EZ797" s="121"/>
      <c r="FA797" s="2"/>
      <c r="FC797" s="3"/>
      <c r="FD797" s="121"/>
      <c r="FE797" s="1682"/>
      <c r="FF797" s="1683"/>
      <c r="FG797" s="1684"/>
      <c r="FH797" s="1685"/>
      <c r="FL797" s="2252"/>
      <c r="FP797" s="2252"/>
      <c r="FQ797" s="1858"/>
      <c r="FT797" s="2252"/>
      <c r="FX797" s="2252"/>
      <c r="FY797" s="1870">
        <v>4</v>
      </c>
      <c r="FZ797" s="462">
        <v>3</v>
      </c>
      <c r="GA797" s="462">
        <v>5</v>
      </c>
      <c r="GB797" s="1871">
        <f t="shared" si="1201"/>
        <v>12</v>
      </c>
      <c r="GC797" s="374"/>
      <c r="GD797" s="374"/>
      <c r="GE797" s="374"/>
      <c r="GF797" s="2263"/>
      <c r="GG797" s="1858"/>
      <c r="GJ797" s="2252"/>
      <c r="GK797" s="1858"/>
      <c r="GN797" s="2252"/>
      <c r="GR797" s="2252"/>
      <c r="GS797" s="374"/>
      <c r="GT797" s="374"/>
      <c r="GU797" s="374"/>
      <c r="GV797" s="2263"/>
      <c r="GW797" s="1870">
        <v>5</v>
      </c>
      <c r="GX797" s="462">
        <v>5</v>
      </c>
      <c r="GY797" s="462">
        <v>7</v>
      </c>
      <c r="GZ797" s="1871">
        <f t="shared" si="1186"/>
        <v>17</v>
      </c>
      <c r="HA797" s="1870"/>
      <c r="HB797" s="462"/>
      <c r="HC797" s="462"/>
      <c r="HD797" s="1871"/>
      <c r="HE797" s="1870"/>
      <c r="HF797" s="462"/>
      <c r="HG797" s="462"/>
      <c r="HH797" s="1871"/>
      <c r="HI797" s="374"/>
      <c r="HJ797" s="374"/>
      <c r="HK797" s="374"/>
      <c r="HL797" s="2263"/>
      <c r="HM797" s="1870"/>
      <c r="HN797" s="462"/>
      <c r="HO797" s="462"/>
      <c r="HP797" s="1871"/>
      <c r="HQ797" s="1870"/>
      <c r="HR797" s="462"/>
      <c r="HS797" s="462"/>
      <c r="HT797" s="1871"/>
      <c r="HU797" s="1906"/>
      <c r="HV797" s="683"/>
      <c r="HW797" s="683"/>
      <c r="HX797" s="1907"/>
      <c r="HY797" s="1906"/>
      <c r="HZ797" s="683"/>
      <c r="IA797" s="683"/>
      <c r="IB797" s="1907"/>
      <c r="IC797" s="374"/>
      <c r="ID797" s="374"/>
      <c r="IE797" s="374"/>
      <c r="IF797" s="2263"/>
      <c r="IG797" s="1906"/>
      <c r="IH797" s="683"/>
      <c r="II797" s="683"/>
      <c r="IJ797" s="1907"/>
      <c r="IK797" s="1906"/>
      <c r="IL797" s="683"/>
      <c r="IM797" s="683"/>
      <c r="IN797" s="1907"/>
      <c r="IO797" s="374"/>
      <c r="IP797" s="374"/>
      <c r="IQ797" s="374"/>
      <c r="IR797" s="2263"/>
      <c r="IS797" s="1870"/>
      <c r="IT797" s="462"/>
      <c r="IU797" s="462"/>
      <c r="IV797" s="1871"/>
      <c r="IW797" s="1869"/>
      <c r="IX797" s="374"/>
      <c r="IY797" s="374"/>
      <c r="IZ797" s="2263"/>
      <c r="JA797" s="1869"/>
      <c r="JB797" s="374"/>
      <c r="JC797" s="374"/>
      <c r="JD797" s="2263"/>
      <c r="JE797" s="1869"/>
      <c r="JF797" s="374"/>
      <c r="JG797" s="374"/>
      <c r="JH797" s="2263"/>
      <c r="JI797" s="1869"/>
      <c r="JJ797" s="374"/>
      <c r="JK797" s="374"/>
      <c r="JL797" s="2263"/>
      <c r="JM797" s="1870"/>
      <c r="JN797" s="462"/>
      <c r="JO797" s="462"/>
      <c r="JP797" s="1871"/>
      <c r="JQ797" s="2477"/>
      <c r="JR797" s="2477"/>
      <c r="JS797" s="2477"/>
      <c r="JT797" s="2478"/>
      <c r="JU797" s="2477"/>
      <c r="JV797" s="2477"/>
      <c r="JW797" s="2477"/>
      <c r="JX797" s="2478"/>
      <c r="JY797" s="2477"/>
      <c r="JZ797" s="2477"/>
      <c r="KA797" s="2477"/>
      <c r="KB797" s="2478"/>
      <c r="KC797" s="1870">
        <v>5</v>
      </c>
      <c r="KD797" s="462">
        <v>3</v>
      </c>
      <c r="KE797" s="462">
        <v>4</v>
      </c>
      <c r="KF797" s="1871">
        <f t="shared" ref="KF797:KF802" si="1205">KE797+KD797+KC797</f>
        <v>12</v>
      </c>
      <c r="KG797" s="2477"/>
      <c r="KH797" s="2477"/>
      <c r="KI797" s="2477"/>
      <c r="KJ797" s="2478"/>
      <c r="KK797" s="2477"/>
      <c r="KL797" s="2477"/>
      <c r="KM797" s="2477"/>
      <c r="KN797" s="2478"/>
      <c r="KO797" s="2477"/>
      <c r="KP797" s="2477"/>
      <c r="KQ797" s="2477"/>
      <c r="KR797" s="2478"/>
      <c r="KS797" s="2477"/>
      <c r="KT797" s="2477"/>
      <c r="KU797" s="2477"/>
      <c r="KV797" s="2478"/>
      <c r="KW797" s="2477"/>
      <c r="KX797" s="2477"/>
      <c r="KY797" s="2477"/>
      <c r="KZ797" s="2478"/>
      <c r="LA797" s="2477"/>
      <c r="LB797" s="2477"/>
      <c r="LC797" s="2477"/>
      <c r="LD797" s="2478"/>
      <c r="LE797" s="1870">
        <v>5</v>
      </c>
      <c r="LF797" s="462">
        <v>4</v>
      </c>
      <c r="LG797" s="462">
        <v>6</v>
      </c>
      <c r="LH797" s="1871">
        <f t="shared" si="1188"/>
        <v>15</v>
      </c>
      <c r="LI797" s="1869">
        <f t="shared" si="1189"/>
        <v>3.6</v>
      </c>
      <c r="LJ797" s="374">
        <f t="shared" si="1190"/>
        <v>3.6</v>
      </c>
      <c r="LK797" s="374">
        <f t="shared" si="1191"/>
        <v>4.8</v>
      </c>
      <c r="LL797" s="2263">
        <v>12</v>
      </c>
      <c r="LM797" s="1870">
        <v>5</v>
      </c>
      <c r="LN797" s="462">
        <v>3</v>
      </c>
      <c r="LO797" s="462">
        <v>5</v>
      </c>
      <c r="LP797" s="1871">
        <f t="shared" si="1192"/>
        <v>13</v>
      </c>
      <c r="LQ797" s="2569">
        <f t="shared" si="1193"/>
        <v>3.3869999999999996</v>
      </c>
      <c r="LR797" s="805">
        <f t="shared" si="1194"/>
        <v>3.3869999999999996</v>
      </c>
      <c r="LS797" s="805">
        <f t="shared" si="1195"/>
        <v>4.516</v>
      </c>
      <c r="LT797" s="2568">
        <v>11.29</v>
      </c>
      <c r="LU797" s="1870">
        <v>5</v>
      </c>
      <c r="LV797" s="462">
        <v>5</v>
      </c>
      <c r="LW797" s="462">
        <v>7</v>
      </c>
      <c r="LX797" s="1871">
        <f t="shared" si="1196"/>
        <v>17</v>
      </c>
      <c r="LY797" s="1870"/>
      <c r="LZ797" s="462"/>
      <c r="MA797" s="462"/>
      <c r="MB797" s="1871"/>
      <c r="MC797" s="1870"/>
      <c r="MD797" s="462"/>
      <c r="ME797" s="462"/>
      <c r="MF797" s="1871"/>
      <c r="MG797" s="1870"/>
      <c r="MH797" s="462"/>
      <c r="MI797" s="462"/>
      <c r="MJ797" s="1871"/>
      <c r="MK797" s="1870"/>
      <c r="ML797" s="462"/>
      <c r="MM797" s="462"/>
      <c r="MN797" s="1871"/>
      <c r="MO797" s="1870"/>
      <c r="MP797" s="462"/>
      <c r="MQ797" s="462"/>
      <c r="MR797" s="1871"/>
      <c r="MS797" s="1870"/>
      <c r="MT797" s="462"/>
      <c r="MU797" s="462"/>
      <c r="MV797" s="1871"/>
      <c r="MW797" s="1870"/>
      <c r="MX797" s="462"/>
      <c r="MY797" s="462"/>
      <c r="MZ797" s="1871"/>
      <c r="NA797" s="1870"/>
      <c r="NB797" s="462"/>
      <c r="NC797" s="462"/>
      <c r="ND797" s="1871"/>
    </row>
    <row r="798" spans="1:368" s="78" customFormat="1" thickBot="1">
      <c r="A798" s="899"/>
      <c r="B798" s="1754"/>
      <c r="C798" s="1790"/>
      <c r="D798" s="2331"/>
      <c r="E798" s="1790"/>
      <c r="F798" s="2342"/>
      <c r="G798" s="2342" t="s">
        <v>855</v>
      </c>
      <c r="H798" s="2352">
        <f t="shared" si="1197"/>
        <v>4.8036250000000003</v>
      </c>
      <c r="I798" s="2354">
        <f t="shared" si="1198"/>
        <v>3.9286249999999998</v>
      </c>
      <c r="J798" s="2352">
        <f t="shared" si="1199"/>
        <v>5.9465000000000003</v>
      </c>
      <c r="K798" s="2215">
        <f t="shared" si="1200"/>
        <v>14.678750000000001</v>
      </c>
      <c r="L798" s="1754"/>
      <c r="M798" s="65"/>
      <c r="N798" s="65"/>
      <c r="O798" s="65"/>
      <c r="P798" s="218"/>
      <c r="Q798" s="2511"/>
      <c r="R798" s="97"/>
      <c r="S798" s="98"/>
      <c r="T798" s="2512"/>
      <c r="U798" s="41"/>
      <c r="V798" s="41"/>
      <c r="W798" s="41"/>
      <c r="X798" s="100"/>
      <c r="Y798" s="101"/>
      <c r="Z798" s="101"/>
      <c r="AA798" s="101"/>
      <c r="AB798" s="102"/>
      <c r="AC798" s="484"/>
      <c r="AD798" s="484"/>
      <c r="AE798" s="484"/>
      <c r="AF798" s="2403"/>
      <c r="AG798" s="2473"/>
      <c r="AH798" s="2473"/>
      <c r="AI798" s="2473"/>
      <c r="AJ798" s="2474"/>
      <c r="AK798" s="485"/>
      <c r="AL798" s="486"/>
      <c r="AM798" s="486"/>
      <c r="AN798" s="2361"/>
      <c r="AO798" s="2227"/>
      <c r="AP798" s="2227"/>
      <c r="AQ798" s="2227"/>
      <c r="AR798" s="108"/>
      <c r="AS798" s="358"/>
      <c r="AT798" s="358"/>
      <c r="AU798" s="358"/>
      <c r="AV798" s="1983"/>
      <c r="AW798" s="1971"/>
      <c r="AX798" s="665"/>
      <c r="AY798" s="666"/>
      <c r="AZ798" s="1963"/>
      <c r="BA798" s="4"/>
      <c r="BB798" s="4"/>
      <c r="BC798" s="4"/>
      <c r="BD798" s="2395"/>
      <c r="BE798" s="1906"/>
      <c r="BF798" s="683"/>
      <c r="BG798" s="2466"/>
      <c r="BH798" s="2409"/>
      <c r="BI798" s="221"/>
      <c r="BJ798" s="221"/>
      <c r="BK798" s="221"/>
      <c r="BL798" s="220"/>
      <c r="BM798" s="1982"/>
      <c r="BN798" s="358"/>
      <c r="BO798" s="358"/>
      <c r="BP798" s="1983"/>
      <c r="BQ798" s="109"/>
      <c r="BR798" s="109"/>
      <c r="BS798" s="109"/>
      <c r="BT798" s="608"/>
      <c r="BU798" s="1939"/>
      <c r="BV798" s="109"/>
      <c r="BW798" s="109"/>
      <c r="BX798" s="1940"/>
      <c r="BY798" s="374"/>
      <c r="BZ798" s="374"/>
      <c r="CA798" s="374"/>
      <c r="CB798" s="2263"/>
      <c r="CC798" s="41"/>
      <c r="CD798" s="41"/>
      <c r="CE798" s="41"/>
      <c r="CF798" s="148"/>
      <c r="CG798" s="38"/>
      <c r="CH798" s="38"/>
      <c r="CI798" s="38"/>
      <c r="CJ798" s="117"/>
      <c r="CK798" s="221"/>
      <c r="CL798" s="221"/>
      <c r="CM798" s="221"/>
      <c r="CN798" s="220"/>
      <c r="CO798" s="1858"/>
      <c r="CQ798" s="3"/>
      <c r="CR798" s="2020"/>
      <c r="CV798" s="121"/>
      <c r="CW798" s="2"/>
      <c r="CY798" s="3"/>
      <c r="CZ798" s="3"/>
      <c r="DA798" s="2418"/>
      <c r="DB798" s="378"/>
      <c r="DC798" s="2448"/>
      <c r="DD798" s="369"/>
      <c r="DE798" s="2"/>
      <c r="DG798" s="3"/>
      <c r="DH798" s="3"/>
      <c r="DI798" s="2"/>
      <c r="DK798" s="3"/>
      <c r="DL798" s="3"/>
      <c r="DM798" s="90"/>
      <c r="DN798" s="90"/>
      <c r="DO798" s="90"/>
      <c r="DP798" s="103"/>
      <c r="DQ798" s="2"/>
      <c r="DS798" s="3"/>
      <c r="DT798" s="121"/>
      <c r="DU798" s="2"/>
      <c r="DW798" s="3"/>
      <c r="DX798" s="121"/>
      <c r="DY798" s="2"/>
      <c r="EA798" s="3"/>
      <c r="EB798" s="121"/>
      <c r="EC798" s="2"/>
      <c r="EE798" s="3"/>
      <c r="EF798" s="121"/>
      <c r="EG798" s="2"/>
      <c r="EI798" s="3"/>
      <c r="EJ798" s="121"/>
      <c r="EK798" s="2"/>
      <c r="EM798" s="3"/>
      <c r="EN798" s="121"/>
      <c r="EO798" s="1870"/>
      <c r="EP798" s="462"/>
      <c r="EQ798" s="462"/>
      <c r="ER798" s="1871"/>
      <c r="ES798" s="2"/>
      <c r="EU798" s="3"/>
      <c r="EV798" s="121"/>
      <c r="EW798" s="2"/>
      <c r="EY798" s="3"/>
      <c r="EZ798" s="121"/>
      <c r="FA798" s="2"/>
      <c r="FC798" s="3"/>
      <c r="FD798" s="121"/>
      <c r="FE798" s="1682"/>
      <c r="FF798" s="1683"/>
      <c r="FG798" s="1684"/>
      <c r="FH798" s="1685"/>
      <c r="FL798" s="2252"/>
      <c r="FP798" s="2252"/>
      <c r="FQ798" s="1858"/>
      <c r="FT798" s="2252"/>
      <c r="FX798" s="2252"/>
      <c r="FY798" s="1870">
        <v>6</v>
      </c>
      <c r="FZ798" s="462">
        <v>5</v>
      </c>
      <c r="GA798" s="462">
        <v>7</v>
      </c>
      <c r="GB798" s="1871">
        <f t="shared" si="1201"/>
        <v>18</v>
      </c>
      <c r="GC798" s="374"/>
      <c r="GD798" s="374"/>
      <c r="GE798" s="374"/>
      <c r="GF798" s="2263"/>
      <c r="GG798" s="1858"/>
      <c r="GJ798" s="2252"/>
      <c r="GK798" s="1858"/>
      <c r="GN798" s="2252"/>
      <c r="GR798" s="2252"/>
      <c r="GS798" s="374"/>
      <c r="GT798" s="374"/>
      <c r="GU798" s="374"/>
      <c r="GV798" s="2263"/>
      <c r="GW798" s="1870">
        <v>6</v>
      </c>
      <c r="GX798" s="462">
        <v>4</v>
      </c>
      <c r="GY798" s="462">
        <v>5</v>
      </c>
      <c r="GZ798" s="1871">
        <f t="shared" si="1186"/>
        <v>15</v>
      </c>
      <c r="HA798" s="1870"/>
      <c r="HB798" s="462"/>
      <c r="HC798" s="462"/>
      <c r="HD798" s="1871"/>
      <c r="HE798" s="1870"/>
      <c r="HF798" s="462"/>
      <c r="HG798" s="462"/>
      <c r="HH798" s="1871"/>
      <c r="HI798" s="374"/>
      <c r="HJ798" s="374"/>
      <c r="HK798" s="374"/>
      <c r="HL798" s="2263"/>
      <c r="HM798" s="1870"/>
      <c r="HN798" s="462"/>
      <c r="HO798" s="462"/>
      <c r="HP798" s="1871"/>
      <c r="HQ798" s="1870"/>
      <c r="HR798" s="462"/>
      <c r="HS798" s="462"/>
      <c r="HT798" s="1871"/>
      <c r="HU798" s="1870"/>
      <c r="HV798" s="462"/>
      <c r="HW798" s="462"/>
      <c r="HX798" s="1871"/>
      <c r="HY798" s="1870"/>
      <c r="HZ798" s="462"/>
      <c r="IA798" s="462"/>
      <c r="IB798" s="1871"/>
      <c r="IC798" s="374"/>
      <c r="ID798" s="374"/>
      <c r="IE798" s="374"/>
      <c r="IF798" s="2263"/>
      <c r="IG798" s="1870"/>
      <c r="IH798" s="462"/>
      <c r="II798" s="462"/>
      <c r="IJ798" s="1871"/>
      <c r="IK798" s="1870"/>
      <c r="IL798" s="462"/>
      <c r="IM798" s="462"/>
      <c r="IN798" s="1871"/>
      <c r="IO798" s="374"/>
      <c r="IP798" s="374"/>
      <c r="IQ798" s="374"/>
      <c r="IR798" s="2263"/>
      <c r="IS798" s="1870"/>
      <c r="IT798" s="462"/>
      <c r="IU798" s="462"/>
      <c r="IV798" s="1871"/>
      <c r="IW798" s="1869"/>
      <c r="IX798" s="374"/>
      <c r="IY798" s="374"/>
      <c r="IZ798" s="2263"/>
      <c r="JA798" s="1869"/>
      <c r="JB798" s="374"/>
      <c r="JC798" s="374"/>
      <c r="JD798" s="2263"/>
      <c r="JE798" s="1869"/>
      <c r="JF798" s="374"/>
      <c r="JG798" s="374"/>
      <c r="JH798" s="2263"/>
      <c r="JI798" s="1869"/>
      <c r="JJ798" s="374"/>
      <c r="JK798" s="374"/>
      <c r="JL798" s="2263"/>
      <c r="JM798" s="1870"/>
      <c r="JN798" s="462"/>
      <c r="JO798" s="462"/>
      <c r="JP798" s="1871"/>
      <c r="JQ798" s="1870"/>
      <c r="JR798" s="462"/>
      <c r="JS798" s="462"/>
      <c r="JT798" s="1871"/>
      <c r="JU798" s="1870"/>
      <c r="JV798" s="462"/>
      <c r="JW798" s="462"/>
      <c r="JX798" s="1871"/>
      <c r="JY798" s="1870"/>
      <c r="JZ798" s="462"/>
      <c r="KA798" s="462"/>
      <c r="KB798" s="1871"/>
      <c r="KC798" s="1870">
        <v>4</v>
      </c>
      <c r="KD798" s="462">
        <v>1</v>
      </c>
      <c r="KE798" s="462">
        <v>6</v>
      </c>
      <c r="KF798" s="1871">
        <f t="shared" si="1205"/>
        <v>11</v>
      </c>
      <c r="KG798" s="1870"/>
      <c r="KH798" s="462"/>
      <c r="KI798" s="462"/>
      <c r="KJ798" s="1871"/>
      <c r="KK798" s="1870"/>
      <c r="KL798" s="462"/>
      <c r="KM798" s="462"/>
      <c r="KN798" s="1871"/>
      <c r="KO798" s="1870"/>
      <c r="KP798" s="462"/>
      <c r="KQ798" s="462"/>
      <c r="KR798" s="1871"/>
      <c r="KS798" s="1870"/>
      <c r="KT798" s="462"/>
      <c r="KU798" s="462"/>
      <c r="KV798" s="1871"/>
      <c r="KW798" s="1870"/>
      <c r="KX798" s="462"/>
      <c r="KY798" s="462"/>
      <c r="KZ798" s="1871"/>
      <c r="LA798" s="1870"/>
      <c r="LB798" s="462"/>
      <c r="LC798" s="462"/>
      <c r="LD798" s="1871"/>
      <c r="LE798" s="1870">
        <v>5</v>
      </c>
      <c r="LF798" s="462">
        <v>4</v>
      </c>
      <c r="LG798" s="462">
        <v>6</v>
      </c>
      <c r="LH798" s="1871">
        <f t="shared" si="1188"/>
        <v>15</v>
      </c>
      <c r="LI798" s="1869">
        <f t="shared" si="1189"/>
        <v>4.5</v>
      </c>
      <c r="LJ798" s="374">
        <f t="shared" si="1190"/>
        <v>4.5</v>
      </c>
      <c r="LK798" s="374">
        <f t="shared" si="1191"/>
        <v>6</v>
      </c>
      <c r="LL798" s="2263">
        <v>15</v>
      </c>
      <c r="LM798" s="2569">
        <f t="shared" ref="LM798" si="1206">LP798*6/20</f>
        <v>3.7290000000000001</v>
      </c>
      <c r="LN798" s="805">
        <f t="shared" ref="LN798" si="1207">LP798*6/20</f>
        <v>3.7290000000000001</v>
      </c>
      <c r="LO798" s="805">
        <f t="shared" ref="LO798" si="1208">LP798*8/20</f>
        <v>4.9719999999999995</v>
      </c>
      <c r="LP798" s="2568">
        <v>12.43</v>
      </c>
      <c r="LQ798" s="1869">
        <f t="shared" ref="LQ798:LQ802" si="1209">LT798*6/20</f>
        <v>4.2</v>
      </c>
      <c r="LR798" s="374">
        <f t="shared" ref="LR798:LR802" si="1210">LT798*6/20</f>
        <v>4.2</v>
      </c>
      <c r="LS798" s="374">
        <f t="shared" ref="LS798:LS802" si="1211">LT798*8/20</f>
        <v>5.6</v>
      </c>
      <c r="LT798" s="2263">
        <v>14</v>
      </c>
      <c r="LU798" s="1870">
        <v>5</v>
      </c>
      <c r="LV798" s="462">
        <v>5</v>
      </c>
      <c r="LW798" s="462">
        <v>7</v>
      </c>
      <c r="LX798" s="1871">
        <f t="shared" si="1196"/>
        <v>17</v>
      </c>
      <c r="LY798" s="1870"/>
      <c r="LZ798" s="462"/>
      <c r="MA798" s="462"/>
      <c r="MB798" s="1871"/>
      <c r="MC798" s="1870"/>
      <c r="MD798" s="462"/>
      <c r="ME798" s="462"/>
      <c r="MF798" s="1871"/>
      <c r="MG798" s="1870"/>
      <c r="MH798" s="462"/>
      <c r="MI798" s="462"/>
      <c r="MJ798" s="1871"/>
      <c r="MK798" s="1870"/>
      <c r="ML798" s="462"/>
      <c r="MM798" s="462"/>
      <c r="MN798" s="1871"/>
      <c r="MO798" s="1870"/>
      <c r="MP798" s="462"/>
      <c r="MQ798" s="462"/>
      <c r="MR798" s="1871"/>
      <c r="MS798" s="1870"/>
      <c r="MT798" s="462"/>
      <c r="MU798" s="462"/>
      <c r="MV798" s="1871"/>
      <c r="MW798" s="1870"/>
      <c r="MX798" s="462"/>
      <c r="MY798" s="462"/>
      <c r="MZ798" s="1871"/>
      <c r="NA798" s="1870"/>
      <c r="NB798" s="462"/>
      <c r="NC798" s="462"/>
      <c r="ND798" s="1871"/>
    </row>
    <row r="799" spans="1:368" s="78" customFormat="1" thickBot="1">
      <c r="A799" s="899"/>
      <c r="B799" s="1754"/>
      <c r="C799" s="1790"/>
      <c r="D799" s="2331"/>
      <c r="E799" s="1790"/>
      <c r="F799" s="2342"/>
      <c r="G799" s="2342" t="s">
        <v>856</v>
      </c>
      <c r="H799" s="2354">
        <f t="shared" si="1197"/>
        <v>4.4677500000000006</v>
      </c>
      <c r="I799" s="2352">
        <f t="shared" si="1198"/>
        <v>4.5302500000000006</v>
      </c>
      <c r="J799" s="2377">
        <f t="shared" si="1199"/>
        <v>5.8320000000000007</v>
      </c>
      <c r="K799" s="2362">
        <f t="shared" si="1200"/>
        <v>14.830000000000002</v>
      </c>
      <c r="L799" s="1754"/>
      <c r="M799" s="65"/>
      <c r="N799" s="65"/>
      <c r="O799" s="65"/>
      <c r="P799" s="218"/>
      <c r="Q799" s="2511"/>
      <c r="R799" s="97"/>
      <c r="S799" s="98"/>
      <c r="T799" s="2512"/>
      <c r="U799" s="41"/>
      <c r="V799" s="41"/>
      <c r="W799" s="41"/>
      <c r="X799" s="100"/>
      <c r="Y799" s="101"/>
      <c r="Z799" s="101"/>
      <c r="AA799" s="101"/>
      <c r="AB799" s="102"/>
      <c r="AC799" s="484"/>
      <c r="AD799" s="484"/>
      <c r="AE799" s="484"/>
      <c r="AF799" s="2403"/>
      <c r="AG799" s="2473"/>
      <c r="AH799" s="2473"/>
      <c r="AI799" s="2473"/>
      <c r="AJ799" s="2474"/>
      <c r="AK799" s="485"/>
      <c r="AL799" s="486"/>
      <c r="AM799" s="486"/>
      <c r="AN799" s="2361"/>
      <c r="AO799" s="2227"/>
      <c r="AP799" s="2227"/>
      <c r="AQ799" s="2227"/>
      <c r="AR799" s="108"/>
      <c r="AS799" s="358"/>
      <c r="AT799" s="358"/>
      <c r="AU799" s="358"/>
      <c r="AV799" s="1983"/>
      <c r="AW799" s="1971"/>
      <c r="AX799" s="665"/>
      <c r="AY799" s="666"/>
      <c r="AZ799" s="1963"/>
      <c r="BA799" s="4"/>
      <c r="BB799" s="4"/>
      <c r="BC799" s="4"/>
      <c r="BD799" s="2395"/>
      <c r="BE799" s="1906"/>
      <c r="BF799" s="683"/>
      <c r="BG799" s="2466"/>
      <c r="BH799" s="2409"/>
      <c r="BI799" s="221"/>
      <c r="BJ799" s="221"/>
      <c r="BK799" s="221"/>
      <c r="BL799" s="220"/>
      <c r="BM799" s="1982"/>
      <c r="BN799" s="358"/>
      <c r="BO799" s="358"/>
      <c r="BP799" s="1983"/>
      <c r="BQ799" s="109"/>
      <c r="BR799" s="109"/>
      <c r="BS799" s="109"/>
      <c r="BT799" s="608"/>
      <c r="BU799" s="1939"/>
      <c r="BV799" s="109"/>
      <c r="BW799" s="109"/>
      <c r="BX799" s="1940"/>
      <c r="BY799" s="374"/>
      <c r="BZ799" s="374"/>
      <c r="CA799" s="374"/>
      <c r="CB799" s="2263"/>
      <c r="CC799" s="41"/>
      <c r="CD799" s="41"/>
      <c r="CE799" s="41"/>
      <c r="CF799" s="2500"/>
      <c r="CG799" s="38"/>
      <c r="CH799" s="38"/>
      <c r="CI799" s="38"/>
      <c r="CJ799" s="117"/>
      <c r="CK799" s="221"/>
      <c r="CL799" s="221"/>
      <c r="CM799" s="221"/>
      <c r="CN799" s="220"/>
      <c r="CO799" s="1858"/>
      <c r="CQ799" s="3"/>
      <c r="CR799" s="2020"/>
      <c r="CV799" s="121"/>
      <c r="CW799" s="2"/>
      <c r="CY799" s="3"/>
      <c r="CZ799" s="3"/>
      <c r="DA799" s="2418"/>
      <c r="DB799" s="378"/>
      <c r="DC799" s="2448"/>
      <c r="DD799" s="369"/>
      <c r="DE799" s="2"/>
      <c r="DG799" s="3"/>
      <c r="DH799" s="3"/>
      <c r="DI799" s="2"/>
      <c r="DK799" s="3"/>
      <c r="DL799" s="3"/>
      <c r="DM799" s="90"/>
      <c r="DN799" s="90"/>
      <c r="DO799" s="90"/>
      <c r="DP799" s="103"/>
      <c r="DQ799" s="2"/>
      <c r="DS799" s="3"/>
      <c r="DT799" s="121"/>
      <c r="DU799" s="2"/>
      <c r="DW799" s="3"/>
      <c r="DX799" s="121"/>
      <c r="DY799" s="2"/>
      <c r="EA799" s="3"/>
      <c r="EB799" s="121"/>
      <c r="EC799" s="2"/>
      <c r="EE799" s="3"/>
      <c r="EF799" s="121"/>
      <c r="EG799" s="2"/>
      <c r="EI799" s="3"/>
      <c r="EJ799" s="121"/>
      <c r="EK799" s="2"/>
      <c r="EM799" s="3"/>
      <c r="EN799" s="121"/>
      <c r="EO799" s="1870"/>
      <c r="EP799" s="462"/>
      <c r="EQ799" s="462"/>
      <c r="ER799" s="1871"/>
      <c r="ES799" s="2"/>
      <c r="EU799" s="3"/>
      <c r="EV799" s="121"/>
      <c r="EW799" s="2"/>
      <c r="EY799" s="3"/>
      <c r="EZ799" s="121"/>
      <c r="FA799" s="2"/>
      <c r="FC799" s="3"/>
      <c r="FD799" s="121"/>
      <c r="FE799" s="1682"/>
      <c r="FF799" s="1683"/>
      <c r="FG799" s="1684"/>
      <c r="FH799" s="1685"/>
      <c r="FL799" s="2252"/>
      <c r="FP799" s="2252"/>
      <c r="FQ799" s="1858"/>
      <c r="FT799" s="2252"/>
      <c r="FX799" s="2252"/>
      <c r="FY799" s="1870">
        <v>4</v>
      </c>
      <c r="FZ799" s="462">
        <v>5</v>
      </c>
      <c r="GA799" s="462">
        <v>6</v>
      </c>
      <c r="GB799" s="1871">
        <f t="shared" si="1201"/>
        <v>15</v>
      </c>
      <c r="GC799" s="1906"/>
      <c r="GD799" s="683"/>
      <c r="GE799" s="683"/>
      <c r="GF799" s="1907"/>
      <c r="GG799" s="1858"/>
      <c r="GJ799" s="2252"/>
      <c r="GK799" s="1858"/>
      <c r="GN799" s="2252"/>
      <c r="GR799" s="2252"/>
      <c r="GS799" s="374"/>
      <c r="GT799" s="374"/>
      <c r="GU799" s="374"/>
      <c r="GV799" s="2263"/>
      <c r="GW799" s="1870">
        <v>5</v>
      </c>
      <c r="GX799" s="462">
        <v>5</v>
      </c>
      <c r="GY799" s="462">
        <v>6</v>
      </c>
      <c r="GZ799" s="1871">
        <f t="shared" si="1186"/>
        <v>16</v>
      </c>
      <c r="HA799" s="1870"/>
      <c r="HB799" s="462"/>
      <c r="HC799" s="462"/>
      <c r="HD799" s="1871"/>
      <c r="HE799" s="1870"/>
      <c r="HF799" s="462"/>
      <c r="HG799" s="462"/>
      <c r="HH799" s="1871"/>
      <c r="HI799" s="374"/>
      <c r="HJ799" s="374"/>
      <c r="HK799" s="374"/>
      <c r="HL799" s="2263"/>
      <c r="HM799" s="1870"/>
      <c r="HN799" s="462"/>
      <c r="HO799" s="462"/>
      <c r="HP799" s="1871"/>
      <c r="HQ799" s="1870"/>
      <c r="HR799" s="462"/>
      <c r="HS799" s="462"/>
      <c r="HT799" s="1871"/>
      <c r="HU799" s="1870"/>
      <c r="HV799" s="462"/>
      <c r="HW799" s="462"/>
      <c r="HX799" s="1871"/>
      <c r="HY799" s="1870"/>
      <c r="HZ799" s="462"/>
      <c r="IA799" s="462"/>
      <c r="IB799" s="1871"/>
      <c r="IC799" s="374"/>
      <c r="ID799" s="374"/>
      <c r="IE799" s="374"/>
      <c r="IF799" s="2263"/>
      <c r="IG799" s="1870"/>
      <c r="IH799" s="462"/>
      <c r="II799" s="462"/>
      <c r="IJ799" s="1871"/>
      <c r="IK799" s="1870"/>
      <c r="IL799" s="462"/>
      <c r="IM799" s="462"/>
      <c r="IN799" s="1871"/>
      <c r="IO799" s="374"/>
      <c r="IP799" s="374"/>
      <c r="IQ799" s="374"/>
      <c r="IR799" s="2263"/>
      <c r="IS799" s="1870"/>
      <c r="IT799" s="462"/>
      <c r="IU799" s="462"/>
      <c r="IV799" s="1871"/>
      <c r="IW799" s="1869"/>
      <c r="IX799" s="374"/>
      <c r="IY799" s="374"/>
      <c r="IZ799" s="2263"/>
      <c r="JA799" s="1869"/>
      <c r="JB799" s="374"/>
      <c r="JC799" s="374"/>
      <c r="JD799" s="2263"/>
      <c r="JE799" s="1869"/>
      <c r="JF799" s="374"/>
      <c r="JG799" s="374"/>
      <c r="JH799" s="2263"/>
      <c r="JI799" s="1869"/>
      <c r="JJ799" s="374"/>
      <c r="JK799" s="374"/>
      <c r="JL799" s="2263"/>
      <c r="JM799" s="1870"/>
      <c r="JN799" s="462"/>
      <c r="JO799" s="462"/>
      <c r="JP799" s="1871"/>
      <c r="JQ799" s="1870"/>
      <c r="JR799" s="462"/>
      <c r="JS799" s="462"/>
      <c r="JT799" s="1871"/>
      <c r="JU799" s="1870"/>
      <c r="JV799" s="462"/>
      <c r="JW799" s="462"/>
      <c r="JX799" s="1871"/>
      <c r="JY799" s="1870"/>
      <c r="JZ799" s="462"/>
      <c r="KA799" s="462"/>
      <c r="KB799" s="1871"/>
      <c r="KC799" s="1870">
        <v>4</v>
      </c>
      <c r="KD799" s="462">
        <v>4.5</v>
      </c>
      <c r="KE799" s="462">
        <v>6</v>
      </c>
      <c r="KF799" s="1871">
        <f t="shared" si="1205"/>
        <v>14.5</v>
      </c>
      <c r="KG799" s="1870"/>
      <c r="KH799" s="462"/>
      <c r="KI799" s="462"/>
      <c r="KJ799" s="1871"/>
      <c r="KK799" s="1870"/>
      <c r="KL799" s="462"/>
      <c r="KM799" s="462"/>
      <c r="KN799" s="1871"/>
      <c r="KO799" s="1870"/>
      <c r="KP799" s="462"/>
      <c r="KQ799" s="462"/>
      <c r="KR799" s="1871"/>
      <c r="KS799" s="1870"/>
      <c r="KT799" s="462"/>
      <c r="KU799" s="462"/>
      <c r="KV799" s="1871"/>
      <c r="KW799" s="1870"/>
      <c r="KX799" s="462"/>
      <c r="KY799" s="462"/>
      <c r="KZ799" s="1871"/>
      <c r="LA799" s="1870"/>
      <c r="LB799" s="462"/>
      <c r="LC799" s="462"/>
      <c r="LD799" s="1871"/>
      <c r="LE799" s="1870">
        <v>6</v>
      </c>
      <c r="LF799" s="462">
        <v>5</v>
      </c>
      <c r="LG799" s="462">
        <v>7</v>
      </c>
      <c r="LH799" s="1871">
        <f t="shared" si="1188"/>
        <v>18</v>
      </c>
      <c r="LI799" s="1869">
        <f t="shared" si="1189"/>
        <v>3.6</v>
      </c>
      <c r="LJ799" s="374">
        <f t="shared" si="1190"/>
        <v>3.6</v>
      </c>
      <c r="LK799" s="374">
        <f t="shared" si="1191"/>
        <v>4.8</v>
      </c>
      <c r="LL799" s="2263">
        <v>12</v>
      </c>
      <c r="LM799" s="1870">
        <v>5</v>
      </c>
      <c r="LN799" s="462">
        <v>5</v>
      </c>
      <c r="LO799" s="462">
        <v>6</v>
      </c>
      <c r="LP799" s="1871">
        <f t="shared" ref="LP799" si="1212">LO799+LN799+LM799</f>
        <v>16</v>
      </c>
      <c r="LQ799" s="1869">
        <f t="shared" si="1209"/>
        <v>4.5</v>
      </c>
      <c r="LR799" s="374">
        <f t="shared" si="1210"/>
        <v>4.5</v>
      </c>
      <c r="LS799" s="374">
        <f t="shared" si="1211"/>
        <v>6</v>
      </c>
      <c r="LT799" s="2263">
        <v>15</v>
      </c>
      <c r="LU799" s="2569">
        <f t="shared" ref="LU799" si="1213">LX799*6/20</f>
        <v>3.6420000000000003</v>
      </c>
      <c r="LV799" s="805">
        <f t="shared" ref="LV799" si="1214">LX799*6/20</f>
        <v>3.6420000000000003</v>
      </c>
      <c r="LW799" s="805">
        <f t="shared" ref="LW799" si="1215">LX799*8/20</f>
        <v>4.8559999999999999</v>
      </c>
      <c r="LX799" s="2568">
        <v>12.14</v>
      </c>
      <c r="LY799" s="2569"/>
      <c r="LZ799" s="805"/>
      <c r="MA799" s="805"/>
      <c r="MB799" s="2568"/>
      <c r="MC799" s="2569"/>
      <c r="MD799" s="805"/>
      <c r="ME799" s="805"/>
      <c r="MF799" s="2568"/>
      <c r="MG799" s="2569"/>
      <c r="MH799" s="805"/>
      <c r="MI799" s="805"/>
      <c r="MJ799" s="2568"/>
      <c r="MK799" s="2569"/>
      <c r="ML799" s="805"/>
      <c r="MM799" s="805"/>
      <c r="MN799" s="2568"/>
      <c r="MO799" s="2569"/>
      <c r="MP799" s="805"/>
      <c r="MQ799" s="805"/>
      <c r="MR799" s="2568"/>
      <c r="MS799" s="2569"/>
      <c r="MT799" s="805"/>
      <c r="MU799" s="805"/>
      <c r="MV799" s="2568"/>
      <c r="MW799" s="2569"/>
      <c r="MX799" s="805"/>
      <c r="MY799" s="805"/>
      <c r="MZ799" s="2568"/>
      <c r="NA799" s="2569"/>
      <c r="NB799" s="805"/>
      <c r="NC799" s="805"/>
      <c r="ND799" s="2568"/>
    </row>
    <row r="800" spans="1:368" s="78" customFormat="1" thickBot="1">
      <c r="A800" s="899"/>
      <c r="B800" s="1754"/>
      <c r="C800" s="1790"/>
      <c r="D800" s="2331"/>
      <c r="E800" s="1790"/>
      <c r="F800" s="2342"/>
      <c r="G800" s="2342" t="s">
        <v>857</v>
      </c>
      <c r="H800" s="2343">
        <f t="shared" si="1197"/>
        <v>3.7124999999999999</v>
      </c>
      <c r="I800" s="2343">
        <f t="shared" si="1198"/>
        <v>3.7124999999999999</v>
      </c>
      <c r="J800" s="2343">
        <f t="shared" si="1199"/>
        <v>4.3250000000000002</v>
      </c>
      <c r="K800" s="2214">
        <f t="shared" si="1200"/>
        <v>11.75</v>
      </c>
      <c r="L800" s="1754"/>
      <c r="M800" s="65"/>
      <c r="N800" s="65"/>
      <c r="O800" s="65"/>
      <c r="P800" s="218"/>
      <c r="Q800" s="2511"/>
      <c r="R800" s="97"/>
      <c r="S800" s="98"/>
      <c r="T800" s="2512"/>
      <c r="U800" s="41"/>
      <c r="V800" s="41"/>
      <c r="W800" s="41"/>
      <c r="X800" s="100"/>
      <c r="Y800" s="101"/>
      <c r="Z800" s="101"/>
      <c r="AA800" s="101"/>
      <c r="AB800" s="102"/>
      <c r="AC800" s="484"/>
      <c r="AD800" s="484"/>
      <c r="AE800" s="484"/>
      <c r="AF800" s="2403"/>
      <c r="AG800" s="2473"/>
      <c r="AH800" s="2473"/>
      <c r="AI800" s="2473"/>
      <c r="AJ800" s="2474"/>
      <c r="AK800" s="485"/>
      <c r="AL800" s="486"/>
      <c r="AM800" s="486"/>
      <c r="AN800" s="2361"/>
      <c r="AO800" s="2227"/>
      <c r="AP800" s="2227"/>
      <c r="AQ800" s="2227"/>
      <c r="AR800" s="108"/>
      <c r="AS800" s="358"/>
      <c r="AT800" s="358"/>
      <c r="AU800" s="358"/>
      <c r="AV800" s="1983"/>
      <c r="AW800" s="1971"/>
      <c r="AX800" s="665"/>
      <c r="AY800" s="666"/>
      <c r="AZ800" s="1963"/>
      <c r="BA800" s="4"/>
      <c r="BB800" s="4"/>
      <c r="BC800" s="4"/>
      <c r="BD800" s="2395"/>
      <c r="BE800" s="1906"/>
      <c r="BF800" s="683"/>
      <c r="BG800" s="2466"/>
      <c r="BH800" s="2409"/>
      <c r="BI800" s="221"/>
      <c r="BJ800" s="221"/>
      <c r="BK800" s="221"/>
      <c r="BL800" s="220"/>
      <c r="BM800" s="1982"/>
      <c r="BN800" s="358"/>
      <c r="BO800" s="358"/>
      <c r="BP800" s="1983"/>
      <c r="BQ800" s="109"/>
      <c r="BR800" s="109"/>
      <c r="BS800" s="109"/>
      <c r="BT800" s="608"/>
      <c r="BU800" s="1939"/>
      <c r="BV800" s="109"/>
      <c r="BW800" s="109"/>
      <c r="BX800" s="1940"/>
      <c r="BY800" s="374"/>
      <c r="BZ800" s="374"/>
      <c r="CA800" s="374"/>
      <c r="CB800" s="2263"/>
      <c r="CC800" s="41"/>
      <c r="CD800" s="41"/>
      <c r="CE800" s="41"/>
      <c r="CF800" s="2500"/>
      <c r="CG800" s="38"/>
      <c r="CH800" s="38"/>
      <c r="CI800" s="38"/>
      <c r="CJ800" s="117"/>
      <c r="CK800" s="221"/>
      <c r="CL800" s="221"/>
      <c r="CM800" s="221"/>
      <c r="CN800" s="220"/>
      <c r="CO800" s="1858"/>
      <c r="CQ800" s="3"/>
      <c r="CR800" s="2020"/>
      <c r="CV800" s="121"/>
      <c r="CW800" s="2"/>
      <c r="CY800" s="3"/>
      <c r="CZ800" s="3"/>
      <c r="DA800" s="2418"/>
      <c r="DB800" s="378"/>
      <c r="DC800" s="2448"/>
      <c r="DD800" s="369"/>
      <c r="DE800" s="2"/>
      <c r="DG800" s="3"/>
      <c r="DH800" s="3"/>
      <c r="DI800" s="2"/>
      <c r="DK800" s="3"/>
      <c r="DL800" s="3"/>
      <c r="DM800" s="90"/>
      <c r="DN800" s="90"/>
      <c r="DO800" s="90"/>
      <c r="DP800" s="103"/>
      <c r="DQ800" s="2"/>
      <c r="DS800" s="3"/>
      <c r="DT800" s="121"/>
      <c r="DU800" s="2"/>
      <c r="DW800" s="3"/>
      <c r="DX800" s="121"/>
      <c r="DY800" s="2"/>
      <c r="EA800" s="3"/>
      <c r="EB800" s="121"/>
      <c r="EC800" s="2"/>
      <c r="EE800" s="3"/>
      <c r="EF800" s="121"/>
      <c r="EG800" s="2"/>
      <c r="EI800" s="3"/>
      <c r="EJ800" s="121"/>
      <c r="EK800" s="2"/>
      <c r="EM800" s="3"/>
      <c r="EN800" s="121"/>
      <c r="EO800" s="1870"/>
      <c r="EP800" s="462"/>
      <c r="EQ800" s="462"/>
      <c r="ER800" s="1871"/>
      <c r="ES800" s="2"/>
      <c r="EU800" s="3"/>
      <c r="EV800" s="121"/>
      <c r="EW800" s="2"/>
      <c r="EY800" s="3"/>
      <c r="EZ800" s="121"/>
      <c r="FA800" s="2"/>
      <c r="FC800" s="3"/>
      <c r="FD800" s="121"/>
      <c r="FE800" s="1682"/>
      <c r="FF800" s="1683"/>
      <c r="FG800" s="1684"/>
      <c r="FH800" s="1685"/>
      <c r="FL800" s="2252"/>
      <c r="FP800" s="2252"/>
      <c r="FQ800" s="1858"/>
      <c r="FT800" s="2252"/>
      <c r="FX800" s="2252"/>
      <c r="FY800" s="1870">
        <v>3</v>
      </c>
      <c r="FZ800" s="462">
        <v>4</v>
      </c>
      <c r="GA800" s="462">
        <v>4</v>
      </c>
      <c r="GB800" s="1871">
        <f t="shared" si="1201"/>
        <v>11</v>
      </c>
      <c r="GC800" s="374"/>
      <c r="GD800" s="374"/>
      <c r="GE800" s="374"/>
      <c r="GF800" s="2263"/>
      <c r="GG800" s="1858"/>
      <c r="GJ800" s="2252"/>
      <c r="GK800" s="1858"/>
      <c r="GN800" s="2252"/>
      <c r="GR800" s="2252"/>
      <c r="GS800" s="374"/>
      <c r="GT800" s="374"/>
      <c r="GU800" s="374"/>
      <c r="GV800" s="2263"/>
      <c r="GW800" s="1870">
        <v>5</v>
      </c>
      <c r="GX800" s="462">
        <v>5</v>
      </c>
      <c r="GY800" s="462">
        <v>4</v>
      </c>
      <c r="GZ800" s="1871">
        <f t="shared" si="1186"/>
        <v>14</v>
      </c>
      <c r="HA800" s="1870"/>
      <c r="HB800" s="462"/>
      <c r="HC800" s="462"/>
      <c r="HD800" s="1871"/>
      <c r="HE800" s="1870"/>
      <c r="HF800" s="462"/>
      <c r="HG800" s="462"/>
      <c r="HH800" s="1871"/>
      <c r="HI800" s="374"/>
      <c r="HJ800" s="374"/>
      <c r="HK800" s="374"/>
      <c r="HL800" s="2263"/>
      <c r="HM800" s="1870"/>
      <c r="HN800" s="462"/>
      <c r="HO800" s="462"/>
      <c r="HP800" s="1871"/>
      <c r="HQ800" s="1870"/>
      <c r="HR800" s="462"/>
      <c r="HS800" s="462"/>
      <c r="HT800" s="1871"/>
      <c r="HU800" s="1870"/>
      <c r="HV800" s="462"/>
      <c r="HW800" s="462"/>
      <c r="HX800" s="1871"/>
      <c r="HY800" s="1870"/>
      <c r="HZ800" s="462"/>
      <c r="IA800" s="462"/>
      <c r="IB800" s="1871"/>
      <c r="IC800" s="374"/>
      <c r="ID800" s="374"/>
      <c r="IE800" s="374"/>
      <c r="IF800" s="2263"/>
      <c r="IG800" s="1870"/>
      <c r="IH800" s="462"/>
      <c r="II800" s="462"/>
      <c r="IJ800" s="1871"/>
      <c r="IK800" s="1870"/>
      <c r="IL800" s="462"/>
      <c r="IM800" s="462"/>
      <c r="IN800" s="1871"/>
      <c r="IO800" s="374"/>
      <c r="IP800" s="374"/>
      <c r="IQ800" s="374"/>
      <c r="IR800" s="2263"/>
      <c r="IS800" s="1870"/>
      <c r="IT800" s="462"/>
      <c r="IU800" s="462"/>
      <c r="IV800" s="1871"/>
      <c r="IW800" s="1869"/>
      <c r="IX800" s="374"/>
      <c r="IY800" s="374"/>
      <c r="IZ800" s="2263"/>
      <c r="JA800" s="1869"/>
      <c r="JB800" s="374"/>
      <c r="JC800" s="374"/>
      <c r="JD800" s="2263"/>
      <c r="JE800" s="1869"/>
      <c r="JF800" s="374"/>
      <c r="JG800" s="374"/>
      <c r="JH800" s="2263"/>
      <c r="JI800" s="1869"/>
      <c r="JJ800" s="374"/>
      <c r="JK800" s="374"/>
      <c r="JL800" s="2263"/>
      <c r="JM800" s="1870"/>
      <c r="JN800" s="462"/>
      <c r="JO800" s="462"/>
      <c r="JP800" s="1871"/>
      <c r="JQ800" s="1870"/>
      <c r="JR800" s="462"/>
      <c r="JS800" s="462"/>
      <c r="JT800" s="1871"/>
      <c r="JU800" s="1870"/>
      <c r="JV800" s="462"/>
      <c r="JW800" s="462"/>
      <c r="JX800" s="1871"/>
      <c r="JY800" s="1870"/>
      <c r="JZ800" s="462"/>
      <c r="KA800" s="462"/>
      <c r="KB800" s="1871"/>
      <c r="KC800" s="1870">
        <v>6</v>
      </c>
      <c r="KD800" s="462">
        <v>5</v>
      </c>
      <c r="KE800" s="462">
        <v>4</v>
      </c>
      <c r="KF800" s="1871">
        <f t="shared" si="1205"/>
        <v>15</v>
      </c>
      <c r="KG800" s="1870"/>
      <c r="KH800" s="462"/>
      <c r="KI800" s="462"/>
      <c r="KJ800" s="1871"/>
      <c r="KK800" s="1870"/>
      <c r="KL800" s="462"/>
      <c r="KM800" s="462"/>
      <c r="KN800" s="1871"/>
      <c r="KO800" s="1870"/>
      <c r="KP800" s="462"/>
      <c r="KQ800" s="462"/>
      <c r="KR800" s="1871"/>
      <c r="KS800" s="1870"/>
      <c r="KT800" s="462"/>
      <c r="KU800" s="462"/>
      <c r="KV800" s="1871"/>
      <c r="KW800" s="1870"/>
      <c r="KX800" s="462"/>
      <c r="KY800" s="462"/>
      <c r="KZ800" s="1871"/>
      <c r="LA800" s="1870"/>
      <c r="LB800" s="462"/>
      <c r="LC800" s="462"/>
      <c r="LD800" s="1871"/>
      <c r="LE800" s="1870">
        <v>4</v>
      </c>
      <c r="LF800" s="462">
        <v>3</v>
      </c>
      <c r="LG800" s="462">
        <v>4</v>
      </c>
      <c r="LH800" s="1871">
        <f t="shared" si="1188"/>
        <v>11</v>
      </c>
      <c r="LI800" s="1869">
        <f t="shared" si="1189"/>
        <v>3</v>
      </c>
      <c r="LJ800" s="374">
        <f t="shared" si="1190"/>
        <v>3</v>
      </c>
      <c r="LK800" s="374">
        <f t="shared" si="1191"/>
        <v>4</v>
      </c>
      <c r="LL800" s="2263">
        <v>10</v>
      </c>
      <c r="LM800" s="1870">
        <v>3</v>
      </c>
      <c r="LN800" s="462">
        <v>3</v>
      </c>
      <c r="LO800" s="462">
        <v>5</v>
      </c>
      <c r="LP800" s="1871">
        <f t="shared" ref="LP800:LP802" si="1216">LO800+LN800+LM800</f>
        <v>11</v>
      </c>
      <c r="LQ800" s="1869">
        <f t="shared" si="1209"/>
        <v>2.7</v>
      </c>
      <c r="LR800" s="374">
        <f t="shared" si="1210"/>
        <v>2.7</v>
      </c>
      <c r="LS800" s="374">
        <f t="shared" si="1211"/>
        <v>3.6</v>
      </c>
      <c r="LT800" s="2263">
        <v>9</v>
      </c>
      <c r="LU800" s="1870">
        <v>3</v>
      </c>
      <c r="LV800" s="462">
        <v>4</v>
      </c>
      <c r="LW800" s="462">
        <v>6</v>
      </c>
      <c r="LX800" s="1871">
        <f t="shared" ref="LX800:LX802" si="1217">LW800+LV800+LU800</f>
        <v>13</v>
      </c>
      <c r="LY800" s="1870"/>
      <c r="LZ800" s="462"/>
      <c r="MA800" s="462"/>
      <c r="MB800" s="1871"/>
      <c r="MC800" s="1870"/>
      <c r="MD800" s="462"/>
      <c r="ME800" s="462"/>
      <c r="MF800" s="1871"/>
      <c r="MG800" s="1870"/>
      <c r="MH800" s="462"/>
      <c r="MI800" s="462"/>
      <c r="MJ800" s="1871"/>
      <c r="MK800" s="1870"/>
      <c r="ML800" s="462"/>
      <c r="MM800" s="462"/>
      <c r="MN800" s="1871"/>
      <c r="MO800" s="1870"/>
      <c r="MP800" s="462"/>
      <c r="MQ800" s="462"/>
      <c r="MR800" s="1871"/>
      <c r="MS800" s="1870"/>
      <c r="MT800" s="462"/>
      <c r="MU800" s="462"/>
      <c r="MV800" s="1871"/>
      <c r="MW800" s="1870"/>
      <c r="MX800" s="462"/>
      <c r="MY800" s="462"/>
      <c r="MZ800" s="1871"/>
      <c r="NA800" s="1870"/>
      <c r="NB800" s="462"/>
      <c r="NC800" s="462"/>
      <c r="ND800" s="1871"/>
    </row>
    <row r="801" spans="1:368" s="78" customFormat="1" thickBot="1">
      <c r="A801" s="899"/>
      <c r="B801" s="1754"/>
      <c r="C801" s="1790"/>
      <c r="D801" s="2331"/>
      <c r="E801" s="1790"/>
      <c r="F801" s="2342"/>
      <c r="G801" s="2342" t="s">
        <v>858</v>
      </c>
      <c r="H801" s="2343">
        <f t="shared" si="1197"/>
        <v>3.5302500000000001</v>
      </c>
      <c r="I801" s="2343">
        <f t="shared" si="1198"/>
        <v>3.1552500000000001</v>
      </c>
      <c r="J801" s="2343">
        <f t="shared" si="1199"/>
        <v>4.9569999999999999</v>
      </c>
      <c r="K801" s="2214">
        <f t="shared" si="1200"/>
        <v>11.6425</v>
      </c>
      <c r="L801" s="1754"/>
      <c r="M801" s="65"/>
      <c r="N801" s="65"/>
      <c r="O801" s="65"/>
      <c r="P801" s="218"/>
      <c r="Q801" s="2511"/>
      <c r="R801" s="97"/>
      <c r="S801" s="98"/>
      <c r="T801" s="2512"/>
      <c r="U801" s="41"/>
      <c r="V801" s="41"/>
      <c r="W801" s="41"/>
      <c r="X801" s="100"/>
      <c r="Y801" s="101"/>
      <c r="Z801" s="101"/>
      <c r="AA801" s="101"/>
      <c r="AB801" s="102"/>
      <c r="AC801" s="484"/>
      <c r="AD801" s="484"/>
      <c r="AE801" s="484"/>
      <c r="AF801" s="2403"/>
      <c r="AG801" s="358"/>
      <c r="AH801" s="358"/>
      <c r="AI801" s="358"/>
      <c r="AJ801" s="543"/>
      <c r="AK801" s="485"/>
      <c r="AL801" s="486"/>
      <c r="AM801" s="486"/>
      <c r="AN801" s="2361"/>
      <c r="AO801" s="2227"/>
      <c r="AP801" s="2227"/>
      <c r="AQ801" s="2227"/>
      <c r="AR801" s="108"/>
      <c r="AS801" s="358"/>
      <c r="AT801" s="358"/>
      <c r="AU801" s="358"/>
      <c r="AV801" s="1983"/>
      <c r="AW801" s="1971"/>
      <c r="AX801" s="665"/>
      <c r="AY801" s="666"/>
      <c r="AZ801" s="1963"/>
      <c r="BA801" s="4"/>
      <c r="BB801" s="4"/>
      <c r="BC801" s="4"/>
      <c r="BD801" s="2395"/>
      <c r="BE801" s="2401"/>
      <c r="BF801" s="368"/>
      <c r="BG801" s="2451"/>
      <c r="BH801" s="2448"/>
      <c r="BI801" s="221"/>
      <c r="BJ801" s="221"/>
      <c r="BK801" s="221"/>
      <c r="BL801" s="220"/>
      <c r="BM801" s="1982"/>
      <c r="BN801" s="358"/>
      <c r="BO801" s="358"/>
      <c r="BP801" s="1983"/>
      <c r="BQ801" s="109"/>
      <c r="BR801" s="109"/>
      <c r="BS801" s="109"/>
      <c r="BT801" s="608"/>
      <c r="BU801" s="1939"/>
      <c r="BV801" s="109"/>
      <c r="BW801" s="109"/>
      <c r="BX801" s="1940"/>
      <c r="BY801" s="374"/>
      <c r="BZ801" s="374"/>
      <c r="CA801" s="374"/>
      <c r="CB801" s="2263"/>
      <c r="CC801" s="1906"/>
      <c r="CD801" s="683"/>
      <c r="CE801" s="683"/>
      <c r="CF801" s="1907"/>
      <c r="CG801" s="38"/>
      <c r="CH801" s="38"/>
      <c r="CI801" s="38"/>
      <c r="CJ801" s="117"/>
      <c r="CK801" s="221"/>
      <c r="CL801" s="221"/>
      <c r="CM801" s="221"/>
      <c r="CN801" s="220"/>
      <c r="CO801" s="1858"/>
      <c r="CQ801" s="3"/>
      <c r="CR801" s="2020"/>
      <c r="CV801" s="121"/>
      <c r="CW801" s="2"/>
      <c r="CY801" s="3"/>
      <c r="CZ801" s="3"/>
      <c r="DA801" s="2418"/>
      <c r="DB801" s="378"/>
      <c r="DC801" s="2448"/>
      <c r="DD801" s="369"/>
      <c r="DE801" s="2"/>
      <c r="DG801" s="3"/>
      <c r="DH801" s="3"/>
      <c r="DI801" s="2"/>
      <c r="DK801" s="3"/>
      <c r="DL801" s="3"/>
      <c r="DM801" s="90"/>
      <c r="DN801" s="90"/>
      <c r="DO801" s="90"/>
      <c r="DP801" s="103"/>
      <c r="DQ801" s="2"/>
      <c r="DS801" s="3"/>
      <c r="DT801" s="121"/>
      <c r="DU801" s="2"/>
      <c r="DW801" s="3"/>
      <c r="DX801" s="121"/>
      <c r="DY801" s="2"/>
      <c r="EA801" s="3"/>
      <c r="EB801" s="121"/>
      <c r="EC801" s="2"/>
      <c r="EE801" s="3"/>
      <c r="EF801" s="121"/>
      <c r="EG801" s="2"/>
      <c r="EI801" s="3"/>
      <c r="EJ801" s="121"/>
      <c r="EK801" s="2"/>
      <c r="EM801" s="3"/>
      <c r="EN801" s="121"/>
      <c r="EO801" s="1870"/>
      <c r="EP801" s="462"/>
      <c r="EQ801" s="462"/>
      <c r="ER801" s="1871"/>
      <c r="ES801" s="2"/>
      <c r="EU801" s="3"/>
      <c r="EV801" s="121"/>
      <c r="EW801" s="2"/>
      <c r="EY801" s="3"/>
      <c r="EZ801" s="121"/>
      <c r="FA801" s="2"/>
      <c r="FC801" s="3"/>
      <c r="FD801" s="121"/>
      <c r="FE801" s="1682"/>
      <c r="FF801" s="1683"/>
      <c r="FG801" s="1684"/>
      <c r="FH801" s="1685"/>
      <c r="FL801" s="2252"/>
      <c r="FP801" s="2252"/>
      <c r="FQ801" s="1858"/>
      <c r="FT801" s="2252"/>
      <c r="FX801" s="2252"/>
      <c r="FY801" s="1870">
        <v>3</v>
      </c>
      <c r="FZ801" s="462">
        <v>3</v>
      </c>
      <c r="GA801" s="462">
        <v>5</v>
      </c>
      <c r="GB801" s="1871">
        <f t="shared" si="1201"/>
        <v>11</v>
      </c>
      <c r="GC801" s="374"/>
      <c r="GD801" s="374"/>
      <c r="GE801" s="374"/>
      <c r="GF801" s="2263"/>
      <c r="GG801" s="1858"/>
      <c r="GJ801" s="2252"/>
      <c r="GK801" s="1858"/>
      <c r="GN801" s="2252"/>
      <c r="GR801" s="2252"/>
      <c r="GS801" s="374"/>
      <c r="GT801" s="374"/>
      <c r="GU801" s="374"/>
      <c r="GV801" s="2263"/>
      <c r="GW801" s="1870">
        <v>3</v>
      </c>
      <c r="GX801" s="462">
        <v>4</v>
      </c>
      <c r="GY801" s="462">
        <v>5</v>
      </c>
      <c r="GZ801" s="1871">
        <f t="shared" si="1186"/>
        <v>12</v>
      </c>
      <c r="HA801" s="1870"/>
      <c r="HB801" s="462"/>
      <c r="HC801" s="462"/>
      <c r="HD801" s="1871"/>
      <c r="HE801" s="1870"/>
      <c r="HF801" s="462"/>
      <c r="HG801" s="462"/>
      <c r="HH801" s="1871"/>
      <c r="HI801" s="374"/>
      <c r="HJ801" s="374"/>
      <c r="HK801" s="374"/>
      <c r="HL801" s="2263"/>
      <c r="HM801" s="1870"/>
      <c r="HN801" s="462"/>
      <c r="HO801" s="462"/>
      <c r="HP801" s="1871"/>
      <c r="HQ801" s="374"/>
      <c r="HR801" s="374"/>
      <c r="HS801" s="374"/>
      <c r="HT801" s="2263"/>
      <c r="HU801" s="1870"/>
      <c r="HV801" s="462"/>
      <c r="HW801" s="462"/>
      <c r="HX801" s="1871"/>
      <c r="HY801" s="1870"/>
      <c r="HZ801" s="462"/>
      <c r="IA801" s="462"/>
      <c r="IB801" s="1871"/>
      <c r="IC801" s="374"/>
      <c r="ID801" s="374"/>
      <c r="IE801" s="374"/>
      <c r="IF801" s="2263"/>
      <c r="IG801" s="1870"/>
      <c r="IH801" s="462"/>
      <c r="II801" s="462"/>
      <c r="IJ801" s="1871"/>
      <c r="IK801" s="1870"/>
      <c r="IL801" s="462"/>
      <c r="IM801" s="462"/>
      <c r="IN801" s="1871"/>
      <c r="IO801" s="374"/>
      <c r="IP801" s="374"/>
      <c r="IQ801" s="374"/>
      <c r="IR801" s="2263"/>
      <c r="IS801" s="1870"/>
      <c r="IT801" s="462"/>
      <c r="IU801" s="462"/>
      <c r="IV801" s="1871"/>
      <c r="IW801" s="1869"/>
      <c r="IX801" s="374"/>
      <c r="IY801" s="374"/>
      <c r="IZ801" s="2263"/>
      <c r="JA801" s="1869"/>
      <c r="JB801" s="374"/>
      <c r="JC801" s="374"/>
      <c r="JD801" s="2263"/>
      <c r="JE801" s="1869"/>
      <c r="JF801" s="374"/>
      <c r="JG801" s="374"/>
      <c r="JH801" s="2263"/>
      <c r="JI801" s="1869"/>
      <c r="JJ801" s="374"/>
      <c r="JK801" s="374"/>
      <c r="JL801" s="2263"/>
      <c r="JM801" s="1870"/>
      <c r="JN801" s="462"/>
      <c r="JO801" s="462"/>
      <c r="JP801" s="1871"/>
      <c r="JQ801" s="1870"/>
      <c r="JR801" s="462"/>
      <c r="JS801" s="462"/>
      <c r="JT801" s="1871"/>
      <c r="JU801" s="1870"/>
      <c r="JV801" s="462"/>
      <c r="JW801" s="462"/>
      <c r="JX801" s="1871"/>
      <c r="JY801" s="1870"/>
      <c r="JZ801" s="462"/>
      <c r="KA801" s="462"/>
      <c r="KB801" s="1871"/>
      <c r="KC801" s="1870">
        <v>4</v>
      </c>
      <c r="KD801" s="462">
        <v>1</v>
      </c>
      <c r="KE801" s="462">
        <v>4</v>
      </c>
      <c r="KF801" s="1871">
        <f t="shared" si="1205"/>
        <v>9</v>
      </c>
      <c r="KG801" s="1870"/>
      <c r="KH801" s="462"/>
      <c r="KI801" s="462"/>
      <c r="KJ801" s="1871"/>
      <c r="KK801" s="1870"/>
      <c r="KL801" s="462"/>
      <c r="KM801" s="462"/>
      <c r="KN801" s="1871"/>
      <c r="KO801" s="1870"/>
      <c r="KP801" s="462"/>
      <c r="KQ801" s="462"/>
      <c r="KR801" s="1871"/>
      <c r="KS801" s="1870"/>
      <c r="KT801" s="462"/>
      <c r="KU801" s="462"/>
      <c r="KV801" s="1871"/>
      <c r="KW801" s="1870"/>
      <c r="KX801" s="462"/>
      <c r="KY801" s="462"/>
      <c r="KZ801" s="1871"/>
      <c r="LA801" s="1870"/>
      <c r="LB801" s="462"/>
      <c r="LC801" s="462"/>
      <c r="LD801" s="1871"/>
      <c r="LE801" s="1870">
        <v>5</v>
      </c>
      <c r="LF801" s="462">
        <v>4</v>
      </c>
      <c r="LG801" s="462">
        <v>6</v>
      </c>
      <c r="LH801" s="1871">
        <f t="shared" si="1188"/>
        <v>15</v>
      </c>
      <c r="LI801" s="2569">
        <f t="shared" si="1189"/>
        <v>3.6420000000000003</v>
      </c>
      <c r="LJ801" s="805">
        <f t="shared" si="1190"/>
        <v>3.6420000000000003</v>
      </c>
      <c r="LK801" s="805">
        <f t="shared" si="1191"/>
        <v>4.8559999999999999</v>
      </c>
      <c r="LL801" s="2568">
        <v>12.14</v>
      </c>
      <c r="LM801" s="1870">
        <v>3</v>
      </c>
      <c r="LN801" s="462">
        <v>3</v>
      </c>
      <c r="LO801" s="462">
        <v>6</v>
      </c>
      <c r="LP801" s="1871">
        <f t="shared" si="1216"/>
        <v>12</v>
      </c>
      <c r="LQ801" s="1869">
        <f t="shared" si="1209"/>
        <v>3.6</v>
      </c>
      <c r="LR801" s="374">
        <f t="shared" si="1210"/>
        <v>3.6</v>
      </c>
      <c r="LS801" s="374">
        <f t="shared" si="1211"/>
        <v>4.8</v>
      </c>
      <c r="LT801" s="2263">
        <v>12</v>
      </c>
      <c r="LU801" s="1870">
        <v>3</v>
      </c>
      <c r="LV801" s="462">
        <v>3</v>
      </c>
      <c r="LW801" s="462">
        <v>4</v>
      </c>
      <c r="LX801" s="1871">
        <f t="shared" si="1217"/>
        <v>10</v>
      </c>
      <c r="LY801" s="1870"/>
      <c r="LZ801" s="462"/>
      <c r="MA801" s="462"/>
      <c r="MB801" s="1871"/>
      <c r="MC801" s="1870"/>
      <c r="MD801" s="462"/>
      <c r="ME801" s="462"/>
      <c r="MF801" s="1871"/>
      <c r="MG801" s="1870"/>
      <c r="MH801" s="462"/>
      <c r="MI801" s="462"/>
      <c r="MJ801" s="1871"/>
      <c r="MK801" s="1870"/>
      <c r="ML801" s="462"/>
      <c r="MM801" s="462"/>
      <c r="MN801" s="1871"/>
      <c r="MO801" s="1870"/>
      <c r="MP801" s="462"/>
      <c r="MQ801" s="462"/>
      <c r="MR801" s="1871"/>
      <c r="MS801" s="1870"/>
      <c r="MT801" s="462"/>
      <c r="MU801" s="462"/>
      <c r="MV801" s="1871"/>
      <c r="MW801" s="1870"/>
      <c r="MX801" s="462"/>
      <c r="MY801" s="462"/>
      <c r="MZ801" s="1871"/>
      <c r="NA801" s="1870"/>
      <c r="NB801" s="462"/>
      <c r="NC801" s="462"/>
      <c r="ND801" s="1871"/>
    </row>
    <row r="802" spans="1:368" s="933" customFormat="1" thickBot="1">
      <c r="A802" s="900"/>
      <c r="B802" s="1761"/>
      <c r="C802" s="2340"/>
      <c r="D802" s="2347"/>
      <c r="E802" s="2340"/>
      <c r="F802" s="2270"/>
      <c r="G802" s="2270" t="s">
        <v>859</v>
      </c>
      <c r="H802" s="2343">
        <f t="shared" si="1197"/>
        <v>2.25</v>
      </c>
      <c r="I802" s="2343">
        <f t="shared" si="1198"/>
        <v>2.4375</v>
      </c>
      <c r="J802" s="2343">
        <f t="shared" si="1199"/>
        <v>3.4375</v>
      </c>
      <c r="K802" s="2214">
        <f t="shared" si="1200"/>
        <v>8.125</v>
      </c>
      <c r="L802" s="1761"/>
      <c r="M802" s="2136"/>
      <c r="N802" s="2136"/>
      <c r="O802" s="2136"/>
      <c r="P802" s="2492"/>
      <c r="Q802" s="2538"/>
      <c r="R802" s="2137"/>
      <c r="S802" s="2138"/>
      <c r="T802" s="2539"/>
      <c r="U802" s="2139"/>
      <c r="V802" s="2139"/>
      <c r="W802" s="2139"/>
      <c r="X802" s="2140"/>
      <c r="Y802" s="2204"/>
      <c r="Z802" s="2204"/>
      <c r="AA802" s="2204"/>
      <c r="AB802" s="2205"/>
      <c r="AC802" s="2245"/>
      <c r="AD802" s="2245"/>
      <c r="AE802" s="2245"/>
      <c r="AF802" s="1310"/>
      <c r="AG802" s="918"/>
      <c r="AH802" s="918"/>
      <c r="AI802" s="918"/>
      <c r="AJ802" s="2240"/>
      <c r="AK802" s="2391"/>
      <c r="AL802" s="2238"/>
      <c r="AM802" s="2238"/>
      <c r="AN802" s="2392"/>
      <c r="AO802" s="2229"/>
      <c r="AP802" s="2229"/>
      <c r="AQ802" s="2229"/>
      <c r="AR802" s="2230"/>
      <c r="AS802" s="918"/>
      <c r="AT802" s="918"/>
      <c r="AU802" s="918"/>
      <c r="AV802" s="2390"/>
      <c r="AW802" s="2414"/>
      <c r="AX802" s="2415"/>
      <c r="AY802" s="2416"/>
      <c r="AZ802" s="1979"/>
      <c r="BA802" s="2156"/>
      <c r="BB802" s="2156"/>
      <c r="BC802" s="2156"/>
      <c r="BD802" s="2396"/>
      <c r="BE802" s="2402"/>
      <c r="BF802" s="2273"/>
      <c r="BG802" s="2452"/>
      <c r="BH802" s="2449"/>
      <c r="BI802" s="2158"/>
      <c r="BJ802" s="2158"/>
      <c r="BK802" s="2158"/>
      <c r="BL802" s="2166"/>
      <c r="BM802" s="2389"/>
      <c r="BN802" s="918"/>
      <c r="BO802" s="918"/>
      <c r="BP802" s="2390"/>
      <c r="BQ802" s="2149"/>
      <c r="BR802" s="2149"/>
      <c r="BS802" s="2149"/>
      <c r="BT802" s="2151"/>
      <c r="BU802" s="2162"/>
      <c r="BV802" s="2149"/>
      <c r="BW802" s="2149"/>
      <c r="BX802" s="2163"/>
      <c r="BY802" s="906"/>
      <c r="BZ802" s="906"/>
      <c r="CA802" s="906"/>
      <c r="CB802" s="2393"/>
      <c r="CC802" s="2139"/>
      <c r="CD802" s="2139"/>
      <c r="CE802" s="2139"/>
      <c r="CF802" s="2472"/>
      <c r="CG802" s="2160"/>
      <c r="CH802" s="2160"/>
      <c r="CI802" s="2160"/>
      <c r="CJ802" s="2161"/>
      <c r="CK802" s="2158"/>
      <c r="CL802" s="2158"/>
      <c r="CM802" s="2158"/>
      <c r="CN802" s="2166"/>
      <c r="CO802" s="1868"/>
      <c r="CQ802" s="2167"/>
      <c r="CR802" s="2206"/>
      <c r="CV802" s="2168"/>
      <c r="CW802" s="2169"/>
      <c r="CY802" s="2167"/>
      <c r="CZ802" s="2167"/>
      <c r="DA802" s="2419"/>
      <c r="DB802" s="915"/>
      <c r="DC802" s="2449"/>
      <c r="DD802" s="2471"/>
      <c r="DE802" s="2169"/>
      <c r="DG802" s="2167"/>
      <c r="DH802" s="2167"/>
      <c r="DI802" s="2169"/>
      <c r="DK802" s="2167"/>
      <c r="DL802" s="2167"/>
      <c r="DM802" s="2170"/>
      <c r="DN802" s="2170"/>
      <c r="DO802" s="2170"/>
      <c r="DP802" s="2171"/>
      <c r="DQ802" s="2169"/>
      <c r="DS802" s="2167"/>
      <c r="DT802" s="2168"/>
      <c r="DU802" s="2169"/>
      <c r="DW802" s="2167"/>
      <c r="DX802" s="2168"/>
      <c r="DY802" s="2169"/>
      <c r="EA802" s="2167"/>
      <c r="EB802" s="2168"/>
      <c r="EC802" s="2169"/>
      <c r="EE802" s="2167"/>
      <c r="EF802" s="2168"/>
      <c r="EG802" s="2169"/>
      <c r="EI802" s="2167"/>
      <c r="EJ802" s="2168"/>
      <c r="EK802" s="2169"/>
      <c r="EM802" s="2167"/>
      <c r="EN802" s="2168"/>
      <c r="EO802" s="2348"/>
      <c r="EP802" s="2233"/>
      <c r="EQ802" s="2233"/>
      <c r="ER802" s="2349"/>
      <c r="ES802" s="2169"/>
      <c r="EU802" s="2167"/>
      <c r="EV802" s="2168"/>
      <c r="EW802" s="2169"/>
      <c r="EY802" s="2167"/>
      <c r="EZ802" s="2168"/>
      <c r="FA802" s="2169"/>
      <c r="FC802" s="2167"/>
      <c r="FD802" s="2168"/>
      <c r="FE802" s="2192"/>
      <c r="FF802" s="2193"/>
      <c r="FG802" s="2194"/>
      <c r="FH802" s="2195"/>
      <c r="FL802" s="2261"/>
      <c r="FP802" s="2261"/>
      <c r="FQ802" s="1868"/>
      <c r="FT802" s="2261"/>
      <c r="FX802" s="2261"/>
      <c r="FY802" s="1870">
        <v>3</v>
      </c>
      <c r="FZ802" s="462">
        <v>3</v>
      </c>
      <c r="GA802" s="462">
        <v>4</v>
      </c>
      <c r="GB802" s="1871">
        <f t="shared" si="1201"/>
        <v>10</v>
      </c>
      <c r="GC802" s="374"/>
      <c r="GD802" s="374"/>
      <c r="GE802" s="374"/>
      <c r="GF802" s="2263"/>
      <c r="GG802" s="1868"/>
      <c r="GJ802" s="2261"/>
      <c r="GK802" s="1868"/>
      <c r="GN802" s="2261"/>
      <c r="GR802" s="2261"/>
      <c r="GS802" s="906"/>
      <c r="GT802" s="906"/>
      <c r="GU802" s="906"/>
      <c r="GV802" s="2393"/>
      <c r="GW802" s="1870">
        <v>3</v>
      </c>
      <c r="GX802" s="462">
        <v>5</v>
      </c>
      <c r="GY802" s="462">
        <v>3</v>
      </c>
      <c r="GZ802" s="1871">
        <f t="shared" si="1186"/>
        <v>11</v>
      </c>
      <c r="HA802" s="2348"/>
      <c r="HB802" s="2233"/>
      <c r="HC802" s="2233"/>
      <c r="HD802" s="2349"/>
      <c r="HE802" s="2348"/>
      <c r="HF802" s="2233"/>
      <c r="HG802" s="2233"/>
      <c r="HH802" s="2349"/>
      <c r="HI802" s="2212"/>
      <c r="HJ802" s="2213"/>
      <c r="HK802" s="2213"/>
      <c r="HL802" s="2357"/>
      <c r="HM802" s="2348"/>
      <c r="HN802" s="2233"/>
      <c r="HO802" s="2233"/>
      <c r="HP802" s="2349"/>
      <c r="HQ802" s="1870"/>
      <c r="HR802" s="462"/>
      <c r="HS802" s="462"/>
      <c r="HT802" s="1871"/>
      <c r="HU802" s="2348"/>
      <c r="HV802" s="2233"/>
      <c r="HW802" s="2233"/>
      <c r="HX802" s="2349"/>
      <c r="HY802" s="2348"/>
      <c r="HZ802" s="2233"/>
      <c r="IA802" s="2233"/>
      <c r="IB802" s="2349"/>
      <c r="IC802" s="2212"/>
      <c r="ID802" s="2213"/>
      <c r="IE802" s="2213"/>
      <c r="IF802" s="2357"/>
      <c r="IG802" s="2348"/>
      <c r="IH802" s="2233"/>
      <c r="II802" s="2233"/>
      <c r="IJ802" s="2349"/>
      <c r="IK802" s="2348"/>
      <c r="IL802" s="2233"/>
      <c r="IM802" s="2233"/>
      <c r="IN802" s="2349"/>
      <c r="IO802" s="906"/>
      <c r="IP802" s="906"/>
      <c r="IQ802" s="906"/>
      <c r="IR802" s="2393"/>
      <c r="IS802" s="1870"/>
      <c r="IT802" s="462"/>
      <c r="IU802" s="462"/>
      <c r="IV802" s="1871"/>
      <c r="IW802" s="2243"/>
      <c r="IX802" s="906"/>
      <c r="IY802" s="906"/>
      <c r="IZ802" s="2393"/>
      <c r="JA802" s="2243"/>
      <c r="JB802" s="906"/>
      <c r="JC802" s="906"/>
      <c r="JD802" s="2393"/>
      <c r="JE802" s="2243"/>
      <c r="JF802" s="906"/>
      <c r="JG802" s="906"/>
      <c r="JH802" s="2393"/>
      <c r="JI802" s="2243"/>
      <c r="JJ802" s="906"/>
      <c r="JK802" s="906"/>
      <c r="JL802" s="2393"/>
      <c r="JM802" s="1870"/>
      <c r="JN802" s="462"/>
      <c r="JO802" s="462"/>
      <c r="JP802" s="1871"/>
      <c r="JQ802" s="1870"/>
      <c r="JR802" s="462"/>
      <c r="JS802" s="462"/>
      <c r="JT802" s="1871"/>
      <c r="JU802" s="1870"/>
      <c r="JV802" s="462"/>
      <c r="JW802" s="462"/>
      <c r="JX802" s="1871"/>
      <c r="JY802" s="1870"/>
      <c r="JZ802" s="462"/>
      <c r="KA802" s="462"/>
      <c r="KB802" s="1871"/>
      <c r="KC802" s="1870">
        <v>1</v>
      </c>
      <c r="KD802" s="462">
        <v>0.5</v>
      </c>
      <c r="KE802" s="462">
        <v>3.5</v>
      </c>
      <c r="KF802" s="1871">
        <f t="shared" si="1205"/>
        <v>5</v>
      </c>
      <c r="KG802" s="1870"/>
      <c r="KH802" s="462"/>
      <c r="KI802" s="462"/>
      <c r="KJ802" s="1871"/>
      <c r="KK802" s="1870"/>
      <c r="KL802" s="462"/>
      <c r="KM802" s="462"/>
      <c r="KN802" s="1871"/>
      <c r="KO802" s="1870"/>
      <c r="KP802" s="462"/>
      <c r="KQ802" s="462"/>
      <c r="KR802" s="1871"/>
      <c r="KS802" s="1870"/>
      <c r="KT802" s="462"/>
      <c r="KU802" s="462"/>
      <c r="KV802" s="1871"/>
      <c r="KW802" s="1870"/>
      <c r="KX802" s="462"/>
      <c r="KY802" s="462"/>
      <c r="KZ802" s="1871"/>
      <c r="LA802" s="1870"/>
      <c r="LB802" s="462"/>
      <c r="LC802" s="462"/>
      <c r="LD802" s="1871"/>
      <c r="LE802" s="1870">
        <v>2</v>
      </c>
      <c r="LF802" s="462">
        <v>2</v>
      </c>
      <c r="LG802" s="462">
        <v>3</v>
      </c>
      <c r="LH802" s="1871">
        <f t="shared" si="1188"/>
        <v>7</v>
      </c>
      <c r="LI802" s="1869">
        <f t="shared" ref="LI802" si="1218">LL802*6/20</f>
        <v>3.9</v>
      </c>
      <c r="LJ802" s="374">
        <f t="shared" ref="LJ802" si="1219">LL802*6/20</f>
        <v>3.9</v>
      </c>
      <c r="LK802" s="374">
        <f t="shared" ref="LK802" si="1220">LL802*8/20</f>
        <v>5.2</v>
      </c>
      <c r="LL802" s="2263">
        <v>13</v>
      </c>
      <c r="LM802" s="1870">
        <v>2</v>
      </c>
      <c r="LN802" s="462">
        <v>2</v>
      </c>
      <c r="LO802" s="462">
        <v>4</v>
      </c>
      <c r="LP802" s="1871">
        <f t="shared" si="1216"/>
        <v>8</v>
      </c>
      <c r="LQ802" s="1869">
        <f t="shared" si="1209"/>
        <v>2.1</v>
      </c>
      <c r="LR802" s="374">
        <f t="shared" si="1210"/>
        <v>2.1</v>
      </c>
      <c r="LS802" s="374">
        <f t="shared" si="1211"/>
        <v>2.8</v>
      </c>
      <c r="LT802" s="2263">
        <v>7</v>
      </c>
      <c r="LU802" s="1870">
        <v>1</v>
      </c>
      <c r="LV802" s="462">
        <v>1</v>
      </c>
      <c r="LW802" s="462">
        <v>2</v>
      </c>
      <c r="LX802" s="1871">
        <f t="shared" si="1217"/>
        <v>4</v>
      </c>
      <c r="LY802" s="1870"/>
      <c r="LZ802" s="462"/>
      <c r="MA802" s="462"/>
      <c r="MB802" s="1871"/>
      <c r="MC802" s="1870"/>
      <c r="MD802" s="462"/>
      <c r="ME802" s="462"/>
      <c r="MF802" s="1871"/>
      <c r="MG802" s="1870"/>
      <c r="MH802" s="462"/>
      <c r="MI802" s="462"/>
      <c r="MJ802" s="1871"/>
      <c r="MK802" s="1870"/>
      <c r="ML802" s="462"/>
      <c r="MM802" s="462"/>
      <c r="MN802" s="1871"/>
      <c r="MO802" s="1870"/>
      <c r="MP802" s="462"/>
      <c r="MQ802" s="462"/>
      <c r="MR802" s="1871"/>
      <c r="MS802" s="1870"/>
      <c r="MT802" s="462"/>
      <c r="MU802" s="462"/>
      <c r="MV802" s="1871"/>
      <c r="MW802" s="1870"/>
      <c r="MX802" s="462"/>
      <c r="MY802" s="462"/>
      <c r="MZ802" s="1871"/>
      <c r="NA802" s="1870"/>
      <c r="NB802" s="462"/>
      <c r="NC802" s="462"/>
      <c r="ND802" s="1871"/>
    </row>
    <row r="803" spans="1:368" s="898" customFormat="1" thickBot="1">
      <c r="A803" s="861"/>
      <c r="B803" s="1760"/>
      <c r="C803" s="1790"/>
      <c r="D803" s="2331"/>
      <c r="E803" s="1790"/>
      <c r="F803" s="2345" t="s">
        <v>888</v>
      </c>
      <c r="G803" s="2346"/>
      <c r="H803" s="2274"/>
      <c r="I803" s="2274"/>
      <c r="J803" s="2274"/>
      <c r="K803" s="2275"/>
      <c r="L803" s="1760"/>
      <c r="M803" s="2075"/>
      <c r="N803" s="2075"/>
      <c r="O803" s="2075"/>
      <c r="P803" s="2491"/>
      <c r="Q803" s="2570" t="e">
        <f>STDEV(T804:T809)</f>
        <v>#DIV/0!</v>
      </c>
      <c r="R803" s="2570"/>
      <c r="S803" s="2571" t="e">
        <f>AVERAGE(T804:T809)</f>
        <v>#DIV/0!</v>
      </c>
      <c r="T803" s="2571"/>
      <c r="U803" s="2078"/>
      <c r="V803" s="2078"/>
      <c r="W803" s="2078"/>
      <c r="X803" s="2079"/>
      <c r="Y803" s="2199"/>
      <c r="Z803" s="2199"/>
      <c r="AA803" s="2199"/>
      <c r="AB803" s="2200"/>
      <c r="AC803" s="2570">
        <f>STDEV(AF804:AF809)</f>
        <v>1.326649916142165</v>
      </c>
      <c r="AD803" s="2570"/>
      <c r="AE803" s="2571">
        <f>AVERAGE(AF804:AF809)</f>
        <v>11.799999999999999</v>
      </c>
      <c r="AF803" s="2571"/>
      <c r="AG803" s="2574" t="e">
        <f>STDEV(AJ804:AJ809)</f>
        <v>#DIV/0!</v>
      </c>
      <c r="AH803" s="2574"/>
      <c r="AI803" s="2575" t="e">
        <f>AVERAGE(AJ804:AJ809)</f>
        <v>#DIV/0!</v>
      </c>
      <c r="AJ803" s="2575"/>
      <c r="AK803" s="2570">
        <f>STDEV(AN804:AN809)</f>
        <v>0</v>
      </c>
      <c r="AL803" s="2570"/>
      <c r="AM803" s="2571">
        <f>AVERAGE(AN804:AN809)</f>
        <v>0</v>
      </c>
      <c r="AN803" s="2571"/>
      <c r="AO803" s="2225"/>
      <c r="AP803" s="2225"/>
      <c r="AQ803" s="2225"/>
      <c r="AR803" s="2226"/>
      <c r="AS803" s="2574" t="e">
        <f>STDEV(AV804:AV809)</f>
        <v>#DIV/0!</v>
      </c>
      <c r="AT803" s="2574"/>
      <c r="AU803" s="2575" t="e">
        <f>AVERAGE(AV804:AV809)</f>
        <v>#DIV/0!</v>
      </c>
      <c r="AV803" s="2575"/>
      <c r="AW803" s="2570" t="e">
        <f>STDEV(AZ804:AZ809)</f>
        <v>#DIV/0!</v>
      </c>
      <c r="AX803" s="2570"/>
      <c r="AY803" s="2571" t="e">
        <f>AVERAGE(AZ804:AZ809)</f>
        <v>#DIV/0!</v>
      </c>
      <c r="AZ803" s="2571"/>
      <c r="BA803" s="2095"/>
      <c r="BB803" s="2095"/>
      <c r="BC803" s="2095"/>
      <c r="BD803" s="2394"/>
      <c r="BE803" s="2572">
        <f>STDEV(BH804:BH809)</f>
        <v>0</v>
      </c>
      <c r="BF803" s="2570"/>
      <c r="BG803" s="2571">
        <f>AVERAGE(BH804:BH809)</f>
        <v>0</v>
      </c>
      <c r="BH803" s="2571"/>
      <c r="BI803" s="2097"/>
      <c r="BJ803" s="2097"/>
      <c r="BK803" s="2097"/>
      <c r="BL803" s="2098"/>
      <c r="BM803" s="2570"/>
      <c r="BN803" s="2570"/>
      <c r="BO803" s="2571"/>
      <c r="BP803" s="2571"/>
      <c r="BQ803" s="2088"/>
      <c r="BR803" s="2088"/>
      <c r="BS803" s="2088"/>
      <c r="BT803" s="2090"/>
      <c r="BU803" s="2101"/>
      <c r="BV803" s="2088"/>
      <c r="BW803" s="2088"/>
      <c r="BX803" s="2102"/>
      <c r="BY803" s="2570" t="e">
        <f>STDEV(CB804:CB809)</f>
        <v>#DIV/0!</v>
      </c>
      <c r="BZ803" s="2570"/>
      <c r="CA803" s="2571" t="e">
        <f>AVERAGE(CB804:CB809)</f>
        <v>#DIV/0!</v>
      </c>
      <c r="CB803" s="2571"/>
      <c r="CC803" s="2570" t="e">
        <f>STDEV(CF804:CF809)</f>
        <v>#DIV/0!</v>
      </c>
      <c r="CD803" s="2570"/>
      <c r="CE803" s="2571" t="e">
        <f>AVERAGE(CF804:CF809)</f>
        <v>#DIV/0!</v>
      </c>
      <c r="CF803" s="2571"/>
      <c r="CG803" s="2099"/>
      <c r="CH803" s="2099"/>
      <c r="CI803" s="2099"/>
      <c r="CJ803" s="2100"/>
      <c r="CK803" s="2097"/>
      <c r="CL803" s="2097"/>
      <c r="CM803" s="2097"/>
      <c r="CN803" s="2105"/>
      <c r="CO803" s="1867"/>
      <c r="CQ803" s="2106"/>
      <c r="CR803" s="2201"/>
      <c r="CV803" s="2107"/>
      <c r="CW803" s="2108"/>
      <c r="CY803" s="2106"/>
      <c r="CZ803" s="2106"/>
      <c r="DA803" s="2570" t="e">
        <f>STDEV(DD804:DD809)</f>
        <v>#DIV/0!</v>
      </c>
      <c r="DB803" s="2570"/>
      <c r="DC803" s="2571" t="e">
        <f>AVERAGE(DD804:DD809)</f>
        <v>#DIV/0!</v>
      </c>
      <c r="DD803" s="2571"/>
      <c r="DE803" s="2108"/>
      <c r="DG803" s="2106"/>
      <c r="DH803" s="2106"/>
      <c r="DI803" s="2108"/>
      <c r="DK803" s="2106"/>
      <c r="DL803" s="2106"/>
      <c r="DM803" s="2109"/>
      <c r="DN803" s="2109"/>
      <c r="DO803" s="2109"/>
      <c r="DP803" s="2110"/>
      <c r="DQ803" s="2108"/>
      <c r="DS803" s="2106"/>
      <c r="DT803" s="2107"/>
      <c r="DU803" s="2108"/>
      <c r="DW803" s="2106"/>
      <c r="DX803" s="2107"/>
      <c r="DY803" s="2108"/>
      <c r="EA803" s="2106"/>
      <c r="EB803" s="2107"/>
      <c r="EC803" s="2108"/>
      <c r="EE803" s="2106"/>
      <c r="EF803" s="2107"/>
      <c r="EG803" s="2108"/>
      <c r="EI803" s="2106"/>
      <c r="EJ803" s="2107"/>
      <c r="EK803" s="2108"/>
      <c r="EM803" s="2106"/>
      <c r="EN803" s="2107"/>
      <c r="EO803" s="2570"/>
      <c r="EP803" s="2570"/>
      <c r="EQ803" s="2571"/>
      <c r="ER803" s="2571"/>
      <c r="ES803" s="2108"/>
      <c r="EU803" s="2106"/>
      <c r="EV803" s="2107"/>
      <c r="EW803" s="2108"/>
      <c r="EY803" s="2106"/>
      <c r="EZ803" s="2107"/>
      <c r="FA803" s="2108"/>
      <c r="FC803" s="2106"/>
      <c r="FD803" s="2107"/>
      <c r="FE803" s="2131"/>
      <c r="FF803" s="2132"/>
      <c r="FG803" s="2133"/>
      <c r="FH803" s="2134"/>
      <c r="FL803" s="2260"/>
      <c r="FP803" s="2260"/>
      <c r="FQ803" s="1867"/>
      <c r="FT803" s="2260"/>
      <c r="FU803" s="2570" t="e">
        <f>STDEV(FX804:FX809)</f>
        <v>#DIV/0!</v>
      </c>
      <c r="FV803" s="2570"/>
      <c r="FW803" s="2571" t="e">
        <f>AVERAGE(FX804:FX809)</f>
        <v>#DIV/0!</v>
      </c>
      <c r="FX803" s="2571"/>
      <c r="FY803" s="2570" t="e">
        <f>STDEV(GB804:GB809)</f>
        <v>#DIV/0!</v>
      </c>
      <c r="FZ803" s="2570"/>
      <c r="GA803" s="2571" t="e">
        <f>AVERAGE(GB804:GB809)</f>
        <v>#DIV/0!</v>
      </c>
      <c r="GB803" s="2571"/>
      <c r="GC803" s="2570" t="e">
        <f>STDEV(GF804:GF809)</f>
        <v>#DIV/0!</v>
      </c>
      <c r="GD803" s="2570"/>
      <c r="GE803" s="2571" t="e">
        <f>AVERAGE(GF804:GF809)</f>
        <v>#DIV/0!</v>
      </c>
      <c r="GF803" s="2571"/>
      <c r="GG803" s="1867"/>
      <c r="GJ803" s="2260"/>
      <c r="GK803" s="1867"/>
      <c r="GN803" s="2260"/>
      <c r="GR803" s="2260"/>
      <c r="GS803" s="2570" t="e">
        <f>STDEV(GV804:GV809)</f>
        <v>#DIV/0!</v>
      </c>
      <c r="GT803" s="2570"/>
      <c r="GU803" s="2571" t="e">
        <f>AVERAGE(GV804:GV809)</f>
        <v>#DIV/0!</v>
      </c>
      <c r="GV803" s="2571"/>
      <c r="GW803" s="2570">
        <f>STDEV(GZ804:GZ809)</f>
        <v>0</v>
      </c>
      <c r="GX803" s="2570"/>
      <c r="GY803" s="2571">
        <f>AVERAGE(GZ804:GZ809)</f>
        <v>0</v>
      </c>
      <c r="GZ803" s="2571"/>
      <c r="HA803" s="2570"/>
      <c r="HB803" s="2570"/>
      <c r="HC803" s="2571"/>
      <c r="HD803" s="2571"/>
      <c r="HE803" s="2570" t="e">
        <f>STDEV(HH804:HH809)</f>
        <v>#DIV/0!</v>
      </c>
      <c r="HF803" s="2570"/>
      <c r="HG803" s="2571" t="e">
        <f>AVERAGE(HH804:HH809)</f>
        <v>#DIV/0!</v>
      </c>
      <c r="HH803" s="2571"/>
      <c r="HI803" s="2570" t="e">
        <f>STDEV(HL804:HL809)</f>
        <v>#DIV/0!</v>
      </c>
      <c r="HJ803" s="2570"/>
      <c r="HK803" s="2571" t="e">
        <f>AVERAGE(HL804:HL809)</f>
        <v>#DIV/0!</v>
      </c>
      <c r="HL803" s="2571"/>
      <c r="HM803" s="2570" t="e">
        <f>STDEV(HP804:HP809)</f>
        <v>#DIV/0!</v>
      </c>
      <c r="HN803" s="2570"/>
      <c r="HO803" s="2571" t="e">
        <f>AVERAGE(HP804:HP809)</f>
        <v>#DIV/0!</v>
      </c>
      <c r="HP803" s="2571"/>
      <c r="HQ803" s="2570" t="e">
        <f>STDEV(HT804:HT809)</f>
        <v>#DIV/0!</v>
      </c>
      <c r="HR803" s="2570"/>
      <c r="HS803" s="2571" t="e">
        <f>AVERAGE(HT804:HT809)</f>
        <v>#DIV/0!</v>
      </c>
      <c r="HT803" s="2571"/>
      <c r="HU803" s="2570"/>
      <c r="HV803" s="2570"/>
      <c r="HW803" s="2571"/>
      <c r="HX803" s="2571"/>
      <c r="HY803" s="2570"/>
      <c r="HZ803" s="2570"/>
      <c r="IA803" s="2571"/>
      <c r="IB803" s="2571"/>
      <c r="IC803" s="2570" t="e">
        <f>STDEV(IF804:IF809)</f>
        <v>#DIV/0!</v>
      </c>
      <c r="ID803" s="2570"/>
      <c r="IE803" s="2571" t="e">
        <f>AVERAGE(IF804:IF809)</f>
        <v>#DIV/0!</v>
      </c>
      <c r="IF803" s="2571"/>
      <c r="IG803" s="2570"/>
      <c r="IH803" s="2570"/>
      <c r="II803" s="2571"/>
      <c r="IJ803" s="2571"/>
      <c r="IK803" s="2570"/>
      <c r="IL803" s="2570"/>
      <c r="IM803" s="2571"/>
      <c r="IN803" s="2571"/>
      <c r="IO803" s="2570" t="e">
        <f>STDEV(IR804:IR809)</f>
        <v>#DIV/0!</v>
      </c>
      <c r="IP803" s="2570"/>
      <c r="IQ803" s="2571" t="e">
        <f>AVERAGE(IR804:IR809)</f>
        <v>#DIV/0!</v>
      </c>
      <c r="IR803" s="2571"/>
      <c r="IS803" s="2570" t="e">
        <f>STDEV(IV804:IV809)</f>
        <v>#DIV/0!</v>
      </c>
      <c r="IT803" s="2570"/>
      <c r="IU803" s="2571" t="e">
        <f>AVERAGE(IV804:IV809)</f>
        <v>#DIV/0!</v>
      </c>
      <c r="IV803" s="2571"/>
      <c r="IW803" s="2572"/>
      <c r="IX803" s="2570"/>
      <c r="IY803" s="2571"/>
      <c r="IZ803" s="2573"/>
      <c r="JA803" s="2570" t="e">
        <f>STDEV(JD804:JD809)</f>
        <v>#DIV/0!</v>
      </c>
      <c r="JB803" s="2570"/>
      <c r="JC803" s="2571" t="e">
        <f>AVERAGE(JD804:JD809)</f>
        <v>#DIV/0!</v>
      </c>
      <c r="JD803" s="2571"/>
      <c r="JE803" s="2572"/>
      <c r="JF803" s="2570"/>
      <c r="JG803" s="2571"/>
      <c r="JH803" s="2573"/>
      <c r="JI803" s="2570" t="e">
        <f>STDEV(JL804:JL809)</f>
        <v>#DIV/0!</v>
      </c>
      <c r="JJ803" s="2570"/>
      <c r="JK803" s="2571" t="e">
        <f>AVERAGE(JL804:JL809)</f>
        <v>#DIV/0!</v>
      </c>
      <c r="JL803" s="2571"/>
      <c r="JM803" s="2570" t="e">
        <f>STDEV(JP804:JP809)</f>
        <v>#DIV/0!</v>
      </c>
      <c r="JN803" s="2570"/>
      <c r="JO803" s="2571" t="e">
        <f>AVERAGE(JP804:JP809)</f>
        <v>#DIV/0!</v>
      </c>
      <c r="JP803" s="2571"/>
      <c r="JQ803" s="2570">
        <f>STDEV(JT804:JT809)</f>
        <v>0</v>
      </c>
      <c r="JR803" s="2570"/>
      <c r="JS803" s="2571">
        <f>AVERAGE(JT804:JT809)</f>
        <v>0</v>
      </c>
      <c r="JT803" s="2571"/>
      <c r="JU803" s="2570" t="e">
        <f>STDEV(JX804:JX809)</f>
        <v>#DIV/0!</v>
      </c>
      <c r="JV803" s="2570"/>
      <c r="JW803" s="2571" t="e">
        <f>AVERAGE(JX804:JX809)</f>
        <v>#DIV/0!</v>
      </c>
      <c r="JX803" s="2571"/>
      <c r="JY803" s="2570" t="e">
        <f>STDEV(KB804:KB809)</f>
        <v>#DIV/0!</v>
      </c>
      <c r="JZ803" s="2570"/>
      <c r="KA803" s="2571" t="e">
        <f>AVERAGE(KB804:KB809)</f>
        <v>#DIV/0!</v>
      </c>
      <c r="KB803" s="2571"/>
      <c r="KC803" s="2570" t="e">
        <f>STDEV(KF804:KF809)</f>
        <v>#DIV/0!</v>
      </c>
      <c r="KD803" s="2570"/>
      <c r="KE803" s="2571" t="e">
        <f>AVERAGE(KF804:KF809)</f>
        <v>#DIV/0!</v>
      </c>
      <c r="KF803" s="2571"/>
      <c r="KG803" s="2570" t="e">
        <f>STDEV(KJ804:KJ809)</f>
        <v>#DIV/0!</v>
      </c>
      <c r="KH803" s="2570"/>
      <c r="KI803" s="2571" t="e">
        <f>AVERAGE(KJ804:KJ809)</f>
        <v>#DIV/0!</v>
      </c>
      <c r="KJ803" s="2571"/>
      <c r="KK803" s="2570" t="e">
        <f>STDEV(KN804:KN809)</f>
        <v>#DIV/0!</v>
      </c>
      <c r="KL803" s="2570"/>
      <c r="KM803" s="2571" t="e">
        <f>AVERAGE(KN804:KN809)</f>
        <v>#DIV/0!</v>
      </c>
      <c r="KN803" s="2571"/>
      <c r="KO803" s="2570" t="e">
        <f>STDEV(KR804:KR809)</f>
        <v>#DIV/0!</v>
      </c>
      <c r="KP803" s="2570"/>
      <c r="KQ803" s="2571" t="e">
        <f>AVERAGE(KR804:KR809)</f>
        <v>#DIV/0!</v>
      </c>
      <c r="KR803" s="2571"/>
      <c r="KS803" s="2570" t="e">
        <f>STDEV(KV804:KV809)</f>
        <v>#DIV/0!</v>
      </c>
      <c r="KT803" s="2570"/>
      <c r="KU803" s="2571" t="e">
        <f>AVERAGE(KV804:KV809)</f>
        <v>#DIV/0!</v>
      </c>
      <c r="KV803" s="2571"/>
      <c r="KW803" s="2570" t="e">
        <f>STDEV(KZ804:KZ809)</f>
        <v>#DIV/0!</v>
      </c>
      <c r="KX803" s="2570"/>
      <c r="KY803" s="2571" t="e">
        <f>AVERAGE(KZ804:KZ809)</f>
        <v>#DIV/0!</v>
      </c>
      <c r="KZ803" s="2571"/>
      <c r="LA803" s="2570" t="e">
        <f>STDEV(LD804:LD809)</f>
        <v>#DIV/0!</v>
      </c>
      <c r="LB803" s="2570"/>
      <c r="LC803" s="2571" t="e">
        <f>AVERAGE(LD804:LD809)</f>
        <v>#DIV/0!</v>
      </c>
      <c r="LD803" s="2571"/>
      <c r="LE803" s="2570" t="e">
        <f>STDEV(LH804:LH809)</f>
        <v>#DIV/0!</v>
      </c>
      <c r="LF803" s="2570"/>
      <c r="LG803" s="2571" t="e">
        <f>AVERAGE(LH804:LH809)</f>
        <v>#DIV/0!</v>
      </c>
      <c r="LH803" s="2571"/>
      <c r="LI803" s="2570" t="e">
        <f>STDEV(LL804:LL809)</f>
        <v>#DIV/0!</v>
      </c>
      <c r="LJ803" s="2570"/>
      <c r="LK803" s="2571" t="e">
        <f>AVERAGE(LL804:LL809)</f>
        <v>#DIV/0!</v>
      </c>
      <c r="LL803" s="2571"/>
      <c r="LM803" s="2570"/>
      <c r="LN803" s="2570"/>
      <c r="LO803" s="2571"/>
      <c r="LP803" s="2571"/>
      <c r="LQ803" s="2570"/>
      <c r="LR803" s="2570"/>
      <c r="LS803" s="2571"/>
      <c r="LT803" s="2571"/>
      <c r="LU803" s="2570"/>
      <c r="LV803" s="2570"/>
      <c r="LW803" s="2571"/>
      <c r="LX803" s="2571"/>
      <c r="LY803" s="2570">
        <f>STDEV(MB804:MB809)</f>
        <v>1</v>
      </c>
      <c r="LZ803" s="2570"/>
      <c r="MA803" s="2571">
        <f>AVERAGE(MB804:MB809)</f>
        <v>14</v>
      </c>
      <c r="MB803" s="2571"/>
      <c r="MC803" s="2570" t="e">
        <f>STDEV(MF804:MF809)</f>
        <v>#DIV/0!</v>
      </c>
      <c r="MD803" s="2570"/>
      <c r="ME803" s="2571" t="e">
        <f>AVERAGE(MF804:MF809)</f>
        <v>#DIV/0!</v>
      </c>
      <c r="MF803" s="2571"/>
      <c r="MG803" s="2570" t="e">
        <f>STDEV(MJ804:MJ809)</f>
        <v>#DIV/0!</v>
      </c>
      <c r="MH803" s="2570"/>
      <c r="MI803" s="2571" t="e">
        <f>AVERAGE(MJ804:MJ809)</f>
        <v>#DIV/0!</v>
      </c>
      <c r="MJ803" s="2571"/>
      <c r="MK803" s="2570" t="e">
        <f>STDEV(MN804:MN809)</f>
        <v>#DIV/0!</v>
      </c>
      <c r="ML803" s="2570"/>
      <c r="MM803" s="2571" t="e">
        <f>AVERAGE(MN804:MN809)</f>
        <v>#DIV/0!</v>
      </c>
      <c r="MN803" s="2571"/>
      <c r="MO803" s="2570" t="e">
        <f>STDEV(MR804:MR809)</f>
        <v>#DIV/0!</v>
      </c>
      <c r="MP803" s="2570"/>
      <c r="MQ803" s="2571" t="e">
        <f>AVERAGE(MR804:MR809)</f>
        <v>#DIV/0!</v>
      </c>
      <c r="MR803" s="2571"/>
      <c r="MS803" s="2570" t="e">
        <f>STDEV(MV804:MV809)</f>
        <v>#DIV/0!</v>
      </c>
      <c r="MT803" s="2570"/>
      <c r="MU803" s="2571" t="e">
        <f>AVERAGE(MV804:MV809)</f>
        <v>#DIV/0!</v>
      </c>
      <c r="MV803" s="2571"/>
      <c r="MW803" s="2570" t="e">
        <f>STDEV(MZ804:MZ809)</f>
        <v>#DIV/0!</v>
      </c>
      <c r="MX803" s="2570"/>
      <c r="MY803" s="2571" t="e">
        <f>AVERAGE(MZ804:MZ809)</f>
        <v>#DIV/0!</v>
      </c>
      <c r="MZ803" s="2571"/>
      <c r="NA803" s="2570" t="e">
        <f>STDEV(ND804:ND809)</f>
        <v>#DIV/0!</v>
      </c>
      <c r="NB803" s="2570"/>
      <c r="NC803" s="2571" t="e">
        <f>AVERAGE(ND804:ND809)</f>
        <v>#DIV/0!</v>
      </c>
      <c r="ND803" s="2571"/>
    </row>
    <row r="804" spans="1:368" s="78" customFormat="1" thickBot="1">
      <c r="A804" s="899"/>
      <c r="B804" s="1754"/>
      <c r="C804" s="1790"/>
      <c r="D804" s="2331"/>
      <c r="E804" s="1790"/>
      <c r="F804" s="2342" t="s">
        <v>863</v>
      </c>
      <c r="G804" s="2342" t="s">
        <v>864</v>
      </c>
      <c r="H804" s="2343">
        <f>AVERAGE(AC804,FU804,BE804,JQ804,GW804,FY804,AK804,IS804,LY804,CC804,HI804)</f>
        <v>3.7700000000000005</v>
      </c>
      <c r="I804" s="2377">
        <f t="shared" ref="I804:J804" si="1221">AVERAGE(AD804,FV804,BF804,JR804,GX804,FZ804,AL804,IT804,LZ804,CD804,HJ804)</f>
        <v>4.2700000000000005</v>
      </c>
      <c r="J804" s="2354">
        <f t="shared" si="1221"/>
        <v>4.8600000000000003</v>
      </c>
      <c r="K804" s="2216">
        <f t="shared" ref="K804:K805" si="1222">SUM(H804:J804)</f>
        <v>12.900000000000002</v>
      </c>
      <c r="L804" s="1754"/>
      <c r="M804" s="65"/>
      <c r="N804" s="65"/>
      <c r="O804" s="65"/>
      <c r="P804" s="218"/>
      <c r="Q804" s="2496"/>
      <c r="R804" s="2483"/>
      <c r="S804" s="2483"/>
      <c r="T804" s="2484"/>
      <c r="U804" s="41"/>
      <c r="V804" s="41"/>
      <c r="W804" s="41"/>
      <c r="X804" s="100"/>
      <c r="Y804" s="101"/>
      <c r="Z804" s="101"/>
      <c r="AA804" s="101"/>
      <c r="AB804" s="102"/>
      <c r="AC804" s="2497">
        <f t="shared" ref="AC804" si="1223">AF804*6/20</f>
        <v>3.5400000000000005</v>
      </c>
      <c r="AD804" s="2473">
        <f t="shared" ref="AD804" si="1224">AF804*6/20</f>
        <v>3.5400000000000005</v>
      </c>
      <c r="AE804" s="2473">
        <f t="shared" ref="AE804" si="1225">AF804*8/20</f>
        <v>4.7200000000000006</v>
      </c>
      <c r="AF804" s="2498">
        <v>11.8</v>
      </c>
      <c r="AG804" s="358"/>
      <c r="AH804" s="358"/>
      <c r="AI804" s="358"/>
      <c r="AJ804" s="543"/>
      <c r="AK804" s="485"/>
      <c r="AL804" s="486"/>
      <c r="AM804" s="486"/>
      <c r="AN804" s="2361">
        <f t="shared" ref="AN804:AN809" si="1226">AM804+AL804+AK804</f>
        <v>0</v>
      </c>
      <c r="AO804" s="2225"/>
      <c r="AP804" s="2225"/>
      <c r="AQ804" s="2225"/>
      <c r="AR804" s="2226"/>
      <c r="AS804" s="879"/>
      <c r="AT804" s="879"/>
      <c r="AU804" s="879"/>
      <c r="AV804" s="2236"/>
      <c r="AW804" s="1906"/>
      <c r="AX804" s="683"/>
      <c r="AY804" s="683"/>
      <c r="AZ804" s="1907"/>
      <c r="BA804" s="4"/>
      <c r="BB804" s="4"/>
      <c r="BC804" s="4"/>
      <c r="BD804" s="2395"/>
      <c r="BE804" s="2401"/>
      <c r="BF804" s="368"/>
      <c r="BG804" s="2451"/>
      <c r="BH804" s="2448">
        <f t="shared" ref="BH804:BH805" si="1227">BG804+BF804+BE804</f>
        <v>0</v>
      </c>
      <c r="BI804" s="221"/>
      <c r="BJ804" s="221"/>
      <c r="BK804" s="221"/>
      <c r="BL804" s="220"/>
      <c r="BM804" s="2235"/>
      <c r="BN804" s="879"/>
      <c r="BO804" s="879"/>
      <c r="BP804" s="2236"/>
      <c r="BQ804" s="109"/>
      <c r="BR804" s="109"/>
      <c r="BS804" s="109"/>
      <c r="BT804" s="608"/>
      <c r="BU804" s="1939"/>
      <c r="BV804" s="109"/>
      <c r="BW804" s="109"/>
      <c r="BX804" s="1940"/>
      <c r="BY804" s="374"/>
      <c r="BZ804" s="374"/>
      <c r="CA804" s="374"/>
      <c r="CB804" s="2263"/>
      <c r="CC804" s="41"/>
      <c r="CD804" s="41"/>
      <c r="CE804" s="41"/>
      <c r="CF804" s="148"/>
      <c r="CG804" s="38"/>
      <c r="CH804" s="38"/>
      <c r="CI804" s="38"/>
      <c r="CJ804" s="117"/>
      <c r="CK804" s="221"/>
      <c r="CL804" s="221"/>
      <c r="CM804" s="221"/>
      <c r="CN804" s="220"/>
      <c r="CO804" s="1858"/>
      <c r="CQ804" s="3"/>
      <c r="CR804" s="2020"/>
      <c r="CV804" s="121"/>
      <c r="CW804" s="2"/>
      <c r="CY804" s="3"/>
      <c r="CZ804" s="3"/>
      <c r="DA804" s="2418"/>
      <c r="DB804" s="378"/>
      <c r="DC804" s="2448"/>
      <c r="DD804" s="369"/>
      <c r="DE804" s="2"/>
      <c r="DG804" s="3"/>
      <c r="DH804" s="3"/>
      <c r="DI804" s="2"/>
      <c r="DK804" s="3"/>
      <c r="DL804" s="3"/>
      <c r="DM804" s="90"/>
      <c r="DN804" s="90"/>
      <c r="DO804" s="90"/>
      <c r="DP804" s="103"/>
      <c r="DQ804" s="2"/>
      <c r="DS804" s="3"/>
      <c r="DT804" s="121"/>
      <c r="DU804" s="2"/>
      <c r="DW804" s="3"/>
      <c r="DX804" s="121"/>
      <c r="DY804" s="2"/>
      <c r="EA804" s="3"/>
      <c r="EB804" s="121"/>
      <c r="EC804" s="2"/>
      <c r="EE804" s="3"/>
      <c r="EF804" s="121"/>
      <c r="EG804" s="2"/>
      <c r="EI804" s="3"/>
      <c r="EJ804" s="121"/>
      <c r="EK804" s="2"/>
      <c r="EM804" s="3"/>
      <c r="EN804" s="121"/>
      <c r="EO804" s="1870"/>
      <c r="EP804" s="462"/>
      <c r="EQ804" s="462"/>
      <c r="ER804" s="1871"/>
      <c r="ES804" s="2"/>
      <c r="EU804" s="3"/>
      <c r="EV804" s="121"/>
      <c r="EW804" s="2"/>
      <c r="EY804" s="3"/>
      <c r="EZ804" s="121"/>
      <c r="FA804" s="2"/>
      <c r="FC804" s="3"/>
      <c r="FD804" s="121"/>
      <c r="FE804" s="1682"/>
      <c r="FF804" s="1683"/>
      <c r="FG804" s="1684"/>
      <c r="FH804" s="1685"/>
      <c r="FL804" s="2252"/>
      <c r="FP804" s="2252"/>
      <c r="FQ804" s="1858"/>
      <c r="FT804" s="2252"/>
      <c r="FU804" s="1906"/>
      <c r="FV804" s="683"/>
      <c r="FW804" s="683"/>
      <c r="FX804" s="1907"/>
      <c r="FY804" s="374"/>
      <c r="FZ804" s="374"/>
      <c r="GA804" s="374"/>
      <c r="GB804" s="2263"/>
      <c r="GC804" s="374"/>
      <c r="GD804" s="374"/>
      <c r="GE804" s="374"/>
      <c r="GF804" s="2263"/>
      <c r="GG804" s="1858"/>
      <c r="GJ804" s="2252"/>
      <c r="GK804" s="1858"/>
      <c r="GN804" s="2252"/>
      <c r="GR804" s="2252"/>
      <c r="GS804" s="374"/>
      <c r="GT804" s="374"/>
      <c r="GU804" s="374"/>
      <c r="GV804" s="2263"/>
      <c r="GW804" s="1870"/>
      <c r="GX804" s="462"/>
      <c r="GY804" s="462"/>
      <c r="GZ804" s="1871">
        <f t="shared" ref="GZ804:GZ808" si="1228">GY804+GX804+GW804</f>
        <v>0</v>
      </c>
      <c r="HA804" s="1870"/>
      <c r="HB804" s="462"/>
      <c r="HC804" s="462"/>
      <c r="HD804" s="1871"/>
      <c r="HE804" s="1870"/>
      <c r="HF804" s="462"/>
      <c r="HG804" s="462"/>
      <c r="HH804" s="1871"/>
      <c r="HI804" s="374"/>
      <c r="HJ804" s="374"/>
      <c r="HK804" s="374"/>
      <c r="HL804" s="2263"/>
      <c r="HM804" s="1870"/>
      <c r="HN804" s="462"/>
      <c r="HO804" s="462"/>
      <c r="HP804" s="1871"/>
      <c r="HQ804" s="1870"/>
      <c r="HR804" s="462"/>
      <c r="HS804" s="462"/>
      <c r="HT804" s="1871"/>
      <c r="HU804" s="1870"/>
      <c r="HV804" s="462"/>
      <c r="HW804" s="462"/>
      <c r="HX804" s="1871"/>
      <c r="HY804" s="1870"/>
      <c r="HZ804" s="462"/>
      <c r="IA804" s="462"/>
      <c r="IB804" s="1871"/>
      <c r="IC804" s="374"/>
      <c r="ID804" s="374"/>
      <c r="IE804" s="374"/>
      <c r="IF804" s="2263"/>
      <c r="IG804" s="1870"/>
      <c r="IH804" s="462"/>
      <c r="II804" s="462"/>
      <c r="IJ804" s="1871"/>
      <c r="IK804" s="1870"/>
      <c r="IL804" s="462"/>
      <c r="IM804" s="462"/>
      <c r="IN804" s="1871"/>
      <c r="IO804" s="1906"/>
      <c r="IP804" s="683"/>
      <c r="IQ804" s="683"/>
      <c r="IR804" s="1907"/>
      <c r="IS804" s="1869"/>
      <c r="IT804" s="374"/>
      <c r="IU804" s="374"/>
      <c r="IV804" s="2263"/>
      <c r="IW804" s="1906"/>
      <c r="IX804" s="683"/>
      <c r="IY804" s="683"/>
      <c r="IZ804" s="1907"/>
      <c r="JA804" s="1869"/>
      <c r="JB804" s="374"/>
      <c r="JC804" s="374"/>
      <c r="JD804" s="2263"/>
      <c r="JE804" s="1906"/>
      <c r="JF804" s="683"/>
      <c r="JG804" s="683"/>
      <c r="JH804" s="1907"/>
      <c r="JI804" s="1869"/>
      <c r="JJ804" s="374"/>
      <c r="JK804" s="374"/>
      <c r="JL804" s="2263"/>
      <c r="JM804" s="1870"/>
      <c r="JN804" s="462"/>
      <c r="JO804" s="462"/>
      <c r="JP804" s="1871"/>
      <c r="JQ804" s="1870"/>
      <c r="JR804" s="462"/>
      <c r="JS804" s="462"/>
      <c r="JT804" s="1871">
        <f t="shared" ref="JT804:JT809" si="1229">JS804+JR804+JQ804</f>
        <v>0</v>
      </c>
      <c r="JU804" s="1870"/>
      <c r="JV804" s="462"/>
      <c r="JW804" s="462"/>
      <c r="JX804" s="1871"/>
      <c r="JY804" s="1870"/>
      <c r="JZ804" s="462"/>
      <c r="KA804" s="462"/>
      <c r="KB804" s="1871"/>
      <c r="KC804" s="1870"/>
      <c r="KD804" s="462"/>
      <c r="KE804" s="462"/>
      <c r="KF804" s="1871"/>
      <c r="KG804" s="1870"/>
      <c r="KH804" s="462"/>
      <c r="KI804" s="462"/>
      <c r="KJ804" s="1871"/>
      <c r="KK804" s="1870"/>
      <c r="KL804" s="462"/>
      <c r="KM804" s="462"/>
      <c r="KN804" s="1871"/>
      <c r="KO804" s="1870"/>
      <c r="KP804" s="462"/>
      <c r="KQ804" s="462"/>
      <c r="KR804" s="1871"/>
      <c r="KS804" s="1870"/>
      <c r="KT804" s="462"/>
      <c r="KU804" s="462"/>
      <c r="KV804" s="1871"/>
      <c r="KW804" s="1870"/>
      <c r="KX804" s="462"/>
      <c r="KY804" s="462"/>
      <c r="KZ804" s="1871"/>
      <c r="LA804" s="1870"/>
      <c r="LB804" s="462"/>
      <c r="LC804" s="462"/>
      <c r="LD804" s="1871"/>
      <c r="LE804" s="1870"/>
      <c r="LF804" s="462"/>
      <c r="LG804" s="462"/>
      <c r="LH804" s="1871"/>
      <c r="LI804" s="1870"/>
      <c r="LJ804" s="462"/>
      <c r="LK804" s="462"/>
      <c r="LL804" s="1871"/>
      <c r="LM804" s="1870"/>
      <c r="LN804" s="462"/>
      <c r="LO804" s="462"/>
      <c r="LP804" s="1871"/>
      <c r="LQ804" s="1870"/>
      <c r="LR804" s="462"/>
      <c r="LS804" s="462"/>
      <c r="LT804" s="1871"/>
      <c r="LU804" s="1870"/>
      <c r="LV804" s="462"/>
      <c r="LW804" s="462"/>
      <c r="LX804" s="1871"/>
      <c r="LY804" s="1870">
        <v>4</v>
      </c>
      <c r="LZ804" s="462">
        <v>5</v>
      </c>
      <c r="MA804" s="462">
        <v>5</v>
      </c>
      <c r="MB804" s="1871">
        <f t="shared" ref="MB804" si="1230">MA804+LZ804+LY804</f>
        <v>14</v>
      </c>
      <c r="MC804" s="1870"/>
      <c r="MD804" s="462"/>
      <c r="ME804" s="462"/>
      <c r="MF804" s="1871"/>
      <c r="MG804" s="1870"/>
      <c r="MH804" s="462"/>
      <c r="MI804" s="462"/>
      <c r="MJ804" s="1871"/>
      <c r="MK804" s="1870"/>
      <c r="ML804" s="462"/>
      <c r="MM804" s="462"/>
      <c r="MN804" s="1871"/>
      <c r="MO804" s="1870"/>
      <c r="MP804" s="462"/>
      <c r="MQ804" s="462"/>
      <c r="MR804" s="1871"/>
      <c r="MS804" s="1870"/>
      <c r="MT804" s="462"/>
      <c r="MU804" s="462"/>
      <c r="MV804" s="1871"/>
      <c r="MW804" s="1870"/>
      <c r="MX804" s="462"/>
      <c r="MY804" s="462"/>
      <c r="MZ804" s="1871"/>
      <c r="NA804" s="1870"/>
      <c r="NB804" s="462"/>
      <c r="NC804" s="462"/>
      <c r="ND804" s="1871"/>
    </row>
    <row r="805" spans="1:368" s="78" customFormat="1" thickBot="1">
      <c r="A805" s="899"/>
      <c r="B805" s="1754"/>
      <c r="C805" s="1790"/>
      <c r="D805" s="2331"/>
      <c r="E805" s="1790"/>
      <c r="F805" s="2342"/>
      <c r="G805" s="2342" t="s">
        <v>865</v>
      </c>
      <c r="H805" s="2343">
        <f t="shared" ref="H805:H809" si="1231">AVERAGE(AC805,FU805,BE805,JQ805,GW805,FY805,AK805,IS805,LY805,CC805,HI805)</f>
        <v>4.0999999999999996</v>
      </c>
      <c r="I805" s="2354">
        <f t="shared" ref="I805:I809" si="1232">AVERAGE(AD805,FV805,BF805,JR805,GX805,FZ805,AL805,IT805,LZ805,CD805,HJ805)</f>
        <v>4.0999999999999996</v>
      </c>
      <c r="J805" s="2352">
        <f t="shared" ref="J805:J809" si="1233">AVERAGE(AE805,FW805,BG805,JS805,GY805,GA805,AM805,IU805,MA805,CE805,HK805)</f>
        <v>5.8</v>
      </c>
      <c r="K805" s="2362">
        <f t="shared" si="1222"/>
        <v>14</v>
      </c>
      <c r="L805" s="1754"/>
      <c r="M805" s="65"/>
      <c r="N805" s="65"/>
      <c r="O805" s="65"/>
      <c r="P805" s="218"/>
      <c r="Q805" s="2496"/>
      <c r="R805" s="2483"/>
      <c r="S805" s="2483"/>
      <c r="T805" s="2484"/>
      <c r="U805" s="41"/>
      <c r="V805" s="41"/>
      <c r="W805" s="41"/>
      <c r="X805" s="100"/>
      <c r="Y805" s="101"/>
      <c r="Z805" s="101"/>
      <c r="AA805" s="101"/>
      <c r="AB805" s="102"/>
      <c r="AC805" s="484">
        <v>4</v>
      </c>
      <c r="AD805" s="484">
        <v>4</v>
      </c>
      <c r="AE805" s="484">
        <v>6</v>
      </c>
      <c r="AF805" s="356">
        <f t="shared" ref="AF805:AF809" si="1234">AE805+AD805+AC805</f>
        <v>14</v>
      </c>
      <c r="AG805" s="358"/>
      <c r="AH805" s="358"/>
      <c r="AI805" s="358"/>
      <c r="AJ805" s="543"/>
      <c r="AK805" s="485"/>
      <c r="AL805" s="486"/>
      <c r="AM805" s="486"/>
      <c r="AN805" s="2361">
        <f t="shared" si="1226"/>
        <v>0</v>
      </c>
      <c r="AO805" s="2227"/>
      <c r="AP805" s="2227"/>
      <c r="AQ805" s="2227"/>
      <c r="AR805" s="108"/>
      <c r="AS805" s="358"/>
      <c r="AT805" s="358"/>
      <c r="AU805" s="358"/>
      <c r="AV805" s="1983"/>
      <c r="AW805" s="1971"/>
      <c r="AX805" s="665"/>
      <c r="AY805" s="666"/>
      <c r="AZ805" s="1963"/>
      <c r="BA805" s="4"/>
      <c r="BB805" s="4"/>
      <c r="BC805" s="4"/>
      <c r="BD805" s="2395"/>
      <c r="BE805" s="2401"/>
      <c r="BF805" s="368"/>
      <c r="BG805" s="2451"/>
      <c r="BH805" s="2448">
        <f t="shared" si="1227"/>
        <v>0</v>
      </c>
      <c r="BI805" s="221"/>
      <c r="BJ805" s="221"/>
      <c r="BK805" s="221"/>
      <c r="BL805" s="220"/>
      <c r="BM805" s="1982"/>
      <c r="BN805" s="358"/>
      <c r="BO805" s="358"/>
      <c r="BP805" s="1983"/>
      <c r="BQ805" s="109"/>
      <c r="BR805" s="109"/>
      <c r="BS805" s="109"/>
      <c r="BT805" s="608"/>
      <c r="BU805" s="1939"/>
      <c r="BV805" s="109"/>
      <c r="BW805" s="109"/>
      <c r="BX805" s="1940"/>
      <c r="BY805" s="374"/>
      <c r="BZ805" s="374"/>
      <c r="CA805" s="374"/>
      <c r="CB805" s="2263"/>
      <c r="CC805" s="41"/>
      <c r="CD805" s="41"/>
      <c r="CE805" s="41"/>
      <c r="CF805" s="148"/>
      <c r="CG805" s="38"/>
      <c r="CH805" s="38"/>
      <c r="CI805" s="38"/>
      <c r="CJ805" s="117"/>
      <c r="CK805" s="221"/>
      <c r="CL805" s="221"/>
      <c r="CM805" s="221"/>
      <c r="CN805" s="220"/>
      <c r="CO805" s="1858"/>
      <c r="CQ805" s="3"/>
      <c r="CR805" s="2020"/>
      <c r="CV805" s="121"/>
      <c r="CW805" s="2"/>
      <c r="CY805" s="3"/>
      <c r="CZ805" s="3"/>
      <c r="DA805" s="2418"/>
      <c r="DB805" s="378"/>
      <c r="DC805" s="2448"/>
      <c r="DD805" s="369"/>
      <c r="DE805" s="2"/>
      <c r="DG805" s="3"/>
      <c r="DH805" s="3"/>
      <c r="DI805" s="2"/>
      <c r="DK805" s="3"/>
      <c r="DL805" s="3"/>
      <c r="DM805" s="90"/>
      <c r="DN805" s="90"/>
      <c r="DO805" s="90"/>
      <c r="DP805" s="103"/>
      <c r="DQ805" s="2"/>
      <c r="DS805" s="3"/>
      <c r="DT805" s="121"/>
      <c r="DU805" s="2"/>
      <c r="DW805" s="3"/>
      <c r="DX805" s="121"/>
      <c r="DY805" s="2"/>
      <c r="EA805" s="3"/>
      <c r="EB805" s="121"/>
      <c r="EC805" s="2"/>
      <c r="EE805" s="3"/>
      <c r="EF805" s="121"/>
      <c r="EG805" s="2"/>
      <c r="EI805" s="3"/>
      <c r="EJ805" s="121"/>
      <c r="EK805" s="2"/>
      <c r="EM805" s="3"/>
      <c r="EN805" s="121"/>
      <c r="EO805" s="1870"/>
      <c r="EP805" s="462"/>
      <c r="EQ805" s="462"/>
      <c r="ER805" s="1871"/>
      <c r="ES805" s="2"/>
      <c r="EU805" s="3"/>
      <c r="EV805" s="121"/>
      <c r="EW805" s="2"/>
      <c r="EY805" s="3"/>
      <c r="EZ805" s="121"/>
      <c r="FA805" s="2"/>
      <c r="FC805" s="3"/>
      <c r="FD805" s="121"/>
      <c r="FE805" s="1682"/>
      <c r="FF805" s="1683"/>
      <c r="FG805" s="1684"/>
      <c r="FH805" s="1685"/>
      <c r="FL805" s="2252"/>
      <c r="FP805" s="2252"/>
      <c r="FQ805" s="1858"/>
      <c r="FT805" s="2252"/>
      <c r="FU805" s="462"/>
      <c r="FV805" s="462"/>
      <c r="FW805" s="462"/>
      <c r="FX805" s="2267"/>
      <c r="FY805" s="1906"/>
      <c r="FZ805" s="683"/>
      <c r="GA805" s="683"/>
      <c r="GB805" s="1907"/>
      <c r="GC805" s="374"/>
      <c r="GD805" s="374"/>
      <c r="GE805" s="374"/>
      <c r="GF805" s="2263"/>
      <c r="GG805" s="1858"/>
      <c r="GJ805" s="2252"/>
      <c r="GK805" s="1858"/>
      <c r="GN805" s="2252"/>
      <c r="GR805" s="2252"/>
      <c r="GS805" s="1870"/>
      <c r="GT805" s="462"/>
      <c r="GU805" s="462"/>
      <c r="GV805" s="1871"/>
      <c r="GW805" s="1870"/>
      <c r="GX805" s="462"/>
      <c r="GY805" s="462"/>
      <c r="GZ805" s="1871">
        <f t="shared" si="1228"/>
        <v>0</v>
      </c>
      <c r="HA805" s="1870"/>
      <c r="HB805" s="462"/>
      <c r="HC805" s="462"/>
      <c r="HD805" s="1871"/>
      <c r="HE805" s="1870"/>
      <c r="HF805" s="462"/>
      <c r="HG805" s="462"/>
      <c r="HH805" s="1871"/>
      <c r="HI805" s="374"/>
      <c r="HJ805" s="374"/>
      <c r="HK805" s="374"/>
      <c r="HL805" s="2263"/>
      <c r="HM805" s="1870"/>
      <c r="HN805" s="462"/>
      <c r="HO805" s="462"/>
      <c r="HP805" s="1871"/>
      <c r="HQ805" s="1870"/>
      <c r="HR805" s="462"/>
      <c r="HS805" s="462"/>
      <c r="HT805" s="1871"/>
      <c r="HU805" s="1870"/>
      <c r="HV805" s="462"/>
      <c r="HW805" s="462"/>
      <c r="HX805" s="1871"/>
      <c r="HY805" s="1870"/>
      <c r="HZ805" s="462"/>
      <c r="IA805" s="462"/>
      <c r="IB805" s="1871"/>
      <c r="IC805" s="374"/>
      <c r="ID805" s="374"/>
      <c r="IE805" s="374"/>
      <c r="IF805" s="2263"/>
      <c r="IG805" s="1870"/>
      <c r="IH805" s="462"/>
      <c r="II805" s="462"/>
      <c r="IJ805" s="1871"/>
      <c r="IK805" s="1870"/>
      <c r="IL805" s="462"/>
      <c r="IM805" s="462"/>
      <c r="IN805" s="1871"/>
      <c r="IO805" s="374"/>
      <c r="IP805" s="374"/>
      <c r="IQ805" s="374"/>
      <c r="IR805" s="2263"/>
      <c r="IS805" s="1869"/>
      <c r="IT805" s="374"/>
      <c r="IU805" s="374"/>
      <c r="IV805" s="2263"/>
      <c r="IW805" s="1869"/>
      <c r="IX805" s="374"/>
      <c r="IY805" s="374"/>
      <c r="IZ805" s="2263"/>
      <c r="JA805" s="1869"/>
      <c r="JB805" s="374"/>
      <c r="JC805" s="374"/>
      <c r="JD805" s="2263"/>
      <c r="JE805" s="1869"/>
      <c r="JF805" s="374"/>
      <c r="JG805" s="374"/>
      <c r="JH805" s="2263"/>
      <c r="JI805" s="1869"/>
      <c r="JJ805" s="374"/>
      <c r="JK805" s="374"/>
      <c r="JL805" s="2263"/>
      <c r="JM805" s="1870"/>
      <c r="JN805" s="462"/>
      <c r="JO805" s="462"/>
      <c r="JP805" s="1871"/>
      <c r="JQ805" s="1870"/>
      <c r="JR805" s="462"/>
      <c r="JS805" s="462"/>
      <c r="JT805" s="1871">
        <f t="shared" si="1229"/>
        <v>0</v>
      </c>
      <c r="JU805" s="1870"/>
      <c r="JV805" s="462"/>
      <c r="JW805" s="462"/>
      <c r="JX805" s="1871"/>
      <c r="JY805" s="1870"/>
      <c r="JZ805" s="462"/>
      <c r="KA805" s="462"/>
      <c r="KB805" s="1871"/>
      <c r="KC805" s="1870"/>
      <c r="KD805" s="462"/>
      <c r="KE805" s="462"/>
      <c r="KF805" s="1871"/>
      <c r="KG805" s="1870"/>
      <c r="KH805" s="462"/>
      <c r="KI805" s="462"/>
      <c r="KJ805" s="1871"/>
      <c r="KK805" s="1870"/>
      <c r="KL805" s="462"/>
      <c r="KM805" s="462"/>
      <c r="KN805" s="1871"/>
      <c r="KO805" s="1870"/>
      <c r="KP805" s="462"/>
      <c r="KQ805" s="462"/>
      <c r="KR805" s="1871"/>
      <c r="KS805" s="1870"/>
      <c r="KT805" s="462"/>
      <c r="KU805" s="462"/>
      <c r="KV805" s="1871"/>
      <c r="KW805" s="1870"/>
      <c r="KX805" s="462"/>
      <c r="KY805" s="462"/>
      <c r="KZ805" s="1871"/>
      <c r="LA805" s="1870"/>
      <c r="LB805" s="462"/>
      <c r="LC805" s="462"/>
      <c r="LD805" s="1871"/>
      <c r="LE805" s="1870"/>
      <c r="LF805" s="462"/>
      <c r="LG805" s="462"/>
      <c r="LH805" s="1871"/>
      <c r="LI805" s="1870"/>
      <c r="LJ805" s="462"/>
      <c r="LK805" s="462"/>
      <c r="LL805" s="1871"/>
      <c r="LM805" s="1870"/>
      <c r="LN805" s="462"/>
      <c r="LO805" s="462"/>
      <c r="LP805" s="1871"/>
      <c r="LQ805" s="1870"/>
      <c r="LR805" s="462"/>
      <c r="LS805" s="462"/>
      <c r="LT805" s="1871"/>
      <c r="LU805" s="1870"/>
      <c r="LV805" s="462"/>
      <c r="LW805" s="462"/>
      <c r="LX805" s="1871"/>
      <c r="LY805" s="2569">
        <f t="shared" ref="LY805" si="1235">MB805*6/20</f>
        <v>4.2</v>
      </c>
      <c r="LZ805" s="805">
        <f t="shared" ref="LZ805" si="1236">MB805*6/20</f>
        <v>4.2</v>
      </c>
      <c r="MA805" s="805">
        <f t="shared" ref="MA805" si="1237">MB805*8/20</f>
        <v>5.6</v>
      </c>
      <c r="MB805" s="2568">
        <v>14</v>
      </c>
      <c r="MC805" s="2569"/>
      <c r="MD805" s="805"/>
      <c r="ME805" s="805"/>
      <c r="MF805" s="2568"/>
      <c r="MG805" s="2569"/>
      <c r="MH805" s="805"/>
      <c r="MI805" s="805"/>
      <c r="MJ805" s="2568"/>
      <c r="MK805" s="2569"/>
      <c r="ML805" s="805"/>
      <c r="MM805" s="805"/>
      <c r="MN805" s="2568"/>
      <c r="MO805" s="2569"/>
      <c r="MP805" s="805"/>
      <c r="MQ805" s="805"/>
      <c r="MR805" s="2568"/>
      <c r="MS805" s="2569"/>
      <c r="MT805" s="805"/>
      <c r="MU805" s="805"/>
      <c r="MV805" s="2568"/>
      <c r="MW805" s="2569"/>
      <c r="MX805" s="805"/>
      <c r="MY805" s="805"/>
      <c r="MZ805" s="2568"/>
      <c r="NA805" s="2569"/>
      <c r="NB805" s="805"/>
      <c r="NC805" s="805"/>
      <c r="ND805" s="2568"/>
    </row>
    <row r="806" spans="1:368" s="78" customFormat="1" thickBot="1">
      <c r="A806" s="899"/>
      <c r="B806" s="1754"/>
      <c r="C806" s="1790"/>
      <c r="D806" s="2331"/>
      <c r="E806" s="1790"/>
      <c r="F806" s="2342"/>
      <c r="G806" s="2342" t="s">
        <v>866</v>
      </c>
      <c r="H806" s="2377">
        <f t="shared" si="1231"/>
        <v>4.5</v>
      </c>
      <c r="I806" s="2352">
        <f t="shared" si="1232"/>
        <v>4.5</v>
      </c>
      <c r="J806" s="2343">
        <f t="shared" si="1233"/>
        <v>3.75</v>
      </c>
      <c r="K806" s="2214">
        <f t="shared" ref="K806:K809" si="1238">SUM(H806:J806)</f>
        <v>12.75</v>
      </c>
      <c r="L806" s="1754"/>
      <c r="M806" s="65"/>
      <c r="N806" s="65"/>
      <c r="O806" s="65"/>
      <c r="P806" s="218"/>
      <c r="Q806" s="2496"/>
      <c r="R806" s="2483"/>
      <c r="S806" s="2483"/>
      <c r="T806" s="2484"/>
      <c r="U806" s="41"/>
      <c r="V806" s="41"/>
      <c r="W806" s="41"/>
      <c r="X806" s="100"/>
      <c r="Y806" s="101"/>
      <c r="Z806" s="101"/>
      <c r="AA806" s="101"/>
      <c r="AB806" s="102"/>
      <c r="AC806" s="484">
        <v>4</v>
      </c>
      <c r="AD806" s="484">
        <v>4</v>
      </c>
      <c r="AE806" s="484">
        <v>3</v>
      </c>
      <c r="AF806" s="356">
        <f t="shared" si="1234"/>
        <v>11</v>
      </c>
      <c r="AG806" s="358"/>
      <c r="AH806" s="358"/>
      <c r="AI806" s="358"/>
      <c r="AJ806" s="543"/>
      <c r="AK806" s="485"/>
      <c r="AL806" s="486"/>
      <c r="AM806" s="486"/>
      <c r="AN806" s="2361">
        <f t="shared" si="1226"/>
        <v>0</v>
      </c>
      <c r="AO806" s="2227"/>
      <c r="AP806" s="2227"/>
      <c r="AQ806" s="2227"/>
      <c r="AR806" s="108"/>
      <c r="AS806" s="358"/>
      <c r="AT806" s="358"/>
      <c r="AU806" s="358"/>
      <c r="AV806" s="1983"/>
      <c r="AW806" s="1971"/>
      <c r="AX806" s="665"/>
      <c r="AY806" s="666"/>
      <c r="AZ806" s="1963"/>
      <c r="BA806" s="4"/>
      <c r="BB806" s="4"/>
      <c r="BC806" s="4"/>
      <c r="BD806" s="2395"/>
      <c r="BE806" s="1906"/>
      <c r="BF806" s="683"/>
      <c r="BG806" s="2466"/>
      <c r="BH806" s="2409"/>
      <c r="BI806" s="221"/>
      <c r="BJ806" s="221"/>
      <c r="BK806" s="221"/>
      <c r="BL806" s="220"/>
      <c r="BM806" s="1982"/>
      <c r="BN806" s="358"/>
      <c r="BO806" s="358"/>
      <c r="BP806" s="1983"/>
      <c r="BQ806" s="109"/>
      <c r="BR806" s="109"/>
      <c r="BS806" s="109"/>
      <c r="BT806" s="608"/>
      <c r="BU806" s="1939"/>
      <c r="BV806" s="109"/>
      <c r="BW806" s="109"/>
      <c r="BX806" s="1940"/>
      <c r="BY806" s="374"/>
      <c r="BZ806" s="374"/>
      <c r="CA806" s="374"/>
      <c r="CB806" s="2263"/>
      <c r="CC806" s="1906"/>
      <c r="CD806" s="683"/>
      <c r="CE806" s="683"/>
      <c r="CF806" s="1907"/>
      <c r="CG806" s="38"/>
      <c r="CH806" s="38"/>
      <c r="CI806" s="38"/>
      <c r="CJ806" s="117"/>
      <c r="CK806" s="221"/>
      <c r="CL806" s="221"/>
      <c r="CM806" s="221"/>
      <c r="CN806" s="220"/>
      <c r="CO806" s="1858"/>
      <c r="CQ806" s="3"/>
      <c r="CR806" s="2020"/>
      <c r="CV806" s="121"/>
      <c r="CW806" s="2"/>
      <c r="CY806" s="3"/>
      <c r="CZ806" s="3"/>
      <c r="DA806" s="2418"/>
      <c r="DB806" s="378"/>
      <c r="DC806" s="2448"/>
      <c r="DD806" s="369"/>
      <c r="DE806" s="2"/>
      <c r="DG806" s="3"/>
      <c r="DH806" s="3"/>
      <c r="DI806" s="2"/>
      <c r="DK806" s="3"/>
      <c r="DL806" s="3"/>
      <c r="DM806" s="90"/>
      <c r="DN806" s="90"/>
      <c r="DO806" s="90"/>
      <c r="DP806" s="103"/>
      <c r="DQ806" s="2"/>
      <c r="DS806" s="3"/>
      <c r="DT806" s="121"/>
      <c r="DU806" s="2"/>
      <c r="DW806" s="3"/>
      <c r="DX806" s="121"/>
      <c r="DY806" s="2"/>
      <c r="EA806" s="3"/>
      <c r="EB806" s="121"/>
      <c r="EC806" s="2"/>
      <c r="EE806" s="3"/>
      <c r="EF806" s="121"/>
      <c r="EG806" s="2"/>
      <c r="EI806" s="3"/>
      <c r="EJ806" s="121"/>
      <c r="EK806" s="2"/>
      <c r="EM806" s="3"/>
      <c r="EN806" s="121"/>
      <c r="EO806" s="1870"/>
      <c r="EP806" s="462"/>
      <c r="EQ806" s="462"/>
      <c r="ER806" s="1871"/>
      <c r="ES806" s="2"/>
      <c r="EU806" s="3"/>
      <c r="EV806" s="121"/>
      <c r="EW806" s="2"/>
      <c r="EY806" s="3"/>
      <c r="EZ806" s="121"/>
      <c r="FA806" s="2"/>
      <c r="FC806" s="3"/>
      <c r="FD806" s="121"/>
      <c r="FE806" s="1682"/>
      <c r="FF806" s="1683"/>
      <c r="FG806" s="1684"/>
      <c r="FH806" s="1685"/>
      <c r="FL806" s="2252"/>
      <c r="FP806" s="2252"/>
      <c r="FQ806" s="1858"/>
      <c r="FT806" s="2252"/>
      <c r="FU806" s="462"/>
      <c r="FV806" s="462"/>
      <c r="FW806" s="462"/>
      <c r="FX806" s="2267"/>
      <c r="FY806" s="374"/>
      <c r="FZ806" s="374"/>
      <c r="GA806" s="374"/>
      <c r="GB806" s="2263"/>
      <c r="GC806" s="1906"/>
      <c r="GD806" s="683"/>
      <c r="GE806" s="683"/>
      <c r="GF806" s="1907"/>
      <c r="GG806" s="1858"/>
      <c r="GJ806" s="2252"/>
      <c r="GK806" s="1858"/>
      <c r="GN806" s="2252"/>
      <c r="GR806" s="2252"/>
      <c r="GS806" s="374"/>
      <c r="GT806" s="374"/>
      <c r="GU806" s="374"/>
      <c r="GV806" s="2263"/>
      <c r="GW806" s="1870"/>
      <c r="GX806" s="462"/>
      <c r="GY806" s="462"/>
      <c r="GZ806" s="1871">
        <f t="shared" si="1228"/>
        <v>0</v>
      </c>
      <c r="HA806" s="1870"/>
      <c r="HB806" s="462"/>
      <c r="HC806" s="462"/>
      <c r="HD806" s="1871"/>
      <c r="HE806" s="1870"/>
      <c r="HF806" s="462"/>
      <c r="HG806" s="462"/>
      <c r="HH806" s="1871"/>
      <c r="HI806" s="374"/>
      <c r="HJ806" s="374"/>
      <c r="HK806" s="374"/>
      <c r="HL806" s="2263"/>
      <c r="HM806" s="1870"/>
      <c r="HN806" s="462"/>
      <c r="HO806" s="462"/>
      <c r="HP806" s="1871"/>
      <c r="HQ806" s="1870"/>
      <c r="HR806" s="462"/>
      <c r="HS806" s="462"/>
      <c r="HT806" s="1871"/>
      <c r="HU806" s="1906"/>
      <c r="HV806" s="683"/>
      <c r="HW806" s="683"/>
      <c r="HX806" s="1907"/>
      <c r="HY806" s="1906"/>
      <c r="HZ806" s="683"/>
      <c r="IA806" s="683"/>
      <c r="IB806" s="1907"/>
      <c r="IC806" s="374"/>
      <c r="ID806" s="374"/>
      <c r="IE806" s="374"/>
      <c r="IF806" s="2263"/>
      <c r="IG806" s="1906"/>
      <c r="IH806" s="683"/>
      <c r="II806" s="683"/>
      <c r="IJ806" s="1907"/>
      <c r="IK806" s="1906"/>
      <c r="IL806" s="683"/>
      <c r="IM806" s="683"/>
      <c r="IN806" s="1907"/>
      <c r="IO806" s="374"/>
      <c r="IP806" s="374"/>
      <c r="IQ806" s="374"/>
      <c r="IR806" s="2263"/>
      <c r="IS806" s="1869"/>
      <c r="IT806" s="374"/>
      <c r="IU806" s="374"/>
      <c r="IV806" s="2263"/>
      <c r="IW806" s="1869"/>
      <c r="IX806" s="374"/>
      <c r="IY806" s="374"/>
      <c r="IZ806" s="2263"/>
      <c r="JA806" s="1869"/>
      <c r="JB806" s="374"/>
      <c r="JC806" s="374"/>
      <c r="JD806" s="2263"/>
      <c r="JE806" s="1869"/>
      <c r="JF806" s="374"/>
      <c r="JG806" s="374"/>
      <c r="JH806" s="2263"/>
      <c r="JI806" s="1869"/>
      <c r="JJ806" s="374"/>
      <c r="JK806" s="374"/>
      <c r="JL806" s="2263"/>
      <c r="JM806" s="1870"/>
      <c r="JN806" s="462"/>
      <c r="JO806" s="462"/>
      <c r="JP806" s="1871"/>
      <c r="JQ806" s="1870"/>
      <c r="JR806" s="462"/>
      <c r="JS806" s="462"/>
      <c r="JT806" s="1871">
        <f t="shared" si="1229"/>
        <v>0</v>
      </c>
      <c r="JU806" s="1870"/>
      <c r="JV806" s="462"/>
      <c r="JW806" s="462"/>
      <c r="JX806" s="1871"/>
      <c r="JY806" s="1870"/>
      <c r="JZ806" s="462"/>
      <c r="KA806" s="462"/>
      <c r="KB806" s="1871"/>
      <c r="KC806" s="1870"/>
      <c r="KD806" s="462"/>
      <c r="KE806" s="462"/>
      <c r="KF806" s="1871"/>
      <c r="KG806" s="2477"/>
      <c r="KH806" s="2477"/>
      <c r="KI806" s="2477"/>
      <c r="KJ806" s="2478"/>
      <c r="KK806" s="2477"/>
      <c r="KL806" s="2477"/>
      <c r="KM806" s="2477"/>
      <c r="KN806" s="2478"/>
      <c r="KO806" s="2477"/>
      <c r="KP806" s="2477"/>
      <c r="KQ806" s="2477"/>
      <c r="KR806" s="2478"/>
      <c r="KS806" s="2477"/>
      <c r="KT806" s="2477"/>
      <c r="KU806" s="2477"/>
      <c r="KV806" s="2478"/>
      <c r="KW806" s="2477"/>
      <c r="KX806" s="2477"/>
      <c r="KY806" s="2477"/>
      <c r="KZ806" s="2478"/>
      <c r="LA806" s="2477"/>
      <c r="LB806" s="2477"/>
      <c r="LC806" s="2477"/>
      <c r="LD806" s="2478"/>
      <c r="LE806" s="2477"/>
      <c r="LF806" s="2477"/>
      <c r="LG806" s="2477"/>
      <c r="LH806" s="2478"/>
      <c r="LI806" s="2477"/>
      <c r="LJ806" s="2477"/>
      <c r="LK806" s="2477"/>
      <c r="LL806" s="2478"/>
      <c r="LM806" s="2477"/>
      <c r="LN806" s="2477"/>
      <c r="LO806" s="2477"/>
      <c r="LP806" s="2478"/>
      <c r="LQ806" s="2477"/>
      <c r="LR806" s="2477"/>
      <c r="LS806" s="2477"/>
      <c r="LT806" s="2478"/>
      <c r="LU806" s="2477"/>
      <c r="LV806" s="2477"/>
      <c r="LW806" s="2477"/>
      <c r="LX806" s="2478"/>
      <c r="LY806" s="1870">
        <v>5</v>
      </c>
      <c r="LZ806" s="462">
        <v>5</v>
      </c>
      <c r="MA806" s="462">
        <v>4.5</v>
      </c>
      <c r="MB806" s="1871">
        <f t="shared" ref="MB806:MB809" si="1239">MA806+LZ806+LY806</f>
        <v>14.5</v>
      </c>
      <c r="MC806" s="1870"/>
      <c r="MD806" s="462"/>
      <c r="ME806" s="462"/>
      <c r="MF806" s="1871"/>
      <c r="MG806" s="1870"/>
      <c r="MH806" s="462"/>
      <c r="MI806" s="462"/>
      <c r="MJ806" s="1871"/>
      <c r="MK806" s="1870"/>
      <c r="ML806" s="462"/>
      <c r="MM806" s="462"/>
      <c r="MN806" s="1871"/>
      <c r="MO806" s="1870"/>
      <c r="MP806" s="462"/>
      <c r="MQ806" s="462"/>
      <c r="MR806" s="1871"/>
      <c r="MS806" s="1870"/>
      <c r="MT806" s="462"/>
      <c r="MU806" s="462"/>
      <c r="MV806" s="1871"/>
      <c r="MW806" s="1870"/>
      <c r="MX806" s="462"/>
      <c r="MY806" s="462"/>
      <c r="MZ806" s="1871"/>
      <c r="NA806" s="1870"/>
      <c r="NB806" s="462"/>
      <c r="NC806" s="462"/>
      <c r="ND806" s="1871"/>
    </row>
    <row r="807" spans="1:368" s="78" customFormat="1" thickBot="1">
      <c r="A807" s="899"/>
      <c r="B807" s="1754"/>
      <c r="C807" s="1790"/>
      <c r="D807" s="2331"/>
      <c r="E807" s="1790"/>
      <c r="F807" s="2342"/>
      <c r="G807" s="2342" t="s">
        <v>867</v>
      </c>
      <c r="H807" s="2352">
        <f t="shared" si="1231"/>
        <v>4.75</v>
      </c>
      <c r="I807" s="2343">
        <f t="shared" si="1232"/>
        <v>3.75</v>
      </c>
      <c r="J807" s="2377">
        <f t="shared" si="1233"/>
        <v>5.25</v>
      </c>
      <c r="K807" s="2215">
        <f t="shared" si="1238"/>
        <v>13.75</v>
      </c>
      <c r="L807" s="1754"/>
      <c r="M807" s="65"/>
      <c r="N807" s="65"/>
      <c r="O807" s="65"/>
      <c r="P807" s="218"/>
      <c r="Q807" s="2496"/>
      <c r="R807" s="2483"/>
      <c r="S807" s="2483"/>
      <c r="T807" s="2484"/>
      <c r="U807" s="41"/>
      <c r="V807" s="41"/>
      <c r="W807" s="41"/>
      <c r="X807" s="100"/>
      <c r="Y807" s="101"/>
      <c r="Z807" s="101"/>
      <c r="AA807" s="101"/>
      <c r="AB807" s="102"/>
      <c r="AC807" s="484">
        <v>4</v>
      </c>
      <c r="AD807" s="484">
        <v>3</v>
      </c>
      <c r="AE807" s="484">
        <v>5</v>
      </c>
      <c r="AF807" s="356">
        <f t="shared" si="1234"/>
        <v>12</v>
      </c>
      <c r="AG807" s="2473"/>
      <c r="AH807" s="2473"/>
      <c r="AI807" s="2473"/>
      <c r="AJ807" s="2474"/>
      <c r="AK807" s="485"/>
      <c r="AL807" s="486"/>
      <c r="AM807" s="486"/>
      <c r="AN807" s="2361">
        <f t="shared" si="1226"/>
        <v>0</v>
      </c>
      <c r="AO807" s="2227"/>
      <c r="AP807" s="2227"/>
      <c r="AQ807" s="2227"/>
      <c r="AR807" s="108"/>
      <c r="AS807" s="358"/>
      <c r="AT807" s="358"/>
      <c r="AU807" s="358"/>
      <c r="AV807" s="1983"/>
      <c r="AW807" s="1971"/>
      <c r="AX807" s="665"/>
      <c r="AY807" s="666"/>
      <c r="AZ807" s="1963"/>
      <c r="BA807" s="4"/>
      <c r="BB807" s="4"/>
      <c r="BC807" s="4"/>
      <c r="BD807" s="2395"/>
      <c r="BE807" s="2401"/>
      <c r="BF807" s="368"/>
      <c r="BG807" s="2451"/>
      <c r="BH807" s="2448">
        <f t="shared" ref="BH807:BH809" si="1240">BG807+BF807+BE807</f>
        <v>0</v>
      </c>
      <c r="BI807" s="221"/>
      <c r="BJ807" s="221"/>
      <c r="BK807" s="221"/>
      <c r="BL807" s="220"/>
      <c r="BM807" s="1982"/>
      <c r="BN807" s="358"/>
      <c r="BO807" s="358"/>
      <c r="BP807" s="1983"/>
      <c r="BQ807" s="109"/>
      <c r="BR807" s="109"/>
      <c r="BS807" s="109"/>
      <c r="BT807" s="608"/>
      <c r="BU807" s="1939"/>
      <c r="BV807" s="109"/>
      <c r="BW807" s="109"/>
      <c r="BX807" s="1940"/>
      <c r="BY807" s="374"/>
      <c r="BZ807" s="374"/>
      <c r="CA807" s="374"/>
      <c r="CB807" s="2263"/>
      <c r="CC807" s="41"/>
      <c r="CD807" s="41"/>
      <c r="CE807" s="41"/>
      <c r="CF807" s="148"/>
      <c r="CG807" s="38"/>
      <c r="CH807" s="38"/>
      <c r="CI807" s="38"/>
      <c r="CJ807" s="117"/>
      <c r="CK807" s="221"/>
      <c r="CL807" s="221"/>
      <c r="CM807" s="221"/>
      <c r="CN807" s="220"/>
      <c r="CO807" s="1858"/>
      <c r="CQ807" s="3"/>
      <c r="CR807" s="2020"/>
      <c r="CV807" s="121"/>
      <c r="CW807" s="2"/>
      <c r="CY807" s="3"/>
      <c r="CZ807" s="3"/>
      <c r="DA807" s="2418"/>
      <c r="DB807" s="378"/>
      <c r="DC807" s="2448"/>
      <c r="DD807" s="369"/>
      <c r="DE807" s="2"/>
      <c r="DG807" s="3"/>
      <c r="DH807" s="3"/>
      <c r="DI807" s="2"/>
      <c r="DK807" s="3"/>
      <c r="DL807" s="3"/>
      <c r="DM807" s="90"/>
      <c r="DN807" s="90"/>
      <c r="DO807" s="90"/>
      <c r="DP807" s="103"/>
      <c r="DQ807" s="2"/>
      <c r="DS807" s="3"/>
      <c r="DT807" s="121"/>
      <c r="DU807" s="2"/>
      <c r="DW807" s="3"/>
      <c r="DX807" s="121"/>
      <c r="DY807" s="2"/>
      <c r="EA807" s="3"/>
      <c r="EB807" s="121"/>
      <c r="EC807" s="2"/>
      <c r="EE807" s="3"/>
      <c r="EF807" s="121"/>
      <c r="EG807" s="2"/>
      <c r="EI807" s="3"/>
      <c r="EJ807" s="121"/>
      <c r="EK807" s="2"/>
      <c r="EM807" s="3"/>
      <c r="EN807" s="121"/>
      <c r="EO807" s="1870"/>
      <c r="EP807" s="462"/>
      <c r="EQ807" s="462"/>
      <c r="ER807" s="1871"/>
      <c r="ES807" s="2"/>
      <c r="EU807" s="3"/>
      <c r="EV807" s="121"/>
      <c r="EW807" s="2"/>
      <c r="EY807" s="3"/>
      <c r="EZ807" s="121"/>
      <c r="FA807" s="2"/>
      <c r="FC807" s="3"/>
      <c r="FD807" s="121"/>
      <c r="FE807" s="1682"/>
      <c r="FF807" s="1683"/>
      <c r="FG807" s="1684"/>
      <c r="FH807" s="1685"/>
      <c r="FL807" s="2252"/>
      <c r="FP807" s="2252"/>
      <c r="FQ807" s="1858"/>
      <c r="FT807" s="2252"/>
      <c r="FU807" s="462"/>
      <c r="FV807" s="462"/>
      <c r="FW807" s="462"/>
      <c r="FX807" s="2267"/>
      <c r="FY807" s="374"/>
      <c r="FZ807" s="374"/>
      <c r="GA807" s="374"/>
      <c r="GB807" s="2263"/>
      <c r="GC807" s="374"/>
      <c r="GD807" s="374"/>
      <c r="GE807" s="374"/>
      <c r="GF807" s="2263"/>
      <c r="GG807" s="1858"/>
      <c r="GJ807" s="2252"/>
      <c r="GK807" s="1858"/>
      <c r="GN807" s="2252"/>
      <c r="GR807" s="2252"/>
      <c r="GS807" s="374"/>
      <c r="GT807" s="374"/>
      <c r="GU807" s="374"/>
      <c r="GV807" s="2263"/>
      <c r="GW807" s="1870"/>
      <c r="GX807" s="462"/>
      <c r="GY807" s="462"/>
      <c r="GZ807" s="1871">
        <f t="shared" si="1228"/>
        <v>0</v>
      </c>
      <c r="HA807" s="1870"/>
      <c r="HB807" s="462"/>
      <c r="HC807" s="462"/>
      <c r="HD807" s="1871"/>
      <c r="HE807" s="1870"/>
      <c r="HF807" s="462"/>
      <c r="HG807" s="462"/>
      <c r="HH807" s="1871"/>
      <c r="HI807" s="374"/>
      <c r="HJ807" s="374"/>
      <c r="HK807" s="374"/>
      <c r="HL807" s="2263"/>
      <c r="HM807" s="1870"/>
      <c r="HN807" s="462"/>
      <c r="HO807" s="462"/>
      <c r="HP807" s="1871"/>
      <c r="HQ807" s="1870"/>
      <c r="HR807" s="462"/>
      <c r="HS807" s="462"/>
      <c r="HT807" s="1871"/>
      <c r="HU807" s="1870"/>
      <c r="HV807" s="462"/>
      <c r="HW807" s="462"/>
      <c r="HX807" s="1871"/>
      <c r="HY807" s="1870"/>
      <c r="HZ807" s="462"/>
      <c r="IA807" s="462"/>
      <c r="IB807" s="1871"/>
      <c r="IC807" s="374"/>
      <c r="ID807" s="374"/>
      <c r="IE807" s="374"/>
      <c r="IF807" s="2263"/>
      <c r="IG807" s="1870"/>
      <c r="IH807" s="462"/>
      <c r="II807" s="462"/>
      <c r="IJ807" s="1871"/>
      <c r="IK807" s="1870"/>
      <c r="IL807" s="462"/>
      <c r="IM807" s="462"/>
      <c r="IN807" s="1871"/>
      <c r="IO807" s="374"/>
      <c r="IP807" s="374"/>
      <c r="IQ807" s="374"/>
      <c r="IR807" s="2263"/>
      <c r="IS807" s="1869"/>
      <c r="IT807" s="374"/>
      <c r="IU807" s="374"/>
      <c r="IV807" s="2263"/>
      <c r="IW807" s="1869"/>
      <c r="IX807" s="374"/>
      <c r="IY807" s="374"/>
      <c r="IZ807" s="2263"/>
      <c r="JA807" s="1869"/>
      <c r="JB807" s="374"/>
      <c r="JC807" s="374"/>
      <c r="JD807" s="2263"/>
      <c r="JE807" s="1869"/>
      <c r="JF807" s="374"/>
      <c r="JG807" s="374"/>
      <c r="JH807" s="2263"/>
      <c r="JI807" s="1869"/>
      <c r="JJ807" s="374"/>
      <c r="JK807" s="374"/>
      <c r="JL807" s="2263"/>
      <c r="JM807" s="1870"/>
      <c r="JN807" s="462"/>
      <c r="JO807" s="462"/>
      <c r="JP807" s="1871"/>
      <c r="JQ807" s="1870"/>
      <c r="JR807" s="462"/>
      <c r="JS807" s="462"/>
      <c r="JT807" s="1871">
        <f t="shared" si="1229"/>
        <v>0</v>
      </c>
      <c r="JU807" s="1870"/>
      <c r="JV807" s="462"/>
      <c r="JW807" s="462"/>
      <c r="JX807" s="1871"/>
      <c r="JY807" s="1870"/>
      <c r="JZ807" s="462"/>
      <c r="KA807" s="462"/>
      <c r="KB807" s="1871"/>
      <c r="KC807" s="1870"/>
      <c r="KD807" s="462"/>
      <c r="KE807" s="462"/>
      <c r="KF807" s="1871"/>
      <c r="KG807" s="1870"/>
      <c r="KH807" s="462"/>
      <c r="KI807" s="462"/>
      <c r="KJ807" s="1871"/>
      <c r="KK807" s="1870"/>
      <c r="KL807" s="462"/>
      <c r="KM807" s="462"/>
      <c r="KN807" s="1871"/>
      <c r="KO807" s="1870"/>
      <c r="KP807" s="462"/>
      <c r="KQ807" s="462"/>
      <c r="KR807" s="1871"/>
      <c r="KS807" s="1870"/>
      <c r="KT807" s="462"/>
      <c r="KU807" s="462"/>
      <c r="KV807" s="1871"/>
      <c r="KW807" s="1870"/>
      <c r="KX807" s="462"/>
      <c r="KY807" s="462"/>
      <c r="KZ807" s="1871"/>
      <c r="LA807" s="1870"/>
      <c r="LB807" s="462"/>
      <c r="LC807" s="462"/>
      <c r="LD807" s="1871"/>
      <c r="LE807" s="1870"/>
      <c r="LF807" s="462"/>
      <c r="LG807" s="462"/>
      <c r="LH807" s="1871"/>
      <c r="LI807" s="1870"/>
      <c r="LJ807" s="462"/>
      <c r="LK807" s="462"/>
      <c r="LL807" s="1871"/>
      <c r="LM807" s="1870"/>
      <c r="LN807" s="462"/>
      <c r="LO807" s="462"/>
      <c r="LP807" s="1871"/>
      <c r="LQ807" s="1870"/>
      <c r="LR807" s="462"/>
      <c r="LS807" s="462"/>
      <c r="LT807" s="1871"/>
      <c r="LU807" s="1870"/>
      <c r="LV807" s="462"/>
      <c r="LW807" s="462"/>
      <c r="LX807" s="1871"/>
      <c r="LY807" s="1870">
        <v>5.5</v>
      </c>
      <c r="LZ807" s="462">
        <v>4.5</v>
      </c>
      <c r="MA807" s="462">
        <v>5.5</v>
      </c>
      <c r="MB807" s="1871">
        <f t="shared" si="1239"/>
        <v>15.5</v>
      </c>
      <c r="MC807" s="1870"/>
      <c r="MD807" s="462"/>
      <c r="ME807" s="462"/>
      <c r="MF807" s="1871"/>
      <c r="MG807" s="1870"/>
      <c r="MH807" s="462"/>
      <c r="MI807" s="462"/>
      <c r="MJ807" s="1871"/>
      <c r="MK807" s="1870"/>
      <c r="ML807" s="462"/>
      <c r="MM807" s="462"/>
      <c r="MN807" s="1871"/>
      <c r="MO807" s="1870"/>
      <c r="MP807" s="462"/>
      <c r="MQ807" s="462"/>
      <c r="MR807" s="1871"/>
      <c r="MS807" s="1870"/>
      <c r="MT807" s="462"/>
      <c r="MU807" s="462"/>
      <c r="MV807" s="1871"/>
      <c r="MW807" s="1870"/>
      <c r="MX807" s="462"/>
      <c r="MY807" s="462"/>
      <c r="MZ807" s="1871"/>
      <c r="NA807" s="1870"/>
      <c r="NB807" s="462"/>
      <c r="NC807" s="462"/>
      <c r="ND807" s="1871"/>
    </row>
    <row r="808" spans="1:368" s="78" customFormat="1" thickBot="1">
      <c r="A808" s="899"/>
      <c r="B808" s="1754"/>
      <c r="C808" s="1790"/>
      <c r="D808" s="2331"/>
      <c r="E808" s="1790"/>
      <c r="F808" s="2342"/>
      <c r="G808" s="2342" t="s">
        <v>868</v>
      </c>
      <c r="H808" s="2354">
        <f t="shared" si="1231"/>
        <v>4.25</v>
      </c>
      <c r="I808" s="2343">
        <f t="shared" si="1232"/>
        <v>4</v>
      </c>
      <c r="J808" s="2343">
        <f t="shared" si="1233"/>
        <v>3.5</v>
      </c>
      <c r="K808" s="2214">
        <f t="shared" si="1238"/>
        <v>11.75</v>
      </c>
      <c r="L808" s="1754"/>
      <c r="M808" s="65"/>
      <c r="N808" s="65"/>
      <c r="O808" s="65"/>
      <c r="P808" s="218"/>
      <c r="Q808" s="2497"/>
      <c r="R808" s="2473"/>
      <c r="S808" s="2473"/>
      <c r="T808" s="2498"/>
      <c r="U808" s="41"/>
      <c r="V808" s="41"/>
      <c r="W808" s="41"/>
      <c r="X808" s="100"/>
      <c r="Y808" s="101"/>
      <c r="Z808" s="101"/>
      <c r="AA808" s="101"/>
      <c r="AB808" s="102"/>
      <c r="AC808" s="484">
        <v>3</v>
      </c>
      <c r="AD808" s="484">
        <v>4</v>
      </c>
      <c r="AE808" s="484">
        <v>3</v>
      </c>
      <c r="AF808" s="356">
        <f t="shared" si="1234"/>
        <v>10</v>
      </c>
      <c r="AG808" s="358"/>
      <c r="AH808" s="358"/>
      <c r="AI808" s="358"/>
      <c r="AJ808" s="543"/>
      <c r="AK808" s="485"/>
      <c r="AL808" s="486"/>
      <c r="AM808" s="486"/>
      <c r="AN808" s="2361">
        <f t="shared" si="1226"/>
        <v>0</v>
      </c>
      <c r="AO808" s="2227"/>
      <c r="AP808" s="2227"/>
      <c r="AQ808" s="2227"/>
      <c r="AR808" s="108"/>
      <c r="AS808" s="358"/>
      <c r="AT808" s="358"/>
      <c r="AU808" s="358"/>
      <c r="AV808" s="1983"/>
      <c r="AW808" s="1971"/>
      <c r="AX808" s="665"/>
      <c r="AY808" s="666"/>
      <c r="AZ808" s="1963"/>
      <c r="BA808" s="4"/>
      <c r="BB808" s="4"/>
      <c r="BC808" s="4"/>
      <c r="BD808" s="2395"/>
      <c r="BE808" s="2401"/>
      <c r="BF808" s="368"/>
      <c r="BG808" s="2451"/>
      <c r="BH808" s="2448">
        <f t="shared" si="1240"/>
        <v>0</v>
      </c>
      <c r="BI808" s="221"/>
      <c r="BJ808" s="221"/>
      <c r="BK808" s="221"/>
      <c r="BL808" s="220"/>
      <c r="BM808" s="1982"/>
      <c r="BN808" s="358"/>
      <c r="BO808" s="358"/>
      <c r="BP808" s="1983"/>
      <c r="BQ808" s="109"/>
      <c r="BR808" s="109"/>
      <c r="BS808" s="109"/>
      <c r="BT808" s="608"/>
      <c r="BU808" s="1939"/>
      <c r="BV808" s="109"/>
      <c r="BW808" s="109"/>
      <c r="BX808" s="1940"/>
      <c r="BY808" s="374"/>
      <c r="BZ808" s="374"/>
      <c r="CA808" s="374"/>
      <c r="CB808" s="2263"/>
      <c r="CC808" s="1906"/>
      <c r="CD808" s="683"/>
      <c r="CE808" s="683"/>
      <c r="CF808" s="1907"/>
      <c r="CG808" s="38"/>
      <c r="CH808" s="38"/>
      <c r="CI808" s="38"/>
      <c r="CJ808" s="117"/>
      <c r="CK808" s="221"/>
      <c r="CL808" s="221"/>
      <c r="CM808" s="221"/>
      <c r="CN808" s="220"/>
      <c r="CO808" s="1858"/>
      <c r="CQ808" s="3"/>
      <c r="CR808" s="2020"/>
      <c r="CV808" s="121"/>
      <c r="CW808" s="2"/>
      <c r="CY808" s="3"/>
      <c r="CZ808" s="3"/>
      <c r="DA808" s="2418"/>
      <c r="DB808" s="378"/>
      <c r="DC808" s="2448"/>
      <c r="DD808" s="369"/>
      <c r="DE808" s="2"/>
      <c r="DG808" s="3"/>
      <c r="DH808" s="3"/>
      <c r="DI808" s="2"/>
      <c r="DK808" s="3"/>
      <c r="DL808" s="3"/>
      <c r="DM808" s="90"/>
      <c r="DN808" s="90"/>
      <c r="DO808" s="90"/>
      <c r="DP808" s="103"/>
      <c r="DQ808" s="2"/>
      <c r="DS808" s="3"/>
      <c r="DT808" s="121"/>
      <c r="DU808" s="2"/>
      <c r="DW808" s="3"/>
      <c r="DX808" s="121"/>
      <c r="DY808" s="2"/>
      <c r="EA808" s="3"/>
      <c r="EB808" s="121"/>
      <c r="EC808" s="2"/>
      <c r="EE808" s="3"/>
      <c r="EF808" s="121"/>
      <c r="EG808" s="2"/>
      <c r="EI808" s="3"/>
      <c r="EJ808" s="121"/>
      <c r="EK808" s="2"/>
      <c r="EM808" s="3"/>
      <c r="EN808" s="121"/>
      <c r="EO808" s="1870"/>
      <c r="EP808" s="462"/>
      <c r="EQ808" s="462"/>
      <c r="ER808" s="1871"/>
      <c r="ES808" s="2"/>
      <c r="EU808" s="3"/>
      <c r="EV808" s="121"/>
      <c r="EW808" s="2"/>
      <c r="EY808" s="3"/>
      <c r="EZ808" s="121"/>
      <c r="FA808" s="2"/>
      <c r="FC808" s="3"/>
      <c r="FD808" s="121"/>
      <c r="FE808" s="1682"/>
      <c r="FF808" s="1683"/>
      <c r="FG808" s="1684"/>
      <c r="FH808" s="1685"/>
      <c r="FL808" s="2252"/>
      <c r="FP808" s="2252"/>
      <c r="FQ808" s="1858"/>
      <c r="FT808" s="2252"/>
      <c r="FU808" s="462"/>
      <c r="FV808" s="462"/>
      <c r="FW808" s="462"/>
      <c r="FX808" s="2267"/>
      <c r="FY808" s="374"/>
      <c r="FZ808" s="374"/>
      <c r="GA808" s="374"/>
      <c r="GB808" s="2263"/>
      <c r="GC808" s="374"/>
      <c r="GD808" s="374"/>
      <c r="GE808" s="374"/>
      <c r="GF808" s="2263"/>
      <c r="GG808" s="1858"/>
      <c r="GJ808" s="2252"/>
      <c r="GK808" s="1858"/>
      <c r="GN808" s="2252"/>
      <c r="GR808" s="2252"/>
      <c r="GS808" s="374"/>
      <c r="GT808" s="374"/>
      <c r="GU808" s="374"/>
      <c r="GV808" s="2263"/>
      <c r="GW808" s="1870"/>
      <c r="GX808" s="462"/>
      <c r="GY808" s="462"/>
      <c r="GZ808" s="1871">
        <f t="shared" si="1228"/>
        <v>0</v>
      </c>
      <c r="HA808" s="1870"/>
      <c r="HB808" s="462"/>
      <c r="HC808" s="462"/>
      <c r="HD808" s="1871"/>
      <c r="HE808" s="1870"/>
      <c r="HF808" s="462"/>
      <c r="HG808" s="462"/>
      <c r="HH808" s="1871"/>
      <c r="HI808" s="374"/>
      <c r="HJ808" s="374"/>
      <c r="HK808" s="374"/>
      <c r="HL808" s="2263"/>
      <c r="HM808" s="1870"/>
      <c r="HN808" s="462"/>
      <c r="HO808" s="462"/>
      <c r="HP808" s="1871"/>
      <c r="HQ808" s="1870"/>
      <c r="HR808" s="462"/>
      <c r="HS808" s="462"/>
      <c r="HT808" s="1871"/>
      <c r="HU808" s="1870"/>
      <c r="HV808" s="462"/>
      <c r="HW808" s="462"/>
      <c r="HX808" s="1871"/>
      <c r="HY808" s="1870"/>
      <c r="HZ808" s="462"/>
      <c r="IA808" s="462"/>
      <c r="IB808" s="1871"/>
      <c r="IC808" s="374"/>
      <c r="ID808" s="374"/>
      <c r="IE808" s="374"/>
      <c r="IF808" s="2263"/>
      <c r="IG808" s="1870"/>
      <c r="IH808" s="462"/>
      <c r="II808" s="462"/>
      <c r="IJ808" s="1871"/>
      <c r="IK808" s="1870"/>
      <c r="IL808" s="462"/>
      <c r="IM808" s="462"/>
      <c r="IN808" s="1871"/>
      <c r="IO808" s="374"/>
      <c r="IP808" s="374"/>
      <c r="IQ808" s="374"/>
      <c r="IR808" s="2263"/>
      <c r="IS808" s="2482"/>
      <c r="IT808" s="2477"/>
      <c r="IU808" s="2477"/>
      <c r="IV808" s="2478"/>
      <c r="IW808" s="1869"/>
      <c r="IX808" s="374"/>
      <c r="IY808" s="374"/>
      <c r="IZ808" s="2263"/>
      <c r="JA808" s="1869"/>
      <c r="JB808" s="374"/>
      <c r="JC808" s="374"/>
      <c r="JD808" s="2263"/>
      <c r="JE808" s="1869"/>
      <c r="JF808" s="374"/>
      <c r="JG808" s="374"/>
      <c r="JH808" s="2263"/>
      <c r="JI808" s="1869"/>
      <c r="JJ808" s="374"/>
      <c r="JK808" s="374"/>
      <c r="JL808" s="2263"/>
      <c r="JM808" s="1870"/>
      <c r="JN808" s="462"/>
      <c r="JO808" s="462"/>
      <c r="JP808" s="1871"/>
      <c r="JQ808" s="1870"/>
      <c r="JR808" s="462"/>
      <c r="JS808" s="462"/>
      <c r="JT808" s="1871">
        <f t="shared" si="1229"/>
        <v>0</v>
      </c>
      <c r="JU808" s="1870"/>
      <c r="JV808" s="462"/>
      <c r="JW808" s="462"/>
      <c r="JX808" s="1871"/>
      <c r="JY808" s="1870"/>
      <c r="JZ808" s="462"/>
      <c r="KA808" s="462"/>
      <c r="KB808" s="1871"/>
      <c r="KC808" s="1870"/>
      <c r="KD808" s="462"/>
      <c r="KE808" s="462"/>
      <c r="KF808" s="1871"/>
      <c r="KG808" s="1870"/>
      <c r="KH808" s="462"/>
      <c r="KI808" s="462"/>
      <c r="KJ808" s="1871"/>
      <c r="KK808" s="1870"/>
      <c r="KL808" s="462"/>
      <c r="KM808" s="462"/>
      <c r="KN808" s="1871"/>
      <c r="KO808" s="1870"/>
      <c r="KP808" s="462"/>
      <c r="KQ808" s="462"/>
      <c r="KR808" s="1871"/>
      <c r="KS808" s="1870"/>
      <c r="KT808" s="462"/>
      <c r="KU808" s="462"/>
      <c r="KV808" s="1871"/>
      <c r="KW808" s="1870"/>
      <c r="KX808" s="462"/>
      <c r="KY808" s="462"/>
      <c r="KZ808" s="1871"/>
      <c r="LA808" s="1870"/>
      <c r="LB808" s="462"/>
      <c r="LC808" s="462"/>
      <c r="LD808" s="1871"/>
      <c r="LE808" s="1870"/>
      <c r="LF808" s="462"/>
      <c r="LG808" s="462"/>
      <c r="LH808" s="1871"/>
      <c r="LI808" s="1870"/>
      <c r="LJ808" s="462"/>
      <c r="LK808" s="462"/>
      <c r="LL808" s="1871"/>
      <c r="LM808" s="1870"/>
      <c r="LN808" s="462"/>
      <c r="LO808" s="462"/>
      <c r="LP808" s="1871"/>
      <c r="LQ808" s="1870"/>
      <c r="LR808" s="462"/>
      <c r="LS808" s="462"/>
      <c r="LT808" s="1871"/>
      <c r="LU808" s="1870"/>
      <c r="LV808" s="462"/>
      <c r="LW808" s="462"/>
      <c r="LX808" s="1871"/>
      <c r="LY808" s="1870">
        <v>5.5</v>
      </c>
      <c r="LZ808" s="462">
        <v>4</v>
      </c>
      <c r="MA808" s="462">
        <v>4</v>
      </c>
      <c r="MB808" s="1871">
        <f t="shared" si="1239"/>
        <v>13.5</v>
      </c>
      <c r="MC808" s="1870"/>
      <c r="MD808" s="462"/>
      <c r="ME808" s="462"/>
      <c r="MF808" s="1871"/>
      <c r="MG808" s="1870"/>
      <c r="MH808" s="462"/>
      <c r="MI808" s="462"/>
      <c r="MJ808" s="1871"/>
      <c r="MK808" s="1870"/>
      <c r="ML808" s="462"/>
      <c r="MM808" s="462"/>
      <c r="MN808" s="1871"/>
      <c r="MO808" s="1870"/>
      <c r="MP808" s="462"/>
      <c r="MQ808" s="462"/>
      <c r="MR808" s="1871"/>
      <c r="MS808" s="1870"/>
      <c r="MT808" s="462"/>
      <c r="MU808" s="462"/>
      <c r="MV808" s="1871"/>
      <c r="MW808" s="1870"/>
      <c r="MX808" s="462"/>
      <c r="MY808" s="462"/>
      <c r="MZ808" s="1871"/>
      <c r="NA808" s="1870"/>
      <c r="NB808" s="462"/>
      <c r="NC808" s="462"/>
      <c r="ND808" s="1871"/>
    </row>
    <row r="809" spans="1:368" s="933" customFormat="1" ht="12.75" customHeight="1" thickBot="1">
      <c r="A809" s="900"/>
      <c r="B809" s="1761"/>
      <c r="C809" s="2340"/>
      <c r="D809" s="2347"/>
      <c r="E809" s="2340"/>
      <c r="F809" s="2270"/>
      <c r="G809" s="2270" t="s">
        <v>869</v>
      </c>
      <c r="H809" s="2354">
        <f t="shared" si="1231"/>
        <v>4.25</v>
      </c>
      <c r="I809" s="2343">
        <f t="shared" si="1232"/>
        <v>3.75</v>
      </c>
      <c r="J809" s="2343">
        <f t="shared" si="1233"/>
        <v>4.25</v>
      </c>
      <c r="K809" s="2214">
        <f t="shared" si="1238"/>
        <v>12.25</v>
      </c>
      <c r="L809" s="1761"/>
      <c r="M809" s="2136"/>
      <c r="N809" s="2136"/>
      <c r="O809" s="2136"/>
      <c r="P809" s="2492"/>
      <c r="Q809" s="2496"/>
      <c r="R809" s="2483"/>
      <c r="S809" s="2483"/>
      <c r="T809" s="2484"/>
      <c r="U809" s="2139"/>
      <c r="V809" s="2139"/>
      <c r="W809" s="2139"/>
      <c r="X809" s="2140"/>
      <c r="Y809" s="2204"/>
      <c r="Z809" s="2204"/>
      <c r="AA809" s="2204"/>
      <c r="AB809" s="2205"/>
      <c r="AC809" s="484">
        <v>4</v>
      </c>
      <c r="AD809" s="484">
        <v>4</v>
      </c>
      <c r="AE809" s="484">
        <v>4</v>
      </c>
      <c r="AF809" s="356">
        <f t="shared" si="1234"/>
        <v>12</v>
      </c>
      <c r="AG809" s="918"/>
      <c r="AH809" s="918"/>
      <c r="AI809" s="918"/>
      <c r="AJ809" s="2240"/>
      <c r="AK809" s="485"/>
      <c r="AL809" s="486"/>
      <c r="AM809" s="486"/>
      <c r="AN809" s="2361">
        <f t="shared" si="1226"/>
        <v>0</v>
      </c>
      <c r="AO809" s="2229"/>
      <c r="AP809" s="2229"/>
      <c r="AQ809" s="2229"/>
      <c r="AR809" s="2230"/>
      <c r="AS809" s="918"/>
      <c r="AT809" s="918"/>
      <c r="AU809" s="918"/>
      <c r="AV809" s="2390"/>
      <c r="AW809" s="2414"/>
      <c r="AX809" s="2415"/>
      <c r="AY809" s="2416"/>
      <c r="AZ809" s="1979"/>
      <c r="BA809" s="2156"/>
      <c r="BB809" s="2156"/>
      <c r="BC809" s="2156"/>
      <c r="BD809" s="2396"/>
      <c r="BE809" s="2401"/>
      <c r="BF809" s="368"/>
      <c r="BG809" s="2451"/>
      <c r="BH809" s="2448">
        <f t="shared" si="1240"/>
        <v>0</v>
      </c>
      <c r="BI809" s="2158"/>
      <c r="BJ809" s="2158"/>
      <c r="BK809" s="2158"/>
      <c r="BL809" s="2166"/>
      <c r="BM809" s="2389"/>
      <c r="BN809" s="918"/>
      <c r="BO809" s="918"/>
      <c r="BP809" s="2390"/>
      <c r="BQ809" s="2149"/>
      <c r="BR809" s="2149"/>
      <c r="BS809" s="2149"/>
      <c r="BT809" s="2151"/>
      <c r="BU809" s="2162"/>
      <c r="BV809" s="2149"/>
      <c r="BW809" s="2149"/>
      <c r="BX809" s="2163"/>
      <c r="BY809" s="906"/>
      <c r="BZ809" s="906"/>
      <c r="CA809" s="906"/>
      <c r="CB809" s="2393"/>
      <c r="CC809" s="2139"/>
      <c r="CD809" s="2139"/>
      <c r="CE809" s="2139"/>
      <c r="CF809" s="2472"/>
      <c r="CG809" s="2160"/>
      <c r="CH809" s="2160"/>
      <c r="CI809" s="2160"/>
      <c r="CJ809" s="2161"/>
      <c r="CK809" s="2158"/>
      <c r="CL809" s="2158"/>
      <c r="CM809" s="2158"/>
      <c r="CN809" s="2166"/>
      <c r="CO809" s="1868"/>
      <c r="CQ809" s="2167"/>
      <c r="CR809" s="2206"/>
      <c r="CV809" s="2168"/>
      <c r="CW809" s="2169"/>
      <c r="CY809" s="2167"/>
      <c r="CZ809" s="2167"/>
      <c r="DA809" s="2419"/>
      <c r="DB809" s="915"/>
      <c r="DC809" s="2449"/>
      <c r="DD809" s="2471"/>
      <c r="DE809" s="2169"/>
      <c r="DG809" s="2167"/>
      <c r="DH809" s="2167"/>
      <c r="DI809" s="2169"/>
      <c r="DK809" s="2167"/>
      <c r="DL809" s="2167"/>
      <c r="DM809" s="2170"/>
      <c r="DN809" s="2170"/>
      <c r="DO809" s="2170"/>
      <c r="DP809" s="2171"/>
      <c r="DQ809" s="2169"/>
      <c r="DS809" s="2167"/>
      <c r="DT809" s="2168"/>
      <c r="DU809" s="2169"/>
      <c r="DW809" s="2167"/>
      <c r="DX809" s="2168"/>
      <c r="DY809" s="2169"/>
      <c r="EA809" s="2167"/>
      <c r="EB809" s="2168"/>
      <c r="EC809" s="2169"/>
      <c r="EE809" s="2167"/>
      <c r="EF809" s="2168"/>
      <c r="EG809" s="2169"/>
      <c r="EI809" s="2167"/>
      <c r="EJ809" s="2168"/>
      <c r="EK809" s="2169"/>
      <c r="EM809" s="2167"/>
      <c r="EN809" s="2168"/>
      <c r="EO809" s="2348"/>
      <c r="EP809" s="2233"/>
      <c r="EQ809" s="2233"/>
      <c r="ER809" s="2349"/>
      <c r="ES809" s="2169"/>
      <c r="EU809" s="2167"/>
      <c r="EV809" s="2168"/>
      <c r="EW809" s="2169"/>
      <c r="EY809" s="2167"/>
      <c r="EZ809" s="2168"/>
      <c r="FA809" s="2169"/>
      <c r="FC809" s="2167"/>
      <c r="FD809" s="2168"/>
      <c r="FE809" s="2192"/>
      <c r="FF809" s="2193"/>
      <c r="FG809" s="2194"/>
      <c r="FH809" s="2195"/>
      <c r="FL809" s="2261"/>
      <c r="FP809" s="2261"/>
      <c r="FQ809" s="1868"/>
      <c r="FT809" s="2261"/>
      <c r="FU809" s="462"/>
      <c r="FV809" s="462"/>
      <c r="FW809" s="462"/>
      <c r="FX809" s="2267"/>
      <c r="FY809" s="374"/>
      <c r="FZ809" s="374"/>
      <c r="GA809" s="374"/>
      <c r="GB809" s="2263"/>
      <c r="GC809" s="906"/>
      <c r="GD809" s="906"/>
      <c r="GE809" s="906"/>
      <c r="GF809" s="2393"/>
      <c r="GG809" s="1868"/>
      <c r="GJ809" s="2261"/>
      <c r="GK809" s="1868"/>
      <c r="GN809" s="2261"/>
      <c r="GR809" s="2261"/>
      <c r="GS809" s="906"/>
      <c r="GT809" s="906"/>
      <c r="GU809" s="906"/>
      <c r="GV809" s="2393"/>
      <c r="GW809" s="2477"/>
      <c r="GX809" s="2477"/>
      <c r="GY809" s="2477"/>
      <c r="GZ809" s="2478"/>
      <c r="HA809" s="2348"/>
      <c r="HB809" s="2233"/>
      <c r="HC809" s="2233"/>
      <c r="HD809" s="2349"/>
      <c r="HE809" s="2348"/>
      <c r="HF809" s="2233"/>
      <c r="HG809" s="2233"/>
      <c r="HH809" s="2349"/>
      <c r="HI809" s="2212"/>
      <c r="HJ809" s="2213"/>
      <c r="HK809" s="2213"/>
      <c r="HL809" s="2357"/>
      <c r="HM809" s="2348"/>
      <c r="HN809" s="2233"/>
      <c r="HO809" s="2233"/>
      <c r="HP809" s="2349"/>
      <c r="HQ809" s="2348"/>
      <c r="HR809" s="2233"/>
      <c r="HS809" s="2233"/>
      <c r="HT809" s="2349"/>
      <c r="HU809" s="2348"/>
      <c r="HV809" s="2233"/>
      <c r="HW809" s="2233"/>
      <c r="HX809" s="2349"/>
      <c r="HY809" s="2348"/>
      <c r="HZ809" s="2233"/>
      <c r="IA809" s="2233"/>
      <c r="IB809" s="2349"/>
      <c r="IC809" s="2212"/>
      <c r="ID809" s="2213"/>
      <c r="IE809" s="2213"/>
      <c r="IF809" s="2357"/>
      <c r="IG809" s="2348"/>
      <c r="IH809" s="2233"/>
      <c r="II809" s="2233"/>
      <c r="IJ809" s="2349"/>
      <c r="IK809" s="2348"/>
      <c r="IL809" s="2233"/>
      <c r="IM809" s="2233"/>
      <c r="IN809" s="2349"/>
      <c r="IO809" s="906"/>
      <c r="IP809" s="906"/>
      <c r="IQ809" s="906"/>
      <c r="IR809" s="2393"/>
      <c r="IS809" s="1869"/>
      <c r="IT809" s="374"/>
      <c r="IU809" s="374"/>
      <c r="IV809" s="2263"/>
      <c r="IW809" s="2243"/>
      <c r="IX809" s="906"/>
      <c r="IY809" s="906"/>
      <c r="IZ809" s="2393"/>
      <c r="JA809" s="2243"/>
      <c r="JB809" s="906"/>
      <c r="JC809" s="906"/>
      <c r="JD809" s="2393"/>
      <c r="JE809" s="2243"/>
      <c r="JF809" s="906"/>
      <c r="JG809" s="906"/>
      <c r="JH809" s="2393"/>
      <c r="JI809" s="2243"/>
      <c r="JJ809" s="906"/>
      <c r="JK809" s="906"/>
      <c r="JL809" s="2393"/>
      <c r="JM809" s="1870"/>
      <c r="JN809" s="462"/>
      <c r="JO809" s="462"/>
      <c r="JP809" s="1871"/>
      <c r="JQ809" s="1870"/>
      <c r="JR809" s="462"/>
      <c r="JS809" s="462"/>
      <c r="JT809" s="1871">
        <f t="shared" si="1229"/>
        <v>0</v>
      </c>
      <c r="JU809" s="1870"/>
      <c r="JV809" s="462"/>
      <c r="JW809" s="462"/>
      <c r="JX809" s="1871"/>
      <c r="JY809" s="1870"/>
      <c r="JZ809" s="462"/>
      <c r="KA809" s="462"/>
      <c r="KB809" s="1871"/>
      <c r="KC809" s="1870"/>
      <c r="KD809" s="462"/>
      <c r="KE809" s="462"/>
      <c r="KF809" s="1871"/>
      <c r="KG809" s="1870"/>
      <c r="KH809" s="462"/>
      <c r="KI809" s="462"/>
      <c r="KJ809" s="1871"/>
      <c r="KK809" s="1870"/>
      <c r="KL809" s="462"/>
      <c r="KM809" s="462"/>
      <c r="KN809" s="1871"/>
      <c r="KO809" s="1870"/>
      <c r="KP809" s="462"/>
      <c r="KQ809" s="462"/>
      <c r="KR809" s="1871"/>
      <c r="KS809" s="1870"/>
      <c r="KT809" s="462"/>
      <c r="KU809" s="462"/>
      <c r="KV809" s="1871"/>
      <c r="KW809" s="1870"/>
      <c r="KX809" s="462"/>
      <c r="KY809" s="462"/>
      <c r="KZ809" s="1871"/>
      <c r="LA809" s="1870"/>
      <c r="LB809" s="462"/>
      <c r="LC809" s="462"/>
      <c r="LD809" s="1871"/>
      <c r="LE809" s="1870"/>
      <c r="LF809" s="462"/>
      <c r="LG809" s="462"/>
      <c r="LH809" s="1871"/>
      <c r="LI809" s="1870"/>
      <c r="LJ809" s="462"/>
      <c r="LK809" s="462"/>
      <c r="LL809" s="1871"/>
      <c r="LM809" s="1870"/>
      <c r="LN809" s="462"/>
      <c r="LO809" s="462"/>
      <c r="LP809" s="1871"/>
      <c r="LQ809" s="1870"/>
      <c r="LR809" s="462"/>
      <c r="LS809" s="462"/>
      <c r="LT809" s="1871"/>
      <c r="LU809" s="1870"/>
      <c r="LV809" s="462"/>
      <c r="LW809" s="462"/>
      <c r="LX809" s="1871"/>
      <c r="LY809" s="1870">
        <v>4.5</v>
      </c>
      <c r="LZ809" s="462">
        <v>3.5</v>
      </c>
      <c r="MA809" s="462">
        <v>4.5</v>
      </c>
      <c r="MB809" s="1871">
        <f t="shared" si="1239"/>
        <v>12.5</v>
      </c>
      <c r="MC809" s="1870"/>
      <c r="MD809" s="462"/>
      <c r="ME809" s="462"/>
      <c r="MF809" s="1871"/>
      <c r="MG809" s="1870"/>
      <c r="MH809" s="462"/>
      <c r="MI809" s="462"/>
      <c r="MJ809" s="1871"/>
      <c r="MK809" s="1870"/>
      <c r="ML809" s="462"/>
      <c r="MM809" s="462"/>
      <c r="MN809" s="1871"/>
      <c r="MO809" s="1870"/>
      <c r="MP809" s="462"/>
      <c r="MQ809" s="462"/>
      <c r="MR809" s="1871"/>
      <c r="MS809" s="1870"/>
      <c r="MT809" s="462"/>
      <c r="MU809" s="462"/>
      <c r="MV809" s="1871"/>
      <c r="MW809" s="1870"/>
      <c r="MX809" s="462"/>
      <c r="MY809" s="462"/>
      <c r="MZ809" s="1871"/>
      <c r="NA809" s="1870"/>
      <c r="NB809" s="462"/>
      <c r="NC809" s="462"/>
      <c r="ND809" s="1871"/>
    </row>
    <row r="810" spans="1:368" s="898" customFormat="1" thickBot="1">
      <c r="A810" s="861"/>
      <c r="B810" s="1760"/>
      <c r="C810" s="1790"/>
      <c r="D810" s="2331"/>
      <c r="E810" s="1790"/>
      <c r="F810" s="2345" t="s">
        <v>878</v>
      </c>
      <c r="G810" s="2346"/>
      <c r="H810" s="2274"/>
      <c r="I810" s="2274"/>
      <c r="J810" s="2274"/>
      <c r="K810" s="2275"/>
      <c r="L810" s="1760"/>
      <c r="M810" s="2075"/>
      <c r="N810" s="2075"/>
      <c r="O810" s="2075"/>
      <c r="P810" s="2491"/>
      <c r="Q810" s="2536"/>
      <c r="R810" s="2076"/>
      <c r="S810" s="2077"/>
      <c r="T810" s="2537"/>
      <c r="U810" s="2078"/>
      <c r="V810" s="2078"/>
      <c r="W810" s="2078"/>
      <c r="X810" s="2079"/>
      <c r="Y810" s="2199"/>
      <c r="Z810" s="2199"/>
      <c r="AA810" s="2199"/>
      <c r="AB810" s="2200"/>
      <c r="AC810" s="2570"/>
      <c r="AD810" s="2570"/>
      <c r="AE810" s="2571"/>
      <c r="AF810" s="2571"/>
      <c r="AG810" s="2574">
        <f>STDEV(AJ811:AJ818)</f>
        <v>3.5642788791803879</v>
      </c>
      <c r="AH810" s="2574"/>
      <c r="AI810" s="2575">
        <f>AVERAGE(AJ811:AJ818)</f>
        <v>14.713750000000001</v>
      </c>
      <c r="AJ810" s="2575"/>
      <c r="AK810" s="2574"/>
      <c r="AL810" s="2574"/>
      <c r="AM810" s="2575"/>
      <c r="AN810" s="2575"/>
      <c r="AO810" s="2225"/>
      <c r="AP810" s="2225"/>
      <c r="AQ810" s="2225"/>
      <c r="AR810" s="2226"/>
      <c r="AS810" s="2574" t="e">
        <f>STDEV(AV811:AV818)</f>
        <v>#DIV/0!</v>
      </c>
      <c r="AT810" s="2574"/>
      <c r="AU810" s="2575" t="e">
        <f>AVERAGE(AV811:AV818)</f>
        <v>#DIV/0!</v>
      </c>
      <c r="AV810" s="2575"/>
      <c r="AW810" s="2570" t="e">
        <f>STDEV(AZ811:AZ818)</f>
        <v>#DIV/0!</v>
      </c>
      <c r="AX810" s="2570"/>
      <c r="AY810" s="2571" t="e">
        <f>AVERAGE(AZ811:AZ818)</f>
        <v>#DIV/0!</v>
      </c>
      <c r="AZ810" s="2571"/>
      <c r="BA810" s="2095"/>
      <c r="BB810" s="2095"/>
      <c r="BC810" s="2095"/>
      <c r="BD810" s="2394"/>
      <c r="BE810" s="2572" t="e">
        <f>STDEV(BH811:BH818)</f>
        <v>#DIV/0!</v>
      </c>
      <c r="BF810" s="2570"/>
      <c r="BG810" s="2571" t="e">
        <f>AVERAGE(BH811:BH818)</f>
        <v>#DIV/0!</v>
      </c>
      <c r="BH810" s="2571"/>
      <c r="BI810" s="2097"/>
      <c r="BJ810" s="2097"/>
      <c r="BK810" s="2097"/>
      <c r="BL810" s="2098"/>
      <c r="BM810" s="2570"/>
      <c r="BN810" s="2570"/>
      <c r="BO810" s="2571"/>
      <c r="BP810" s="2571"/>
      <c r="BQ810" s="2088"/>
      <c r="BR810" s="2088"/>
      <c r="BS810" s="2088"/>
      <c r="BT810" s="2090"/>
      <c r="BU810" s="2101"/>
      <c r="BV810" s="2088"/>
      <c r="BW810" s="2088"/>
      <c r="BX810" s="2102"/>
      <c r="BY810" s="2570" t="e">
        <f>STDEV(CB811:CB818)</f>
        <v>#DIV/0!</v>
      </c>
      <c r="BZ810" s="2570"/>
      <c r="CA810" s="2571" t="e">
        <f>AVERAGE(CB811:CB818)</f>
        <v>#DIV/0!</v>
      </c>
      <c r="CB810" s="2571"/>
      <c r="CC810" s="2570" t="e">
        <f>STDEV(CF811:CF818)</f>
        <v>#DIV/0!</v>
      </c>
      <c r="CD810" s="2570"/>
      <c r="CE810" s="2571" t="e">
        <f>AVERAGE(CF811:CF818)</f>
        <v>#DIV/0!</v>
      </c>
      <c r="CF810" s="2571"/>
      <c r="CG810" s="2099"/>
      <c r="CH810" s="2099"/>
      <c r="CI810" s="2099"/>
      <c r="CJ810" s="2100"/>
      <c r="CK810" s="2097"/>
      <c r="CL810" s="2097"/>
      <c r="CM810" s="2097"/>
      <c r="CN810" s="2105"/>
      <c r="CO810" s="1867"/>
      <c r="CQ810" s="2106"/>
      <c r="CR810" s="2201"/>
      <c r="CV810" s="2107"/>
      <c r="CW810" s="2108"/>
      <c r="CY810" s="2106"/>
      <c r="CZ810" s="2106"/>
      <c r="DA810" s="2570" t="e">
        <f>STDEV(DD811:DD818)</f>
        <v>#DIV/0!</v>
      </c>
      <c r="DB810" s="2570"/>
      <c r="DC810" s="2571" t="e">
        <f>AVERAGE(DD811:DD818)</f>
        <v>#DIV/0!</v>
      </c>
      <c r="DD810" s="2571"/>
      <c r="DE810" s="2108"/>
      <c r="DG810" s="2106"/>
      <c r="DH810" s="2106"/>
      <c r="DI810" s="2108"/>
      <c r="DK810" s="2106"/>
      <c r="DL810" s="2106"/>
      <c r="DM810" s="2109"/>
      <c r="DN810" s="2109"/>
      <c r="DO810" s="2109"/>
      <c r="DP810" s="2110"/>
      <c r="DQ810" s="2108"/>
      <c r="DS810" s="2106"/>
      <c r="DT810" s="2107"/>
      <c r="DU810" s="2108"/>
      <c r="DW810" s="2106"/>
      <c r="DX810" s="2107"/>
      <c r="DY810" s="2108"/>
      <c r="EA810" s="2106"/>
      <c r="EB810" s="2107"/>
      <c r="EC810" s="2108"/>
      <c r="EE810" s="2106"/>
      <c r="EF810" s="2107"/>
      <c r="EG810" s="2108"/>
      <c r="EI810" s="2106"/>
      <c r="EJ810" s="2107"/>
      <c r="EK810" s="2108"/>
      <c r="EM810" s="2106"/>
      <c r="EN810" s="2107"/>
      <c r="EO810" s="2570"/>
      <c r="EP810" s="2570"/>
      <c r="EQ810" s="2571"/>
      <c r="ER810" s="2571"/>
      <c r="ES810" s="2108"/>
      <c r="EU810" s="2106"/>
      <c r="EV810" s="2107"/>
      <c r="EW810" s="2108"/>
      <c r="EY810" s="2106"/>
      <c r="EZ810" s="2107"/>
      <c r="FA810" s="2108"/>
      <c r="FC810" s="2106"/>
      <c r="FD810" s="2107"/>
      <c r="FE810" s="2131"/>
      <c r="FF810" s="2132"/>
      <c r="FG810" s="2133"/>
      <c r="FH810" s="2134"/>
      <c r="FL810" s="2260"/>
      <c r="FP810" s="2260"/>
      <c r="FQ810" s="1867"/>
      <c r="FT810" s="2260"/>
      <c r="FX810" s="2260"/>
      <c r="FY810" s="2570" t="e">
        <f>STDEV(GB811:GB818)</f>
        <v>#DIV/0!</v>
      </c>
      <c r="FZ810" s="2570"/>
      <c r="GA810" s="2571" t="e">
        <f>AVERAGE(GB811:GB818)</f>
        <v>#DIV/0!</v>
      </c>
      <c r="GB810" s="2571"/>
      <c r="GC810" s="2570" t="e">
        <f>STDEV(GF811:GF818)</f>
        <v>#DIV/0!</v>
      </c>
      <c r="GD810" s="2570"/>
      <c r="GE810" s="2571" t="e">
        <f>AVERAGE(GF811:GF818)</f>
        <v>#DIV/0!</v>
      </c>
      <c r="GF810" s="2571"/>
      <c r="GG810" s="1867"/>
      <c r="GJ810" s="2260"/>
      <c r="GK810" s="1867"/>
      <c r="GN810" s="2260"/>
      <c r="GR810" s="2260"/>
      <c r="GS810" s="2570" t="e">
        <f>STDEV(GV811:GV818)</f>
        <v>#DIV/0!</v>
      </c>
      <c r="GT810" s="2570"/>
      <c r="GU810" s="2571" t="e">
        <f>AVERAGE(GV811:GV818)</f>
        <v>#DIV/0!</v>
      </c>
      <c r="GV810" s="2571"/>
      <c r="GW810" s="2570" t="e">
        <f>STDEV(GZ811:GZ818)</f>
        <v>#DIV/0!</v>
      </c>
      <c r="GX810" s="2570"/>
      <c r="GY810" s="2571" t="e">
        <f>AVERAGE(GZ811:GZ818)</f>
        <v>#DIV/0!</v>
      </c>
      <c r="GZ810" s="2571"/>
      <c r="HA810" s="2570"/>
      <c r="HB810" s="2570"/>
      <c r="HC810" s="2571"/>
      <c r="HD810" s="2571"/>
      <c r="HE810" s="2570" t="e">
        <f>STDEV(HH811:HH818)</f>
        <v>#DIV/0!</v>
      </c>
      <c r="HF810" s="2570"/>
      <c r="HG810" s="2571" t="e">
        <f>AVERAGE(HH811:HH818)</f>
        <v>#DIV/0!</v>
      </c>
      <c r="HH810" s="2571"/>
      <c r="HI810" s="2570" t="e">
        <f>STDEV(HL811:HL818)</f>
        <v>#DIV/0!</v>
      </c>
      <c r="HJ810" s="2570"/>
      <c r="HK810" s="2571" t="e">
        <f>AVERAGE(HL811:HL818)</f>
        <v>#DIV/0!</v>
      </c>
      <c r="HL810" s="2571"/>
      <c r="HM810" s="2570" t="e">
        <f>STDEV(HP811:HP818)</f>
        <v>#DIV/0!</v>
      </c>
      <c r="HN810" s="2570"/>
      <c r="HO810" s="2571" t="e">
        <f>AVERAGE(HP811:HP818)</f>
        <v>#DIV/0!</v>
      </c>
      <c r="HP810" s="2571"/>
      <c r="HQ810" s="2570" t="e">
        <f>STDEV(HT811:HT818)</f>
        <v>#DIV/0!</v>
      </c>
      <c r="HR810" s="2570"/>
      <c r="HS810" s="2571" t="e">
        <f>AVERAGE(HT811:HT818)</f>
        <v>#DIV/0!</v>
      </c>
      <c r="HT810" s="2571"/>
      <c r="HU810" s="2570"/>
      <c r="HV810" s="2570"/>
      <c r="HW810" s="2571"/>
      <c r="HX810" s="2571"/>
      <c r="HY810" s="2570"/>
      <c r="HZ810" s="2570"/>
      <c r="IA810" s="2571"/>
      <c r="IB810" s="2571"/>
      <c r="IC810" s="2570" t="e">
        <f>STDEV(IF811:IF818)</f>
        <v>#DIV/0!</v>
      </c>
      <c r="ID810" s="2570"/>
      <c r="IE810" s="2571" t="e">
        <f>AVERAGE(IF811:IF818)</f>
        <v>#DIV/0!</v>
      </c>
      <c r="IF810" s="2571"/>
      <c r="IG810" s="2570"/>
      <c r="IH810" s="2570"/>
      <c r="II810" s="2571"/>
      <c r="IJ810" s="2571"/>
      <c r="IK810" s="2570"/>
      <c r="IL810" s="2570"/>
      <c r="IM810" s="2571"/>
      <c r="IN810" s="2571"/>
      <c r="IO810" s="2570" t="e">
        <f>STDEV(IR811:IR818)</f>
        <v>#DIV/0!</v>
      </c>
      <c r="IP810" s="2570"/>
      <c r="IQ810" s="2571" t="e">
        <f>AVERAGE(IR811:IR818)</f>
        <v>#DIV/0!</v>
      </c>
      <c r="IR810" s="2571"/>
      <c r="IS810" s="2570" t="e">
        <f>STDEV(IV811:IV818)</f>
        <v>#DIV/0!</v>
      </c>
      <c r="IT810" s="2570"/>
      <c r="IU810" s="2571" t="e">
        <f>AVERAGE(IV811:IV818)</f>
        <v>#DIV/0!</v>
      </c>
      <c r="IV810" s="2571"/>
      <c r="IW810" s="2572"/>
      <c r="IX810" s="2570"/>
      <c r="IY810" s="2571"/>
      <c r="IZ810" s="2573"/>
      <c r="JA810" s="2570" t="e">
        <f>STDEV(JD811:JD818)</f>
        <v>#DIV/0!</v>
      </c>
      <c r="JB810" s="2570"/>
      <c r="JC810" s="2571" t="e">
        <f>AVERAGE(JD811:JD818)</f>
        <v>#DIV/0!</v>
      </c>
      <c r="JD810" s="2571"/>
      <c r="JE810" s="2572"/>
      <c r="JF810" s="2570"/>
      <c r="JG810" s="2571"/>
      <c r="JH810" s="2573"/>
      <c r="JI810" s="2570" t="e">
        <f>STDEV(JL811:JL818)</f>
        <v>#DIV/0!</v>
      </c>
      <c r="JJ810" s="2570"/>
      <c r="JK810" s="2571" t="e">
        <f>AVERAGE(JL811:JL818)</f>
        <v>#DIV/0!</v>
      </c>
      <c r="JL810" s="2571"/>
      <c r="JM810" s="2570" t="e">
        <f>STDEV(JP811:JP818)</f>
        <v>#DIV/0!</v>
      </c>
      <c r="JN810" s="2570"/>
      <c r="JO810" s="2571" t="e">
        <f>AVERAGE(JP811:JP818)</f>
        <v>#DIV/0!</v>
      </c>
      <c r="JP810" s="2571"/>
      <c r="JQ810" s="2570" t="e">
        <f>STDEV(JT811:JT818)</f>
        <v>#DIV/0!</v>
      </c>
      <c r="JR810" s="2570"/>
      <c r="JS810" s="2571" t="e">
        <f>AVERAGE(JT811:JT818)</f>
        <v>#DIV/0!</v>
      </c>
      <c r="JT810" s="2571"/>
      <c r="JU810" s="2570"/>
      <c r="JV810" s="2570"/>
      <c r="JW810" s="2571"/>
      <c r="JX810" s="2571"/>
      <c r="JY810" s="2570"/>
      <c r="JZ810" s="2570"/>
      <c r="KA810" s="2571"/>
      <c r="KB810" s="2571"/>
      <c r="KC810" s="2570" t="e">
        <f>STDEV(KF811:KF818)</f>
        <v>#DIV/0!</v>
      </c>
      <c r="KD810" s="2570"/>
      <c r="KE810" s="2571" t="e">
        <f>AVERAGE(KF811:KF818)</f>
        <v>#DIV/0!</v>
      </c>
      <c r="KF810" s="2571"/>
      <c r="KG810" s="2570"/>
      <c r="KH810" s="2570"/>
      <c r="KI810" s="2571"/>
      <c r="KJ810" s="2571"/>
      <c r="KK810" s="2570"/>
      <c r="KL810" s="2570"/>
      <c r="KM810" s="2571"/>
      <c r="KN810" s="2571"/>
      <c r="KO810" s="2570"/>
      <c r="KP810" s="2570"/>
      <c r="KQ810" s="2571"/>
      <c r="KR810" s="2571"/>
      <c r="KS810" s="2570"/>
      <c r="KT810" s="2570"/>
      <c r="KU810" s="2571"/>
      <c r="KV810" s="2571"/>
      <c r="KW810" s="2570"/>
      <c r="KX810" s="2570"/>
      <c r="KY810" s="2571"/>
      <c r="KZ810" s="2571"/>
      <c r="LA810" s="2570"/>
      <c r="LB810" s="2570"/>
      <c r="LC810" s="2571"/>
      <c r="LD810" s="2571"/>
      <c r="LE810" s="2570">
        <f>STDEV(LH811:LH818)</f>
        <v>4.0506992341710948</v>
      </c>
      <c r="LF810" s="2570"/>
      <c r="LG810" s="2571">
        <f>AVERAGE(LH811:LH818)</f>
        <v>13.8575</v>
      </c>
      <c r="LH810" s="2571"/>
      <c r="LI810" s="2570" t="e">
        <f>STDEV(LL811:LL818)</f>
        <v>#DIV/0!</v>
      </c>
      <c r="LJ810" s="2570"/>
      <c r="LK810" s="2571" t="e">
        <f>AVERAGE(LL811:LL818)</f>
        <v>#DIV/0!</v>
      </c>
      <c r="LL810" s="2571"/>
      <c r="LM810" s="2570" t="e">
        <f>STDEV(LP811:LP818)</f>
        <v>#DIV/0!</v>
      </c>
      <c r="LN810" s="2570"/>
      <c r="LO810" s="2571" t="e">
        <f>AVERAGE(LP811:LP818)</f>
        <v>#DIV/0!</v>
      </c>
      <c r="LP810" s="2571"/>
      <c r="LQ810" s="2570" t="e">
        <f>STDEV(LT811:LT818)</f>
        <v>#DIV/0!</v>
      </c>
      <c r="LR810" s="2570"/>
      <c r="LS810" s="2571" t="e">
        <f>AVERAGE(LT811:LT818)</f>
        <v>#DIV/0!</v>
      </c>
      <c r="LT810" s="2571"/>
      <c r="LU810" s="2570">
        <f>STDEV(LX811:LX818)</f>
        <v>4.065785594445428</v>
      </c>
      <c r="LV810" s="2570"/>
      <c r="LW810" s="2571">
        <f>AVERAGE(LX811:LX818)</f>
        <v>14.428750000000001</v>
      </c>
      <c r="LX810" s="2571"/>
      <c r="LY810" s="2570" t="e">
        <f>STDEV(MB811:MB818)</f>
        <v>#DIV/0!</v>
      </c>
      <c r="LZ810" s="2570"/>
      <c r="MA810" s="2571" t="e">
        <f>AVERAGE(MB811:MB818)</f>
        <v>#DIV/0!</v>
      </c>
      <c r="MB810" s="2571"/>
      <c r="MC810" s="2570">
        <f>STDEV(MF811:MF818)</f>
        <v>3.4817308913814702</v>
      </c>
      <c r="MD810" s="2570"/>
      <c r="ME810" s="2571">
        <f>AVERAGE(MF811:MF818)</f>
        <v>14.8575</v>
      </c>
      <c r="MF810" s="2571"/>
      <c r="MG810" s="2570"/>
      <c r="MH810" s="2570"/>
      <c r="MI810" s="2571"/>
      <c r="MJ810" s="2571"/>
      <c r="MK810" s="2570"/>
      <c r="ML810" s="2570"/>
      <c r="MM810" s="2571"/>
      <c r="MN810" s="2571"/>
      <c r="MO810" s="2570"/>
      <c r="MP810" s="2570"/>
      <c r="MQ810" s="2571"/>
      <c r="MR810" s="2571"/>
      <c r="MS810" s="2570"/>
      <c r="MT810" s="2570"/>
      <c r="MU810" s="2571"/>
      <c r="MV810" s="2571"/>
      <c r="MW810" s="2570"/>
      <c r="MX810" s="2570"/>
      <c r="MY810" s="2571"/>
      <c r="MZ810" s="2571"/>
      <c r="NA810" s="2570"/>
      <c r="NB810" s="2570"/>
      <c r="NC810" s="2571"/>
      <c r="ND810" s="2571"/>
    </row>
    <row r="811" spans="1:368" s="78" customFormat="1" thickBot="1">
      <c r="A811" s="899"/>
      <c r="B811" s="1754"/>
      <c r="C811" s="1790"/>
      <c r="D811" s="2331"/>
      <c r="E811" s="1790"/>
      <c r="F811" s="2342" t="s">
        <v>871</v>
      </c>
      <c r="G811" s="2342" t="s">
        <v>872</v>
      </c>
      <c r="H811" s="2354">
        <f>AVERAGE(AG811,MC811,BE811,KC811,GW811,FY811,AK811,LI811,LM811,LE811,LU811)</f>
        <v>4.9572500000000002</v>
      </c>
      <c r="I811" s="2377">
        <f t="shared" ref="I811:J811" si="1241">AVERAGE(AH811,MD811,BF811,KD811,GX811,FZ811,AL811,LJ811,LN811,LF811,LV811)</f>
        <v>4.9572500000000002</v>
      </c>
      <c r="J811" s="2343">
        <f t="shared" si="1241"/>
        <v>6.0679999999999996</v>
      </c>
      <c r="K811" s="2215">
        <f>SUM(H811:J811)</f>
        <v>15.9825</v>
      </c>
      <c r="L811" s="1754"/>
      <c r="M811" s="65"/>
      <c r="N811" s="65"/>
      <c r="O811" s="65"/>
      <c r="P811" s="218"/>
      <c r="Q811" s="2511"/>
      <c r="R811" s="97"/>
      <c r="S811" s="98"/>
      <c r="T811" s="2512"/>
      <c r="U811" s="41"/>
      <c r="V811" s="41"/>
      <c r="W811" s="41"/>
      <c r="X811" s="100"/>
      <c r="Y811" s="101"/>
      <c r="Z811" s="101"/>
      <c r="AA811" s="101"/>
      <c r="AB811" s="102"/>
      <c r="AC811" s="484"/>
      <c r="AD811" s="484"/>
      <c r="AE811" s="484"/>
      <c r="AF811" s="2403"/>
      <c r="AG811" s="2407">
        <v>5.5</v>
      </c>
      <c r="AH811" s="546">
        <v>5.5</v>
      </c>
      <c r="AI811" s="546">
        <v>5.5</v>
      </c>
      <c r="AJ811" s="724">
        <f t="shared" ref="AJ811:AJ818" si="1242">AI811+AH811+AG811</f>
        <v>16.5</v>
      </c>
      <c r="AK811" s="2405"/>
      <c r="AL811" s="1556"/>
      <c r="AM811" s="1556"/>
      <c r="AN811" s="2406"/>
      <c r="AO811" s="2225"/>
      <c r="AP811" s="2225"/>
      <c r="AQ811" s="2225"/>
      <c r="AR811" s="2226"/>
      <c r="AS811" s="879"/>
      <c r="AT811" s="879"/>
      <c r="AU811" s="879"/>
      <c r="AV811" s="2236"/>
      <c r="AW811" s="1906"/>
      <c r="AX811" s="683"/>
      <c r="AY811" s="683"/>
      <c r="AZ811" s="1907"/>
      <c r="BA811" s="4"/>
      <c r="BB811" s="4"/>
      <c r="BC811" s="4"/>
      <c r="BD811" s="2395"/>
      <c r="BE811" s="2400"/>
      <c r="BF811" s="1526"/>
      <c r="BG811" s="2450"/>
      <c r="BH811" s="2447"/>
      <c r="BI811" s="221"/>
      <c r="BJ811" s="221"/>
      <c r="BK811" s="221"/>
      <c r="BL811" s="220"/>
      <c r="BM811" s="2235"/>
      <c r="BN811" s="879"/>
      <c r="BO811" s="879"/>
      <c r="BP811" s="2236"/>
      <c r="BQ811" s="109"/>
      <c r="BR811" s="109"/>
      <c r="BS811" s="109"/>
      <c r="BT811" s="608"/>
      <c r="BU811" s="1939"/>
      <c r="BV811" s="109"/>
      <c r="BW811" s="109"/>
      <c r="BX811" s="1940"/>
      <c r="BY811" s="374"/>
      <c r="BZ811" s="374"/>
      <c r="CA811" s="374"/>
      <c r="CB811" s="2263"/>
      <c r="CC811" s="41"/>
      <c r="CD811" s="41"/>
      <c r="CE811" s="41"/>
      <c r="CF811" s="148"/>
      <c r="CG811" s="38"/>
      <c r="CH811" s="38"/>
      <c r="CI811" s="38"/>
      <c r="CJ811" s="117"/>
      <c r="CK811" s="221"/>
      <c r="CL811" s="221"/>
      <c r="CM811" s="221"/>
      <c r="CN811" s="220"/>
      <c r="CO811" s="1858"/>
      <c r="CQ811" s="3"/>
      <c r="CR811" s="2020"/>
      <c r="CV811" s="121"/>
      <c r="CW811" s="2"/>
      <c r="CY811" s="3"/>
      <c r="CZ811" s="3"/>
      <c r="DA811" s="2418"/>
      <c r="DB811" s="378"/>
      <c r="DC811" s="2448"/>
      <c r="DD811" s="369"/>
      <c r="DE811" s="2"/>
      <c r="DG811" s="3"/>
      <c r="DH811" s="3"/>
      <c r="DI811" s="2"/>
      <c r="DK811" s="3"/>
      <c r="DL811" s="3"/>
      <c r="DM811" s="90"/>
      <c r="DN811" s="90"/>
      <c r="DO811" s="90"/>
      <c r="DP811" s="103"/>
      <c r="DQ811" s="2"/>
      <c r="DS811" s="3"/>
      <c r="DT811" s="121"/>
      <c r="DU811" s="2"/>
      <c r="DW811" s="3"/>
      <c r="DX811" s="121"/>
      <c r="DY811" s="2"/>
      <c r="EA811" s="3"/>
      <c r="EB811" s="121"/>
      <c r="EC811" s="2"/>
      <c r="EE811" s="3"/>
      <c r="EF811" s="121"/>
      <c r="EG811" s="2"/>
      <c r="EI811" s="3"/>
      <c r="EJ811" s="121"/>
      <c r="EK811" s="2"/>
      <c r="EM811" s="3"/>
      <c r="EN811" s="121"/>
      <c r="EO811" s="1870"/>
      <c r="EP811" s="462"/>
      <c r="EQ811" s="462"/>
      <c r="ER811" s="1871"/>
      <c r="ES811" s="2"/>
      <c r="EU811" s="3"/>
      <c r="EV811" s="121"/>
      <c r="EW811" s="2"/>
      <c r="EY811" s="3"/>
      <c r="EZ811" s="121"/>
      <c r="FA811" s="2"/>
      <c r="FC811" s="3"/>
      <c r="FD811" s="121"/>
      <c r="FE811" s="1682"/>
      <c r="FF811" s="1683"/>
      <c r="FG811" s="1684"/>
      <c r="FH811" s="1685"/>
      <c r="FL811" s="2252"/>
      <c r="FP811" s="2252"/>
      <c r="FQ811" s="1858"/>
      <c r="FT811" s="2252"/>
      <c r="FX811" s="2252"/>
      <c r="FY811" s="1906"/>
      <c r="FZ811" s="683"/>
      <c r="GA811" s="683"/>
      <c r="GB811" s="1907"/>
      <c r="GC811" s="374"/>
      <c r="GD811" s="374"/>
      <c r="GE811" s="374"/>
      <c r="GF811" s="2263"/>
      <c r="GG811" s="1858"/>
      <c r="GJ811" s="2252"/>
      <c r="GK811" s="1858"/>
      <c r="GN811" s="2252"/>
      <c r="GR811" s="2252"/>
      <c r="GS811" s="374"/>
      <c r="GT811" s="374"/>
      <c r="GU811" s="374"/>
      <c r="GV811" s="2263"/>
      <c r="GW811" s="1870"/>
      <c r="GX811" s="462"/>
      <c r="GY811" s="462"/>
      <c r="GZ811" s="1871"/>
      <c r="HA811" s="1870"/>
      <c r="HB811" s="462"/>
      <c r="HC811" s="462"/>
      <c r="HD811" s="1871"/>
      <c r="HE811" s="1870"/>
      <c r="HF811" s="462"/>
      <c r="HG811" s="462"/>
      <c r="HH811" s="1871"/>
      <c r="HI811" s="374"/>
      <c r="HJ811" s="374"/>
      <c r="HK811" s="374"/>
      <c r="HL811" s="2263"/>
      <c r="HM811" s="1870"/>
      <c r="HN811" s="462"/>
      <c r="HO811" s="462"/>
      <c r="HP811" s="1871"/>
      <c r="HQ811" s="1870"/>
      <c r="HR811" s="462"/>
      <c r="HS811" s="462"/>
      <c r="HT811" s="1871"/>
      <c r="HU811" s="1870"/>
      <c r="HV811" s="462"/>
      <c r="HW811" s="462"/>
      <c r="HX811" s="1871"/>
      <c r="HY811" s="1870"/>
      <c r="HZ811" s="462"/>
      <c r="IA811" s="462"/>
      <c r="IB811" s="1871"/>
      <c r="IC811" s="374"/>
      <c r="ID811" s="374"/>
      <c r="IE811" s="374"/>
      <c r="IF811" s="2263"/>
      <c r="IG811" s="1870"/>
      <c r="IH811" s="462"/>
      <c r="II811" s="462"/>
      <c r="IJ811" s="1871"/>
      <c r="IK811" s="1870"/>
      <c r="IL811" s="462"/>
      <c r="IM811" s="462"/>
      <c r="IN811" s="1871"/>
      <c r="IO811" s="1906"/>
      <c r="IP811" s="683"/>
      <c r="IQ811" s="683"/>
      <c r="IR811" s="1907"/>
      <c r="IS811" s="1870"/>
      <c r="IT811" s="462"/>
      <c r="IU811" s="462"/>
      <c r="IV811" s="1871"/>
      <c r="IW811" s="1906"/>
      <c r="IX811" s="683"/>
      <c r="IY811" s="683"/>
      <c r="IZ811" s="1907"/>
      <c r="JA811" s="1869"/>
      <c r="JB811" s="374"/>
      <c r="JC811" s="374"/>
      <c r="JD811" s="2263"/>
      <c r="JE811" s="1906"/>
      <c r="JF811" s="683"/>
      <c r="JG811" s="683"/>
      <c r="JH811" s="1907"/>
      <c r="JI811" s="1869"/>
      <c r="JJ811" s="374"/>
      <c r="JK811" s="374"/>
      <c r="JL811" s="2263"/>
      <c r="JM811" s="1870"/>
      <c r="JN811" s="462"/>
      <c r="JO811" s="462"/>
      <c r="JP811" s="1871"/>
      <c r="JQ811" s="1870"/>
      <c r="JR811" s="462"/>
      <c r="JS811" s="462"/>
      <c r="JT811" s="1871"/>
      <c r="JU811" s="1870"/>
      <c r="JV811" s="462"/>
      <c r="JW811" s="462"/>
      <c r="JX811" s="1871"/>
      <c r="JY811" s="1870"/>
      <c r="JZ811" s="462"/>
      <c r="KA811" s="462"/>
      <c r="KB811" s="1871"/>
      <c r="KC811" s="1870"/>
      <c r="KD811" s="462"/>
      <c r="KE811" s="462"/>
      <c r="KF811" s="1871"/>
      <c r="KG811" s="1870"/>
      <c r="KH811" s="462"/>
      <c r="KI811" s="462"/>
      <c r="KJ811" s="1871"/>
      <c r="KK811" s="1870"/>
      <c r="KL811" s="462"/>
      <c r="KM811" s="462"/>
      <c r="KN811" s="1871"/>
      <c r="KO811" s="1870"/>
      <c r="KP811" s="462"/>
      <c r="KQ811" s="462"/>
      <c r="KR811" s="1871"/>
      <c r="KS811" s="1870"/>
      <c r="KT811" s="462"/>
      <c r="KU811" s="462"/>
      <c r="KV811" s="1871"/>
      <c r="KW811" s="1870"/>
      <c r="KX811" s="462"/>
      <c r="KY811" s="462"/>
      <c r="KZ811" s="1871"/>
      <c r="LA811" s="1870"/>
      <c r="LB811" s="462"/>
      <c r="LC811" s="462"/>
      <c r="LD811" s="1871"/>
      <c r="LE811" s="1870">
        <v>4</v>
      </c>
      <c r="LF811" s="462">
        <v>4</v>
      </c>
      <c r="LG811" s="462">
        <v>7</v>
      </c>
      <c r="LH811" s="1871">
        <f t="shared" ref="LH811:LH818" si="1243">LG811+LF811+LE811</f>
        <v>15</v>
      </c>
      <c r="LI811" s="1869"/>
      <c r="LJ811" s="374"/>
      <c r="LK811" s="374"/>
      <c r="LL811" s="2263"/>
      <c r="LM811" s="1870"/>
      <c r="LN811" s="462"/>
      <c r="LO811" s="462"/>
      <c r="LP811" s="1871"/>
      <c r="LQ811" s="1869"/>
      <c r="LR811" s="374"/>
      <c r="LS811" s="374"/>
      <c r="LT811" s="2263"/>
      <c r="LU811" s="2569">
        <f t="shared" ref="LU811" si="1244">LX811*6/20</f>
        <v>4.3289999999999997</v>
      </c>
      <c r="LV811" s="805">
        <f t="shared" ref="LV811" si="1245">LX811*6/20</f>
        <v>4.3289999999999997</v>
      </c>
      <c r="LW811" s="805">
        <f t="shared" ref="LW811" si="1246">LX811*8/20</f>
        <v>5.7720000000000002</v>
      </c>
      <c r="LX811" s="2568">
        <v>14.43</v>
      </c>
      <c r="LY811" s="1870"/>
      <c r="LZ811" s="462"/>
      <c r="MA811" s="462"/>
      <c r="MB811" s="1871"/>
      <c r="MC811" s="1870">
        <v>6</v>
      </c>
      <c r="MD811" s="462">
        <v>6</v>
      </c>
      <c r="ME811" s="462">
        <v>6</v>
      </c>
      <c r="MF811" s="1871">
        <f t="shared" ref="MF811:MF818" si="1247">ME811+MD811+MC811</f>
        <v>18</v>
      </c>
      <c r="MG811" s="1870"/>
      <c r="MH811" s="462"/>
      <c r="MI811" s="462"/>
      <c r="MJ811" s="1871"/>
      <c r="MK811" s="1870"/>
      <c r="ML811" s="462"/>
      <c r="MM811" s="462"/>
      <c r="MN811" s="1871"/>
      <c r="MO811" s="1870"/>
      <c r="MP811" s="462"/>
      <c r="MQ811" s="462"/>
      <c r="MR811" s="1871"/>
      <c r="MS811" s="1870"/>
      <c r="MT811" s="462"/>
      <c r="MU811" s="462"/>
      <c r="MV811" s="1871"/>
      <c r="MW811" s="1870"/>
      <c r="MX811" s="462"/>
      <c r="MY811" s="462"/>
      <c r="MZ811" s="1871"/>
      <c r="NA811" s="1870"/>
      <c r="NB811" s="462"/>
      <c r="NC811" s="462"/>
      <c r="ND811" s="1871"/>
    </row>
    <row r="812" spans="1:368" s="78" customFormat="1" thickBot="1">
      <c r="A812" s="899"/>
      <c r="B812" s="1754"/>
      <c r="C812" s="1790"/>
      <c r="D812" s="2331"/>
      <c r="E812" s="1790"/>
      <c r="F812" s="2342"/>
      <c r="G812" s="2342" t="s">
        <v>873</v>
      </c>
      <c r="H812" s="2343">
        <f t="shared" ref="H812:H818" si="1248">AVERAGE(AG812,MC812,BE812,KC812,GW812,FY812,AK812,LI812,LM812,LE812,LU812)</f>
        <v>3.375</v>
      </c>
      <c r="I812" s="2343">
        <f t="shared" ref="I812:I818" si="1249">AVERAGE(AH812,MD812,BF812,KD812,GX812,FZ812,AL812,LJ812,LN812,LF812,LV812)</f>
        <v>2</v>
      </c>
      <c r="J812" s="2343">
        <f t="shared" ref="J812:J818" si="1250">AVERAGE(AI812,ME812,BG812,KE812,GY812,GA812,AM812,LK812,LO812,LG812,LW812)</f>
        <v>1</v>
      </c>
      <c r="K812" s="2214">
        <f t="shared" ref="K812:K818" si="1251">SUM(H812:J812)</f>
        <v>6.375</v>
      </c>
      <c r="L812" s="1754"/>
      <c r="M812" s="65"/>
      <c r="N812" s="65"/>
      <c r="O812" s="65"/>
      <c r="P812" s="218"/>
      <c r="Q812" s="2511"/>
      <c r="R812" s="97"/>
      <c r="S812" s="98"/>
      <c r="T812" s="2512"/>
      <c r="U812" s="41"/>
      <c r="V812" s="41"/>
      <c r="W812" s="41"/>
      <c r="X812" s="100"/>
      <c r="Y812" s="101"/>
      <c r="Z812" s="101"/>
      <c r="AA812" s="101"/>
      <c r="AB812" s="102"/>
      <c r="AC812" s="484"/>
      <c r="AD812" s="484"/>
      <c r="AE812" s="484"/>
      <c r="AF812" s="2403"/>
      <c r="AG812" s="2407">
        <v>3.5</v>
      </c>
      <c r="AH812" s="546">
        <v>3</v>
      </c>
      <c r="AI812" s="546">
        <v>0</v>
      </c>
      <c r="AJ812" s="724">
        <f t="shared" si="1242"/>
        <v>6.5</v>
      </c>
      <c r="AK812" s="485"/>
      <c r="AL812" s="486"/>
      <c r="AM812" s="486"/>
      <c r="AN812" s="2361"/>
      <c r="AO812" s="2227"/>
      <c r="AP812" s="2227"/>
      <c r="AQ812" s="2227"/>
      <c r="AR812" s="108"/>
      <c r="AS812" s="358"/>
      <c r="AT812" s="358"/>
      <c r="AU812" s="358"/>
      <c r="AV812" s="1983"/>
      <c r="AW812" s="1971"/>
      <c r="AX812" s="665"/>
      <c r="AY812" s="666"/>
      <c r="AZ812" s="1963"/>
      <c r="BA812" s="4"/>
      <c r="BB812" s="4"/>
      <c r="BC812" s="4"/>
      <c r="BD812" s="2395"/>
      <c r="BE812" s="2401"/>
      <c r="BF812" s="368"/>
      <c r="BG812" s="2451"/>
      <c r="BH812" s="2448"/>
      <c r="BI812" s="221"/>
      <c r="BJ812" s="221"/>
      <c r="BK812" s="221"/>
      <c r="BL812" s="220"/>
      <c r="BM812" s="1982"/>
      <c r="BN812" s="358"/>
      <c r="BO812" s="358"/>
      <c r="BP812" s="1983"/>
      <c r="BQ812" s="109"/>
      <c r="BR812" s="109"/>
      <c r="BS812" s="109"/>
      <c r="BT812" s="608"/>
      <c r="BU812" s="1939"/>
      <c r="BV812" s="109"/>
      <c r="BW812" s="109"/>
      <c r="BX812" s="1940"/>
      <c r="BY812" s="374"/>
      <c r="BZ812" s="374"/>
      <c r="CA812" s="374"/>
      <c r="CB812" s="2263"/>
      <c r="CC812" s="41"/>
      <c r="CD812" s="41"/>
      <c r="CE812" s="41"/>
      <c r="CF812" s="148"/>
      <c r="CG812" s="38"/>
      <c r="CH812" s="38"/>
      <c r="CI812" s="38"/>
      <c r="CJ812" s="117"/>
      <c r="CK812" s="221"/>
      <c r="CL812" s="221"/>
      <c r="CM812" s="221"/>
      <c r="CN812" s="220"/>
      <c r="CO812" s="1858"/>
      <c r="CQ812" s="3"/>
      <c r="CR812" s="2020"/>
      <c r="CV812" s="121"/>
      <c r="CW812" s="2"/>
      <c r="CY812" s="3"/>
      <c r="CZ812" s="3"/>
      <c r="DA812" s="2418"/>
      <c r="DB812" s="378"/>
      <c r="DC812" s="2448"/>
      <c r="DD812" s="369"/>
      <c r="DE812" s="2"/>
      <c r="DG812" s="3"/>
      <c r="DH812" s="3"/>
      <c r="DI812" s="2"/>
      <c r="DK812" s="3"/>
      <c r="DL812" s="3"/>
      <c r="DM812" s="90"/>
      <c r="DN812" s="90"/>
      <c r="DO812" s="90"/>
      <c r="DP812" s="103"/>
      <c r="DQ812" s="2"/>
      <c r="DS812" s="3"/>
      <c r="DT812" s="121"/>
      <c r="DU812" s="2"/>
      <c r="DW812" s="3"/>
      <c r="DX812" s="121"/>
      <c r="DY812" s="2"/>
      <c r="EA812" s="3"/>
      <c r="EB812" s="121"/>
      <c r="EC812" s="2"/>
      <c r="EE812" s="3"/>
      <c r="EF812" s="121"/>
      <c r="EG812" s="2"/>
      <c r="EI812" s="3"/>
      <c r="EJ812" s="121"/>
      <c r="EK812" s="2"/>
      <c r="EM812" s="3"/>
      <c r="EN812" s="121"/>
      <c r="EO812" s="1870"/>
      <c r="EP812" s="462"/>
      <c r="EQ812" s="462"/>
      <c r="ER812" s="1871"/>
      <c r="ES812" s="2"/>
      <c r="EU812" s="3"/>
      <c r="EV812" s="121"/>
      <c r="EW812" s="2"/>
      <c r="EY812" s="3"/>
      <c r="EZ812" s="121"/>
      <c r="FA812" s="2"/>
      <c r="FC812" s="3"/>
      <c r="FD812" s="121"/>
      <c r="FE812" s="1682"/>
      <c r="FF812" s="1683"/>
      <c r="FG812" s="1684"/>
      <c r="FH812" s="1685"/>
      <c r="FL812" s="2252"/>
      <c r="FP812" s="2252"/>
      <c r="FQ812" s="1858"/>
      <c r="FT812" s="2252"/>
      <c r="FX812" s="2252"/>
      <c r="FY812" s="1870"/>
      <c r="FZ812" s="462"/>
      <c r="GA812" s="462"/>
      <c r="GB812" s="1871"/>
      <c r="GC812" s="374"/>
      <c r="GD812" s="374"/>
      <c r="GE812" s="374"/>
      <c r="GF812" s="2263"/>
      <c r="GG812" s="1858"/>
      <c r="GJ812" s="2252"/>
      <c r="GK812" s="1858"/>
      <c r="GN812" s="2252"/>
      <c r="GR812" s="2252"/>
      <c r="GS812" s="1870"/>
      <c r="GT812" s="462"/>
      <c r="GU812" s="462"/>
      <c r="GV812" s="1871"/>
      <c r="GW812" s="1870"/>
      <c r="GX812" s="462"/>
      <c r="GY812" s="462"/>
      <c r="GZ812" s="1871"/>
      <c r="HA812" s="1870"/>
      <c r="HB812" s="462"/>
      <c r="HC812" s="462"/>
      <c r="HD812" s="1871"/>
      <c r="HE812" s="1870"/>
      <c r="HF812" s="462"/>
      <c r="HG812" s="462"/>
      <c r="HH812" s="1871"/>
      <c r="HI812" s="374"/>
      <c r="HJ812" s="374"/>
      <c r="HK812" s="374"/>
      <c r="HL812" s="2263"/>
      <c r="HM812" s="1870"/>
      <c r="HN812" s="462"/>
      <c r="HO812" s="462"/>
      <c r="HP812" s="1871"/>
      <c r="HQ812" s="2477"/>
      <c r="HR812" s="2477"/>
      <c r="HS812" s="2477"/>
      <c r="HT812" s="2478"/>
      <c r="HU812" s="1870"/>
      <c r="HV812" s="462"/>
      <c r="HW812" s="462"/>
      <c r="HX812" s="1871"/>
      <c r="HY812" s="1870"/>
      <c r="HZ812" s="462"/>
      <c r="IA812" s="462"/>
      <c r="IB812" s="1871"/>
      <c r="IC812" s="374"/>
      <c r="ID812" s="374"/>
      <c r="IE812" s="374"/>
      <c r="IF812" s="2263"/>
      <c r="IG812" s="1870"/>
      <c r="IH812" s="462"/>
      <c r="II812" s="462"/>
      <c r="IJ812" s="1871"/>
      <c r="IK812" s="1870"/>
      <c r="IL812" s="462"/>
      <c r="IM812" s="462"/>
      <c r="IN812" s="1871"/>
      <c r="IO812" s="374"/>
      <c r="IP812" s="374"/>
      <c r="IQ812" s="374"/>
      <c r="IR812" s="2263"/>
      <c r="IS812" s="2477"/>
      <c r="IT812" s="2477"/>
      <c r="IU812" s="2477"/>
      <c r="IV812" s="2478"/>
      <c r="IW812" s="1869"/>
      <c r="IX812" s="374"/>
      <c r="IY812" s="374"/>
      <c r="IZ812" s="2263"/>
      <c r="JA812" s="1869"/>
      <c r="JB812" s="374"/>
      <c r="JC812" s="374"/>
      <c r="JD812" s="2263"/>
      <c r="JE812" s="1869"/>
      <c r="JF812" s="374"/>
      <c r="JG812" s="374"/>
      <c r="JH812" s="2263"/>
      <c r="JI812" s="1869"/>
      <c r="JJ812" s="374"/>
      <c r="JK812" s="374"/>
      <c r="JL812" s="2263"/>
      <c r="JM812" s="1870"/>
      <c r="JN812" s="462"/>
      <c r="JO812" s="462"/>
      <c r="JP812" s="1871"/>
      <c r="JQ812" s="1870"/>
      <c r="JR812" s="462"/>
      <c r="JS812" s="462"/>
      <c r="JT812" s="1871"/>
      <c r="JU812" s="1870"/>
      <c r="JV812" s="462"/>
      <c r="JW812" s="462"/>
      <c r="JX812" s="1871"/>
      <c r="JY812" s="1870"/>
      <c r="JZ812" s="462"/>
      <c r="KA812" s="462"/>
      <c r="KB812" s="1871"/>
      <c r="KC812" s="2569"/>
      <c r="KD812" s="805"/>
      <c r="KE812" s="805"/>
      <c r="KF812" s="2568"/>
      <c r="KG812" s="1870"/>
      <c r="KH812" s="462"/>
      <c r="KI812" s="462"/>
      <c r="KJ812" s="1871"/>
      <c r="KK812" s="1870"/>
      <c r="KL812" s="462"/>
      <c r="KM812" s="462"/>
      <c r="KN812" s="1871"/>
      <c r="KO812" s="1870"/>
      <c r="KP812" s="462"/>
      <c r="KQ812" s="462"/>
      <c r="KR812" s="1871"/>
      <c r="KS812" s="1870"/>
      <c r="KT812" s="462"/>
      <c r="KU812" s="462"/>
      <c r="KV812" s="1871"/>
      <c r="KW812" s="1870"/>
      <c r="KX812" s="462"/>
      <c r="KY812" s="462"/>
      <c r="KZ812" s="1871"/>
      <c r="LA812" s="1870"/>
      <c r="LB812" s="462"/>
      <c r="LC812" s="462"/>
      <c r="LD812" s="1871"/>
      <c r="LE812" s="1870">
        <v>3</v>
      </c>
      <c r="LF812" s="462">
        <v>2</v>
      </c>
      <c r="LG812" s="462">
        <v>0</v>
      </c>
      <c r="LH812" s="1871">
        <f t="shared" si="1243"/>
        <v>5</v>
      </c>
      <c r="LI812" s="1869"/>
      <c r="LJ812" s="374"/>
      <c r="LK812" s="374"/>
      <c r="LL812" s="2263"/>
      <c r="LM812" s="1870"/>
      <c r="LN812" s="462"/>
      <c r="LO812" s="462"/>
      <c r="LP812" s="1871"/>
      <c r="LQ812" s="1869"/>
      <c r="LR812" s="374"/>
      <c r="LS812" s="374"/>
      <c r="LT812" s="2263"/>
      <c r="LU812" s="1870">
        <v>4</v>
      </c>
      <c r="LV812" s="462">
        <v>1</v>
      </c>
      <c r="LW812" s="462">
        <v>1</v>
      </c>
      <c r="LX812" s="1871">
        <f t="shared" ref="LX812:LX818" si="1252">LW812+LV812+LU812</f>
        <v>6</v>
      </c>
      <c r="LY812" s="1870"/>
      <c r="LZ812" s="462"/>
      <c r="MA812" s="462"/>
      <c r="MB812" s="1871"/>
      <c r="MC812" s="1870">
        <v>3</v>
      </c>
      <c r="MD812" s="462">
        <v>2</v>
      </c>
      <c r="ME812" s="462">
        <v>3</v>
      </c>
      <c r="MF812" s="1871">
        <f t="shared" si="1247"/>
        <v>8</v>
      </c>
      <c r="MG812" s="1870"/>
      <c r="MH812" s="462"/>
      <c r="MI812" s="462"/>
      <c r="MJ812" s="1871"/>
      <c r="MK812" s="1870"/>
      <c r="ML812" s="462"/>
      <c r="MM812" s="462"/>
      <c r="MN812" s="1871"/>
      <c r="MO812" s="1870"/>
      <c r="MP812" s="462"/>
      <c r="MQ812" s="462"/>
      <c r="MR812" s="1871"/>
      <c r="MS812" s="1870"/>
      <c r="MT812" s="462"/>
      <c r="MU812" s="462"/>
      <c r="MV812" s="1871"/>
      <c r="MW812" s="1870"/>
      <c r="MX812" s="462"/>
      <c r="MY812" s="462"/>
      <c r="MZ812" s="1871"/>
      <c r="NA812" s="1870"/>
      <c r="NB812" s="462"/>
      <c r="NC812" s="462"/>
      <c r="ND812" s="1871"/>
    </row>
    <row r="813" spans="1:368" s="78" customFormat="1" thickBot="1">
      <c r="A813" s="899"/>
      <c r="B813" s="1754"/>
      <c r="C813" s="1790"/>
      <c r="D813" s="2331"/>
      <c r="E813" s="1790"/>
      <c r="F813" s="2342"/>
      <c r="G813" s="2342" t="s">
        <v>874</v>
      </c>
      <c r="H813" s="2343">
        <f t="shared" si="1248"/>
        <v>3.875</v>
      </c>
      <c r="I813" s="2343">
        <f t="shared" si="1249"/>
        <v>3.5</v>
      </c>
      <c r="J813" s="2343">
        <f t="shared" si="1250"/>
        <v>5.625</v>
      </c>
      <c r="K813" s="2214">
        <f t="shared" si="1251"/>
        <v>13</v>
      </c>
      <c r="L813" s="1754"/>
      <c r="M813" s="65"/>
      <c r="N813" s="65"/>
      <c r="O813" s="65"/>
      <c r="P813" s="218"/>
      <c r="Q813" s="2511"/>
      <c r="R813" s="97"/>
      <c r="S813" s="98"/>
      <c r="T813" s="2512"/>
      <c r="U813" s="41"/>
      <c r="V813" s="41"/>
      <c r="W813" s="41"/>
      <c r="X813" s="100"/>
      <c r="Y813" s="101"/>
      <c r="Z813" s="101"/>
      <c r="AA813" s="101"/>
      <c r="AB813" s="102"/>
      <c r="AC813" s="484"/>
      <c r="AD813" s="484"/>
      <c r="AE813" s="484"/>
      <c r="AF813" s="2403"/>
      <c r="AG813" s="2407">
        <v>4.5</v>
      </c>
      <c r="AH813" s="546">
        <v>5</v>
      </c>
      <c r="AI813" s="546">
        <v>5.5</v>
      </c>
      <c r="AJ813" s="724">
        <f t="shared" si="1242"/>
        <v>15</v>
      </c>
      <c r="AK813" s="485"/>
      <c r="AL813" s="486"/>
      <c r="AM813" s="486"/>
      <c r="AN813" s="2361"/>
      <c r="AO813" s="2227"/>
      <c r="AP813" s="2227"/>
      <c r="AQ813" s="2227"/>
      <c r="AR813" s="108"/>
      <c r="AS813" s="358"/>
      <c r="AT813" s="358"/>
      <c r="AU813" s="358"/>
      <c r="AV813" s="1983"/>
      <c r="AW813" s="1971"/>
      <c r="AX813" s="665"/>
      <c r="AY813" s="666"/>
      <c r="AZ813" s="1963"/>
      <c r="BA813" s="4"/>
      <c r="BB813" s="4"/>
      <c r="BC813" s="4"/>
      <c r="BD813" s="2395"/>
      <c r="BE813" s="2401"/>
      <c r="BF813" s="368"/>
      <c r="BG813" s="2451"/>
      <c r="BH813" s="2448"/>
      <c r="BI813" s="221"/>
      <c r="BJ813" s="221"/>
      <c r="BK813" s="221"/>
      <c r="BL813" s="220"/>
      <c r="BM813" s="1982"/>
      <c r="BN813" s="358"/>
      <c r="BO813" s="358"/>
      <c r="BP813" s="1983"/>
      <c r="BQ813" s="109"/>
      <c r="BR813" s="109"/>
      <c r="BS813" s="109"/>
      <c r="BT813" s="608"/>
      <c r="BU813" s="1939"/>
      <c r="BV813" s="109"/>
      <c r="BW813" s="109"/>
      <c r="BX813" s="1940"/>
      <c r="BY813" s="374"/>
      <c r="BZ813" s="374"/>
      <c r="CA813" s="374"/>
      <c r="CB813" s="2263"/>
      <c r="CC813" s="1906"/>
      <c r="CD813" s="683"/>
      <c r="CE813" s="683"/>
      <c r="CF813" s="1907"/>
      <c r="CG813" s="38"/>
      <c r="CH813" s="38"/>
      <c r="CI813" s="38"/>
      <c r="CJ813" s="117"/>
      <c r="CK813" s="221"/>
      <c r="CL813" s="221"/>
      <c r="CM813" s="221"/>
      <c r="CN813" s="220"/>
      <c r="CO813" s="1858"/>
      <c r="CQ813" s="3"/>
      <c r="CR813" s="2020"/>
      <c r="CV813" s="121"/>
      <c r="CW813" s="2"/>
      <c r="CY813" s="3"/>
      <c r="CZ813" s="3"/>
      <c r="DA813" s="2418"/>
      <c r="DB813" s="378"/>
      <c r="DC813" s="2448"/>
      <c r="DD813" s="369"/>
      <c r="DE813" s="2"/>
      <c r="DG813" s="3"/>
      <c r="DH813" s="3"/>
      <c r="DI813" s="2"/>
      <c r="DK813" s="3"/>
      <c r="DL813" s="3"/>
      <c r="DM813" s="90"/>
      <c r="DN813" s="90"/>
      <c r="DO813" s="90"/>
      <c r="DP813" s="103"/>
      <c r="DQ813" s="2"/>
      <c r="DS813" s="3"/>
      <c r="DT813" s="121"/>
      <c r="DU813" s="2"/>
      <c r="DW813" s="3"/>
      <c r="DX813" s="121"/>
      <c r="DY813" s="2"/>
      <c r="EA813" s="3"/>
      <c r="EB813" s="121"/>
      <c r="EC813" s="2"/>
      <c r="EE813" s="3"/>
      <c r="EF813" s="121"/>
      <c r="EG813" s="2"/>
      <c r="EI813" s="3"/>
      <c r="EJ813" s="121"/>
      <c r="EK813" s="2"/>
      <c r="EM813" s="3"/>
      <c r="EN813" s="121"/>
      <c r="EO813" s="1870"/>
      <c r="EP813" s="462"/>
      <c r="EQ813" s="462"/>
      <c r="ER813" s="1871"/>
      <c r="ES813" s="2"/>
      <c r="EU813" s="3"/>
      <c r="EV813" s="121"/>
      <c r="EW813" s="2"/>
      <c r="EY813" s="3"/>
      <c r="EZ813" s="121"/>
      <c r="FA813" s="2"/>
      <c r="FC813" s="3"/>
      <c r="FD813" s="121"/>
      <c r="FE813" s="1682"/>
      <c r="FF813" s="1683"/>
      <c r="FG813" s="1684"/>
      <c r="FH813" s="1685"/>
      <c r="FL813" s="2252"/>
      <c r="FP813" s="2252"/>
      <c r="FQ813" s="1858"/>
      <c r="FT813" s="2252"/>
      <c r="FX813" s="2252"/>
      <c r="FY813" s="1870"/>
      <c r="FZ813" s="462"/>
      <c r="GA813" s="462"/>
      <c r="GB813" s="1871"/>
      <c r="GC813" s="374"/>
      <c r="GD813" s="374"/>
      <c r="GE813" s="374"/>
      <c r="GF813" s="2263"/>
      <c r="GG813" s="1858"/>
      <c r="GJ813" s="2252"/>
      <c r="GK813" s="1858"/>
      <c r="GN813" s="2252"/>
      <c r="GR813" s="2252"/>
      <c r="GS813" s="374"/>
      <c r="GT813" s="374"/>
      <c r="GU813" s="374"/>
      <c r="GV813" s="2263"/>
      <c r="GW813" s="1870"/>
      <c r="GX813" s="462"/>
      <c r="GY813" s="462"/>
      <c r="GZ813" s="1871"/>
      <c r="HA813" s="1870"/>
      <c r="HB813" s="462"/>
      <c r="HC813" s="462"/>
      <c r="HD813" s="1871"/>
      <c r="HE813" s="1870"/>
      <c r="HF813" s="462"/>
      <c r="HG813" s="462"/>
      <c r="HH813" s="1871"/>
      <c r="HI813" s="374"/>
      <c r="HJ813" s="374"/>
      <c r="HK813" s="374"/>
      <c r="HL813" s="2263"/>
      <c r="HM813" s="1870"/>
      <c r="HN813" s="462"/>
      <c r="HO813" s="462"/>
      <c r="HP813" s="1871"/>
      <c r="HQ813" s="1870"/>
      <c r="HR813" s="462"/>
      <c r="HS813" s="462"/>
      <c r="HT813" s="1871"/>
      <c r="HU813" s="1906"/>
      <c r="HV813" s="683"/>
      <c r="HW813" s="683"/>
      <c r="HX813" s="1907"/>
      <c r="HY813" s="1906"/>
      <c r="HZ813" s="683"/>
      <c r="IA813" s="683"/>
      <c r="IB813" s="1907"/>
      <c r="IC813" s="374"/>
      <c r="ID813" s="374"/>
      <c r="IE813" s="374"/>
      <c r="IF813" s="2263"/>
      <c r="IG813" s="1906"/>
      <c r="IH813" s="683"/>
      <c r="II813" s="683"/>
      <c r="IJ813" s="1907"/>
      <c r="IK813" s="1906"/>
      <c r="IL813" s="683"/>
      <c r="IM813" s="683"/>
      <c r="IN813" s="1907"/>
      <c r="IO813" s="374"/>
      <c r="IP813" s="374"/>
      <c r="IQ813" s="374"/>
      <c r="IR813" s="2263"/>
      <c r="IS813" s="1870"/>
      <c r="IT813" s="462"/>
      <c r="IU813" s="462"/>
      <c r="IV813" s="1871"/>
      <c r="IW813" s="1869"/>
      <c r="IX813" s="374"/>
      <c r="IY813" s="374"/>
      <c r="IZ813" s="2263"/>
      <c r="JA813" s="1869"/>
      <c r="JB813" s="374"/>
      <c r="JC813" s="374"/>
      <c r="JD813" s="2263"/>
      <c r="JE813" s="1869"/>
      <c r="JF813" s="374"/>
      <c r="JG813" s="374"/>
      <c r="JH813" s="2263"/>
      <c r="JI813" s="1869"/>
      <c r="JJ813" s="374"/>
      <c r="JK813" s="374"/>
      <c r="JL813" s="2263"/>
      <c r="JM813" s="1870"/>
      <c r="JN813" s="462"/>
      <c r="JO813" s="462"/>
      <c r="JP813" s="1871"/>
      <c r="JQ813" s="2477"/>
      <c r="JR813" s="2477"/>
      <c r="JS813" s="2477"/>
      <c r="JT813" s="2478"/>
      <c r="JU813" s="2477"/>
      <c r="JV813" s="2477"/>
      <c r="JW813" s="2477"/>
      <c r="JX813" s="2478"/>
      <c r="JY813" s="2477"/>
      <c r="JZ813" s="2477"/>
      <c r="KA813" s="2477"/>
      <c r="KB813" s="2478"/>
      <c r="KC813" s="1870"/>
      <c r="KD813" s="462"/>
      <c r="KE813" s="462"/>
      <c r="KF813" s="1871"/>
      <c r="KG813" s="2477"/>
      <c r="KH813" s="2477"/>
      <c r="KI813" s="2477"/>
      <c r="KJ813" s="2478"/>
      <c r="KK813" s="2477"/>
      <c r="KL813" s="2477"/>
      <c r="KM813" s="2477"/>
      <c r="KN813" s="2478"/>
      <c r="KO813" s="2477"/>
      <c r="KP813" s="2477"/>
      <c r="KQ813" s="2477"/>
      <c r="KR813" s="2478"/>
      <c r="KS813" s="2477"/>
      <c r="KT813" s="2477"/>
      <c r="KU813" s="2477"/>
      <c r="KV813" s="2478"/>
      <c r="KW813" s="2477"/>
      <c r="KX813" s="2477"/>
      <c r="KY813" s="2477"/>
      <c r="KZ813" s="2478"/>
      <c r="LA813" s="2477"/>
      <c r="LB813" s="2477"/>
      <c r="LC813" s="2477"/>
      <c r="LD813" s="2478"/>
      <c r="LE813" s="1870">
        <v>3</v>
      </c>
      <c r="LF813" s="462">
        <v>3</v>
      </c>
      <c r="LG813" s="462">
        <v>6</v>
      </c>
      <c r="LH813" s="1871">
        <f t="shared" si="1243"/>
        <v>12</v>
      </c>
      <c r="LI813" s="1869"/>
      <c r="LJ813" s="374"/>
      <c r="LK813" s="374"/>
      <c r="LL813" s="2263"/>
      <c r="LM813" s="1870"/>
      <c r="LN813" s="462"/>
      <c r="LO813" s="462"/>
      <c r="LP813" s="1871"/>
      <c r="LQ813" s="2569"/>
      <c r="LR813" s="805"/>
      <c r="LS813" s="805"/>
      <c r="LT813" s="2568"/>
      <c r="LU813" s="1870">
        <v>4</v>
      </c>
      <c r="LV813" s="462">
        <v>3</v>
      </c>
      <c r="LW813" s="462">
        <v>6</v>
      </c>
      <c r="LX813" s="1871">
        <f t="shared" si="1252"/>
        <v>13</v>
      </c>
      <c r="LY813" s="1870"/>
      <c r="LZ813" s="462"/>
      <c r="MA813" s="462"/>
      <c r="MB813" s="1871"/>
      <c r="MC813" s="1870">
        <v>4</v>
      </c>
      <c r="MD813" s="462">
        <v>3</v>
      </c>
      <c r="ME813" s="462">
        <v>5</v>
      </c>
      <c r="MF813" s="1871">
        <f t="shared" si="1247"/>
        <v>12</v>
      </c>
      <c r="MG813" s="1870"/>
      <c r="MH813" s="462"/>
      <c r="MI813" s="462"/>
      <c r="MJ813" s="1871"/>
      <c r="MK813" s="1870"/>
      <c r="ML813" s="462"/>
      <c r="MM813" s="462"/>
      <c r="MN813" s="1871"/>
      <c r="MO813" s="1870"/>
      <c r="MP813" s="462"/>
      <c r="MQ813" s="462"/>
      <c r="MR813" s="1871"/>
      <c r="MS813" s="1870"/>
      <c r="MT813" s="462"/>
      <c r="MU813" s="462"/>
      <c r="MV813" s="1871"/>
      <c r="MW813" s="1870"/>
      <c r="MX813" s="462"/>
      <c r="MY813" s="462"/>
      <c r="MZ813" s="1871"/>
      <c r="NA813" s="1870"/>
      <c r="NB813" s="462"/>
      <c r="NC813" s="462"/>
      <c r="ND813" s="1871"/>
    </row>
    <row r="814" spans="1:368" s="78" customFormat="1" thickBot="1">
      <c r="A814" s="899"/>
      <c r="B814" s="1754"/>
      <c r="C814" s="1790"/>
      <c r="D814" s="2331"/>
      <c r="E814" s="1790"/>
      <c r="F814" s="2342"/>
      <c r="G814" s="2342" t="s">
        <v>847</v>
      </c>
      <c r="H814" s="2343">
        <f t="shared" si="1248"/>
        <v>4.7895000000000003</v>
      </c>
      <c r="I814" s="2354">
        <f t="shared" si="1249"/>
        <v>4.7895000000000003</v>
      </c>
      <c r="J814" s="2343">
        <f t="shared" si="1250"/>
        <v>6.3860000000000001</v>
      </c>
      <c r="K814" s="2216">
        <f t="shared" si="1251"/>
        <v>15.965</v>
      </c>
      <c r="L814" s="1754"/>
      <c r="M814" s="65"/>
      <c r="N814" s="65"/>
      <c r="O814" s="65"/>
      <c r="P814" s="218"/>
      <c r="Q814" s="2511"/>
      <c r="R814" s="97"/>
      <c r="S814" s="98"/>
      <c r="T814" s="2512"/>
      <c r="U814" s="41"/>
      <c r="V814" s="41"/>
      <c r="W814" s="41"/>
      <c r="X814" s="100"/>
      <c r="Y814" s="101"/>
      <c r="Z814" s="101"/>
      <c r="AA814" s="101"/>
      <c r="AB814" s="102"/>
      <c r="AC814" s="484"/>
      <c r="AD814" s="484"/>
      <c r="AE814" s="484"/>
      <c r="AF814" s="2403"/>
      <c r="AG814" s="2407">
        <v>5</v>
      </c>
      <c r="AH814" s="546">
        <v>5</v>
      </c>
      <c r="AI814" s="546">
        <v>6</v>
      </c>
      <c r="AJ814" s="724">
        <f t="shared" si="1242"/>
        <v>16</v>
      </c>
      <c r="AK814" s="485"/>
      <c r="AL814" s="486"/>
      <c r="AM814" s="486"/>
      <c r="AN814" s="2361"/>
      <c r="AO814" s="2227"/>
      <c r="AP814" s="2227"/>
      <c r="AQ814" s="2227"/>
      <c r="AR814" s="108"/>
      <c r="AS814" s="358"/>
      <c r="AT814" s="358"/>
      <c r="AU814" s="358"/>
      <c r="AV814" s="1983"/>
      <c r="AW814" s="1971"/>
      <c r="AX814" s="665"/>
      <c r="AY814" s="666"/>
      <c r="AZ814" s="1963"/>
      <c r="BA814" s="4"/>
      <c r="BB814" s="4"/>
      <c r="BC814" s="4"/>
      <c r="BD814" s="2395"/>
      <c r="BE814" s="1906"/>
      <c r="BF814" s="683"/>
      <c r="BG814" s="2466"/>
      <c r="BH814" s="2409"/>
      <c r="BI814" s="221"/>
      <c r="BJ814" s="221"/>
      <c r="BK814" s="221"/>
      <c r="BL814" s="220"/>
      <c r="BM814" s="1982"/>
      <c r="BN814" s="358"/>
      <c r="BO814" s="358"/>
      <c r="BP814" s="1983"/>
      <c r="BQ814" s="109"/>
      <c r="BR814" s="109"/>
      <c r="BS814" s="109"/>
      <c r="BT814" s="608"/>
      <c r="BU814" s="1939"/>
      <c r="BV814" s="109"/>
      <c r="BW814" s="109"/>
      <c r="BX814" s="1940"/>
      <c r="BY814" s="374"/>
      <c r="BZ814" s="374"/>
      <c r="CA814" s="374"/>
      <c r="CB814" s="2263"/>
      <c r="CC814" s="41"/>
      <c r="CD814" s="41"/>
      <c r="CE814" s="41"/>
      <c r="CF814" s="148"/>
      <c r="CG814" s="38"/>
      <c r="CH814" s="38"/>
      <c r="CI814" s="38"/>
      <c r="CJ814" s="117"/>
      <c r="CK814" s="221"/>
      <c r="CL814" s="221"/>
      <c r="CM814" s="221"/>
      <c r="CN814" s="220"/>
      <c r="CO814" s="1858"/>
      <c r="CQ814" s="3"/>
      <c r="CR814" s="2020"/>
      <c r="CV814" s="121"/>
      <c r="CW814" s="2"/>
      <c r="CY814" s="3"/>
      <c r="CZ814" s="3"/>
      <c r="DA814" s="2418"/>
      <c r="DB814" s="378"/>
      <c r="DC814" s="2448"/>
      <c r="DD814" s="369"/>
      <c r="DE814" s="2"/>
      <c r="DG814" s="3"/>
      <c r="DH814" s="3"/>
      <c r="DI814" s="2"/>
      <c r="DK814" s="3"/>
      <c r="DL814" s="3"/>
      <c r="DM814" s="90"/>
      <c r="DN814" s="90"/>
      <c r="DO814" s="90"/>
      <c r="DP814" s="103"/>
      <c r="DQ814" s="2"/>
      <c r="DS814" s="3"/>
      <c r="DT814" s="121"/>
      <c r="DU814" s="2"/>
      <c r="DW814" s="3"/>
      <c r="DX814" s="121"/>
      <c r="DY814" s="2"/>
      <c r="EA814" s="3"/>
      <c r="EB814" s="121"/>
      <c r="EC814" s="2"/>
      <c r="EE814" s="3"/>
      <c r="EF814" s="121"/>
      <c r="EG814" s="2"/>
      <c r="EI814" s="3"/>
      <c r="EJ814" s="121"/>
      <c r="EK814" s="2"/>
      <c r="EM814" s="3"/>
      <c r="EN814" s="121"/>
      <c r="EO814" s="1870"/>
      <c r="EP814" s="462"/>
      <c r="EQ814" s="462"/>
      <c r="ER814" s="1871"/>
      <c r="ES814" s="2"/>
      <c r="EU814" s="3"/>
      <c r="EV814" s="121"/>
      <c r="EW814" s="2"/>
      <c r="EY814" s="3"/>
      <c r="EZ814" s="121"/>
      <c r="FA814" s="2"/>
      <c r="FC814" s="3"/>
      <c r="FD814" s="121"/>
      <c r="FE814" s="1682"/>
      <c r="FF814" s="1683"/>
      <c r="FG814" s="1684"/>
      <c r="FH814" s="1685"/>
      <c r="FL814" s="2252"/>
      <c r="FP814" s="2252"/>
      <c r="FQ814" s="1858"/>
      <c r="FT814" s="2252"/>
      <c r="FX814" s="2252"/>
      <c r="FY814" s="1870"/>
      <c r="FZ814" s="462"/>
      <c r="GA814" s="462"/>
      <c r="GB814" s="1871"/>
      <c r="GC814" s="374"/>
      <c r="GD814" s="374"/>
      <c r="GE814" s="374"/>
      <c r="GF814" s="2263"/>
      <c r="GG814" s="1858"/>
      <c r="GJ814" s="2252"/>
      <c r="GK814" s="1858"/>
      <c r="GN814" s="2252"/>
      <c r="GR814" s="2252"/>
      <c r="GS814" s="374"/>
      <c r="GT814" s="374"/>
      <c r="GU814" s="374"/>
      <c r="GV814" s="2263"/>
      <c r="GW814" s="1870"/>
      <c r="GX814" s="462"/>
      <c r="GY814" s="462"/>
      <c r="GZ814" s="1871"/>
      <c r="HA814" s="1870"/>
      <c r="HB814" s="462"/>
      <c r="HC814" s="462"/>
      <c r="HD814" s="1871"/>
      <c r="HE814" s="1870"/>
      <c r="HF814" s="462"/>
      <c r="HG814" s="462"/>
      <c r="HH814" s="1871"/>
      <c r="HI814" s="374"/>
      <c r="HJ814" s="374"/>
      <c r="HK814" s="374"/>
      <c r="HL814" s="2263"/>
      <c r="HM814" s="1870"/>
      <c r="HN814" s="462"/>
      <c r="HO814" s="462"/>
      <c r="HP814" s="1871"/>
      <c r="HQ814" s="1870"/>
      <c r="HR814" s="462"/>
      <c r="HS814" s="462"/>
      <c r="HT814" s="1871"/>
      <c r="HU814" s="1870"/>
      <c r="HV814" s="462"/>
      <c r="HW814" s="462"/>
      <c r="HX814" s="1871"/>
      <c r="HY814" s="1870"/>
      <c r="HZ814" s="462"/>
      <c r="IA814" s="462"/>
      <c r="IB814" s="1871"/>
      <c r="IC814" s="374"/>
      <c r="ID814" s="374"/>
      <c r="IE814" s="374"/>
      <c r="IF814" s="2263"/>
      <c r="IG814" s="1870"/>
      <c r="IH814" s="462"/>
      <c r="II814" s="462"/>
      <c r="IJ814" s="1871"/>
      <c r="IK814" s="1870"/>
      <c r="IL814" s="462"/>
      <c r="IM814" s="462"/>
      <c r="IN814" s="1871"/>
      <c r="IO814" s="374"/>
      <c r="IP814" s="374"/>
      <c r="IQ814" s="374"/>
      <c r="IR814" s="2263"/>
      <c r="IS814" s="1870"/>
      <c r="IT814" s="462"/>
      <c r="IU814" s="462"/>
      <c r="IV814" s="1871"/>
      <c r="IW814" s="1869"/>
      <c r="IX814" s="374"/>
      <c r="IY814" s="374"/>
      <c r="IZ814" s="2263"/>
      <c r="JA814" s="1869"/>
      <c r="JB814" s="374"/>
      <c r="JC814" s="374"/>
      <c r="JD814" s="2263"/>
      <c r="JE814" s="1869"/>
      <c r="JF814" s="374"/>
      <c r="JG814" s="374"/>
      <c r="JH814" s="2263"/>
      <c r="JI814" s="1869"/>
      <c r="JJ814" s="374"/>
      <c r="JK814" s="374"/>
      <c r="JL814" s="2263"/>
      <c r="JM814" s="1870"/>
      <c r="JN814" s="462"/>
      <c r="JO814" s="462"/>
      <c r="JP814" s="1871"/>
      <c r="JQ814" s="1870"/>
      <c r="JR814" s="462"/>
      <c r="JS814" s="462"/>
      <c r="JT814" s="1871"/>
      <c r="JU814" s="1870"/>
      <c r="JV814" s="462"/>
      <c r="JW814" s="462"/>
      <c r="JX814" s="1871"/>
      <c r="JY814" s="1870"/>
      <c r="JZ814" s="462"/>
      <c r="KA814" s="462"/>
      <c r="KB814" s="1871"/>
      <c r="KC814" s="1870"/>
      <c r="KD814" s="462"/>
      <c r="KE814" s="462"/>
      <c r="KF814" s="1871"/>
      <c r="KG814" s="1870"/>
      <c r="KH814" s="462"/>
      <c r="KI814" s="462"/>
      <c r="KJ814" s="1871"/>
      <c r="KK814" s="1870"/>
      <c r="KL814" s="462"/>
      <c r="KM814" s="462"/>
      <c r="KN814" s="1871"/>
      <c r="KO814" s="1870"/>
      <c r="KP814" s="462"/>
      <c r="KQ814" s="462"/>
      <c r="KR814" s="1871"/>
      <c r="KS814" s="1870"/>
      <c r="KT814" s="462"/>
      <c r="KU814" s="462"/>
      <c r="KV814" s="1871"/>
      <c r="KW814" s="1870"/>
      <c r="KX814" s="462"/>
      <c r="KY814" s="462"/>
      <c r="KZ814" s="1871"/>
      <c r="LA814" s="1870"/>
      <c r="LB814" s="462"/>
      <c r="LC814" s="462"/>
      <c r="LD814" s="1871"/>
      <c r="LE814" s="2569">
        <f t="shared" ref="LE814" si="1253">LH814*6/20</f>
        <v>4.1579999999999995</v>
      </c>
      <c r="LF814" s="805">
        <f t="shared" ref="LF814" si="1254">LH814*6/20</f>
        <v>4.1579999999999995</v>
      </c>
      <c r="LG814" s="805">
        <f t="shared" ref="LG814" si="1255">LH814*8/20</f>
        <v>5.5439999999999996</v>
      </c>
      <c r="LH814" s="2568">
        <v>13.86</v>
      </c>
      <c r="LI814" s="1869"/>
      <c r="LJ814" s="374"/>
      <c r="LK814" s="374"/>
      <c r="LL814" s="2263"/>
      <c r="LM814" s="2569"/>
      <c r="LN814" s="805"/>
      <c r="LO814" s="805"/>
      <c r="LP814" s="2568"/>
      <c r="LQ814" s="1869"/>
      <c r="LR814" s="374"/>
      <c r="LS814" s="374"/>
      <c r="LT814" s="2263"/>
      <c r="LU814" s="1870">
        <v>5</v>
      </c>
      <c r="LV814" s="462">
        <v>5</v>
      </c>
      <c r="LW814" s="462">
        <v>7</v>
      </c>
      <c r="LX814" s="1871">
        <f t="shared" si="1252"/>
        <v>17</v>
      </c>
      <c r="LY814" s="1870"/>
      <c r="LZ814" s="462"/>
      <c r="MA814" s="462"/>
      <c r="MB814" s="1871"/>
      <c r="MC814" s="1870">
        <v>5</v>
      </c>
      <c r="MD814" s="462">
        <v>5</v>
      </c>
      <c r="ME814" s="462">
        <v>7</v>
      </c>
      <c r="MF814" s="1871">
        <f t="shared" si="1247"/>
        <v>17</v>
      </c>
      <c r="MG814" s="1870"/>
      <c r="MH814" s="462"/>
      <c r="MI814" s="462"/>
      <c r="MJ814" s="1871"/>
      <c r="MK814" s="1870"/>
      <c r="ML814" s="462"/>
      <c r="MM814" s="462"/>
      <c r="MN814" s="1871"/>
      <c r="MO814" s="1870"/>
      <c r="MP814" s="462"/>
      <c r="MQ814" s="462"/>
      <c r="MR814" s="1871"/>
      <c r="MS814" s="1870"/>
      <c r="MT814" s="462"/>
      <c r="MU814" s="462"/>
      <c r="MV814" s="1871"/>
      <c r="MW814" s="1870"/>
      <c r="MX814" s="462"/>
      <c r="MY814" s="462"/>
      <c r="MZ814" s="1871"/>
      <c r="NA814" s="1870"/>
      <c r="NB814" s="462"/>
      <c r="NC814" s="462"/>
      <c r="ND814" s="1871"/>
    </row>
    <row r="815" spans="1:368" s="78" customFormat="1" thickBot="1">
      <c r="A815" s="899"/>
      <c r="B815" s="1754"/>
      <c r="C815" s="1790"/>
      <c r="D815" s="2331"/>
      <c r="E815" s="1790"/>
      <c r="F815" s="2342"/>
      <c r="G815" s="2342" t="s">
        <v>875</v>
      </c>
      <c r="H815" s="2343">
        <f t="shared" si="1248"/>
        <v>3.6145</v>
      </c>
      <c r="I815" s="2343">
        <f t="shared" si="1249"/>
        <v>4.3644999999999996</v>
      </c>
      <c r="J815" s="2354">
        <f t="shared" si="1250"/>
        <v>6.4859999999999998</v>
      </c>
      <c r="K815" s="2214">
        <f t="shared" si="1251"/>
        <v>14.465</v>
      </c>
      <c r="L815" s="1754"/>
      <c r="M815" s="65"/>
      <c r="N815" s="65"/>
      <c r="O815" s="65"/>
      <c r="P815" s="218"/>
      <c r="Q815" s="2511"/>
      <c r="R815" s="97"/>
      <c r="S815" s="98"/>
      <c r="T815" s="2512"/>
      <c r="U815" s="41"/>
      <c r="V815" s="41"/>
      <c r="W815" s="41"/>
      <c r="X815" s="100"/>
      <c r="Y815" s="101"/>
      <c r="Z815" s="101"/>
      <c r="AA815" s="101"/>
      <c r="AB815" s="102"/>
      <c r="AC815" s="484"/>
      <c r="AD815" s="484"/>
      <c r="AE815" s="484"/>
      <c r="AF815" s="2403"/>
      <c r="AG815" s="2407">
        <v>3</v>
      </c>
      <c r="AH815" s="546">
        <v>5</v>
      </c>
      <c r="AI815" s="546">
        <v>6</v>
      </c>
      <c r="AJ815" s="724">
        <f t="shared" si="1242"/>
        <v>14</v>
      </c>
      <c r="AK815" s="485"/>
      <c r="AL815" s="486"/>
      <c r="AM815" s="486"/>
      <c r="AN815" s="2361"/>
      <c r="AO815" s="2227"/>
      <c r="AP815" s="2227"/>
      <c r="AQ815" s="2227"/>
      <c r="AR815" s="108"/>
      <c r="AS815" s="358"/>
      <c r="AT815" s="358"/>
      <c r="AU815" s="358"/>
      <c r="AV815" s="1983"/>
      <c r="AW815" s="1971"/>
      <c r="AX815" s="665"/>
      <c r="AY815" s="666"/>
      <c r="AZ815" s="1963"/>
      <c r="BA815" s="4"/>
      <c r="BB815" s="4"/>
      <c r="BC815" s="4"/>
      <c r="BD815" s="2395"/>
      <c r="BE815" s="1906"/>
      <c r="BF815" s="683"/>
      <c r="BG815" s="2466"/>
      <c r="BH815" s="2409"/>
      <c r="BI815" s="221"/>
      <c r="BJ815" s="221"/>
      <c r="BK815" s="221"/>
      <c r="BL815" s="220"/>
      <c r="BM815" s="1982"/>
      <c r="BN815" s="358"/>
      <c r="BO815" s="358"/>
      <c r="BP815" s="1983"/>
      <c r="BQ815" s="109"/>
      <c r="BR815" s="109"/>
      <c r="BS815" s="109"/>
      <c r="BT815" s="608"/>
      <c r="BU815" s="1939"/>
      <c r="BV815" s="109"/>
      <c r="BW815" s="109"/>
      <c r="BX815" s="1940"/>
      <c r="BY815" s="374"/>
      <c r="BZ815" s="374"/>
      <c r="CA815" s="374"/>
      <c r="CB815" s="2263"/>
      <c r="CC815" s="41"/>
      <c r="CD815" s="41"/>
      <c r="CE815" s="41"/>
      <c r="CF815" s="2500"/>
      <c r="CG815" s="38"/>
      <c r="CH815" s="38"/>
      <c r="CI815" s="38"/>
      <c r="CJ815" s="117"/>
      <c r="CK815" s="221"/>
      <c r="CL815" s="221"/>
      <c r="CM815" s="221"/>
      <c r="CN815" s="220"/>
      <c r="CO815" s="1858"/>
      <c r="CQ815" s="3"/>
      <c r="CR815" s="2020"/>
      <c r="CV815" s="121"/>
      <c r="CW815" s="2"/>
      <c r="CY815" s="3"/>
      <c r="CZ815" s="3"/>
      <c r="DA815" s="2418"/>
      <c r="DB815" s="378"/>
      <c r="DC815" s="2448"/>
      <c r="DD815" s="369"/>
      <c r="DE815" s="2"/>
      <c r="DG815" s="3"/>
      <c r="DH815" s="3"/>
      <c r="DI815" s="2"/>
      <c r="DK815" s="3"/>
      <c r="DL815" s="3"/>
      <c r="DM815" s="90"/>
      <c r="DN815" s="90"/>
      <c r="DO815" s="90"/>
      <c r="DP815" s="103"/>
      <c r="DQ815" s="2"/>
      <c r="DS815" s="3"/>
      <c r="DT815" s="121"/>
      <c r="DU815" s="2"/>
      <c r="DW815" s="3"/>
      <c r="DX815" s="121"/>
      <c r="DY815" s="2"/>
      <c r="EA815" s="3"/>
      <c r="EB815" s="121"/>
      <c r="EC815" s="2"/>
      <c r="EE815" s="3"/>
      <c r="EF815" s="121"/>
      <c r="EG815" s="2"/>
      <c r="EI815" s="3"/>
      <c r="EJ815" s="121"/>
      <c r="EK815" s="2"/>
      <c r="EM815" s="3"/>
      <c r="EN815" s="121"/>
      <c r="EO815" s="1870"/>
      <c r="EP815" s="462"/>
      <c r="EQ815" s="462"/>
      <c r="ER815" s="1871"/>
      <c r="ES815" s="2"/>
      <c r="EU815" s="3"/>
      <c r="EV815" s="121"/>
      <c r="EW815" s="2"/>
      <c r="EY815" s="3"/>
      <c r="EZ815" s="121"/>
      <c r="FA815" s="2"/>
      <c r="FC815" s="3"/>
      <c r="FD815" s="121"/>
      <c r="FE815" s="1682"/>
      <c r="FF815" s="1683"/>
      <c r="FG815" s="1684"/>
      <c r="FH815" s="1685"/>
      <c r="FL815" s="2252"/>
      <c r="FP815" s="2252"/>
      <c r="FQ815" s="1858"/>
      <c r="FT815" s="2252"/>
      <c r="FX815" s="2252"/>
      <c r="FY815" s="1870"/>
      <c r="FZ815" s="462"/>
      <c r="GA815" s="462"/>
      <c r="GB815" s="1871"/>
      <c r="GC815" s="1906"/>
      <c r="GD815" s="683"/>
      <c r="GE815" s="683"/>
      <c r="GF815" s="1907"/>
      <c r="GG815" s="1858"/>
      <c r="GJ815" s="2252"/>
      <c r="GK815" s="1858"/>
      <c r="GN815" s="2252"/>
      <c r="GR815" s="2252"/>
      <c r="GS815" s="374"/>
      <c r="GT815" s="374"/>
      <c r="GU815" s="374"/>
      <c r="GV815" s="2263"/>
      <c r="GW815" s="1870"/>
      <c r="GX815" s="462"/>
      <c r="GY815" s="462"/>
      <c r="GZ815" s="1871"/>
      <c r="HA815" s="1870"/>
      <c r="HB815" s="462"/>
      <c r="HC815" s="462"/>
      <c r="HD815" s="1871"/>
      <c r="HE815" s="1870"/>
      <c r="HF815" s="462"/>
      <c r="HG815" s="462"/>
      <c r="HH815" s="1871"/>
      <c r="HI815" s="374"/>
      <c r="HJ815" s="374"/>
      <c r="HK815" s="374"/>
      <c r="HL815" s="2263"/>
      <c r="HM815" s="1870"/>
      <c r="HN815" s="462"/>
      <c r="HO815" s="462"/>
      <c r="HP815" s="1871"/>
      <c r="HQ815" s="1870"/>
      <c r="HR815" s="462"/>
      <c r="HS815" s="462"/>
      <c r="HT815" s="1871"/>
      <c r="HU815" s="1870"/>
      <c r="HV815" s="462"/>
      <c r="HW815" s="462"/>
      <c r="HX815" s="1871"/>
      <c r="HY815" s="1870"/>
      <c r="HZ815" s="462"/>
      <c r="IA815" s="462"/>
      <c r="IB815" s="1871"/>
      <c r="IC815" s="374"/>
      <c r="ID815" s="374"/>
      <c r="IE815" s="374"/>
      <c r="IF815" s="2263"/>
      <c r="IG815" s="1870"/>
      <c r="IH815" s="462"/>
      <c r="II815" s="462"/>
      <c r="IJ815" s="1871"/>
      <c r="IK815" s="1870"/>
      <c r="IL815" s="462"/>
      <c r="IM815" s="462"/>
      <c r="IN815" s="1871"/>
      <c r="IO815" s="374"/>
      <c r="IP815" s="374"/>
      <c r="IQ815" s="374"/>
      <c r="IR815" s="2263"/>
      <c r="IS815" s="1870"/>
      <c r="IT815" s="462"/>
      <c r="IU815" s="462"/>
      <c r="IV815" s="1871"/>
      <c r="IW815" s="1869"/>
      <c r="IX815" s="374"/>
      <c r="IY815" s="374"/>
      <c r="IZ815" s="2263"/>
      <c r="JA815" s="1869"/>
      <c r="JB815" s="374"/>
      <c r="JC815" s="374"/>
      <c r="JD815" s="2263"/>
      <c r="JE815" s="1869"/>
      <c r="JF815" s="374"/>
      <c r="JG815" s="374"/>
      <c r="JH815" s="2263"/>
      <c r="JI815" s="1869"/>
      <c r="JJ815" s="374"/>
      <c r="JK815" s="374"/>
      <c r="JL815" s="2263"/>
      <c r="JM815" s="1870"/>
      <c r="JN815" s="462"/>
      <c r="JO815" s="462"/>
      <c r="JP815" s="1871"/>
      <c r="JQ815" s="1870"/>
      <c r="JR815" s="462"/>
      <c r="JS815" s="462"/>
      <c r="JT815" s="1871"/>
      <c r="JU815" s="1870"/>
      <c r="JV815" s="462"/>
      <c r="JW815" s="462"/>
      <c r="JX815" s="1871"/>
      <c r="JY815" s="1870"/>
      <c r="JZ815" s="462"/>
      <c r="KA815" s="462"/>
      <c r="KB815" s="1871"/>
      <c r="KC815" s="1870"/>
      <c r="KD815" s="462"/>
      <c r="KE815" s="462"/>
      <c r="KF815" s="1871"/>
      <c r="KG815" s="1870"/>
      <c r="KH815" s="462"/>
      <c r="KI815" s="462"/>
      <c r="KJ815" s="1871"/>
      <c r="KK815" s="1870"/>
      <c r="KL815" s="462"/>
      <c r="KM815" s="462"/>
      <c r="KN815" s="1871"/>
      <c r="KO815" s="1870"/>
      <c r="KP815" s="462"/>
      <c r="KQ815" s="462"/>
      <c r="KR815" s="1871"/>
      <c r="KS815" s="1870"/>
      <c r="KT815" s="462"/>
      <c r="KU815" s="462"/>
      <c r="KV815" s="1871"/>
      <c r="KW815" s="1870"/>
      <c r="KX815" s="462"/>
      <c r="KY815" s="462"/>
      <c r="KZ815" s="1871"/>
      <c r="LA815" s="1870"/>
      <c r="LB815" s="462"/>
      <c r="LC815" s="462"/>
      <c r="LD815" s="1871"/>
      <c r="LE815" s="1870">
        <v>4</v>
      </c>
      <c r="LF815" s="462">
        <v>4</v>
      </c>
      <c r="LG815" s="462">
        <v>8</v>
      </c>
      <c r="LH815" s="1871">
        <f t="shared" si="1243"/>
        <v>16</v>
      </c>
      <c r="LI815" s="1869"/>
      <c r="LJ815" s="374"/>
      <c r="LK815" s="374"/>
      <c r="LL815" s="2263"/>
      <c r="LM815" s="1870"/>
      <c r="LN815" s="462"/>
      <c r="LO815" s="462"/>
      <c r="LP815" s="1871"/>
      <c r="LQ815" s="1869"/>
      <c r="LR815" s="374"/>
      <c r="LS815" s="374"/>
      <c r="LT815" s="2263"/>
      <c r="LU815" s="1870">
        <v>3</v>
      </c>
      <c r="LV815" s="462">
        <v>4</v>
      </c>
      <c r="LW815" s="462">
        <v>6</v>
      </c>
      <c r="LX815" s="1871">
        <f t="shared" si="1252"/>
        <v>13</v>
      </c>
      <c r="LY815" s="2569"/>
      <c r="LZ815" s="805"/>
      <c r="MA815" s="805"/>
      <c r="MB815" s="2568"/>
      <c r="MC815" s="2569">
        <f t="shared" ref="MC815" si="1256">MF815*6/20</f>
        <v>4.4580000000000002</v>
      </c>
      <c r="MD815" s="805">
        <f t="shared" ref="MD815" si="1257">MF815*6/20</f>
        <v>4.4580000000000002</v>
      </c>
      <c r="ME815" s="805">
        <f t="shared" ref="ME815" si="1258">MF815*8/20</f>
        <v>5.944</v>
      </c>
      <c r="MF815" s="2568">
        <v>14.86</v>
      </c>
      <c r="MG815" s="2569"/>
      <c r="MH815" s="805"/>
      <c r="MI815" s="805"/>
      <c r="MJ815" s="2568"/>
      <c r="MK815" s="2569"/>
      <c r="ML815" s="805"/>
      <c r="MM815" s="805"/>
      <c r="MN815" s="2568"/>
      <c r="MO815" s="2569"/>
      <c r="MP815" s="805"/>
      <c r="MQ815" s="805"/>
      <c r="MR815" s="2568"/>
      <c r="MS815" s="2569"/>
      <c r="MT815" s="805"/>
      <c r="MU815" s="805"/>
      <c r="MV815" s="2568"/>
      <c r="MW815" s="2569"/>
      <c r="MX815" s="805"/>
      <c r="MY815" s="805"/>
      <c r="MZ815" s="2568"/>
      <c r="NA815" s="2569"/>
      <c r="NB815" s="805"/>
      <c r="NC815" s="805"/>
      <c r="ND815" s="2568"/>
    </row>
    <row r="816" spans="1:368" s="78" customFormat="1" thickBot="1">
      <c r="A816" s="899"/>
      <c r="B816" s="1754"/>
      <c r="C816" s="1790"/>
      <c r="D816" s="2331"/>
      <c r="E816" s="1790"/>
      <c r="F816" s="2342"/>
      <c r="G816" s="2342" t="s">
        <v>877</v>
      </c>
      <c r="H816" s="2377">
        <f t="shared" si="1248"/>
        <v>5.5</v>
      </c>
      <c r="I816" s="2352">
        <f t="shared" si="1249"/>
        <v>5.25</v>
      </c>
      <c r="J816" s="2352">
        <f t="shared" si="1250"/>
        <v>7</v>
      </c>
      <c r="K816" s="2362">
        <f t="shared" si="1251"/>
        <v>17.75</v>
      </c>
      <c r="L816" s="1754"/>
      <c r="M816" s="65"/>
      <c r="N816" s="65"/>
      <c r="O816" s="65"/>
      <c r="P816" s="218"/>
      <c r="Q816" s="2511"/>
      <c r="R816" s="97"/>
      <c r="S816" s="98"/>
      <c r="T816" s="2512"/>
      <c r="U816" s="41"/>
      <c r="V816" s="41"/>
      <c r="W816" s="41"/>
      <c r="X816" s="100"/>
      <c r="Y816" s="101"/>
      <c r="Z816" s="101"/>
      <c r="AA816" s="101"/>
      <c r="AB816" s="102"/>
      <c r="AC816" s="484"/>
      <c r="AD816" s="484"/>
      <c r="AE816" s="484"/>
      <c r="AF816" s="2403"/>
      <c r="AG816" s="2407">
        <v>6</v>
      </c>
      <c r="AH816" s="546">
        <v>5</v>
      </c>
      <c r="AI816" s="546">
        <v>6</v>
      </c>
      <c r="AJ816" s="724">
        <f t="shared" si="1242"/>
        <v>17</v>
      </c>
      <c r="AK816" s="485"/>
      <c r="AL816" s="486"/>
      <c r="AM816" s="486"/>
      <c r="AN816" s="2361"/>
      <c r="AO816" s="2227"/>
      <c r="AP816" s="2227"/>
      <c r="AQ816" s="2227"/>
      <c r="AR816" s="108"/>
      <c r="AS816" s="358"/>
      <c r="AT816" s="358"/>
      <c r="AU816" s="358"/>
      <c r="AV816" s="1983"/>
      <c r="AW816" s="1971"/>
      <c r="AX816" s="665"/>
      <c r="AY816" s="666"/>
      <c r="AZ816" s="1963"/>
      <c r="BA816" s="4"/>
      <c r="BB816" s="4"/>
      <c r="BC816" s="4"/>
      <c r="BD816" s="2395"/>
      <c r="BE816" s="1906"/>
      <c r="BF816" s="683"/>
      <c r="BG816" s="2466"/>
      <c r="BH816" s="2409"/>
      <c r="BI816" s="221"/>
      <c r="BJ816" s="221"/>
      <c r="BK816" s="221"/>
      <c r="BL816" s="220"/>
      <c r="BM816" s="1982"/>
      <c r="BN816" s="358"/>
      <c r="BO816" s="358"/>
      <c r="BP816" s="1983"/>
      <c r="BQ816" s="109"/>
      <c r="BR816" s="109"/>
      <c r="BS816" s="109"/>
      <c r="BT816" s="608"/>
      <c r="BU816" s="1939"/>
      <c r="BV816" s="109"/>
      <c r="BW816" s="109"/>
      <c r="BX816" s="1940"/>
      <c r="BY816" s="374"/>
      <c r="BZ816" s="374"/>
      <c r="CA816" s="374"/>
      <c r="CB816" s="2263"/>
      <c r="CC816" s="41"/>
      <c r="CD816" s="41"/>
      <c r="CE816" s="41"/>
      <c r="CF816" s="2500"/>
      <c r="CG816" s="38"/>
      <c r="CH816" s="38"/>
      <c r="CI816" s="38"/>
      <c r="CJ816" s="117"/>
      <c r="CK816" s="221"/>
      <c r="CL816" s="221"/>
      <c r="CM816" s="221"/>
      <c r="CN816" s="220"/>
      <c r="CO816" s="1858"/>
      <c r="CQ816" s="3"/>
      <c r="CR816" s="2020"/>
      <c r="CV816" s="121"/>
      <c r="CW816" s="2"/>
      <c r="CY816" s="3"/>
      <c r="CZ816" s="3"/>
      <c r="DA816" s="2418"/>
      <c r="DB816" s="378"/>
      <c r="DC816" s="2448"/>
      <c r="DD816" s="369"/>
      <c r="DE816" s="2"/>
      <c r="DG816" s="3"/>
      <c r="DH816" s="3"/>
      <c r="DI816" s="2"/>
      <c r="DK816" s="3"/>
      <c r="DL816" s="3"/>
      <c r="DM816" s="90"/>
      <c r="DN816" s="90"/>
      <c r="DO816" s="90"/>
      <c r="DP816" s="103"/>
      <c r="DQ816" s="2"/>
      <c r="DS816" s="3"/>
      <c r="DT816" s="121"/>
      <c r="DU816" s="2"/>
      <c r="DW816" s="3"/>
      <c r="DX816" s="121"/>
      <c r="DY816" s="2"/>
      <c r="EA816" s="3"/>
      <c r="EB816" s="121"/>
      <c r="EC816" s="2"/>
      <c r="EE816" s="3"/>
      <c r="EF816" s="121"/>
      <c r="EG816" s="2"/>
      <c r="EI816" s="3"/>
      <c r="EJ816" s="121"/>
      <c r="EK816" s="2"/>
      <c r="EM816" s="3"/>
      <c r="EN816" s="121"/>
      <c r="EO816" s="1870"/>
      <c r="EP816" s="462"/>
      <c r="EQ816" s="462"/>
      <c r="ER816" s="1871"/>
      <c r="ES816" s="2"/>
      <c r="EU816" s="3"/>
      <c r="EV816" s="121"/>
      <c r="EW816" s="2"/>
      <c r="EY816" s="3"/>
      <c r="EZ816" s="121"/>
      <c r="FA816" s="2"/>
      <c r="FC816" s="3"/>
      <c r="FD816" s="121"/>
      <c r="FE816" s="1682"/>
      <c r="FF816" s="1683"/>
      <c r="FG816" s="1684"/>
      <c r="FH816" s="1685"/>
      <c r="FL816" s="2252"/>
      <c r="FP816" s="2252"/>
      <c r="FQ816" s="1858"/>
      <c r="FT816" s="2252"/>
      <c r="FX816" s="2252"/>
      <c r="FY816" s="1870"/>
      <c r="FZ816" s="462"/>
      <c r="GA816" s="462"/>
      <c r="GB816" s="1871"/>
      <c r="GC816" s="374"/>
      <c r="GD816" s="374"/>
      <c r="GE816" s="374"/>
      <c r="GF816" s="2263"/>
      <c r="GG816" s="1858"/>
      <c r="GJ816" s="2252"/>
      <c r="GK816" s="1858"/>
      <c r="GN816" s="2252"/>
      <c r="GR816" s="2252"/>
      <c r="GS816" s="374"/>
      <c r="GT816" s="374"/>
      <c r="GU816" s="374"/>
      <c r="GV816" s="2263"/>
      <c r="GW816" s="1870"/>
      <c r="GX816" s="462"/>
      <c r="GY816" s="462"/>
      <c r="GZ816" s="1871"/>
      <c r="HA816" s="1870"/>
      <c r="HB816" s="462"/>
      <c r="HC816" s="462"/>
      <c r="HD816" s="1871"/>
      <c r="HE816" s="1870"/>
      <c r="HF816" s="462"/>
      <c r="HG816" s="462"/>
      <c r="HH816" s="1871"/>
      <c r="HI816" s="374"/>
      <c r="HJ816" s="374"/>
      <c r="HK816" s="374"/>
      <c r="HL816" s="2263"/>
      <c r="HM816" s="1870"/>
      <c r="HN816" s="462"/>
      <c r="HO816" s="462"/>
      <c r="HP816" s="1871"/>
      <c r="HQ816" s="1870"/>
      <c r="HR816" s="462"/>
      <c r="HS816" s="462"/>
      <c r="HT816" s="1871"/>
      <c r="HU816" s="1870"/>
      <c r="HV816" s="462"/>
      <c r="HW816" s="462"/>
      <c r="HX816" s="1871"/>
      <c r="HY816" s="1870"/>
      <c r="HZ816" s="462"/>
      <c r="IA816" s="462"/>
      <c r="IB816" s="1871"/>
      <c r="IC816" s="374"/>
      <c r="ID816" s="374"/>
      <c r="IE816" s="374"/>
      <c r="IF816" s="2263"/>
      <c r="IG816" s="1870"/>
      <c r="IH816" s="462"/>
      <c r="II816" s="462"/>
      <c r="IJ816" s="1871"/>
      <c r="IK816" s="1870"/>
      <c r="IL816" s="462"/>
      <c r="IM816" s="462"/>
      <c r="IN816" s="1871"/>
      <c r="IO816" s="374"/>
      <c r="IP816" s="374"/>
      <c r="IQ816" s="374"/>
      <c r="IR816" s="2263"/>
      <c r="IS816" s="1870"/>
      <c r="IT816" s="462"/>
      <c r="IU816" s="462"/>
      <c r="IV816" s="1871"/>
      <c r="IW816" s="1869"/>
      <c r="IX816" s="374"/>
      <c r="IY816" s="374"/>
      <c r="IZ816" s="2263"/>
      <c r="JA816" s="1869"/>
      <c r="JB816" s="374"/>
      <c r="JC816" s="374"/>
      <c r="JD816" s="2263"/>
      <c r="JE816" s="1869"/>
      <c r="JF816" s="374"/>
      <c r="JG816" s="374"/>
      <c r="JH816" s="2263"/>
      <c r="JI816" s="1869"/>
      <c r="JJ816" s="374"/>
      <c r="JK816" s="374"/>
      <c r="JL816" s="2263"/>
      <c r="JM816" s="1870"/>
      <c r="JN816" s="462"/>
      <c r="JO816" s="462"/>
      <c r="JP816" s="1871"/>
      <c r="JQ816" s="1870"/>
      <c r="JR816" s="462"/>
      <c r="JS816" s="462"/>
      <c r="JT816" s="1871"/>
      <c r="JU816" s="1870"/>
      <c r="JV816" s="462"/>
      <c r="JW816" s="462"/>
      <c r="JX816" s="1871"/>
      <c r="JY816" s="1870"/>
      <c r="JZ816" s="462"/>
      <c r="KA816" s="462"/>
      <c r="KB816" s="1871"/>
      <c r="KC816" s="1870"/>
      <c r="KD816" s="462"/>
      <c r="KE816" s="462"/>
      <c r="KF816" s="1871"/>
      <c r="KG816" s="1870"/>
      <c r="KH816" s="462"/>
      <c r="KI816" s="462"/>
      <c r="KJ816" s="1871"/>
      <c r="KK816" s="1870"/>
      <c r="KL816" s="462"/>
      <c r="KM816" s="462"/>
      <c r="KN816" s="1871"/>
      <c r="KO816" s="1870"/>
      <c r="KP816" s="462"/>
      <c r="KQ816" s="462"/>
      <c r="KR816" s="1871"/>
      <c r="KS816" s="1870"/>
      <c r="KT816" s="462"/>
      <c r="KU816" s="462"/>
      <c r="KV816" s="1871"/>
      <c r="KW816" s="1870"/>
      <c r="KX816" s="462"/>
      <c r="KY816" s="462"/>
      <c r="KZ816" s="1871"/>
      <c r="LA816" s="1870"/>
      <c r="LB816" s="462"/>
      <c r="LC816" s="462"/>
      <c r="LD816" s="1871"/>
      <c r="LE816" s="1870">
        <v>5</v>
      </c>
      <c r="LF816" s="462">
        <v>5</v>
      </c>
      <c r="LG816" s="462">
        <v>8</v>
      </c>
      <c r="LH816" s="1871">
        <f t="shared" si="1243"/>
        <v>18</v>
      </c>
      <c r="LI816" s="1869"/>
      <c r="LJ816" s="374"/>
      <c r="LK816" s="374"/>
      <c r="LL816" s="2263"/>
      <c r="LM816" s="1870"/>
      <c r="LN816" s="462"/>
      <c r="LO816" s="462"/>
      <c r="LP816" s="1871"/>
      <c r="LQ816" s="1869"/>
      <c r="LR816" s="374"/>
      <c r="LS816" s="374"/>
      <c r="LT816" s="2263"/>
      <c r="LU816" s="1870">
        <v>5</v>
      </c>
      <c r="LV816" s="462">
        <v>5</v>
      </c>
      <c r="LW816" s="462">
        <v>8</v>
      </c>
      <c r="LX816" s="1871">
        <f t="shared" si="1252"/>
        <v>18</v>
      </c>
      <c r="LY816" s="1870"/>
      <c r="LZ816" s="462"/>
      <c r="MA816" s="462"/>
      <c r="MB816" s="1871"/>
      <c r="MC816" s="1870">
        <v>6</v>
      </c>
      <c r="MD816" s="462">
        <v>6</v>
      </c>
      <c r="ME816" s="462">
        <v>6</v>
      </c>
      <c r="MF816" s="1871">
        <f t="shared" si="1247"/>
        <v>18</v>
      </c>
      <c r="MG816" s="1870"/>
      <c r="MH816" s="462"/>
      <c r="MI816" s="462"/>
      <c r="MJ816" s="1871"/>
      <c r="MK816" s="1870"/>
      <c r="ML816" s="462"/>
      <c r="MM816" s="462"/>
      <c r="MN816" s="1871"/>
      <c r="MO816" s="1870"/>
      <c r="MP816" s="462"/>
      <c r="MQ816" s="462"/>
      <c r="MR816" s="1871"/>
      <c r="MS816" s="1870"/>
      <c r="MT816" s="462"/>
      <c r="MU816" s="462"/>
      <c r="MV816" s="1871"/>
      <c r="MW816" s="1870"/>
      <c r="MX816" s="462"/>
      <c r="MY816" s="462"/>
      <c r="MZ816" s="1871"/>
      <c r="NA816" s="1870"/>
      <c r="NB816" s="462"/>
      <c r="NC816" s="462"/>
      <c r="ND816" s="1871"/>
    </row>
    <row r="817" spans="1:368" s="78" customFormat="1" thickBot="1">
      <c r="A817" s="899"/>
      <c r="B817" s="1754"/>
      <c r="C817" s="1790"/>
      <c r="D817" s="2331"/>
      <c r="E817" s="1790"/>
      <c r="F817" s="2342"/>
      <c r="G817" s="2342" t="s">
        <v>390</v>
      </c>
      <c r="H817" s="2343">
        <f t="shared" si="1248"/>
        <v>4.3532500000000001</v>
      </c>
      <c r="I817" s="2343">
        <f t="shared" si="1249"/>
        <v>4.1032500000000001</v>
      </c>
      <c r="J817" s="2343">
        <f t="shared" si="1250"/>
        <v>5.9710000000000001</v>
      </c>
      <c r="K817" s="2214">
        <f t="shared" si="1251"/>
        <v>14.4275</v>
      </c>
      <c r="L817" s="1754"/>
      <c r="M817" s="65"/>
      <c r="N817" s="65"/>
      <c r="O817" s="65"/>
      <c r="P817" s="218"/>
      <c r="Q817" s="2511"/>
      <c r="R817" s="97"/>
      <c r="S817" s="98"/>
      <c r="T817" s="2512"/>
      <c r="U817" s="41"/>
      <c r="V817" s="41"/>
      <c r="W817" s="41"/>
      <c r="X817" s="100"/>
      <c r="Y817" s="101"/>
      <c r="Z817" s="101"/>
      <c r="AA817" s="101"/>
      <c r="AB817" s="102"/>
      <c r="AC817" s="484"/>
      <c r="AD817" s="484"/>
      <c r="AE817" s="484"/>
      <c r="AF817" s="2403"/>
      <c r="AG817" s="2497">
        <f t="shared" ref="AG817" si="1259">AJ817*6/20</f>
        <v>4.4130000000000003</v>
      </c>
      <c r="AH817" s="2473">
        <f t="shared" ref="AH817" si="1260">AJ817*6/20</f>
        <v>4.4130000000000003</v>
      </c>
      <c r="AI817" s="2473">
        <f t="shared" ref="AI817" si="1261">AJ817*8/20</f>
        <v>5.8840000000000003</v>
      </c>
      <c r="AJ817" s="2498">
        <v>14.71</v>
      </c>
      <c r="AK817" s="485"/>
      <c r="AL817" s="486"/>
      <c r="AM817" s="486"/>
      <c r="AN817" s="2361"/>
      <c r="AO817" s="2227"/>
      <c r="AP817" s="2227"/>
      <c r="AQ817" s="2227"/>
      <c r="AR817" s="108"/>
      <c r="AS817" s="358"/>
      <c r="AT817" s="358"/>
      <c r="AU817" s="358"/>
      <c r="AV817" s="1983"/>
      <c r="AW817" s="1971"/>
      <c r="AX817" s="665"/>
      <c r="AY817" s="666"/>
      <c r="AZ817" s="1963"/>
      <c r="BA817" s="4"/>
      <c r="BB817" s="4"/>
      <c r="BC817" s="4"/>
      <c r="BD817" s="2395"/>
      <c r="BE817" s="2401"/>
      <c r="BF817" s="368"/>
      <c r="BG817" s="2451"/>
      <c r="BH817" s="2448"/>
      <c r="BI817" s="221"/>
      <c r="BJ817" s="221"/>
      <c r="BK817" s="221"/>
      <c r="BL817" s="220"/>
      <c r="BM817" s="1982"/>
      <c r="BN817" s="358"/>
      <c r="BO817" s="358"/>
      <c r="BP817" s="1983"/>
      <c r="BQ817" s="109"/>
      <c r="BR817" s="109"/>
      <c r="BS817" s="109"/>
      <c r="BT817" s="608"/>
      <c r="BU817" s="1939"/>
      <c r="BV817" s="109"/>
      <c r="BW817" s="109"/>
      <c r="BX817" s="1940"/>
      <c r="BY817" s="374"/>
      <c r="BZ817" s="374"/>
      <c r="CA817" s="374"/>
      <c r="CB817" s="2263"/>
      <c r="CC817" s="1906"/>
      <c r="CD817" s="683"/>
      <c r="CE817" s="683"/>
      <c r="CF817" s="1907"/>
      <c r="CG817" s="38"/>
      <c r="CH817" s="38"/>
      <c r="CI817" s="38"/>
      <c r="CJ817" s="117"/>
      <c r="CK817" s="221"/>
      <c r="CL817" s="221"/>
      <c r="CM817" s="221"/>
      <c r="CN817" s="220"/>
      <c r="CO817" s="1858"/>
      <c r="CQ817" s="3"/>
      <c r="CR817" s="2020"/>
      <c r="CV817" s="121"/>
      <c r="CW817" s="2"/>
      <c r="CY817" s="3"/>
      <c r="CZ817" s="3"/>
      <c r="DA817" s="2418"/>
      <c r="DB817" s="378"/>
      <c r="DC817" s="2448"/>
      <c r="DD817" s="369"/>
      <c r="DE817" s="2"/>
      <c r="DG817" s="3"/>
      <c r="DH817" s="3"/>
      <c r="DI817" s="2"/>
      <c r="DK817" s="3"/>
      <c r="DL817" s="3"/>
      <c r="DM817" s="90"/>
      <c r="DN817" s="90"/>
      <c r="DO817" s="90"/>
      <c r="DP817" s="103"/>
      <c r="DQ817" s="2"/>
      <c r="DS817" s="3"/>
      <c r="DT817" s="121"/>
      <c r="DU817" s="2"/>
      <c r="DW817" s="3"/>
      <c r="DX817" s="121"/>
      <c r="DY817" s="2"/>
      <c r="EA817" s="3"/>
      <c r="EB817" s="121"/>
      <c r="EC817" s="2"/>
      <c r="EE817" s="3"/>
      <c r="EF817" s="121"/>
      <c r="EG817" s="2"/>
      <c r="EI817" s="3"/>
      <c r="EJ817" s="121"/>
      <c r="EK817" s="2"/>
      <c r="EM817" s="3"/>
      <c r="EN817" s="121"/>
      <c r="EO817" s="1870"/>
      <c r="EP817" s="462"/>
      <c r="EQ817" s="462"/>
      <c r="ER817" s="1871"/>
      <c r="ES817" s="2"/>
      <c r="EU817" s="3"/>
      <c r="EV817" s="121"/>
      <c r="EW817" s="2"/>
      <c r="EY817" s="3"/>
      <c r="EZ817" s="121"/>
      <c r="FA817" s="2"/>
      <c r="FC817" s="3"/>
      <c r="FD817" s="121"/>
      <c r="FE817" s="1682"/>
      <c r="FF817" s="1683"/>
      <c r="FG817" s="1684"/>
      <c r="FH817" s="1685"/>
      <c r="FL817" s="2252"/>
      <c r="FP817" s="2252"/>
      <c r="FQ817" s="1858"/>
      <c r="FT817" s="2252"/>
      <c r="FX817" s="2252"/>
      <c r="FY817" s="1870"/>
      <c r="FZ817" s="462"/>
      <c r="GA817" s="462"/>
      <c r="GB817" s="1871"/>
      <c r="GC817" s="374"/>
      <c r="GD817" s="374"/>
      <c r="GE817" s="374"/>
      <c r="GF817" s="2263"/>
      <c r="GG817" s="1858"/>
      <c r="GJ817" s="2252"/>
      <c r="GK817" s="1858"/>
      <c r="GN817" s="2252"/>
      <c r="GR817" s="2252"/>
      <c r="GS817" s="374"/>
      <c r="GT817" s="374"/>
      <c r="GU817" s="374"/>
      <c r="GV817" s="2263"/>
      <c r="GW817" s="1870"/>
      <c r="GX817" s="462"/>
      <c r="GY817" s="462"/>
      <c r="GZ817" s="1871"/>
      <c r="HA817" s="1870"/>
      <c r="HB817" s="462"/>
      <c r="HC817" s="462"/>
      <c r="HD817" s="1871"/>
      <c r="HE817" s="1870"/>
      <c r="HF817" s="462"/>
      <c r="HG817" s="462"/>
      <c r="HH817" s="1871"/>
      <c r="HI817" s="374"/>
      <c r="HJ817" s="374"/>
      <c r="HK817" s="374"/>
      <c r="HL817" s="2263"/>
      <c r="HM817" s="1870"/>
      <c r="HN817" s="462"/>
      <c r="HO817" s="462"/>
      <c r="HP817" s="1871"/>
      <c r="HQ817" s="374"/>
      <c r="HR817" s="374"/>
      <c r="HS817" s="374"/>
      <c r="HT817" s="2263"/>
      <c r="HU817" s="1870"/>
      <c r="HV817" s="462"/>
      <c r="HW817" s="462"/>
      <c r="HX817" s="1871"/>
      <c r="HY817" s="1870"/>
      <c r="HZ817" s="462"/>
      <c r="IA817" s="462"/>
      <c r="IB817" s="1871"/>
      <c r="IC817" s="374"/>
      <c r="ID817" s="374"/>
      <c r="IE817" s="374"/>
      <c r="IF817" s="2263"/>
      <c r="IG817" s="1870"/>
      <c r="IH817" s="462"/>
      <c r="II817" s="462"/>
      <c r="IJ817" s="1871"/>
      <c r="IK817" s="1870"/>
      <c r="IL817" s="462"/>
      <c r="IM817" s="462"/>
      <c r="IN817" s="1871"/>
      <c r="IO817" s="374"/>
      <c r="IP817" s="374"/>
      <c r="IQ817" s="374"/>
      <c r="IR817" s="2263"/>
      <c r="IS817" s="1870"/>
      <c r="IT817" s="462"/>
      <c r="IU817" s="462"/>
      <c r="IV817" s="1871"/>
      <c r="IW817" s="1869"/>
      <c r="IX817" s="374"/>
      <c r="IY817" s="374"/>
      <c r="IZ817" s="2263"/>
      <c r="JA817" s="1869"/>
      <c r="JB817" s="374"/>
      <c r="JC817" s="374"/>
      <c r="JD817" s="2263"/>
      <c r="JE817" s="1869"/>
      <c r="JF817" s="374"/>
      <c r="JG817" s="374"/>
      <c r="JH817" s="2263"/>
      <c r="JI817" s="1869"/>
      <c r="JJ817" s="374"/>
      <c r="JK817" s="374"/>
      <c r="JL817" s="2263"/>
      <c r="JM817" s="1870"/>
      <c r="JN817" s="462"/>
      <c r="JO817" s="462"/>
      <c r="JP817" s="1871"/>
      <c r="JQ817" s="1870"/>
      <c r="JR817" s="462"/>
      <c r="JS817" s="462"/>
      <c r="JT817" s="1871"/>
      <c r="JU817" s="1870"/>
      <c r="JV817" s="462"/>
      <c r="JW817" s="462"/>
      <c r="JX817" s="1871"/>
      <c r="JY817" s="1870"/>
      <c r="JZ817" s="462"/>
      <c r="KA817" s="462"/>
      <c r="KB817" s="1871"/>
      <c r="KC817" s="1870"/>
      <c r="KD817" s="462"/>
      <c r="KE817" s="462"/>
      <c r="KF817" s="1871"/>
      <c r="KG817" s="1870"/>
      <c r="KH817" s="462"/>
      <c r="KI817" s="462"/>
      <c r="KJ817" s="1871"/>
      <c r="KK817" s="1870"/>
      <c r="KL817" s="462"/>
      <c r="KM817" s="462"/>
      <c r="KN817" s="1871"/>
      <c r="KO817" s="1870"/>
      <c r="KP817" s="462"/>
      <c r="KQ817" s="462"/>
      <c r="KR817" s="1871"/>
      <c r="KS817" s="1870"/>
      <c r="KT817" s="462"/>
      <c r="KU817" s="462"/>
      <c r="KV817" s="1871"/>
      <c r="KW817" s="1870"/>
      <c r="KX817" s="462"/>
      <c r="KY817" s="462"/>
      <c r="KZ817" s="1871"/>
      <c r="LA817" s="1870"/>
      <c r="LB817" s="462"/>
      <c r="LC817" s="462"/>
      <c r="LD817" s="1871"/>
      <c r="LE817" s="1870">
        <v>3</v>
      </c>
      <c r="LF817" s="462">
        <v>4</v>
      </c>
      <c r="LG817" s="462">
        <v>7</v>
      </c>
      <c r="LH817" s="1871">
        <f t="shared" si="1243"/>
        <v>14</v>
      </c>
      <c r="LI817" s="2569"/>
      <c r="LJ817" s="805"/>
      <c r="LK817" s="805"/>
      <c r="LL817" s="2568"/>
      <c r="LM817" s="1870"/>
      <c r="LN817" s="462"/>
      <c r="LO817" s="462"/>
      <c r="LP817" s="1871"/>
      <c r="LQ817" s="1869"/>
      <c r="LR817" s="374"/>
      <c r="LS817" s="374"/>
      <c r="LT817" s="2263"/>
      <c r="LU817" s="1870">
        <v>5</v>
      </c>
      <c r="LV817" s="462">
        <v>4</v>
      </c>
      <c r="LW817" s="462">
        <v>6</v>
      </c>
      <c r="LX817" s="1871">
        <f t="shared" si="1252"/>
        <v>15</v>
      </c>
      <c r="LY817" s="1870"/>
      <c r="LZ817" s="462"/>
      <c r="MA817" s="462"/>
      <c r="MB817" s="1871"/>
      <c r="MC817" s="1870">
        <v>5</v>
      </c>
      <c r="MD817" s="462">
        <v>4</v>
      </c>
      <c r="ME817" s="462">
        <v>5</v>
      </c>
      <c r="MF817" s="1871">
        <f t="shared" si="1247"/>
        <v>14</v>
      </c>
      <c r="MG817" s="1870"/>
      <c r="MH817" s="462"/>
      <c r="MI817" s="462"/>
      <c r="MJ817" s="1871"/>
      <c r="MK817" s="1870"/>
      <c r="ML817" s="462"/>
      <c r="MM817" s="462"/>
      <c r="MN817" s="1871"/>
      <c r="MO817" s="1870"/>
      <c r="MP817" s="462"/>
      <c r="MQ817" s="462"/>
      <c r="MR817" s="1871"/>
      <c r="MS817" s="1870"/>
      <c r="MT817" s="462"/>
      <c r="MU817" s="462"/>
      <c r="MV817" s="1871"/>
      <c r="MW817" s="1870"/>
      <c r="MX817" s="462"/>
      <c r="MY817" s="462"/>
      <c r="MZ817" s="1871"/>
      <c r="NA817" s="1870"/>
      <c r="NB817" s="462"/>
      <c r="NC817" s="462"/>
      <c r="ND817" s="1871"/>
    </row>
    <row r="818" spans="1:368" s="933" customFormat="1" thickBot="1">
      <c r="A818" s="900"/>
      <c r="B818" s="1761"/>
      <c r="C818" s="2340"/>
      <c r="D818" s="2347"/>
      <c r="E818" s="2340"/>
      <c r="F818" s="2270"/>
      <c r="G818" s="2270" t="s">
        <v>876</v>
      </c>
      <c r="H818" s="2352">
        <f t="shared" si="1248"/>
        <v>5.75</v>
      </c>
      <c r="I818" s="2352">
        <f t="shared" si="1249"/>
        <v>5.25</v>
      </c>
      <c r="J818" s="2377">
        <f t="shared" si="1250"/>
        <v>6.75</v>
      </c>
      <c r="K818" s="2362">
        <f t="shared" si="1251"/>
        <v>17.75</v>
      </c>
      <c r="L818" s="1761"/>
      <c r="M818" s="2136"/>
      <c r="N818" s="2136"/>
      <c r="O818" s="2136"/>
      <c r="P818" s="2492"/>
      <c r="Q818" s="2538"/>
      <c r="R818" s="2137"/>
      <c r="S818" s="2138"/>
      <c r="T818" s="2539"/>
      <c r="U818" s="2139"/>
      <c r="V818" s="2139"/>
      <c r="W818" s="2139"/>
      <c r="X818" s="2140"/>
      <c r="Y818" s="2204"/>
      <c r="Z818" s="2204"/>
      <c r="AA818" s="2204"/>
      <c r="AB818" s="2205"/>
      <c r="AC818" s="2245"/>
      <c r="AD818" s="2245"/>
      <c r="AE818" s="2245"/>
      <c r="AF818" s="1310"/>
      <c r="AG818" s="2407">
        <v>6</v>
      </c>
      <c r="AH818" s="546">
        <v>6</v>
      </c>
      <c r="AI818" s="546">
        <v>6</v>
      </c>
      <c r="AJ818" s="724">
        <f t="shared" si="1242"/>
        <v>18</v>
      </c>
      <c r="AK818" s="2391"/>
      <c r="AL818" s="2238"/>
      <c r="AM818" s="2238"/>
      <c r="AN818" s="2392"/>
      <c r="AO818" s="2229"/>
      <c r="AP818" s="2229"/>
      <c r="AQ818" s="2229"/>
      <c r="AR818" s="2230"/>
      <c r="AS818" s="918"/>
      <c r="AT818" s="918"/>
      <c r="AU818" s="918"/>
      <c r="AV818" s="2390"/>
      <c r="AW818" s="2414"/>
      <c r="AX818" s="2415"/>
      <c r="AY818" s="2416"/>
      <c r="AZ818" s="1979"/>
      <c r="BA818" s="2156"/>
      <c r="BB818" s="2156"/>
      <c r="BC818" s="2156"/>
      <c r="BD818" s="2396"/>
      <c r="BE818" s="2402"/>
      <c r="BF818" s="2273"/>
      <c r="BG818" s="2452"/>
      <c r="BH818" s="2449"/>
      <c r="BI818" s="2158"/>
      <c r="BJ818" s="2158"/>
      <c r="BK818" s="2158"/>
      <c r="BL818" s="2166"/>
      <c r="BM818" s="2389"/>
      <c r="BN818" s="918"/>
      <c r="BO818" s="918"/>
      <c r="BP818" s="2390"/>
      <c r="BQ818" s="2149"/>
      <c r="BR818" s="2149"/>
      <c r="BS818" s="2149"/>
      <c r="BT818" s="2151"/>
      <c r="BU818" s="2162"/>
      <c r="BV818" s="2149"/>
      <c r="BW818" s="2149"/>
      <c r="BX818" s="2163"/>
      <c r="BY818" s="906"/>
      <c r="BZ818" s="906"/>
      <c r="CA818" s="906"/>
      <c r="CB818" s="2393"/>
      <c r="CC818" s="2139"/>
      <c r="CD818" s="2139"/>
      <c r="CE818" s="2139"/>
      <c r="CF818" s="2472"/>
      <c r="CG818" s="2160"/>
      <c r="CH818" s="2160"/>
      <c r="CI818" s="2160"/>
      <c r="CJ818" s="2161"/>
      <c r="CK818" s="2158"/>
      <c r="CL818" s="2158"/>
      <c r="CM818" s="2158"/>
      <c r="CN818" s="2166"/>
      <c r="CO818" s="1868"/>
      <c r="CQ818" s="2167"/>
      <c r="CR818" s="2206"/>
      <c r="CV818" s="2168"/>
      <c r="CW818" s="2169"/>
      <c r="CY818" s="2167"/>
      <c r="CZ818" s="2167"/>
      <c r="DA818" s="2419"/>
      <c r="DB818" s="915"/>
      <c r="DC818" s="2449"/>
      <c r="DD818" s="2471"/>
      <c r="DE818" s="2169"/>
      <c r="DG818" s="2167"/>
      <c r="DH818" s="2167"/>
      <c r="DI818" s="2169"/>
      <c r="DK818" s="2167"/>
      <c r="DL818" s="2167"/>
      <c r="DM818" s="2170"/>
      <c r="DN818" s="2170"/>
      <c r="DO818" s="2170"/>
      <c r="DP818" s="2171"/>
      <c r="DQ818" s="2169"/>
      <c r="DS818" s="2167"/>
      <c r="DT818" s="2168"/>
      <c r="DU818" s="2169"/>
      <c r="DW818" s="2167"/>
      <c r="DX818" s="2168"/>
      <c r="DY818" s="2169"/>
      <c r="EA818" s="2167"/>
      <c r="EB818" s="2168"/>
      <c r="EC818" s="2169"/>
      <c r="EE818" s="2167"/>
      <c r="EF818" s="2168"/>
      <c r="EG818" s="2169"/>
      <c r="EI818" s="2167"/>
      <c r="EJ818" s="2168"/>
      <c r="EK818" s="2169"/>
      <c r="EM818" s="2167"/>
      <c r="EN818" s="2168"/>
      <c r="EO818" s="2348"/>
      <c r="EP818" s="2233"/>
      <c r="EQ818" s="2233"/>
      <c r="ER818" s="2349"/>
      <c r="ES818" s="2169"/>
      <c r="EU818" s="2167"/>
      <c r="EV818" s="2168"/>
      <c r="EW818" s="2169"/>
      <c r="EY818" s="2167"/>
      <c r="EZ818" s="2168"/>
      <c r="FA818" s="2169"/>
      <c r="FC818" s="2167"/>
      <c r="FD818" s="2168"/>
      <c r="FE818" s="2192"/>
      <c r="FF818" s="2193"/>
      <c r="FG818" s="2194"/>
      <c r="FH818" s="2195"/>
      <c r="FL818" s="2261"/>
      <c r="FP818" s="2261"/>
      <c r="FQ818" s="1868"/>
      <c r="FT818" s="2261"/>
      <c r="FX818" s="2261"/>
      <c r="FY818" s="1870"/>
      <c r="FZ818" s="462"/>
      <c r="GA818" s="462"/>
      <c r="GB818" s="1871"/>
      <c r="GC818" s="374"/>
      <c r="GD818" s="374"/>
      <c r="GE818" s="374"/>
      <c r="GF818" s="2263"/>
      <c r="GG818" s="1868"/>
      <c r="GJ818" s="2261"/>
      <c r="GK818" s="1868"/>
      <c r="GN818" s="2261"/>
      <c r="GR818" s="2261"/>
      <c r="GS818" s="906"/>
      <c r="GT818" s="906"/>
      <c r="GU818" s="906"/>
      <c r="GV818" s="2393"/>
      <c r="GW818" s="1870"/>
      <c r="GX818" s="462"/>
      <c r="GY818" s="462"/>
      <c r="GZ818" s="1871"/>
      <c r="HA818" s="2348"/>
      <c r="HB818" s="2233"/>
      <c r="HC818" s="2233"/>
      <c r="HD818" s="2349"/>
      <c r="HE818" s="2348"/>
      <c r="HF818" s="2233"/>
      <c r="HG818" s="2233"/>
      <c r="HH818" s="2349"/>
      <c r="HI818" s="2212"/>
      <c r="HJ818" s="2213"/>
      <c r="HK818" s="2213"/>
      <c r="HL818" s="2357"/>
      <c r="HM818" s="2348"/>
      <c r="HN818" s="2233"/>
      <c r="HO818" s="2233"/>
      <c r="HP818" s="2349"/>
      <c r="HQ818" s="1870"/>
      <c r="HR818" s="462"/>
      <c r="HS818" s="462"/>
      <c r="HT818" s="1871"/>
      <c r="HU818" s="2348"/>
      <c r="HV818" s="2233"/>
      <c r="HW818" s="2233"/>
      <c r="HX818" s="2349"/>
      <c r="HY818" s="2348"/>
      <c r="HZ818" s="2233"/>
      <c r="IA818" s="2233"/>
      <c r="IB818" s="2349"/>
      <c r="IC818" s="2212"/>
      <c r="ID818" s="2213"/>
      <c r="IE818" s="2213"/>
      <c r="IF818" s="2357"/>
      <c r="IG818" s="2348"/>
      <c r="IH818" s="2233"/>
      <c r="II818" s="2233"/>
      <c r="IJ818" s="2349"/>
      <c r="IK818" s="2348"/>
      <c r="IL818" s="2233"/>
      <c r="IM818" s="2233"/>
      <c r="IN818" s="2349"/>
      <c r="IO818" s="906"/>
      <c r="IP818" s="906"/>
      <c r="IQ818" s="906"/>
      <c r="IR818" s="2393"/>
      <c r="IS818" s="1870"/>
      <c r="IT818" s="462"/>
      <c r="IU818" s="462"/>
      <c r="IV818" s="1871"/>
      <c r="IW818" s="2243"/>
      <c r="IX818" s="906"/>
      <c r="IY818" s="906"/>
      <c r="IZ818" s="2393"/>
      <c r="JA818" s="2243"/>
      <c r="JB818" s="906"/>
      <c r="JC818" s="906"/>
      <c r="JD818" s="2393"/>
      <c r="JE818" s="2243"/>
      <c r="JF818" s="906"/>
      <c r="JG818" s="906"/>
      <c r="JH818" s="2393"/>
      <c r="JI818" s="2243"/>
      <c r="JJ818" s="906"/>
      <c r="JK818" s="906"/>
      <c r="JL818" s="2393"/>
      <c r="JM818" s="1870"/>
      <c r="JN818" s="462"/>
      <c r="JO818" s="462"/>
      <c r="JP818" s="1871"/>
      <c r="JQ818" s="1870"/>
      <c r="JR818" s="462"/>
      <c r="JS818" s="462"/>
      <c r="JT818" s="1871"/>
      <c r="JU818" s="1870"/>
      <c r="JV818" s="462"/>
      <c r="JW818" s="462"/>
      <c r="JX818" s="1871"/>
      <c r="JY818" s="1870"/>
      <c r="JZ818" s="462"/>
      <c r="KA818" s="462"/>
      <c r="KB818" s="1871"/>
      <c r="KC818" s="2569"/>
      <c r="KD818" s="805"/>
      <c r="KE818" s="805"/>
      <c r="KF818" s="2568"/>
      <c r="KG818" s="1870"/>
      <c r="KH818" s="462"/>
      <c r="KI818" s="462"/>
      <c r="KJ818" s="1871"/>
      <c r="KK818" s="1870"/>
      <c r="KL818" s="462"/>
      <c r="KM818" s="462"/>
      <c r="KN818" s="1871"/>
      <c r="KO818" s="1870"/>
      <c r="KP818" s="462"/>
      <c r="KQ818" s="462"/>
      <c r="KR818" s="1871"/>
      <c r="KS818" s="1870"/>
      <c r="KT818" s="462"/>
      <c r="KU818" s="462"/>
      <c r="KV818" s="1871"/>
      <c r="KW818" s="1870"/>
      <c r="KX818" s="462"/>
      <c r="KY818" s="462"/>
      <c r="KZ818" s="1871"/>
      <c r="LA818" s="1870"/>
      <c r="LB818" s="462"/>
      <c r="LC818" s="462"/>
      <c r="LD818" s="1871"/>
      <c r="LE818" s="1870">
        <v>5</v>
      </c>
      <c r="LF818" s="462">
        <v>4</v>
      </c>
      <c r="LG818" s="462">
        <v>8</v>
      </c>
      <c r="LH818" s="1871">
        <f t="shared" si="1243"/>
        <v>17</v>
      </c>
      <c r="LI818" s="1869"/>
      <c r="LJ818" s="374"/>
      <c r="LK818" s="374"/>
      <c r="LL818" s="2263"/>
      <c r="LM818" s="1870"/>
      <c r="LN818" s="462"/>
      <c r="LO818" s="462"/>
      <c r="LP818" s="1871"/>
      <c r="LQ818" s="1869"/>
      <c r="LR818" s="374"/>
      <c r="LS818" s="374"/>
      <c r="LT818" s="2263"/>
      <c r="LU818" s="1870">
        <v>6</v>
      </c>
      <c r="LV818" s="462">
        <v>6</v>
      </c>
      <c r="LW818" s="462">
        <v>7</v>
      </c>
      <c r="LX818" s="1871">
        <f t="shared" si="1252"/>
        <v>19</v>
      </c>
      <c r="LY818" s="1870"/>
      <c r="LZ818" s="462"/>
      <c r="MA818" s="462"/>
      <c r="MB818" s="1871"/>
      <c r="MC818" s="1870">
        <v>6</v>
      </c>
      <c r="MD818" s="462">
        <v>5</v>
      </c>
      <c r="ME818" s="462">
        <v>6</v>
      </c>
      <c r="MF818" s="1871">
        <f t="shared" si="1247"/>
        <v>17</v>
      </c>
      <c r="MG818" s="1870"/>
      <c r="MH818" s="462"/>
      <c r="MI818" s="462"/>
      <c r="MJ818" s="1871"/>
      <c r="MK818" s="1870"/>
      <c r="ML818" s="462"/>
      <c r="MM818" s="462"/>
      <c r="MN818" s="1871"/>
      <c r="MO818" s="1870"/>
      <c r="MP818" s="462"/>
      <c r="MQ818" s="462"/>
      <c r="MR818" s="1871"/>
      <c r="MS818" s="1870"/>
      <c r="MT818" s="462"/>
      <c r="MU818" s="462"/>
      <c r="MV818" s="1871"/>
      <c r="MW818" s="1870"/>
      <c r="MX818" s="462"/>
      <c r="MY818" s="462"/>
      <c r="MZ818" s="1871"/>
      <c r="NA818" s="1870"/>
      <c r="NB818" s="462"/>
      <c r="NC818" s="462"/>
      <c r="ND818" s="1871"/>
    </row>
    <row r="819" spans="1:368" s="898" customFormat="1" thickBot="1">
      <c r="A819" s="861"/>
      <c r="B819" s="1760"/>
      <c r="C819" s="1790"/>
      <c r="D819" s="2331"/>
      <c r="E819" s="1790"/>
      <c r="F819" s="2345" t="s">
        <v>886</v>
      </c>
      <c r="G819" s="2346"/>
      <c r="H819" s="2274"/>
      <c r="I819" s="2274"/>
      <c r="J819" s="2274"/>
      <c r="K819" s="2275"/>
      <c r="L819" s="1760"/>
      <c r="M819" s="2075"/>
      <c r="N819" s="2075"/>
      <c r="O819" s="2075"/>
      <c r="P819" s="2491"/>
      <c r="Q819" s="2570" t="e">
        <f>STDEV(T820:T825)</f>
        <v>#DIV/0!</v>
      </c>
      <c r="R819" s="2570"/>
      <c r="S819" s="2571" t="e">
        <f>AVERAGE(T820:T825)</f>
        <v>#DIV/0!</v>
      </c>
      <c r="T819" s="2571"/>
      <c r="U819" s="2078"/>
      <c r="V819" s="2078"/>
      <c r="W819" s="2078"/>
      <c r="X819" s="2079"/>
      <c r="Y819" s="2199"/>
      <c r="Z819" s="2199"/>
      <c r="AA819" s="2199"/>
      <c r="AB819" s="2200"/>
      <c r="AC819" s="2570" t="e">
        <f>STDEV(AF820:AF825)</f>
        <v>#DIV/0!</v>
      </c>
      <c r="AD819" s="2570"/>
      <c r="AE819" s="2571" t="e">
        <f>AVERAGE(AF820:AF825)</f>
        <v>#DIV/0!</v>
      </c>
      <c r="AF819" s="2571"/>
      <c r="AG819" s="2574" t="e">
        <f>STDEV(AJ820:AJ825)</f>
        <v>#DIV/0!</v>
      </c>
      <c r="AH819" s="2574"/>
      <c r="AI819" s="2575" t="e">
        <f>AVERAGE(AJ820:AJ825)</f>
        <v>#DIV/0!</v>
      </c>
      <c r="AJ819" s="2575"/>
      <c r="AK819" s="2570" t="e">
        <f>STDEV(AN820:AN825)</f>
        <v>#DIV/0!</v>
      </c>
      <c r="AL819" s="2570"/>
      <c r="AM819" s="2571" t="e">
        <f>AVERAGE(AN820:AN825)</f>
        <v>#DIV/0!</v>
      </c>
      <c r="AN819" s="2571"/>
      <c r="AO819" s="2225"/>
      <c r="AP819" s="2225"/>
      <c r="AQ819" s="2225"/>
      <c r="AR819" s="2226"/>
      <c r="AS819" s="2574" t="e">
        <f>STDEV(AV820:AV825)</f>
        <v>#DIV/0!</v>
      </c>
      <c r="AT819" s="2574"/>
      <c r="AU819" s="2575" t="e">
        <f>AVERAGE(AV820:AV825)</f>
        <v>#DIV/0!</v>
      </c>
      <c r="AV819" s="2575"/>
      <c r="AW819" s="2570" t="e">
        <f>STDEV(AZ820:AZ825)</f>
        <v>#DIV/0!</v>
      </c>
      <c r="AX819" s="2570"/>
      <c r="AY819" s="2571" t="e">
        <f>AVERAGE(AZ820:AZ825)</f>
        <v>#DIV/0!</v>
      </c>
      <c r="AZ819" s="2571"/>
      <c r="BA819" s="2095"/>
      <c r="BB819" s="2095"/>
      <c r="BC819" s="2095"/>
      <c r="BD819" s="2394"/>
      <c r="BE819" s="2572" t="e">
        <f>STDEV(BH820:BH825)</f>
        <v>#DIV/0!</v>
      </c>
      <c r="BF819" s="2570"/>
      <c r="BG819" s="2571" t="e">
        <f>AVERAGE(BH820:BH825)</f>
        <v>#DIV/0!</v>
      </c>
      <c r="BH819" s="2571"/>
      <c r="BI819" s="2097"/>
      <c r="BJ819" s="2097"/>
      <c r="BK819" s="2097"/>
      <c r="BL819" s="2098"/>
      <c r="BM819" s="2570"/>
      <c r="BN819" s="2570"/>
      <c r="BO819" s="2571"/>
      <c r="BP819" s="2571"/>
      <c r="BQ819" s="2088"/>
      <c r="BR819" s="2088"/>
      <c r="BS819" s="2088"/>
      <c r="BT819" s="2090"/>
      <c r="BU819" s="2101"/>
      <c r="BV819" s="2088"/>
      <c r="BW819" s="2088"/>
      <c r="BX819" s="2102"/>
      <c r="BY819" s="2570" t="e">
        <f>STDEV(CB820:CB825)</f>
        <v>#DIV/0!</v>
      </c>
      <c r="BZ819" s="2570"/>
      <c r="CA819" s="2571" t="e">
        <f>AVERAGE(CB820:CB825)</f>
        <v>#DIV/0!</v>
      </c>
      <c r="CB819" s="2571"/>
      <c r="CC819" s="2570" t="e">
        <f>STDEV(CF820:CF825)</f>
        <v>#DIV/0!</v>
      </c>
      <c r="CD819" s="2570"/>
      <c r="CE819" s="2571" t="e">
        <f>AVERAGE(CF820:CF825)</f>
        <v>#DIV/0!</v>
      </c>
      <c r="CF819" s="2571"/>
      <c r="CG819" s="2099"/>
      <c r="CH819" s="2099"/>
      <c r="CI819" s="2099"/>
      <c r="CJ819" s="2100"/>
      <c r="CK819" s="2097"/>
      <c r="CL819" s="2097"/>
      <c r="CM819" s="2097"/>
      <c r="CN819" s="2105"/>
      <c r="CO819" s="1867"/>
      <c r="CQ819" s="2106"/>
      <c r="CR819" s="2201"/>
      <c r="CV819" s="2107"/>
      <c r="CW819" s="2108"/>
      <c r="CY819" s="2106"/>
      <c r="CZ819" s="2106"/>
      <c r="DA819" s="2570" t="e">
        <f>STDEV(DD820:DD825)</f>
        <v>#DIV/0!</v>
      </c>
      <c r="DB819" s="2570"/>
      <c r="DC819" s="2571" t="e">
        <f>AVERAGE(DD820:DD825)</f>
        <v>#DIV/0!</v>
      </c>
      <c r="DD819" s="2571"/>
      <c r="DE819" s="2108"/>
      <c r="DG819" s="2106"/>
      <c r="DH819" s="2106"/>
      <c r="DI819" s="2108"/>
      <c r="DK819" s="2106"/>
      <c r="DL819" s="2106"/>
      <c r="DM819" s="2109"/>
      <c r="DN819" s="2109"/>
      <c r="DO819" s="2109"/>
      <c r="DP819" s="2110"/>
      <c r="DQ819" s="2108"/>
      <c r="DS819" s="2106"/>
      <c r="DT819" s="2107"/>
      <c r="DU819" s="2108"/>
      <c r="DW819" s="2106"/>
      <c r="DX819" s="2107"/>
      <c r="DY819" s="2108"/>
      <c r="EA819" s="2106"/>
      <c r="EB819" s="2107"/>
      <c r="EC819" s="2108"/>
      <c r="EE819" s="2106"/>
      <c r="EF819" s="2107"/>
      <c r="EG819" s="2108"/>
      <c r="EI819" s="2106"/>
      <c r="EJ819" s="2107"/>
      <c r="EK819" s="2108"/>
      <c r="EM819" s="2106"/>
      <c r="EN819" s="2107"/>
      <c r="EO819" s="2570"/>
      <c r="EP819" s="2570"/>
      <c r="EQ819" s="2571"/>
      <c r="ER819" s="2571"/>
      <c r="ES819" s="2108"/>
      <c r="EU819" s="2106"/>
      <c r="EV819" s="2107"/>
      <c r="EW819" s="2108"/>
      <c r="EY819" s="2106"/>
      <c r="EZ819" s="2107"/>
      <c r="FA819" s="2108"/>
      <c r="FC819" s="2106"/>
      <c r="FD819" s="2107"/>
      <c r="FE819" s="2131"/>
      <c r="FF819" s="2132"/>
      <c r="FG819" s="2133"/>
      <c r="FH819" s="2134"/>
      <c r="FL819" s="2260"/>
      <c r="FP819" s="2260"/>
      <c r="FQ819" s="1867"/>
      <c r="FT819" s="2260"/>
      <c r="FU819" s="2570" t="e">
        <f>STDEV(FX820:FX825)</f>
        <v>#DIV/0!</v>
      </c>
      <c r="FV819" s="2570"/>
      <c r="FW819" s="2571" t="e">
        <f>AVERAGE(FX820:FX825)</f>
        <v>#DIV/0!</v>
      </c>
      <c r="FX819" s="2571"/>
      <c r="FY819" s="2570" t="e">
        <f>STDEV(GB820:GB825)</f>
        <v>#DIV/0!</v>
      </c>
      <c r="FZ819" s="2570"/>
      <c r="GA819" s="2571" t="e">
        <f>AVERAGE(GB820:GB825)</f>
        <v>#DIV/0!</v>
      </c>
      <c r="GB819" s="2571"/>
      <c r="GC819" s="2570" t="e">
        <f>STDEV(GF820:GF825)</f>
        <v>#DIV/0!</v>
      </c>
      <c r="GD819" s="2570"/>
      <c r="GE819" s="2571" t="e">
        <f>AVERAGE(GF820:GF825)</f>
        <v>#DIV/0!</v>
      </c>
      <c r="GF819" s="2571"/>
      <c r="GG819" s="1867"/>
      <c r="GJ819" s="2260"/>
      <c r="GK819" s="1867"/>
      <c r="GN819" s="2260"/>
      <c r="GR819" s="2260"/>
      <c r="GS819" s="2570" t="e">
        <f>STDEV(GV820:GV825)</f>
        <v>#DIV/0!</v>
      </c>
      <c r="GT819" s="2570"/>
      <c r="GU819" s="2571" t="e">
        <f>AVERAGE(GV820:GV825)</f>
        <v>#DIV/0!</v>
      </c>
      <c r="GV819" s="2571"/>
      <c r="GW819" s="2570" t="e">
        <f>STDEV(GZ820:GZ825)</f>
        <v>#DIV/0!</v>
      </c>
      <c r="GX819" s="2570"/>
      <c r="GY819" s="2571" t="e">
        <f>AVERAGE(GZ820:GZ825)</f>
        <v>#DIV/0!</v>
      </c>
      <c r="GZ819" s="2571"/>
      <c r="HA819" s="2570"/>
      <c r="HB819" s="2570"/>
      <c r="HC819" s="2571"/>
      <c r="HD819" s="2571"/>
      <c r="HE819" s="2570" t="e">
        <f>STDEV(HH820:HH825)</f>
        <v>#DIV/0!</v>
      </c>
      <c r="HF819" s="2570"/>
      <c r="HG819" s="2571" t="e">
        <f>AVERAGE(HH820:HH825)</f>
        <v>#DIV/0!</v>
      </c>
      <c r="HH819" s="2571"/>
      <c r="HI819" s="2570" t="e">
        <f>STDEV(HL820:HL825)</f>
        <v>#DIV/0!</v>
      </c>
      <c r="HJ819" s="2570"/>
      <c r="HK819" s="2571" t="e">
        <f>AVERAGE(HL820:HL825)</f>
        <v>#DIV/0!</v>
      </c>
      <c r="HL819" s="2571"/>
      <c r="HM819" s="2570" t="e">
        <f>STDEV(HP820:HP825)</f>
        <v>#DIV/0!</v>
      </c>
      <c r="HN819" s="2570"/>
      <c r="HO819" s="2571" t="e">
        <f>AVERAGE(HP820:HP825)</f>
        <v>#DIV/0!</v>
      </c>
      <c r="HP819" s="2571"/>
      <c r="HQ819" s="2570" t="e">
        <f>STDEV(HT820:HT825)</f>
        <v>#DIV/0!</v>
      </c>
      <c r="HR819" s="2570"/>
      <c r="HS819" s="2571" t="e">
        <f>AVERAGE(HT820:HT825)</f>
        <v>#DIV/0!</v>
      </c>
      <c r="HT819" s="2571"/>
      <c r="HU819" s="2570"/>
      <c r="HV819" s="2570"/>
      <c r="HW819" s="2571"/>
      <c r="HX819" s="2571"/>
      <c r="HY819" s="2570"/>
      <c r="HZ819" s="2570"/>
      <c r="IA819" s="2571"/>
      <c r="IB819" s="2571"/>
      <c r="IC819" s="2570" t="e">
        <f>STDEV(IF820:IF825)</f>
        <v>#DIV/0!</v>
      </c>
      <c r="ID819" s="2570"/>
      <c r="IE819" s="2571" t="e">
        <f>AVERAGE(IF820:IF825)</f>
        <v>#DIV/0!</v>
      </c>
      <c r="IF819" s="2571"/>
      <c r="IG819" s="2570"/>
      <c r="IH819" s="2570"/>
      <c r="II819" s="2571"/>
      <c r="IJ819" s="2571"/>
      <c r="IK819" s="2570"/>
      <c r="IL819" s="2570"/>
      <c r="IM819" s="2571"/>
      <c r="IN819" s="2571"/>
      <c r="IO819" s="2570" t="e">
        <f>STDEV(IR820:IR825)</f>
        <v>#DIV/0!</v>
      </c>
      <c r="IP819" s="2570"/>
      <c r="IQ819" s="2571" t="e">
        <f>AVERAGE(IR820:IR825)</f>
        <v>#DIV/0!</v>
      </c>
      <c r="IR819" s="2571"/>
      <c r="IS819" s="2570" t="e">
        <f>STDEV(IV820:IV825)</f>
        <v>#DIV/0!</v>
      </c>
      <c r="IT819" s="2570"/>
      <c r="IU819" s="2571" t="e">
        <f>AVERAGE(IV820:IV825)</f>
        <v>#DIV/0!</v>
      </c>
      <c r="IV819" s="2571"/>
      <c r="IW819" s="2572"/>
      <c r="IX819" s="2570"/>
      <c r="IY819" s="2571"/>
      <c r="IZ819" s="2573"/>
      <c r="JA819" s="2570" t="e">
        <f>STDEV(JD820:JD825)</f>
        <v>#DIV/0!</v>
      </c>
      <c r="JB819" s="2570"/>
      <c r="JC819" s="2571" t="e">
        <f>AVERAGE(JD820:JD825)</f>
        <v>#DIV/0!</v>
      </c>
      <c r="JD819" s="2571"/>
      <c r="JE819" s="2572"/>
      <c r="JF819" s="2570"/>
      <c r="JG819" s="2571"/>
      <c r="JH819" s="2573"/>
      <c r="JI819" s="2570" t="e">
        <f>STDEV(JL820:JL825)</f>
        <v>#DIV/0!</v>
      </c>
      <c r="JJ819" s="2570"/>
      <c r="JK819" s="2571" t="e">
        <f>AVERAGE(JL820:JL825)</f>
        <v>#DIV/0!</v>
      </c>
      <c r="JL819" s="2571"/>
      <c r="JM819" s="2570" t="e">
        <f>STDEV(JP820:JP825)</f>
        <v>#DIV/0!</v>
      </c>
      <c r="JN819" s="2570"/>
      <c r="JO819" s="2571" t="e">
        <f>AVERAGE(JP820:JP825)</f>
        <v>#DIV/0!</v>
      </c>
      <c r="JP819" s="2571"/>
      <c r="JQ819" s="2570" t="e">
        <f>STDEV(JT820:JT825)</f>
        <v>#DIV/0!</v>
      </c>
      <c r="JR819" s="2570"/>
      <c r="JS819" s="2571" t="e">
        <f>AVERAGE(JT820:JT825)</f>
        <v>#DIV/0!</v>
      </c>
      <c r="JT819" s="2571"/>
      <c r="JU819" s="2570" t="e">
        <f>STDEV(JX820:JX825)</f>
        <v>#DIV/0!</v>
      </c>
      <c r="JV819" s="2570"/>
      <c r="JW819" s="2571" t="e">
        <f>AVERAGE(JX820:JX825)</f>
        <v>#DIV/0!</v>
      </c>
      <c r="JX819" s="2571"/>
      <c r="JY819" s="2570" t="e">
        <f>STDEV(KB820:KB825)</f>
        <v>#DIV/0!</v>
      </c>
      <c r="JZ819" s="2570"/>
      <c r="KA819" s="2571" t="e">
        <f>AVERAGE(KB820:KB825)</f>
        <v>#DIV/0!</v>
      </c>
      <c r="KB819" s="2571"/>
      <c r="KC819" s="2570" t="e">
        <f>STDEV(KF820:KF825)</f>
        <v>#DIV/0!</v>
      </c>
      <c r="KD819" s="2570"/>
      <c r="KE819" s="2571" t="e">
        <f>AVERAGE(KF820:KF825)</f>
        <v>#DIV/0!</v>
      </c>
      <c r="KF819" s="2571"/>
      <c r="KG819" s="2570" t="e">
        <f>STDEV(KJ820:KJ825)</f>
        <v>#DIV/0!</v>
      </c>
      <c r="KH819" s="2570"/>
      <c r="KI819" s="2571" t="e">
        <f>AVERAGE(KJ820:KJ825)</f>
        <v>#DIV/0!</v>
      </c>
      <c r="KJ819" s="2571"/>
      <c r="KK819" s="2570" t="e">
        <f>STDEV(KN820:KN825)</f>
        <v>#DIV/0!</v>
      </c>
      <c r="KL819" s="2570"/>
      <c r="KM819" s="2571" t="e">
        <f>AVERAGE(KN820:KN825)</f>
        <v>#DIV/0!</v>
      </c>
      <c r="KN819" s="2571"/>
      <c r="KO819" s="2570" t="e">
        <f>STDEV(KR820:KR825)</f>
        <v>#DIV/0!</v>
      </c>
      <c r="KP819" s="2570"/>
      <c r="KQ819" s="2571" t="e">
        <f>AVERAGE(KR820:KR825)</f>
        <v>#DIV/0!</v>
      </c>
      <c r="KR819" s="2571"/>
      <c r="KS819" s="2570" t="e">
        <f>STDEV(KV820:KV825)</f>
        <v>#DIV/0!</v>
      </c>
      <c r="KT819" s="2570"/>
      <c r="KU819" s="2571" t="e">
        <f>AVERAGE(KV820:KV825)</f>
        <v>#DIV/0!</v>
      </c>
      <c r="KV819" s="2571"/>
      <c r="KW819" s="2570" t="e">
        <f>STDEV(KZ820:KZ825)</f>
        <v>#DIV/0!</v>
      </c>
      <c r="KX819" s="2570"/>
      <c r="KY819" s="2571" t="e">
        <f>AVERAGE(KZ820:KZ825)</f>
        <v>#DIV/0!</v>
      </c>
      <c r="KZ819" s="2571"/>
      <c r="LA819" s="2570" t="e">
        <f>STDEV(LD820:LD825)</f>
        <v>#DIV/0!</v>
      </c>
      <c r="LB819" s="2570"/>
      <c r="LC819" s="2571" t="e">
        <f>AVERAGE(LD820:LD825)</f>
        <v>#DIV/0!</v>
      </c>
      <c r="LD819" s="2571"/>
      <c r="LE819" s="2570" t="e">
        <f>STDEV(LH820:LH825)</f>
        <v>#DIV/0!</v>
      </c>
      <c r="LF819" s="2570"/>
      <c r="LG819" s="2571" t="e">
        <f>AVERAGE(LH820:LH825)</f>
        <v>#DIV/0!</v>
      </c>
      <c r="LH819" s="2571"/>
      <c r="LI819" s="2570" t="e">
        <f>STDEV(LL820:LL825)</f>
        <v>#DIV/0!</v>
      </c>
      <c r="LJ819" s="2570"/>
      <c r="LK819" s="2571" t="e">
        <f>AVERAGE(LL820:LL825)</f>
        <v>#DIV/0!</v>
      </c>
      <c r="LL819" s="2571"/>
      <c r="LM819" s="2570"/>
      <c r="LN819" s="2570"/>
      <c r="LO819" s="2571"/>
      <c r="LP819" s="2571"/>
      <c r="LQ819" s="2570"/>
      <c r="LR819" s="2570"/>
      <c r="LS819" s="2571"/>
      <c r="LT819" s="2571"/>
      <c r="LU819" s="2570"/>
      <c r="LV819" s="2570"/>
      <c r="LW819" s="2571"/>
      <c r="LX819" s="2571"/>
      <c r="LY819" s="2570" t="e">
        <f>STDEV(MB820:MB825)</f>
        <v>#DIV/0!</v>
      </c>
      <c r="LZ819" s="2570"/>
      <c r="MA819" s="2571" t="e">
        <f>AVERAGE(MB820:MB825)</f>
        <v>#DIV/0!</v>
      </c>
      <c r="MB819" s="2571"/>
      <c r="MC819" s="2570" t="e">
        <f>STDEV(MF820:MF825)</f>
        <v>#DIV/0!</v>
      </c>
      <c r="MD819" s="2570"/>
      <c r="ME819" s="2571" t="e">
        <f>AVERAGE(MF820:MF825)</f>
        <v>#DIV/0!</v>
      </c>
      <c r="MF819" s="2571"/>
      <c r="MG819" s="2570" t="e">
        <f>STDEV(MJ820:MJ825)</f>
        <v>#DIV/0!</v>
      </c>
      <c r="MH819" s="2570"/>
      <c r="MI819" s="2571" t="e">
        <f>AVERAGE(MJ820:MJ825)</f>
        <v>#DIV/0!</v>
      </c>
      <c r="MJ819" s="2571"/>
      <c r="MK819" s="2570" t="e">
        <f>STDEV(MN820:MN825)</f>
        <v>#DIV/0!</v>
      </c>
      <c r="ML819" s="2570"/>
      <c r="MM819" s="2571" t="e">
        <f>AVERAGE(MN820:MN825)</f>
        <v>#DIV/0!</v>
      </c>
      <c r="MN819" s="2571"/>
      <c r="MO819" s="2570" t="e">
        <f>STDEV(MR820:MR825)</f>
        <v>#DIV/0!</v>
      </c>
      <c r="MP819" s="2570"/>
      <c r="MQ819" s="2571" t="e">
        <f>AVERAGE(MR820:MR825)</f>
        <v>#DIV/0!</v>
      </c>
      <c r="MR819" s="2571"/>
      <c r="MS819" s="2570" t="e">
        <f>STDEV(MV820:MV825)</f>
        <v>#DIV/0!</v>
      </c>
      <c r="MT819" s="2570"/>
      <c r="MU819" s="2571" t="e">
        <f>AVERAGE(MV820:MV825)</f>
        <v>#DIV/0!</v>
      </c>
      <c r="MV819" s="2571"/>
      <c r="MW819" s="2570" t="e">
        <f>STDEV(MZ820:MZ825)</f>
        <v>#DIV/0!</v>
      </c>
      <c r="MX819" s="2570"/>
      <c r="MY819" s="2571" t="e">
        <f>AVERAGE(MZ820:MZ825)</f>
        <v>#DIV/0!</v>
      </c>
      <c r="MZ819" s="2571"/>
      <c r="NA819" s="2570" t="e">
        <f>STDEV(ND820:ND825)</f>
        <v>#DIV/0!</v>
      </c>
      <c r="NB819" s="2570"/>
      <c r="NC819" s="2571" t="e">
        <f>AVERAGE(ND820:ND825)</f>
        <v>#DIV/0!</v>
      </c>
      <c r="ND819" s="2571"/>
    </row>
    <row r="820" spans="1:368" s="78" customFormat="1" thickBot="1">
      <c r="A820" s="899"/>
      <c r="B820" s="1754"/>
      <c r="C820" s="1790"/>
      <c r="D820" s="2331"/>
      <c r="E820" s="1790"/>
      <c r="F820" s="2342" t="s">
        <v>887</v>
      </c>
      <c r="G820" s="2342"/>
      <c r="H820" s="2343" t="e">
        <f t="shared" ref="H820:H825" si="1262">AVERAGE(AG820,MG820,BE820,KC820,HM820,GW820,AK820,LI820,MK820,LE820,LY820)</f>
        <v>#DIV/0!</v>
      </c>
      <c r="I820" s="2343" t="e">
        <f t="shared" ref="I820:I825" si="1263">AVERAGE(AH820,MH820,BF820,KD820,HN820,GX820,AL820,LJ820,ML820,LF820,LZ820)</f>
        <v>#DIV/0!</v>
      </c>
      <c r="J820" s="2343" t="e">
        <f t="shared" ref="J820:J825" si="1264">AVERAGE(AI820,MI820,BG820,KE820,HO820,GY820,AM820,LK820,MM820,LG820,MA820)</f>
        <v>#DIV/0!</v>
      </c>
      <c r="K820" s="2214" t="e">
        <f t="shared" ref="K820:K825" si="1265">SUM(H820:J820)</f>
        <v>#DIV/0!</v>
      </c>
      <c r="L820" s="1754"/>
      <c r="M820" s="65"/>
      <c r="N820" s="65"/>
      <c r="O820" s="65"/>
      <c r="P820" s="218"/>
      <c r="Q820" s="2496"/>
      <c r="R820" s="2483"/>
      <c r="S820" s="2483"/>
      <c r="T820" s="2484"/>
      <c r="U820" s="41"/>
      <c r="V820" s="41"/>
      <c r="W820" s="41"/>
      <c r="X820" s="100"/>
      <c r="Y820" s="101"/>
      <c r="Z820" s="101"/>
      <c r="AA820" s="101"/>
      <c r="AB820" s="102"/>
      <c r="AC820" s="2497"/>
      <c r="AD820" s="2473"/>
      <c r="AE820" s="2473"/>
      <c r="AF820" s="2498"/>
      <c r="AG820" s="358"/>
      <c r="AH820" s="358"/>
      <c r="AI820" s="358"/>
      <c r="AJ820" s="543"/>
      <c r="AK820" s="485"/>
      <c r="AL820" s="486"/>
      <c r="AM820" s="486"/>
      <c r="AN820" s="2361"/>
      <c r="AO820" s="2225"/>
      <c r="AP820" s="2225"/>
      <c r="AQ820" s="2225"/>
      <c r="AR820" s="2226"/>
      <c r="AS820" s="879"/>
      <c r="AT820" s="879"/>
      <c r="AU820" s="879"/>
      <c r="AV820" s="2236"/>
      <c r="AW820" s="1906"/>
      <c r="AX820" s="683"/>
      <c r="AY820" s="683"/>
      <c r="AZ820" s="1907"/>
      <c r="BA820" s="4"/>
      <c r="BB820" s="4"/>
      <c r="BC820" s="4"/>
      <c r="BD820" s="2395"/>
      <c r="BE820" s="2401"/>
      <c r="BF820" s="368"/>
      <c r="BG820" s="2451"/>
      <c r="BH820" s="2448"/>
      <c r="BI820" s="221"/>
      <c r="BJ820" s="221"/>
      <c r="BK820" s="221"/>
      <c r="BL820" s="220"/>
      <c r="BM820" s="2235"/>
      <c r="BN820" s="879"/>
      <c r="BO820" s="879"/>
      <c r="BP820" s="2236"/>
      <c r="BQ820" s="109"/>
      <c r="BR820" s="109"/>
      <c r="BS820" s="109"/>
      <c r="BT820" s="608"/>
      <c r="BU820" s="1939"/>
      <c r="BV820" s="109"/>
      <c r="BW820" s="109"/>
      <c r="BX820" s="1940"/>
      <c r="BY820" s="374"/>
      <c r="BZ820" s="374"/>
      <c r="CA820" s="374"/>
      <c r="CB820" s="2263"/>
      <c r="CC820" s="41"/>
      <c r="CD820" s="41"/>
      <c r="CE820" s="41"/>
      <c r="CF820" s="148"/>
      <c r="CG820" s="38"/>
      <c r="CH820" s="38"/>
      <c r="CI820" s="38"/>
      <c r="CJ820" s="117"/>
      <c r="CK820" s="221"/>
      <c r="CL820" s="221"/>
      <c r="CM820" s="221"/>
      <c r="CN820" s="220"/>
      <c r="CO820" s="1858"/>
      <c r="CQ820" s="3"/>
      <c r="CR820" s="2020"/>
      <c r="CV820" s="121"/>
      <c r="CW820" s="2"/>
      <c r="CY820" s="3"/>
      <c r="CZ820" s="3"/>
      <c r="DA820" s="2418"/>
      <c r="DB820" s="378"/>
      <c r="DC820" s="2448"/>
      <c r="DD820" s="369"/>
      <c r="DE820" s="2"/>
      <c r="DG820" s="3"/>
      <c r="DH820" s="3"/>
      <c r="DI820" s="2"/>
      <c r="DK820" s="3"/>
      <c r="DL820" s="3"/>
      <c r="DM820" s="90"/>
      <c r="DN820" s="90"/>
      <c r="DO820" s="90"/>
      <c r="DP820" s="103"/>
      <c r="DQ820" s="2"/>
      <c r="DS820" s="3"/>
      <c r="DT820" s="121"/>
      <c r="DU820" s="2"/>
      <c r="DW820" s="3"/>
      <c r="DX820" s="121"/>
      <c r="DY820" s="2"/>
      <c r="EA820" s="3"/>
      <c r="EB820" s="121"/>
      <c r="EC820" s="2"/>
      <c r="EE820" s="3"/>
      <c r="EF820" s="121"/>
      <c r="EG820" s="2"/>
      <c r="EI820" s="3"/>
      <c r="EJ820" s="121"/>
      <c r="EK820" s="2"/>
      <c r="EM820" s="3"/>
      <c r="EN820" s="121"/>
      <c r="EO820" s="1870"/>
      <c r="EP820" s="462"/>
      <c r="EQ820" s="462"/>
      <c r="ER820" s="1871"/>
      <c r="ES820" s="2"/>
      <c r="EU820" s="3"/>
      <c r="EV820" s="121"/>
      <c r="EW820" s="2"/>
      <c r="EY820" s="3"/>
      <c r="EZ820" s="121"/>
      <c r="FA820" s="2"/>
      <c r="FC820" s="3"/>
      <c r="FD820" s="121"/>
      <c r="FE820" s="1682"/>
      <c r="FF820" s="1683"/>
      <c r="FG820" s="1684"/>
      <c r="FH820" s="1685"/>
      <c r="FL820" s="2252"/>
      <c r="FP820" s="2252"/>
      <c r="FQ820" s="1858"/>
      <c r="FT820" s="2252"/>
      <c r="FU820" s="1906"/>
      <c r="FV820" s="683"/>
      <c r="FW820" s="683"/>
      <c r="FX820" s="1907"/>
      <c r="FY820" s="374"/>
      <c r="FZ820" s="374"/>
      <c r="GA820" s="374"/>
      <c r="GB820" s="2263"/>
      <c r="GC820" s="374"/>
      <c r="GD820" s="374"/>
      <c r="GE820" s="374"/>
      <c r="GF820" s="2263"/>
      <c r="GG820" s="1858"/>
      <c r="GJ820" s="2252"/>
      <c r="GK820" s="1858"/>
      <c r="GN820" s="2252"/>
      <c r="GR820" s="2252"/>
      <c r="GS820" s="374"/>
      <c r="GT820" s="374"/>
      <c r="GU820" s="374"/>
      <c r="GV820" s="2263"/>
      <c r="GW820" s="1870"/>
      <c r="GX820" s="462"/>
      <c r="GY820" s="462"/>
      <c r="GZ820" s="1871"/>
      <c r="HA820" s="1870"/>
      <c r="HB820" s="462"/>
      <c r="HC820" s="462"/>
      <c r="HD820" s="1871"/>
      <c r="HE820" s="1870"/>
      <c r="HF820" s="462"/>
      <c r="HG820" s="462"/>
      <c r="HH820" s="1871"/>
      <c r="HI820" s="374"/>
      <c r="HJ820" s="374"/>
      <c r="HK820" s="374"/>
      <c r="HL820" s="2263"/>
      <c r="HM820" s="1870"/>
      <c r="HN820" s="462"/>
      <c r="HO820" s="462"/>
      <c r="HP820" s="1871"/>
      <c r="HQ820" s="1870"/>
      <c r="HR820" s="462"/>
      <c r="HS820" s="462"/>
      <c r="HT820" s="1871"/>
      <c r="HU820" s="1870"/>
      <c r="HV820" s="462"/>
      <c r="HW820" s="462"/>
      <c r="HX820" s="1871"/>
      <c r="HY820" s="1870"/>
      <c r="HZ820" s="462"/>
      <c r="IA820" s="462"/>
      <c r="IB820" s="1871"/>
      <c r="IC820" s="374"/>
      <c r="ID820" s="374"/>
      <c r="IE820" s="374"/>
      <c r="IF820" s="2263"/>
      <c r="IG820" s="1870"/>
      <c r="IH820" s="462"/>
      <c r="II820" s="462"/>
      <c r="IJ820" s="1871"/>
      <c r="IK820" s="1870"/>
      <c r="IL820" s="462"/>
      <c r="IM820" s="462"/>
      <c r="IN820" s="1871"/>
      <c r="IO820" s="1906"/>
      <c r="IP820" s="683"/>
      <c r="IQ820" s="683"/>
      <c r="IR820" s="1907"/>
      <c r="IS820" s="1869"/>
      <c r="IT820" s="374"/>
      <c r="IU820" s="374"/>
      <c r="IV820" s="2263"/>
      <c r="IW820" s="1906"/>
      <c r="IX820" s="683"/>
      <c r="IY820" s="683"/>
      <c r="IZ820" s="1907"/>
      <c r="JA820" s="1869"/>
      <c r="JB820" s="374"/>
      <c r="JC820" s="374"/>
      <c r="JD820" s="2263"/>
      <c r="JE820" s="1906"/>
      <c r="JF820" s="683"/>
      <c r="JG820" s="683"/>
      <c r="JH820" s="1907"/>
      <c r="JI820" s="1869"/>
      <c r="JJ820" s="374"/>
      <c r="JK820" s="374"/>
      <c r="JL820" s="2263"/>
      <c r="JM820" s="1870"/>
      <c r="JN820" s="462"/>
      <c r="JO820" s="462"/>
      <c r="JP820" s="1871"/>
      <c r="JQ820" s="1870"/>
      <c r="JR820" s="462"/>
      <c r="JS820" s="462"/>
      <c r="JT820" s="1871"/>
      <c r="JU820" s="1870"/>
      <c r="JV820" s="462"/>
      <c r="JW820" s="462"/>
      <c r="JX820" s="1871"/>
      <c r="JY820" s="1870"/>
      <c r="JZ820" s="462"/>
      <c r="KA820" s="462"/>
      <c r="KB820" s="1871"/>
      <c r="KC820" s="1870"/>
      <c r="KD820" s="462"/>
      <c r="KE820" s="462"/>
      <c r="KF820" s="1871"/>
      <c r="KG820" s="1870"/>
      <c r="KH820" s="462"/>
      <c r="KI820" s="462"/>
      <c r="KJ820" s="1871"/>
      <c r="KK820" s="1870"/>
      <c r="KL820" s="462"/>
      <c r="KM820" s="462"/>
      <c r="KN820" s="1871"/>
      <c r="KO820" s="1870"/>
      <c r="KP820" s="462"/>
      <c r="KQ820" s="462"/>
      <c r="KR820" s="1871"/>
      <c r="KS820" s="1870"/>
      <c r="KT820" s="462"/>
      <c r="KU820" s="462"/>
      <c r="KV820" s="1871"/>
      <c r="KW820" s="1870"/>
      <c r="KX820" s="462"/>
      <c r="KY820" s="462"/>
      <c r="KZ820" s="1871"/>
      <c r="LA820" s="1870"/>
      <c r="LB820" s="462"/>
      <c r="LC820" s="462"/>
      <c r="LD820" s="1871"/>
      <c r="LE820" s="1870"/>
      <c r="LF820" s="462"/>
      <c r="LG820" s="462"/>
      <c r="LH820" s="1871"/>
      <c r="LI820" s="1870"/>
      <c r="LJ820" s="462"/>
      <c r="LK820" s="462"/>
      <c r="LL820" s="1871"/>
      <c r="LM820" s="1870"/>
      <c r="LN820" s="462"/>
      <c r="LO820" s="462"/>
      <c r="LP820" s="1871"/>
      <c r="LQ820" s="1870"/>
      <c r="LR820" s="462"/>
      <c r="LS820" s="462"/>
      <c r="LT820" s="1871"/>
      <c r="LU820" s="1870"/>
      <c r="LV820" s="462"/>
      <c r="LW820" s="462"/>
      <c r="LX820" s="1871"/>
      <c r="LY820" s="1870"/>
      <c r="LZ820" s="462"/>
      <c r="MA820" s="462"/>
      <c r="MB820" s="1871"/>
      <c r="MC820" s="1870"/>
      <c r="MD820" s="462"/>
      <c r="ME820" s="462"/>
      <c r="MF820" s="1871"/>
      <c r="MG820" s="1870"/>
      <c r="MH820" s="462"/>
      <c r="MI820" s="462"/>
      <c r="MJ820" s="1871"/>
      <c r="MK820" s="1870"/>
      <c r="ML820" s="462"/>
      <c r="MM820" s="462"/>
      <c r="MN820" s="1871"/>
      <c r="MO820" s="1870"/>
      <c r="MP820" s="462"/>
      <c r="MQ820" s="462"/>
      <c r="MR820" s="1871"/>
      <c r="MS820" s="1870"/>
      <c r="MT820" s="462"/>
      <c r="MU820" s="462"/>
      <c r="MV820" s="1871"/>
      <c r="MW820" s="1870"/>
      <c r="MX820" s="462"/>
      <c r="MY820" s="462"/>
      <c r="MZ820" s="1871"/>
      <c r="NA820" s="1870"/>
      <c r="NB820" s="462"/>
      <c r="NC820" s="462"/>
      <c r="ND820" s="1871"/>
    </row>
    <row r="821" spans="1:368" s="78" customFormat="1" thickBot="1">
      <c r="A821" s="899"/>
      <c r="B821" s="1754"/>
      <c r="C821" s="1790"/>
      <c r="D821" s="2331"/>
      <c r="E821" s="1790"/>
      <c r="F821" s="2342"/>
      <c r="G821" s="2342"/>
      <c r="H821" s="2343" t="e">
        <f t="shared" si="1262"/>
        <v>#DIV/0!</v>
      </c>
      <c r="I821" s="2343" t="e">
        <f t="shared" si="1263"/>
        <v>#DIV/0!</v>
      </c>
      <c r="J821" s="2343" t="e">
        <f t="shared" si="1264"/>
        <v>#DIV/0!</v>
      </c>
      <c r="K821" s="2214" t="e">
        <f t="shared" si="1265"/>
        <v>#DIV/0!</v>
      </c>
      <c r="L821" s="1754"/>
      <c r="M821" s="65"/>
      <c r="N821" s="65"/>
      <c r="O821" s="65"/>
      <c r="P821" s="218"/>
      <c r="Q821" s="2496"/>
      <c r="R821" s="2483"/>
      <c r="S821" s="2483"/>
      <c r="T821" s="2484"/>
      <c r="U821" s="41"/>
      <c r="V821" s="41"/>
      <c r="W821" s="41"/>
      <c r="X821" s="100"/>
      <c r="Y821" s="101"/>
      <c r="Z821" s="101"/>
      <c r="AA821" s="101"/>
      <c r="AB821" s="102"/>
      <c r="AC821" s="484"/>
      <c r="AD821" s="484"/>
      <c r="AE821" s="484"/>
      <c r="AF821" s="356"/>
      <c r="AG821" s="358"/>
      <c r="AH821" s="358"/>
      <c r="AI821" s="358"/>
      <c r="AJ821" s="543"/>
      <c r="AK821" s="485"/>
      <c r="AL821" s="486"/>
      <c r="AM821" s="486"/>
      <c r="AN821" s="2361"/>
      <c r="AO821" s="2227"/>
      <c r="AP821" s="2227"/>
      <c r="AQ821" s="2227"/>
      <c r="AR821" s="108"/>
      <c r="AS821" s="358"/>
      <c r="AT821" s="358"/>
      <c r="AU821" s="358"/>
      <c r="AV821" s="1983"/>
      <c r="AW821" s="1971"/>
      <c r="AX821" s="665"/>
      <c r="AY821" s="666"/>
      <c r="AZ821" s="1963"/>
      <c r="BA821" s="4"/>
      <c r="BB821" s="4"/>
      <c r="BC821" s="4"/>
      <c r="BD821" s="2395"/>
      <c r="BE821" s="2401"/>
      <c r="BF821" s="368"/>
      <c r="BG821" s="2451"/>
      <c r="BH821" s="2448"/>
      <c r="BI821" s="221"/>
      <c r="BJ821" s="221"/>
      <c r="BK821" s="221"/>
      <c r="BL821" s="220"/>
      <c r="BM821" s="1982"/>
      <c r="BN821" s="358"/>
      <c r="BO821" s="358"/>
      <c r="BP821" s="1983"/>
      <c r="BQ821" s="109"/>
      <c r="BR821" s="109"/>
      <c r="BS821" s="109"/>
      <c r="BT821" s="608"/>
      <c r="BU821" s="1939"/>
      <c r="BV821" s="109"/>
      <c r="BW821" s="109"/>
      <c r="BX821" s="1940"/>
      <c r="BY821" s="374"/>
      <c r="BZ821" s="374"/>
      <c r="CA821" s="374"/>
      <c r="CB821" s="2263"/>
      <c r="CC821" s="41"/>
      <c r="CD821" s="41"/>
      <c r="CE821" s="41"/>
      <c r="CF821" s="148"/>
      <c r="CG821" s="38"/>
      <c r="CH821" s="38"/>
      <c r="CI821" s="38"/>
      <c r="CJ821" s="117"/>
      <c r="CK821" s="221"/>
      <c r="CL821" s="221"/>
      <c r="CM821" s="221"/>
      <c r="CN821" s="220"/>
      <c r="CO821" s="1858"/>
      <c r="CQ821" s="3"/>
      <c r="CR821" s="2020"/>
      <c r="CV821" s="121"/>
      <c r="CW821" s="2"/>
      <c r="CY821" s="3"/>
      <c r="CZ821" s="3"/>
      <c r="DA821" s="2418"/>
      <c r="DB821" s="378"/>
      <c r="DC821" s="2448"/>
      <c r="DD821" s="369"/>
      <c r="DE821" s="2"/>
      <c r="DG821" s="3"/>
      <c r="DH821" s="3"/>
      <c r="DI821" s="2"/>
      <c r="DK821" s="3"/>
      <c r="DL821" s="3"/>
      <c r="DM821" s="90"/>
      <c r="DN821" s="90"/>
      <c r="DO821" s="90"/>
      <c r="DP821" s="103"/>
      <c r="DQ821" s="2"/>
      <c r="DS821" s="3"/>
      <c r="DT821" s="121"/>
      <c r="DU821" s="2"/>
      <c r="DW821" s="3"/>
      <c r="DX821" s="121"/>
      <c r="DY821" s="2"/>
      <c r="EA821" s="3"/>
      <c r="EB821" s="121"/>
      <c r="EC821" s="2"/>
      <c r="EE821" s="3"/>
      <c r="EF821" s="121"/>
      <c r="EG821" s="2"/>
      <c r="EI821" s="3"/>
      <c r="EJ821" s="121"/>
      <c r="EK821" s="2"/>
      <c r="EM821" s="3"/>
      <c r="EN821" s="121"/>
      <c r="EO821" s="1870"/>
      <c r="EP821" s="462"/>
      <c r="EQ821" s="462"/>
      <c r="ER821" s="1871"/>
      <c r="ES821" s="2"/>
      <c r="EU821" s="3"/>
      <c r="EV821" s="121"/>
      <c r="EW821" s="2"/>
      <c r="EY821" s="3"/>
      <c r="EZ821" s="121"/>
      <c r="FA821" s="2"/>
      <c r="FC821" s="3"/>
      <c r="FD821" s="121"/>
      <c r="FE821" s="1682"/>
      <c r="FF821" s="1683"/>
      <c r="FG821" s="1684"/>
      <c r="FH821" s="1685"/>
      <c r="FL821" s="2252"/>
      <c r="FP821" s="2252"/>
      <c r="FQ821" s="1858"/>
      <c r="FT821" s="2252"/>
      <c r="FU821" s="462"/>
      <c r="FV821" s="462"/>
      <c r="FW821" s="462"/>
      <c r="FX821" s="2267"/>
      <c r="FY821" s="1906"/>
      <c r="FZ821" s="683"/>
      <c r="GA821" s="683"/>
      <c r="GB821" s="1907"/>
      <c r="GC821" s="374"/>
      <c r="GD821" s="374"/>
      <c r="GE821" s="374"/>
      <c r="GF821" s="2263"/>
      <c r="GG821" s="1858"/>
      <c r="GJ821" s="2252"/>
      <c r="GK821" s="1858"/>
      <c r="GN821" s="2252"/>
      <c r="GR821" s="2252"/>
      <c r="GS821" s="1870"/>
      <c r="GT821" s="462"/>
      <c r="GU821" s="462"/>
      <c r="GV821" s="1871"/>
      <c r="GW821" s="1870"/>
      <c r="GX821" s="462"/>
      <c r="GY821" s="462"/>
      <c r="GZ821" s="1871"/>
      <c r="HA821" s="1870"/>
      <c r="HB821" s="462"/>
      <c r="HC821" s="462"/>
      <c r="HD821" s="1871"/>
      <c r="HE821" s="1870"/>
      <c r="HF821" s="462"/>
      <c r="HG821" s="462"/>
      <c r="HH821" s="1871"/>
      <c r="HI821" s="374"/>
      <c r="HJ821" s="374"/>
      <c r="HK821" s="374"/>
      <c r="HL821" s="2263"/>
      <c r="HM821" s="1870"/>
      <c r="HN821" s="462"/>
      <c r="HO821" s="462"/>
      <c r="HP821" s="1871"/>
      <c r="HQ821" s="1870"/>
      <c r="HR821" s="462"/>
      <c r="HS821" s="462"/>
      <c r="HT821" s="1871"/>
      <c r="HU821" s="1870"/>
      <c r="HV821" s="462"/>
      <c r="HW821" s="462"/>
      <c r="HX821" s="1871"/>
      <c r="HY821" s="1870"/>
      <c r="HZ821" s="462"/>
      <c r="IA821" s="462"/>
      <c r="IB821" s="1871"/>
      <c r="IC821" s="374"/>
      <c r="ID821" s="374"/>
      <c r="IE821" s="374"/>
      <c r="IF821" s="2263"/>
      <c r="IG821" s="1870"/>
      <c r="IH821" s="462"/>
      <c r="II821" s="462"/>
      <c r="IJ821" s="1871"/>
      <c r="IK821" s="1870"/>
      <c r="IL821" s="462"/>
      <c r="IM821" s="462"/>
      <c r="IN821" s="1871"/>
      <c r="IO821" s="374"/>
      <c r="IP821" s="374"/>
      <c r="IQ821" s="374"/>
      <c r="IR821" s="2263"/>
      <c r="IS821" s="1869"/>
      <c r="IT821" s="374"/>
      <c r="IU821" s="374"/>
      <c r="IV821" s="2263"/>
      <c r="IW821" s="1869"/>
      <c r="IX821" s="374"/>
      <c r="IY821" s="374"/>
      <c r="IZ821" s="2263"/>
      <c r="JA821" s="1869"/>
      <c r="JB821" s="374"/>
      <c r="JC821" s="374"/>
      <c r="JD821" s="2263"/>
      <c r="JE821" s="1869"/>
      <c r="JF821" s="374"/>
      <c r="JG821" s="374"/>
      <c r="JH821" s="2263"/>
      <c r="JI821" s="1869"/>
      <c r="JJ821" s="374"/>
      <c r="JK821" s="374"/>
      <c r="JL821" s="2263"/>
      <c r="JM821" s="1870"/>
      <c r="JN821" s="462"/>
      <c r="JO821" s="462"/>
      <c r="JP821" s="1871"/>
      <c r="JQ821" s="1870"/>
      <c r="JR821" s="462"/>
      <c r="JS821" s="462"/>
      <c r="JT821" s="1871"/>
      <c r="JU821" s="1870"/>
      <c r="JV821" s="462"/>
      <c r="JW821" s="462"/>
      <c r="JX821" s="1871"/>
      <c r="JY821" s="1870"/>
      <c r="JZ821" s="462"/>
      <c r="KA821" s="462"/>
      <c r="KB821" s="1871"/>
      <c r="KC821" s="1870"/>
      <c r="KD821" s="462"/>
      <c r="KE821" s="462"/>
      <c r="KF821" s="1871"/>
      <c r="KG821" s="1870"/>
      <c r="KH821" s="462"/>
      <c r="KI821" s="462"/>
      <c r="KJ821" s="1871"/>
      <c r="KK821" s="1870"/>
      <c r="KL821" s="462"/>
      <c r="KM821" s="462"/>
      <c r="KN821" s="1871"/>
      <c r="KO821" s="1870"/>
      <c r="KP821" s="462"/>
      <c r="KQ821" s="462"/>
      <c r="KR821" s="1871"/>
      <c r="KS821" s="1870"/>
      <c r="KT821" s="462"/>
      <c r="KU821" s="462"/>
      <c r="KV821" s="1871"/>
      <c r="KW821" s="1870"/>
      <c r="KX821" s="462"/>
      <c r="KY821" s="462"/>
      <c r="KZ821" s="1871"/>
      <c r="LA821" s="1870"/>
      <c r="LB821" s="462"/>
      <c r="LC821" s="462"/>
      <c r="LD821" s="1871"/>
      <c r="LE821" s="1870"/>
      <c r="LF821" s="462"/>
      <c r="LG821" s="462"/>
      <c r="LH821" s="1871"/>
      <c r="LI821" s="1870"/>
      <c r="LJ821" s="462"/>
      <c r="LK821" s="462"/>
      <c r="LL821" s="1871"/>
      <c r="LM821" s="1870"/>
      <c r="LN821" s="462"/>
      <c r="LO821" s="462"/>
      <c r="LP821" s="1871"/>
      <c r="LQ821" s="1870"/>
      <c r="LR821" s="462"/>
      <c r="LS821" s="462"/>
      <c r="LT821" s="1871"/>
      <c r="LU821" s="1870"/>
      <c r="LV821" s="462"/>
      <c r="LW821" s="462"/>
      <c r="LX821" s="1871"/>
      <c r="LY821" s="2569"/>
      <c r="LZ821" s="805"/>
      <c r="MA821" s="805"/>
      <c r="MB821" s="2568"/>
      <c r="MC821" s="2569"/>
      <c r="MD821" s="805"/>
      <c r="ME821" s="805"/>
      <c r="MF821" s="2568"/>
      <c r="MG821" s="2569"/>
      <c r="MH821" s="805"/>
      <c r="MI821" s="805"/>
      <c r="MJ821" s="2568"/>
      <c r="MK821" s="2569"/>
      <c r="ML821" s="805"/>
      <c r="MM821" s="805"/>
      <c r="MN821" s="2568"/>
      <c r="MO821" s="2569"/>
      <c r="MP821" s="805"/>
      <c r="MQ821" s="805"/>
      <c r="MR821" s="2568"/>
      <c r="MS821" s="2569"/>
      <c r="MT821" s="805"/>
      <c r="MU821" s="805"/>
      <c r="MV821" s="2568"/>
      <c r="MW821" s="2569"/>
      <c r="MX821" s="805"/>
      <c r="MY821" s="805"/>
      <c r="MZ821" s="2568"/>
      <c r="NA821" s="2569"/>
      <c r="NB821" s="805"/>
      <c r="NC821" s="805"/>
      <c r="ND821" s="2568"/>
    </row>
    <row r="822" spans="1:368" s="78" customFormat="1" thickBot="1">
      <c r="A822" s="899"/>
      <c r="B822" s="1754"/>
      <c r="C822" s="1790"/>
      <c r="D822" s="2331"/>
      <c r="E822" s="1790"/>
      <c r="F822" s="2342"/>
      <c r="G822" s="2342"/>
      <c r="H822" s="2343" t="e">
        <f t="shared" si="1262"/>
        <v>#DIV/0!</v>
      </c>
      <c r="I822" s="2343" t="e">
        <f t="shared" si="1263"/>
        <v>#DIV/0!</v>
      </c>
      <c r="J822" s="2343" t="e">
        <f t="shared" si="1264"/>
        <v>#DIV/0!</v>
      </c>
      <c r="K822" s="2214" t="e">
        <f t="shared" si="1265"/>
        <v>#DIV/0!</v>
      </c>
      <c r="L822" s="1754"/>
      <c r="M822" s="65"/>
      <c r="N822" s="65"/>
      <c r="O822" s="65"/>
      <c r="P822" s="218"/>
      <c r="Q822" s="2496"/>
      <c r="R822" s="2483"/>
      <c r="S822" s="2483"/>
      <c r="T822" s="2484"/>
      <c r="U822" s="41"/>
      <c r="V822" s="41"/>
      <c r="W822" s="41"/>
      <c r="X822" s="100"/>
      <c r="Y822" s="101"/>
      <c r="Z822" s="101"/>
      <c r="AA822" s="101"/>
      <c r="AB822" s="102"/>
      <c r="AC822" s="484"/>
      <c r="AD822" s="484"/>
      <c r="AE822" s="484"/>
      <c r="AF822" s="356"/>
      <c r="AG822" s="358"/>
      <c r="AH822" s="358"/>
      <c r="AI822" s="358"/>
      <c r="AJ822" s="543"/>
      <c r="AK822" s="485"/>
      <c r="AL822" s="486"/>
      <c r="AM822" s="486"/>
      <c r="AN822" s="2361"/>
      <c r="AO822" s="2227"/>
      <c r="AP822" s="2227"/>
      <c r="AQ822" s="2227"/>
      <c r="AR822" s="108"/>
      <c r="AS822" s="358"/>
      <c r="AT822" s="358"/>
      <c r="AU822" s="358"/>
      <c r="AV822" s="1983"/>
      <c r="AW822" s="1971"/>
      <c r="AX822" s="665"/>
      <c r="AY822" s="666"/>
      <c r="AZ822" s="1963"/>
      <c r="BA822" s="4"/>
      <c r="BB822" s="4"/>
      <c r="BC822" s="4"/>
      <c r="BD822" s="2395"/>
      <c r="BE822" s="1906"/>
      <c r="BF822" s="683"/>
      <c r="BG822" s="2466"/>
      <c r="BH822" s="2409"/>
      <c r="BI822" s="221"/>
      <c r="BJ822" s="221"/>
      <c r="BK822" s="221"/>
      <c r="BL822" s="220"/>
      <c r="BM822" s="1982"/>
      <c r="BN822" s="358"/>
      <c r="BO822" s="358"/>
      <c r="BP822" s="1983"/>
      <c r="BQ822" s="109"/>
      <c r="BR822" s="109"/>
      <c r="BS822" s="109"/>
      <c r="BT822" s="608"/>
      <c r="BU822" s="1939"/>
      <c r="BV822" s="109"/>
      <c r="BW822" s="109"/>
      <c r="BX822" s="1940"/>
      <c r="BY822" s="374"/>
      <c r="BZ822" s="374"/>
      <c r="CA822" s="374"/>
      <c r="CB822" s="2263"/>
      <c r="CC822" s="1906"/>
      <c r="CD822" s="683"/>
      <c r="CE822" s="683"/>
      <c r="CF822" s="1907"/>
      <c r="CG822" s="38"/>
      <c r="CH822" s="38"/>
      <c r="CI822" s="38"/>
      <c r="CJ822" s="117"/>
      <c r="CK822" s="221"/>
      <c r="CL822" s="221"/>
      <c r="CM822" s="221"/>
      <c r="CN822" s="220"/>
      <c r="CO822" s="1858"/>
      <c r="CQ822" s="3"/>
      <c r="CR822" s="2020"/>
      <c r="CV822" s="121"/>
      <c r="CW822" s="2"/>
      <c r="CY822" s="3"/>
      <c r="CZ822" s="3"/>
      <c r="DA822" s="2418"/>
      <c r="DB822" s="378"/>
      <c r="DC822" s="2448"/>
      <c r="DD822" s="369"/>
      <c r="DE822" s="2"/>
      <c r="DG822" s="3"/>
      <c r="DH822" s="3"/>
      <c r="DI822" s="2"/>
      <c r="DK822" s="3"/>
      <c r="DL822" s="3"/>
      <c r="DM822" s="90"/>
      <c r="DN822" s="90"/>
      <c r="DO822" s="90"/>
      <c r="DP822" s="103"/>
      <c r="DQ822" s="2"/>
      <c r="DS822" s="3"/>
      <c r="DT822" s="121"/>
      <c r="DU822" s="2"/>
      <c r="DW822" s="3"/>
      <c r="DX822" s="121"/>
      <c r="DY822" s="2"/>
      <c r="EA822" s="3"/>
      <c r="EB822" s="121"/>
      <c r="EC822" s="2"/>
      <c r="EE822" s="3"/>
      <c r="EF822" s="121"/>
      <c r="EG822" s="2"/>
      <c r="EI822" s="3"/>
      <c r="EJ822" s="121"/>
      <c r="EK822" s="2"/>
      <c r="EM822" s="3"/>
      <c r="EN822" s="121"/>
      <c r="EO822" s="1870"/>
      <c r="EP822" s="462"/>
      <c r="EQ822" s="462"/>
      <c r="ER822" s="1871"/>
      <c r="ES822" s="2"/>
      <c r="EU822" s="3"/>
      <c r="EV822" s="121"/>
      <c r="EW822" s="2"/>
      <c r="EY822" s="3"/>
      <c r="EZ822" s="121"/>
      <c r="FA822" s="2"/>
      <c r="FC822" s="3"/>
      <c r="FD822" s="121"/>
      <c r="FE822" s="1682"/>
      <c r="FF822" s="1683"/>
      <c r="FG822" s="1684"/>
      <c r="FH822" s="1685"/>
      <c r="FL822" s="2252"/>
      <c r="FP822" s="2252"/>
      <c r="FQ822" s="1858"/>
      <c r="FT822" s="2252"/>
      <c r="FU822" s="462"/>
      <c r="FV822" s="462"/>
      <c r="FW822" s="462"/>
      <c r="FX822" s="2267"/>
      <c r="FY822" s="374"/>
      <c r="FZ822" s="374"/>
      <c r="GA822" s="374"/>
      <c r="GB822" s="2263"/>
      <c r="GC822" s="1906"/>
      <c r="GD822" s="683"/>
      <c r="GE822" s="683"/>
      <c r="GF822" s="1907"/>
      <c r="GG822" s="1858"/>
      <c r="GJ822" s="2252"/>
      <c r="GK822" s="1858"/>
      <c r="GN822" s="2252"/>
      <c r="GR822" s="2252"/>
      <c r="GS822" s="374"/>
      <c r="GT822" s="374"/>
      <c r="GU822" s="374"/>
      <c r="GV822" s="2263"/>
      <c r="GW822" s="1870"/>
      <c r="GX822" s="462"/>
      <c r="GY822" s="462"/>
      <c r="GZ822" s="1871"/>
      <c r="HA822" s="1870"/>
      <c r="HB822" s="462"/>
      <c r="HC822" s="462"/>
      <c r="HD822" s="1871"/>
      <c r="HE822" s="1870"/>
      <c r="HF822" s="462"/>
      <c r="HG822" s="462"/>
      <c r="HH822" s="1871"/>
      <c r="HI822" s="374"/>
      <c r="HJ822" s="374"/>
      <c r="HK822" s="374"/>
      <c r="HL822" s="2263"/>
      <c r="HM822" s="1870"/>
      <c r="HN822" s="462"/>
      <c r="HO822" s="462"/>
      <c r="HP822" s="1871"/>
      <c r="HQ822" s="1870"/>
      <c r="HR822" s="462"/>
      <c r="HS822" s="462"/>
      <c r="HT822" s="1871"/>
      <c r="HU822" s="1906"/>
      <c r="HV822" s="683"/>
      <c r="HW822" s="683"/>
      <c r="HX822" s="1907"/>
      <c r="HY822" s="1906"/>
      <c r="HZ822" s="683"/>
      <c r="IA822" s="683"/>
      <c r="IB822" s="1907"/>
      <c r="IC822" s="374"/>
      <c r="ID822" s="374"/>
      <c r="IE822" s="374"/>
      <c r="IF822" s="2263"/>
      <c r="IG822" s="1906"/>
      <c r="IH822" s="683"/>
      <c r="II822" s="683"/>
      <c r="IJ822" s="1907"/>
      <c r="IK822" s="1906"/>
      <c r="IL822" s="683"/>
      <c r="IM822" s="683"/>
      <c r="IN822" s="1907"/>
      <c r="IO822" s="374"/>
      <c r="IP822" s="374"/>
      <c r="IQ822" s="374"/>
      <c r="IR822" s="2263"/>
      <c r="IS822" s="1869"/>
      <c r="IT822" s="374"/>
      <c r="IU822" s="374"/>
      <c r="IV822" s="2263"/>
      <c r="IW822" s="1869"/>
      <c r="IX822" s="374"/>
      <c r="IY822" s="374"/>
      <c r="IZ822" s="2263"/>
      <c r="JA822" s="1869"/>
      <c r="JB822" s="374"/>
      <c r="JC822" s="374"/>
      <c r="JD822" s="2263"/>
      <c r="JE822" s="1869"/>
      <c r="JF822" s="374"/>
      <c r="JG822" s="374"/>
      <c r="JH822" s="2263"/>
      <c r="JI822" s="1869"/>
      <c r="JJ822" s="374"/>
      <c r="JK822" s="374"/>
      <c r="JL822" s="2263"/>
      <c r="JM822" s="1870"/>
      <c r="JN822" s="462"/>
      <c r="JO822" s="462"/>
      <c r="JP822" s="1871"/>
      <c r="JQ822" s="1870"/>
      <c r="JR822" s="462"/>
      <c r="JS822" s="462"/>
      <c r="JT822" s="1871"/>
      <c r="JU822" s="1870"/>
      <c r="JV822" s="462"/>
      <c r="JW822" s="462"/>
      <c r="JX822" s="1871"/>
      <c r="JY822" s="1870"/>
      <c r="JZ822" s="462"/>
      <c r="KA822" s="462"/>
      <c r="KB822" s="1871"/>
      <c r="KC822" s="1870"/>
      <c r="KD822" s="462"/>
      <c r="KE822" s="462"/>
      <c r="KF822" s="1871"/>
      <c r="KG822" s="2477"/>
      <c r="KH822" s="2477"/>
      <c r="KI822" s="2477"/>
      <c r="KJ822" s="2478"/>
      <c r="KK822" s="2477"/>
      <c r="KL822" s="2477"/>
      <c r="KM822" s="2477"/>
      <c r="KN822" s="2478"/>
      <c r="KO822" s="2477"/>
      <c r="KP822" s="2477"/>
      <c r="KQ822" s="2477"/>
      <c r="KR822" s="2478"/>
      <c r="KS822" s="2477"/>
      <c r="KT822" s="2477"/>
      <c r="KU822" s="2477"/>
      <c r="KV822" s="2478"/>
      <c r="KW822" s="2477"/>
      <c r="KX822" s="2477"/>
      <c r="KY822" s="2477"/>
      <c r="KZ822" s="2478"/>
      <c r="LA822" s="2477"/>
      <c r="LB822" s="2477"/>
      <c r="LC822" s="2477"/>
      <c r="LD822" s="2478"/>
      <c r="LE822" s="2477"/>
      <c r="LF822" s="2477"/>
      <c r="LG822" s="2477"/>
      <c r="LH822" s="2478"/>
      <c r="LI822" s="2477"/>
      <c r="LJ822" s="2477"/>
      <c r="LK822" s="2477"/>
      <c r="LL822" s="2478"/>
      <c r="LM822" s="2477"/>
      <c r="LN822" s="2477"/>
      <c r="LO822" s="2477"/>
      <c r="LP822" s="2478"/>
      <c r="LQ822" s="2477"/>
      <c r="LR822" s="2477"/>
      <c r="LS822" s="2477"/>
      <c r="LT822" s="2478"/>
      <c r="LU822" s="2477"/>
      <c r="LV822" s="2477"/>
      <c r="LW822" s="2477"/>
      <c r="LX822" s="2478"/>
      <c r="LY822" s="1870"/>
      <c r="LZ822" s="462"/>
      <c r="MA822" s="462"/>
      <c r="MB822" s="1871"/>
      <c r="MC822" s="1870"/>
      <c r="MD822" s="462"/>
      <c r="ME822" s="462"/>
      <c r="MF822" s="1871"/>
      <c r="MG822" s="1870"/>
      <c r="MH822" s="462"/>
      <c r="MI822" s="462"/>
      <c r="MJ822" s="1871"/>
      <c r="MK822" s="1870"/>
      <c r="ML822" s="462"/>
      <c r="MM822" s="462"/>
      <c r="MN822" s="1871"/>
      <c r="MO822" s="1870"/>
      <c r="MP822" s="462"/>
      <c r="MQ822" s="462"/>
      <c r="MR822" s="1871"/>
      <c r="MS822" s="1870"/>
      <c r="MT822" s="462"/>
      <c r="MU822" s="462"/>
      <c r="MV822" s="1871"/>
      <c r="MW822" s="1870"/>
      <c r="MX822" s="462"/>
      <c r="MY822" s="462"/>
      <c r="MZ822" s="1871"/>
      <c r="NA822" s="1870"/>
      <c r="NB822" s="462"/>
      <c r="NC822" s="462"/>
      <c r="ND822" s="1871"/>
    </row>
    <row r="823" spans="1:368" s="78" customFormat="1" thickBot="1">
      <c r="A823" s="899"/>
      <c r="B823" s="1754"/>
      <c r="C823" s="1790"/>
      <c r="D823" s="2331"/>
      <c r="E823" s="1790"/>
      <c r="F823" s="2342"/>
      <c r="G823" s="2342"/>
      <c r="H823" s="2343" t="e">
        <f t="shared" si="1262"/>
        <v>#DIV/0!</v>
      </c>
      <c r="I823" s="2343" t="e">
        <f t="shared" si="1263"/>
        <v>#DIV/0!</v>
      </c>
      <c r="J823" s="2343" t="e">
        <f t="shared" si="1264"/>
        <v>#DIV/0!</v>
      </c>
      <c r="K823" s="2214" t="e">
        <f t="shared" si="1265"/>
        <v>#DIV/0!</v>
      </c>
      <c r="L823" s="1754"/>
      <c r="M823" s="65"/>
      <c r="N823" s="65"/>
      <c r="O823" s="65"/>
      <c r="P823" s="218"/>
      <c r="Q823" s="2496"/>
      <c r="R823" s="2483"/>
      <c r="S823" s="2483"/>
      <c r="T823" s="2484"/>
      <c r="U823" s="41"/>
      <c r="V823" s="41"/>
      <c r="W823" s="41"/>
      <c r="X823" s="100"/>
      <c r="Y823" s="101"/>
      <c r="Z823" s="101"/>
      <c r="AA823" s="101"/>
      <c r="AB823" s="102"/>
      <c r="AC823" s="484"/>
      <c r="AD823" s="484"/>
      <c r="AE823" s="484"/>
      <c r="AF823" s="356"/>
      <c r="AG823" s="2473"/>
      <c r="AH823" s="2473"/>
      <c r="AI823" s="2473"/>
      <c r="AJ823" s="2474"/>
      <c r="AK823" s="485"/>
      <c r="AL823" s="486"/>
      <c r="AM823" s="486"/>
      <c r="AN823" s="2361"/>
      <c r="AO823" s="2227"/>
      <c r="AP823" s="2227"/>
      <c r="AQ823" s="2227"/>
      <c r="AR823" s="108"/>
      <c r="AS823" s="358"/>
      <c r="AT823" s="358"/>
      <c r="AU823" s="358"/>
      <c r="AV823" s="1983"/>
      <c r="AW823" s="1971"/>
      <c r="AX823" s="665"/>
      <c r="AY823" s="666"/>
      <c r="AZ823" s="1963"/>
      <c r="BA823" s="4"/>
      <c r="BB823" s="4"/>
      <c r="BC823" s="4"/>
      <c r="BD823" s="2395"/>
      <c r="BE823" s="2401"/>
      <c r="BF823" s="368"/>
      <c r="BG823" s="2451"/>
      <c r="BH823" s="2448"/>
      <c r="BI823" s="221"/>
      <c r="BJ823" s="221"/>
      <c r="BK823" s="221"/>
      <c r="BL823" s="220"/>
      <c r="BM823" s="1982"/>
      <c r="BN823" s="358"/>
      <c r="BO823" s="358"/>
      <c r="BP823" s="1983"/>
      <c r="BQ823" s="109"/>
      <c r="BR823" s="109"/>
      <c r="BS823" s="109"/>
      <c r="BT823" s="608"/>
      <c r="BU823" s="1939"/>
      <c r="BV823" s="109"/>
      <c r="BW823" s="109"/>
      <c r="BX823" s="1940"/>
      <c r="BY823" s="374"/>
      <c r="BZ823" s="374"/>
      <c r="CA823" s="374"/>
      <c r="CB823" s="2263"/>
      <c r="CC823" s="41"/>
      <c r="CD823" s="41"/>
      <c r="CE823" s="41"/>
      <c r="CF823" s="148"/>
      <c r="CG823" s="38"/>
      <c r="CH823" s="38"/>
      <c r="CI823" s="38"/>
      <c r="CJ823" s="117"/>
      <c r="CK823" s="221"/>
      <c r="CL823" s="221"/>
      <c r="CM823" s="221"/>
      <c r="CN823" s="220"/>
      <c r="CO823" s="1858"/>
      <c r="CQ823" s="3"/>
      <c r="CR823" s="2020"/>
      <c r="CV823" s="121"/>
      <c r="CW823" s="2"/>
      <c r="CY823" s="3"/>
      <c r="CZ823" s="3"/>
      <c r="DA823" s="2418"/>
      <c r="DB823" s="378"/>
      <c r="DC823" s="2448"/>
      <c r="DD823" s="369"/>
      <c r="DE823" s="2"/>
      <c r="DG823" s="3"/>
      <c r="DH823" s="3"/>
      <c r="DI823" s="2"/>
      <c r="DK823" s="3"/>
      <c r="DL823" s="3"/>
      <c r="DM823" s="90"/>
      <c r="DN823" s="90"/>
      <c r="DO823" s="90"/>
      <c r="DP823" s="103"/>
      <c r="DQ823" s="2"/>
      <c r="DS823" s="3"/>
      <c r="DT823" s="121"/>
      <c r="DU823" s="2"/>
      <c r="DW823" s="3"/>
      <c r="DX823" s="121"/>
      <c r="DY823" s="2"/>
      <c r="EA823" s="3"/>
      <c r="EB823" s="121"/>
      <c r="EC823" s="2"/>
      <c r="EE823" s="3"/>
      <c r="EF823" s="121"/>
      <c r="EG823" s="2"/>
      <c r="EI823" s="3"/>
      <c r="EJ823" s="121"/>
      <c r="EK823" s="2"/>
      <c r="EM823" s="3"/>
      <c r="EN823" s="121"/>
      <c r="EO823" s="1870"/>
      <c r="EP823" s="462"/>
      <c r="EQ823" s="462"/>
      <c r="ER823" s="1871"/>
      <c r="ES823" s="2"/>
      <c r="EU823" s="3"/>
      <c r="EV823" s="121"/>
      <c r="EW823" s="2"/>
      <c r="EY823" s="3"/>
      <c r="EZ823" s="121"/>
      <c r="FA823" s="2"/>
      <c r="FC823" s="3"/>
      <c r="FD823" s="121"/>
      <c r="FE823" s="1682"/>
      <c r="FF823" s="1683"/>
      <c r="FG823" s="1684"/>
      <c r="FH823" s="1685"/>
      <c r="FL823" s="2252"/>
      <c r="FP823" s="2252"/>
      <c r="FQ823" s="1858"/>
      <c r="FT823" s="2252"/>
      <c r="FU823" s="462"/>
      <c r="FV823" s="462"/>
      <c r="FW823" s="462"/>
      <c r="FX823" s="2267"/>
      <c r="FY823" s="374"/>
      <c r="FZ823" s="374"/>
      <c r="GA823" s="374"/>
      <c r="GB823" s="2263"/>
      <c r="GC823" s="374"/>
      <c r="GD823" s="374"/>
      <c r="GE823" s="374"/>
      <c r="GF823" s="2263"/>
      <c r="GG823" s="1858"/>
      <c r="GJ823" s="2252"/>
      <c r="GK823" s="1858"/>
      <c r="GN823" s="2252"/>
      <c r="GR823" s="2252"/>
      <c r="GS823" s="374"/>
      <c r="GT823" s="374"/>
      <c r="GU823" s="374"/>
      <c r="GV823" s="2263"/>
      <c r="GW823" s="1870"/>
      <c r="GX823" s="462"/>
      <c r="GY823" s="462"/>
      <c r="GZ823" s="1871"/>
      <c r="HA823" s="1870"/>
      <c r="HB823" s="462"/>
      <c r="HC823" s="462"/>
      <c r="HD823" s="1871"/>
      <c r="HE823" s="1870"/>
      <c r="HF823" s="462"/>
      <c r="HG823" s="462"/>
      <c r="HH823" s="1871"/>
      <c r="HI823" s="374"/>
      <c r="HJ823" s="374"/>
      <c r="HK823" s="374"/>
      <c r="HL823" s="2263"/>
      <c r="HM823" s="1870"/>
      <c r="HN823" s="462"/>
      <c r="HO823" s="462"/>
      <c r="HP823" s="1871"/>
      <c r="HQ823" s="1870"/>
      <c r="HR823" s="462"/>
      <c r="HS823" s="462"/>
      <c r="HT823" s="1871"/>
      <c r="HU823" s="1870"/>
      <c r="HV823" s="462"/>
      <c r="HW823" s="462"/>
      <c r="HX823" s="1871"/>
      <c r="HY823" s="1870"/>
      <c r="HZ823" s="462"/>
      <c r="IA823" s="462"/>
      <c r="IB823" s="1871"/>
      <c r="IC823" s="374"/>
      <c r="ID823" s="374"/>
      <c r="IE823" s="374"/>
      <c r="IF823" s="2263"/>
      <c r="IG823" s="1870"/>
      <c r="IH823" s="462"/>
      <c r="II823" s="462"/>
      <c r="IJ823" s="1871"/>
      <c r="IK823" s="1870"/>
      <c r="IL823" s="462"/>
      <c r="IM823" s="462"/>
      <c r="IN823" s="1871"/>
      <c r="IO823" s="374"/>
      <c r="IP823" s="374"/>
      <c r="IQ823" s="374"/>
      <c r="IR823" s="2263"/>
      <c r="IS823" s="1869"/>
      <c r="IT823" s="374"/>
      <c r="IU823" s="374"/>
      <c r="IV823" s="2263"/>
      <c r="IW823" s="1869"/>
      <c r="IX823" s="374"/>
      <c r="IY823" s="374"/>
      <c r="IZ823" s="2263"/>
      <c r="JA823" s="1869"/>
      <c r="JB823" s="374"/>
      <c r="JC823" s="374"/>
      <c r="JD823" s="2263"/>
      <c r="JE823" s="1869"/>
      <c r="JF823" s="374"/>
      <c r="JG823" s="374"/>
      <c r="JH823" s="2263"/>
      <c r="JI823" s="1869"/>
      <c r="JJ823" s="374"/>
      <c r="JK823" s="374"/>
      <c r="JL823" s="2263"/>
      <c r="JM823" s="1870"/>
      <c r="JN823" s="462"/>
      <c r="JO823" s="462"/>
      <c r="JP823" s="1871"/>
      <c r="JQ823" s="1870"/>
      <c r="JR823" s="462"/>
      <c r="JS823" s="462"/>
      <c r="JT823" s="1871"/>
      <c r="JU823" s="1870"/>
      <c r="JV823" s="462"/>
      <c r="JW823" s="462"/>
      <c r="JX823" s="1871"/>
      <c r="JY823" s="1870"/>
      <c r="JZ823" s="462"/>
      <c r="KA823" s="462"/>
      <c r="KB823" s="1871"/>
      <c r="KC823" s="1870"/>
      <c r="KD823" s="462"/>
      <c r="KE823" s="462"/>
      <c r="KF823" s="1871"/>
      <c r="KG823" s="1870"/>
      <c r="KH823" s="462"/>
      <c r="KI823" s="462"/>
      <c r="KJ823" s="1871"/>
      <c r="KK823" s="1870"/>
      <c r="KL823" s="462"/>
      <c r="KM823" s="462"/>
      <c r="KN823" s="1871"/>
      <c r="KO823" s="1870"/>
      <c r="KP823" s="462"/>
      <c r="KQ823" s="462"/>
      <c r="KR823" s="1871"/>
      <c r="KS823" s="1870"/>
      <c r="KT823" s="462"/>
      <c r="KU823" s="462"/>
      <c r="KV823" s="1871"/>
      <c r="KW823" s="1870"/>
      <c r="KX823" s="462"/>
      <c r="KY823" s="462"/>
      <c r="KZ823" s="1871"/>
      <c r="LA823" s="1870"/>
      <c r="LB823" s="462"/>
      <c r="LC823" s="462"/>
      <c r="LD823" s="1871"/>
      <c r="LE823" s="1870"/>
      <c r="LF823" s="462"/>
      <c r="LG823" s="462"/>
      <c r="LH823" s="1871"/>
      <c r="LI823" s="1870"/>
      <c r="LJ823" s="462"/>
      <c r="LK823" s="462"/>
      <c r="LL823" s="1871"/>
      <c r="LM823" s="1870"/>
      <c r="LN823" s="462"/>
      <c r="LO823" s="462"/>
      <c r="LP823" s="1871"/>
      <c r="LQ823" s="1870"/>
      <c r="LR823" s="462"/>
      <c r="LS823" s="462"/>
      <c r="LT823" s="1871"/>
      <c r="LU823" s="1870"/>
      <c r="LV823" s="462"/>
      <c r="LW823" s="462"/>
      <c r="LX823" s="1871"/>
      <c r="LY823" s="1870"/>
      <c r="LZ823" s="462"/>
      <c r="MA823" s="462"/>
      <c r="MB823" s="1871"/>
      <c r="MC823" s="1870"/>
      <c r="MD823" s="462"/>
      <c r="ME823" s="462"/>
      <c r="MF823" s="1871"/>
      <c r="MG823" s="1870"/>
      <c r="MH823" s="462"/>
      <c r="MI823" s="462"/>
      <c r="MJ823" s="1871"/>
      <c r="MK823" s="1870"/>
      <c r="ML823" s="462"/>
      <c r="MM823" s="462"/>
      <c r="MN823" s="1871"/>
      <c r="MO823" s="1870"/>
      <c r="MP823" s="462"/>
      <c r="MQ823" s="462"/>
      <c r="MR823" s="1871"/>
      <c r="MS823" s="1870"/>
      <c r="MT823" s="462"/>
      <c r="MU823" s="462"/>
      <c r="MV823" s="1871"/>
      <c r="MW823" s="1870"/>
      <c r="MX823" s="462"/>
      <c r="MY823" s="462"/>
      <c r="MZ823" s="1871"/>
      <c r="NA823" s="1870"/>
      <c r="NB823" s="462"/>
      <c r="NC823" s="462"/>
      <c r="ND823" s="1871"/>
    </row>
    <row r="824" spans="1:368" s="78" customFormat="1" thickBot="1">
      <c r="A824" s="899"/>
      <c r="B824" s="1754"/>
      <c r="C824" s="1790"/>
      <c r="D824" s="2331"/>
      <c r="E824" s="1790"/>
      <c r="F824" s="2342"/>
      <c r="G824" s="2342"/>
      <c r="H824" s="2343" t="e">
        <f t="shared" si="1262"/>
        <v>#DIV/0!</v>
      </c>
      <c r="I824" s="2343" t="e">
        <f t="shared" si="1263"/>
        <v>#DIV/0!</v>
      </c>
      <c r="J824" s="2343" t="e">
        <f t="shared" si="1264"/>
        <v>#DIV/0!</v>
      </c>
      <c r="K824" s="2214" t="e">
        <f t="shared" si="1265"/>
        <v>#DIV/0!</v>
      </c>
      <c r="L824" s="1754"/>
      <c r="M824" s="65"/>
      <c r="N824" s="65"/>
      <c r="O824" s="65"/>
      <c r="P824" s="218"/>
      <c r="Q824" s="2497"/>
      <c r="R824" s="2473"/>
      <c r="S824" s="2473"/>
      <c r="T824" s="2498"/>
      <c r="U824" s="41"/>
      <c r="V824" s="41"/>
      <c r="W824" s="41"/>
      <c r="X824" s="100"/>
      <c r="Y824" s="101"/>
      <c r="Z824" s="101"/>
      <c r="AA824" s="101"/>
      <c r="AB824" s="102"/>
      <c r="AC824" s="484"/>
      <c r="AD824" s="484"/>
      <c r="AE824" s="484"/>
      <c r="AF824" s="356"/>
      <c r="AG824" s="358"/>
      <c r="AH824" s="358"/>
      <c r="AI824" s="358"/>
      <c r="AJ824" s="543"/>
      <c r="AK824" s="485"/>
      <c r="AL824" s="486"/>
      <c r="AM824" s="486"/>
      <c r="AN824" s="2361"/>
      <c r="AO824" s="2227"/>
      <c r="AP824" s="2227"/>
      <c r="AQ824" s="2227"/>
      <c r="AR824" s="108"/>
      <c r="AS824" s="358"/>
      <c r="AT824" s="358"/>
      <c r="AU824" s="358"/>
      <c r="AV824" s="1983"/>
      <c r="AW824" s="1971"/>
      <c r="AX824" s="665"/>
      <c r="AY824" s="666"/>
      <c r="AZ824" s="1963"/>
      <c r="BA824" s="4"/>
      <c r="BB824" s="4"/>
      <c r="BC824" s="4"/>
      <c r="BD824" s="2395"/>
      <c r="BE824" s="2401"/>
      <c r="BF824" s="368"/>
      <c r="BG824" s="2451"/>
      <c r="BH824" s="2448"/>
      <c r="BI824" s="221"/>
      <c r="BJ824" s="221"/>
      <c r="BK824" s="221"/>
      <c r="BL824" s="220"/>
      <c r="BM824" s="1982"/>
      <c r="BN824" s="358"/>
      <c r="BO824" s="358"/>
      <c r="BP824" s="1983"/>
      <c r="BQ824" s="109"/>
      <c r="BR824" s="109"/>
      <c r="BS824" s="109"/>
      <c r="BT824" s="608"/>
      <c r="BU824" s="1939"/>
      <c r="BV824" s="109"/>
      <c r="BW824" s="109"/>
      <c r="BX824" s="1940"/>
      <c r="BY824" s="374"/>
      <c r="BZ824" s="374"/>
      <c r="CA824" s="374"/>
      <c r="CB824" s="2263"/>
      <c r="CC824" s="1906"/>
      <c r="CD824" s="683"/>
      <c r="CE824" s="683"/>
      <c r="CF824" s="1907"/>
      <c r="CG824" s="38"/>
      <c r="CH824" s="38"/>
      <c r="CI824" s="38"/>
      <c r="CJ824" s="117"/>
      <c r="CK824" s="221"/>
      <c r="CL824" s="221"/>
      <c r="CM824" s="221"/>
      <c r="CN824" s="220"/>
      <c r="CO824" s="1858"/>
      <c r="CQ824" s="3"/>
      <c r="CR824" s="2020"/>
      <c r="CV824" s="121"/>
      <c r="CW824" s="2"/>
      <c r="CY824" s="3"/>
      <c r="CZ824" s="3"/>
      <c r="DA824" s="2418"/>
      <c r="DB824" s="378"/>
      <c r="DC824" s="2448"/>
      <c r="DD824" s="369"/>
      <c r="DE824" s="2"/>
      <c r="DG824" s="3"/>
      <c r="DH824" s="3"/>
      <c r="DI824" s="2"/>
      <c r="DK824" s="3"/>
      <c r="DL824" s="3"/>
      <c r="DM824" s="90"/>
      <c r="DN824" s="90"/>
      <c r="DO824" s="90"/>
      <c r="DP824" s="103"/>
      <c r="DQ824" s="2"/>
      <c r="DS824" s="3"/>
      <c r="DT824" s="121"/>
      <c r="DU824" s="2"/>
      <c r="DW824" s="3"/>
      <c r="DX824" s="121"/>
      <c r="DY824" s="2"/>
      <c r="EA824" s="3"/>
      <c r="EB824" s="121"/>
      <c r="EC824" s="2"/>
      <c r="EE824" s="3"/>
      <c r="EF824" s="121"/>
      <c r="EG824" s="2"/>
      <c r="EI824" s="3"/>
      <c r="EJ824" s="121"/>
      <c r="EK824" s="2"/>
      <c r="EM824" s="3"/>
      <c r="EN824" s="121"/>
      <c r="EO824" s="1870"/>
      <c r="EP824" s="462"/>
      <c r="EQ824" s="462"/>
      <c r="ER824" s="1871"/>
      <c r="ES824" s="2"/>
      <c r="EU824" s="3"/>
      <c r="EV824" s="121"/>
      <c r="EW824" s="2"/>
      <c r="EY824" s="3"/>
      <c r="EZ824" s="121"/>
      <c r="FA824" s="2"/>
      <c r="FC824" s="3"/>
      <c r="FD824" s="121"/>
      <c r="FE824" s="1682"/>
      <c r="FF824" s="1683"/>
      <c r="FG824" s="1684"/>
      <c r="FH824" s="1685"/>
      <c r="FL824" s="2252"/>
      <c r="FP824" s="2252"/>
      <c r="FQ824" s="1858"/>
      <c r="FT824" s="2252"/>
      <c r="FU824" s="462"/>
      <c r="FV824" s="462"/>
      <c r="FW824" s="462"/>
      <c r="FX824" s="2267"/>
      <c r="FY824" s="374"/>
      <c r="FZ824" s="374"/>
      <c r="GA824" s="374"/>
      <c r="GB824" s="2263"/>
      <c r="GC824" s="374"/>
      <c r="GD824" s="374"/>
      <c r="GE824" s="374"/>
      <c r="GF824" s="2263"/>
      <c r="GG824" s="1858"/>
      <c r="GJ824" s="2252"/>
      <c r="GK824" s="1858"/>
      <c r="GN824" s="2252"/>
      <c r="GR824" s="2252"/>
      <c r="GS824" s="374"/>
      <c r="GT824" s="374"/>
      <c r="GU824" s="374"/>
      <c r="GV824" s="2263"/>
      <c r="GW824" s="1870"/>
      <c r="GX824" s="462"/>
      <c r="GY824" s="462"/>
      <c r="GZ824" s="1871"/>
      <c r="HA824" s="1870"/>
      <c r="HB824" s="462"/>
      <c r="HC824" s="462"/>
      <c r="HD824" s="1871"/>
      <c r="HE824" s="1870"/>
      <c r="HF824" s="462"/>
      <c r="HG824" s="462"/>
      <c r="HH824" s="1871"/>
      <c r="HI824" s="374"/>
      <c r="HJ824" s="374"/>
      <c r="HK824" s="374"/>
      <c r="HL824" s="2263"/>
      <c r="HM824" s="1870"/>
      <c r="HN824" s="462"/>
      <c r="HO824" s="462"/>
      <c r="HP824" s="1871"/>
      <c r="HQ824" s="1870"/>
      <c r="HR824" s="462"/>
      <c r="HS824" s="462"/>
      <c r="HT824" s="1871"/>
      <c r="HU824" s="1870"/>
      <c r="HV824" s="462"/>
      <c r="HW824" s="462"/>
      <c r="HX824" s="1871"/>
      <c r="HY824" s="1870"/>
      <c r="HZ824" s="462"/>
      <c r="IA824" s="462"/>
      <c r="IB824" s="1871"/>
      <c r="IC824" s="374"/>
      <c r="ID824" s="374"/>
      <c r="IE824" s="374"/>
      <c r="IF824" s="2263"/>
      <c r="IG824" s="1870"/>
      <c r="IH824" s="462"/>
      <c r="II824" s="462"/>
      <c r="IJ824" s="1871"/>
      <c r="IK824" s="1870"/>
      <c r="IL824" s="462"/>
      <c r="IM824" s="462"/>
      <c r="IN824" s="1871"/>
      <c r="IO824" s="374"/>
      <c r="IP824" s="374"/>
      <c r="IQ824" s="374"/>
      <c r="IR824" s="2263"/>
      <c r="IS824" s="2482"/>
      <c r="IT824" s="2477"/>
      <c r="IU824" s="2477"/>
      <c r="IV824" s="2478"/>
      <c r="IW824" s="1869"/>
      <c r="IX824" s="374"/>
      <c r="IY824" s="374"/>
      <c r="IZ824" s="2263"/>
      <c r="JA824" s="1869"/>
      <c r="JB824" s="374"/>
      <c r="JC824" s="374"/>
      <c r="JD824" s="2263"/>
      <c r="JE824" s="1869"/>
      <c r="JF824" s="374"/>
      <c r="JG824" s="374"/>
      <c r="JH824" s="2263"/>
      <c r="JI824" s="1869"/>
      <c r="JJ824" s="374"/>
      <c r="JK824" s="374"/>
      <c r="JL824" s="2263"/>
      <c r="JM824" s="1870"/>
      <c r="JN824" s="462"/>
      <c r="JO824" s="462"/>
      <c r="JP824" s="1871"/>
      <c r="JQ824" s="1870"/>
      <c r="JR824" s="462"/>
      <c r="JS824" s="462"/>
      <c r="JT824" s="1871"/>
      <c r="JU824" s="1870"/>
      <c r="JV824" s="462"/>
      <c r="JW824" s="462"/>
      <c r="JX824" s="1871"/>
      <c r="JY824" s="1870"/>
      <c r="JZ824" s="462"/>
      <c r="KA824" s="462"/>
      <c r="KB824" s="1871"/>
      <c r="KC824" s="1870"/>
      <c r="KD824" s="462"/>
      <c r="KE824" s="462"/>
      <c r="KF824" s="1871"/>
      <c r="KG824" s="1870"/>
      <c r="KH824" s="462"/>
      <c r="KI824" s="462"/>
      <c r="KJ824" s="1871"/>
      <c r="KK824" s="1870"/>
      <c r="KL824" s="462"/>
      <c r="KM824" s="462"/>
      <c r="KN824" s="1871"/>
      <c r="KO824" s="1870"/>
      <c r="KP824" s="462"/>
      <c r="KQ824" s="462"/>
      <c r="KR824" s="1871"/>
      <c r="KS824" s="1870"/>
      <c r="KT824" s="462"/>
      <c r="KU824" s="462"/>
      <c r="KV824" s="1871"/>
      <c r="KW824" s="1870"/>
      <c r="KX824" s="462"/>
      <c r="KY824" s="462"/>
      <c r="KZ824" s="1871"/>
      <c r="LA824" s="1870"/>
      <c r="LB824" s="462"/>
      <c r="LC824" s="462"/>
      <c r="LD824" s="1871"/>
      <c r="LE824" s="1870"/>
      <c r="LF824" s="462"/>
      <c r="LG824" s="462"/>
      <c r="LH824" s="1871"/>
      <c r="LI824" s="1870"/>
      <c r="LJ824" s="462"/>
      <c r="LK824" s="462"/>
      <c r="LL824" s="1871"/>
      <c r="LM824" s="1870"/>
      <c r="LN824" s="462"/>
      <c r="LO824" s="462"/>
      <c r="LP824" s="1871"/>
      <c r="LQ824" s="1870"/>
      <c r="LR824" s="462"/>
      <c r="LS824" s="462"/>
      <c r="LT824" s="1871"/>
      <c r="LU824" s="1870"/>
      <c r="LV824" s="462"/>
      <c r="LW824" s="462"/>
      <c r="LX824" s="1871"/>
      <c r="LY824" s="1870"/>
      <c r="LZ824" s="462"/>
      <c r="MA824" s="462"/>
      <c r="MB824" s="1871"/>
      <c r="MC824" s="1870"/>
      <c r="MD824" s="462"/>
      <c r="ME824" s="462"/>
      <c r="MF824" s="1871"/>
      <c r="MG824" s="1870"/>
      <c r="MH824" s="462"/>
      <c r="MI824" s="462"/>
      <c r="MJ824" s="1871"/>
      <c r="MK824" s="1870"/>
      <c r="ML824" s="462"/>
      <c r="MM824" s="462"/>
      <c r="MN824" s="1871"/>
      <c r="MO824" s="1870"/>
      <c r="MP824" s="462"/>
      <c r="MQ824" s="462"/>
      <c r="MR824" s="1871"/>
      <c r="MS824" s="1870"/>
      <c r="MT824" s="462"/>
      <c r="MU824" s="462"/>
      <c r="MV824" s="1871"/>
      <c r="MW824" s="1870"/>
      <c r="MX824" s="462"/>
      <c r="MY824" s="462"/>
      <c r="MZ824" s="1871"/>
      <c r="NA824" s="1870"/>
      <c r="NB824" s="462"/>
      <c r="NC824" s="462"/>
      <c r="ND824" s="1871"/>
    </row>
    <row r="825" spans="1:368" s="933" customFormat="1" ht="12.75" customHeight="1" thickBot="1">
      <c r="A825" s="900"/>
      <c r="B825" s="1761"/>
      <c r="C825" s="2340"/>
      <c r="D825" s="2347"/>
      <c r="E825" s="2340"/>
      <c r="F825" s="2270"/>
      <c r="G825" s="2270"/>
      <c r="H825" s="2343" t="e">
        <f t="shared" si="1262"/>
        <v>#DIV/0!</v>
      </c>
      <c r="I825" s="2343" t="e">
        <f t="shared" si="1263"/>
        <v>#DIV/0!</v>
      </c>
      <c r="J825" s="2343" t="e">
        <f t="shared" si="1264"/>
        <v>#DIV/0!</v>
      </c>
      <c r="K825" s="2214" t="e">
        <f t="shared" si="1265"/>
        <v>#DIV/0!</v>
      </c>
      <c r="L825" s="1761"/>
      <c r="M825" s="2136"/>
      <c r="N825" s="2136"/>
      <c r="O825" s="2136"/>
      <c r="P825" s="2492"/>
      <c r="Q825" s="2496"/>
      <c r="R825" s="2483"/>
      <c r="S825" s="2483"/>
      <c r="T825" s="2484"/>
      <c r="U825" s="2139"/>
      <c r="V825" s="2139"/>
      <c r="W825" s="2139"/>
      <c r="X825" s="2140"/>
      <c r="Y825" s="2204"/>
      <c r="Z825" s="2204"/>
      <c r="AA825" s="2204"/>
      <c r="AB825" s="2205"/>
      <c r="AC825" s="484"/>
      <c r="AD825" s="484"/>
      <c r="AE825" s="484"/>
      <c r="AF825" s="356"/>
      <c r="AG825" s="918"/>
      <c r="AH825" s="918"/>
      <c r="AI825" s="918"/>
      <c r="AJ825" s="2240"/>
      <c r="AK825" s="485"/>
      <c r="AL825" s="486"/>
      <c r="AM825" s="486"/>
      <c r="AN825" s="2361"/>
      <c r="AO825" s="2229"/>
      <c r="AP825" s="2229"/>
      <c r="AQ825" s="2229"/>
      <c r="AR825" s="2230"/>
      <c r="AS825" s="918"/>
      <c r="AT825" s="918"/>
      <c r="AU825" s="918"/>
      <c r="AV825" s="2390"/>
      <c r="AW825" s="2414"/>
      <c r="AX825" s="2415"/>
      <c r="AY825" s="2416"/>
      <c r="AZ825" s="1979"/>
      <c r="BA825" s="2156"/>
      <c r="BB825" s="2156"/>
      <c r="BC825" s="2156"/>
      <c r="BD825" s="2396"/>
      <c r="BE825" s="2401"/>
      <c r="BF825" s="368"/>
      <c r="BG825" s="2451"/>
      <c r="BH825" s="2448"/>
      <c r="BI825" s="2158"/>
      <c r="BJ825" s="2158"/>
      <c r="BK825" s="2158"/>
      <c r="BL825" s="2166"/>
      <c r="BM825" s="2389"/>
      <c r="BN825" s="918"/>
      <c r="BO825" s="918"/>
      <c r="BP825" s="2390"/>
      <c r="BQ825" s="2149"/>
      <c r="BR825" s="2149"/>
      <c r="BS825" s="2149"/>
      <c r="BT825" s="2151"/>
      <c r="BU825" s="2162"/>
      <c r="BV825" s="2149"/>
      <c r="BW825" s="2149"/>
      <c r="BX825" s="2163"/>
      <c r="BY825" s="906"/>
      <c r="BZ825" s="906"/>
      <c r="CA825" s="906"/>
      <c r="CB825" s="2393"/>
      <c r="CC825" s="2139"/>
      <c r="CD825" s="2139"/>
      <c r="CE825" s="2139"/>
      <c r="CF825" s="2472"/>
      <c r="CG825" s="2160"/>
      <c r="CH825" s="2160"/>
      <c r="CI825" s="2160"/>
      <c r="CJ825" s="2161"/>
      <c r="CK825" s="2158"/>
      <c r="CL825" s="2158"/>
      <c r="CM825" s="2158"/>
      <c r="CN825" s="2166"/>
      <c r="CO825" s="1868"/>
      <c r="CQ825" s="2167"/>
      <c r="CR825" s="2206"/>
      <c r="CV825" s="2168"/>
      <c r="CW825" s="2169"/>
      <c r="CY825" s="2167"/>
      <c r="CZ825" s="2167"/>
      <c r="DA825" s="2419"/>
      <c r="DB825" s="915"/>
      <c r="DC825" s="2449"/>
      <c r="DD825" s="2471"/>
      <c r="DE825" s="2169"/>
      <c r="DG825" s="2167"/>
      <c r="DH825" s="2167"/>
      <c r="DI825" s="2169"/>
      <c r="DK825" s="2167"/>
      <c r="DL825" s="2167"/>
      <c r="DM825" s="2170"/>
      <c r="DN825" s="2170"/>
      <c r="DO825" s="2170"/>
      <c r="DP825" s="2171"/>
      <c r="DQ825" s="2169"/>
      <c r="DS825" s="2167"/>
      <c r="DT825" s="2168"/>
      <c r="DU825" s="2169"/>
      <c r="DW825" s="2167"/>
      <c r="DX825" s="2168"/>
      <c r="DY825" s="2169"/>
      <c r="EA825" s="2167"/>
      <c r="EB825" s="2168"/>
      <c r="EC825" s="2169"/>
      <c r="EE825" s="2167"/>
      <c r="EF825" s="2168"/>
      <c r="EG825" s="2169"/>
      <c r="EI825" s="2167"/>
      <c r="EJ825" s="2168"/>
      <c r="EK825" s="2169"/>
      <c r="EM825" s="2167"/>
      <c r="EN825" s="2168"/>
      <c r="EO825" s="2348"/>
      <c r="EP825" s="2233"/>
      <c r="EQ825" s="2233"/>
      <c r="ER825" s="2349"/>
      <c r="ES825" s="2169"/>
      <c r="EU825" s="2167"/>
      <c r="EV825" s="2168"/>
      <c r="EW825" s="2169"/>
      <c r="EY825" s="2167"/>
      <c r="EZ825" s="2168"/>
      <c r="FA825" s="2169"/>
      <c r="FC825" s="2167"/>
      <c r="FD825" s="2168"/>
      <c r="FE825" s="2192"/>
      <c r="FF825" s="2193"/>
      <c r="FG825" s="2194"/>
      <c r="FH825" s="2195"/>
      <c r="FL825" s="2261"/>
      <c r="FP825" s="2261"/>
      <c r="FQ825" s="1868"/>
      <c r="FT825" s="2261"/>
      <c r="FU825" s="462"/>
      <c r="FV825" s="462"/>
      <c r="FW825" s="462"/>
      <c r="FX825" s="2267"/>
      <c r="FY825" s="374"/>
      <c r="FZ825" s="374"/>
      <c r="GA825" s="374"/>
      <c r="GB825" s="2263"/>
      <c r="GC825" s="906"/>
      <c r="GD825" s="906"/>
      <c r="GE825" s="906"/>
      <c r="GF825" s="2393"/>
      <c r="GG825" s="1868"/>
      <c r="GJ825" s="2261"/>
      <c r="GK825" s="1868"/>
      <c r="GN825" s="2261"/>
      <c r="GR825" s="2261"/>
      <c r="GS825" s="906"/>
      <c r="GT825" s="906"/>
      <c r="GU825" s="906"/>
      <c r="GV825" s="2393"/>
      <c r="GW825" s="2477"/>
      <c r="GX825" s="2477"/>
      <c r="GY825" s="2477"/>
      <c r="GZ825" s="2478"/>
      <c r="HA825" s="2348"/>
      <c r="HB825" s="2233"/>
      <c r="HC825" s="2233"/>
      <c r="HD825" s="2349"/>
      <c r="HE825" s="2348"/>
      <c r="HF825" s="2233"/>
      <c r="HG825" s="2233"/>
      <c r="HH825" s="2349"/>
      <c r="HI825" s="2212"/>
      <c r="HJ825" s="2213"/>
      <c r="HK825" s="2213"/>
      <c r="HL825" s="2357"/>
      <c r="HM825" s="2348"/>
      <c r="HN825" s="2233"/>
      <c r="HO825" s="2233"/>
      <c r="HP825" s="2349"/>
      <c r="HQ825" s="2348"/>
      <c r="HR825" s="2233"/>
      <c r="HS825" s="2233"/>
      <c r="HT825" s="2349"/>
      <c r="HU825" s="2348"/>
      <c r="HV825" s="2233"/>
      <c r="HW825" s="2233"/>
      <c r="HX825" s="2349"/>
      <c r="HY825" s="2348"/>
      <c r="HZ825" s="2233"/>
      <c r="IA825" s="2233"/>
      <c r="IB825" s="2349"/>
      <c r="IC825" s="2212"/>
      <c r="ID825" s="2213"/>
      <c r="IE825" s="2213"/>
      <c r="IF825" s="2357"/>
      <c r="IG825" s="2348"/>
      <c r="IH825" s="2233"/>
      <c r="II825" s="2233"/>
      <c r="IJ825" s="2349"/>
      <c r="IK825" s="2348"/>
      <c r="IL825" s="2233"/>
      <c r="IM825" s="2233"/>
      <c r="IN825" s="2349"/>
      <c r="IO825" s="906"/>
      <c r="IP825" s="906"/>
      <c r="IQ825" s="906"/>
      <c r="IR825" s="2393"/>
      <c r="IS825" s="1869"/>
      <c r="IT825" s="374"/>
      <c r="IU825" s="374"/>
      <c r="IV825" s="2263"/>
      <c r="IW825" s="2243"/>
      <c r="IX825" s="906"/>
      <c r="IY825" s="906"/>
      <c r="IZ825" s="2393"/>
      <c r="JA825" s="2243"/>
      <c r="JB825" s="906"/>
      <c r="JC825" s="906"/>
      <c r="JD825" s="2393"/>
      <c r="JE825" s="2243"/>
      <c r="JF825" s="906"/>
      <c r="JG825" s="906"/>
      <c r="JH825" s="2393"/>
      <c r="JI825" s="2243"/>
      <c r="JJ825" s="906"/>
      <c r="JK825" s="906"/>
      <c r="JL825" s="2393"/>
      <c r="JM825" s="1870"/>
      <c r="JN825" s="462"/>
      <c r="JO825" s="462"/>
      <c r="JP825" s="1871"/>
      <c r="JQ825" s="1870"/>
      <c r="JR825" s="462"/>
      <c r="JS825" s="462"/>
      <c r="JT825" s="1871"/>
      <c r="JU825" s="1870"/>
      <c r="JV825" s="462"/>
      <c r="JW825" s="462"/>
      <c r="JX825" s="1871"/>
      <c r="JY825" s="1870"/>
      <c r="JZ825" s="462"/>
      <c r="KA825" s="462"/>
      <c r="KB825" s="1871"/>
      <c r="KC825" s="1870"/>
      <c r="KD825" s="462"/>
      <c r="KE825" s="462"/>
      <c r="KF825" s="1871"/>
      <c r="KG825" s="1870"/>
      <c r="KH825" s="462"/>
      <c r="KI825" s="462"/>
      <c r="KJ825" s="1871"/>
      <c r="KK825" s="1870"/>
      <c r="KL825" s="462"/>
      <c r="KM825" s="462"/>
      <c r="KN825" s="1871"/>
      <c r="KO825" s="1870"/>
      <c r="KP825" s="462"/>
      <c r="KQ825" s="462"/>
      <c r="KR825" s="1871"/>
      <c r="KS825" s="1870"/>
      <c r="KT825" s="462"/>
      <c r="KU825" s="462"/>
      <c r="KV825" s="1871"/>
      <c r="KW825" s="1870"/>
      <c r="KX825" s="462"/>
      <c r="KY825" s="462"/>
      <c r="KZ825" s="1871"/>
      <c r="LA825" s="1870"/>
      <c r="LB825" s="462"/>
      <c r="LC825" s="462"/>
      <c r="LD825" s="1871"/>
      <c r="LE825" s="1870"/>
      <c r="LF825" s="462"/>
      <c r="LG825" s="462"/>
      <c r="LH825" s="1871"/>
      <c r="LI825" s="1870"/>
      <c r="LJ825" s="462"/>
      <c r="LK825" s="462"/>
      <c r="LL825" s="1871"/>
      <c r="LM825" s="1870"/>
      <c r="LN825" s="462"/>
      <c r="LO825" s="462"/>
      <c r="LP825" s="1871"/>
      <c r="LQ825" s="1870"/>
      <c r="LR825" s="462"/>
      <c r="LS825" s="462"/>
      <c r="LT825" s="1871"/>
      <c r="LU825" s="1870"/>
      <c r="LV825" s="462"/>
      <c r="LW825" s="462"/>
      <c r="LX825" s="1871"/>
      <c r="LY825" s="1870"/>
      <c r="LZ825" s="462"/>
      <c r="MA825" s="462"/>
      <c r="MB825" s="1871"/>
      <c r="MC825" s="1870"/>
      <c r="MD825" s="462"/>
      <c r="ME825" s="462"/>
      <c r="MF825" s="1871"/>
      <c r="MG825" s="1870"/>
      <c r="MH825" s="462"/>
      <c r="MI825" s="462"/>
      <c r="MJ825" s="1871"/>
      <c r="MK825" s="1870"/>
      <c r="ML825" s="462"/>
      <c r="MM825" s="462"/>
      <c r="MN825" s="1871"/>
      <c r="MO825" s="1870"/>
      <c r="MP825" s="462"/>
      <c r="MQ825" s="462"/>
      <c r="MR825" s="1871"/>
      <c r="MS825" s="1870"/>
      <c r="MT825" s="462"/>
      <c r="MU825" s="462"/>
      <c r="MV825" s="1871"/>
      <c r="MW825" s="1870"/>
      <c r="MX825" s="462"/>
      <c r="MY825" s="462"/>
      <c r="MZ825" s="1871"/>
      <c r="NA825" s="1870"/>
      <c r="NB825" s="462"/>
      <c r="NC825" s="462"/>
      <c r="ND825" s="1871"/>
    </row>
    <row r="826" spans="1:368" s="898" customFormat="1" thickBot="1">
      <c r="A826" s="861"/>
      <c r="B826" s="1760"/>
      <c r="C826" s="1790"/>
      <c r="D826" s="2331"/>
      <c r="E826" s="1790"/>
      <c r="F826" s="2345" t="s">
        <v>885</v>
      </c>
      <c r="G826" s="2346"/>
      <c r="H826" s="2274"/>
      <c r="I826" s="2274"/>
      <c r="J826" s="2274"/>
      <c r="K826" s="2275"/>
      <c r="L826" s="1760"/>
      <c r="M826" s="2075"/>
      <c r="N826" s="2075"/>
      <c r="O826" s="2075"/>
      <c r="P826" s="2491"/>
      <c r="Q826" s="2536"/>
      <c r="R826" s="2076"/>
      <c r="S826" s="2077"/>
      <c r="T826" s="2537"/>
      <c r="U826" s="2078"/>
      <c r="V826" s="2078"/>
      <c r="W826" s="2078"/>
      <c r="X826" s="2079"/>
      <c r="Y826" s="2199"/>
      <c r="Z826" s="2199"/>
      <c r="AA826" s="2199"/>
      <c r="AB826" s="2200"/>
      <c r="AC826" s="2570"/>
      <c r="AD826" s="2570"/>
      <c r="AE826" s="2571"/>
      <c r="AF826" s="2571"/>
      <c r="AG826" s="2574" t="e">
        <f>STDEV(AJ827:AJ831)</f>
        <v>#DIV/0!</v>
      </c>
      <c r="AH826" s="2574"/>
      <c r="AI826" s="2575" t="e">
        <f>AVERAGE(AJ827:AJ831)</f>
        <v>#DIV/0!</v>
      </c>
      <c r="AJ826" s="2575"/>
      <c r="AK826" s="2574">
        <f>STDEV(AN827:AN831)</f>
        <v>0</v>
      </c>
      <c r="AL826" s="2574"/>
      <c r="AM826" s="2575">
        <f>AVERAGE(AN827:AN831)</f>
        <v>0</v>
      </c>
      <c r="AN826" s="2575"/>
      <c r="AO826" s="2225"/>
      <c r="AP826" s="2225"/>
      <c r="AQ826" s="2225"/>
      <c r="AR826" s="2226"/>
      <c r="AS826" s="2574" t="e">
        <f>STDEV(AV827:AV831)</f>
        <v>#DIV/0!</v>
      </c>
      <c r="AT826" s="2574"/>
      <c r="AU826" s="2575" t="e">
        <f>AVERAGE(AV827:AV831)</f>
        <v>#DIV/0!</v>
      </c>
      <c r="AV826" s="2575"/>
      <c r="AW826" s="2570" t="e">
        <f>STDEV(AZ827:AZ831)</f>
        <v>#DIV/0!</v>
      </c>
      <c r="AX826" s="2570"/>
      <c r="AY826" s="2571" t="e">
        <f>AVERAGE(AZ827:AZ831)</f>
        <v>#DIV/0!</v>
      </c>
      <c r="AZ826" s="2571"/>
      <c r="BA826" s="2095"/>
      <c r="BB826" s="2095"/>
      <c r="BC826" s="2095"/>
      <c r="BD826" s="2394"/>
      <c r="BE826" s="2572" t="e">
        <f>STDEV(BH827:BH831)</f>
        <v>#DIV/0!</v>
      </c>
      <c r="BF826" s="2570"/>
      <c r="BG826" s="2571" t="e">
        <f>AVERAGE(BH827:BH831)</f>
        <v>#DIV/0!</v>
      </c>
      <c r="BH826" s="2571"/>
      <c r="BI826" s="2097"/>
      <c r="BJ826" s="2097"/>
      <c r="BK826" s="2097"/>
      <c r="BL826" s="2098"/>
      <c r="BM826" s="2570"/>
      <c r="BN826" s="2570"/>
      <c r="BO826" s="2571"/>
      <c r="BP826" s="2571"/>
      <c r="BQ826" s="2088"/>
      <c r="BR826" s="2088"/>
      <c r="BS826" s="2088"/>
      <c r="BT826" s="2090"/>
      <c r="BU826" s="2101"/>
      <c r="BV826" s="2088"/>
      <c r="BW826" s="2088"/>
      <c r="BX826" s="2102"/>
      <c r="BY826" s="2570" t="e">
        <f>STDEV(CB827:CB831)</f>
        <v>#DIV/0!</v>
      </c>
      <c r="BZ826" s="2570"/>
      <c r="CA826" s="2571" t="e">
        <f>AVERAGE(CB827:CB831)</f>
        <v>#DIV/0!</v>
      </c>
      <c r="CB826" s="2571"/>
      <c r="CC826" s="2570" t="e">
        <f>STDEV(CF827:CF831)</f>
        <v>#DIV/0!</v>
      </c>
      <c r="CD826" s="2570"/>
      <c r="CE826" s="2571" t="e">
        <f>AVERAGE(CF827:CF831)</f>
        <v>#DIV/0!</v>
      </c>
      <c r="CF826" s="2571"/>
      <c r="CG826" s="2099"/>
      <c r="CH826" s="2099"/>
      <c r="CI826" s="2099"/>
      <c r="CJ826" s="2100"/>
      <c r="CK826" s="2097"/>
      <c r="CL826" s="2097"/>
      <c r="CM826" s="2097"/>
      <c r="CN826" s="2105"/>
      <c r="CO826" s="1867"/>
      <c r="CQ826" s="2106"/>
      <c r="CR826" s="2201"/>
      <c r="CV826" s="2107"/>
      <c r="CW826" s="2108"/>
      <c r="CY826" s="2106"/>
      <c r="CZ826" s="2106"/>
      <c r="DA826" s="2570" t="e">
        <f>STDEV(DD827:DD831)</f>
        <v>#DIV/0!</v>
      </c>
      <c r="DB826" s="2570"/>
      <c r="DC826" s="2571" t="e">
        <f>AVERAGE(DD827:DD831)</f>
        <v>#DIV/0!</v>
      </c>
      <c r="DD826" s="2571"/>
      <c r="DE826" s="2108"/>
      <c r="DG826" s="2106"/>
      <c r="DH826" s="2106"/>
      <c r="DI826" s="2108"/>
      <c r="DK826" s="2106"/>
      <c r="DL826" s="2106"/>
      <c r="DM826" s="2109"/>
      <c r="DN826" s="2109"/>
      <c r="DO826" s="2109"/>
      <c r="DP826" s="2110"/>
      <c r="DQ826" s="2108"/>
      <c r="DS826" s="2106"/>
      <c r="DT826" s="2107"/>
      <c r="DU826" s="2570" t="e">
        <f>STDEV(DX827:DX831)</f>
        <v>#DIV/0!</v>
      </c>
      <c r="DV826" s="2570"/>
      <c r="DW826" s="2571" t="e">
        <f>AVERAGE(DX827:DX831)</f>
        <v>#DIV/0!</v>
      </c>
      <c r="DX826" s="2571"/>
      <c r="DY826" s="2108"/>
      <c r="EA826" s="2106"/>
      <c r="EB826" s="2107"/>
      <c r="EC826" s="2108"/>
      <c r="EE826" s="2106"/>
      <c r="EF826" s="2107"/>
      <c r="EG826" s="2108"/>
      <c r="EI826" s="2106"/>
      <c r="EJ826" s="2107"/>
      <c r="EK826" s="2108"/>
      <c r="EM826" s="2106"/>
      <c r="EN826" s="2107"/>
      <c r="EO826" s="2570"/>
      <c r="EP826" s="2570"/>
      <c r="EQ826" s="2571"/>
      <c r="ER826" s="2571"/>
      <c r="ES826" s="2108"/>
      <c r="EU826" s="2106"/>
      <c r="EV826" s="2107"/>
      <c r="EW826" s="2108"/>
      <c r="EY826" s="2106"/>
      <c r="EZ826" s="2107"/>
      <c r="FA826" s="2108"/>
      <c r="FC826" s="2106"/>
      <c r="FD826" s="2107"/>
      <c r="FE826" s="2131"/>
      <c r="FF826" s="2132"/>
      <c r="FG826" s="2133"/>
      <c r="FH826" s="2134"/>
      <c r="FL826" s="2260"/>
      <c r="FP826" s="2260"/>
      <c r="FQ826" s="1867"/>
      <c r="FT826" s="2260"/>
      <c r="FX826" s="2260"/>
      <c r="FY826" s="2570" t="e">
        <f>STDEV(GB827:GB831)</f>
        <v>#DIV/0!</v>
      </c>
      <c r="FZ826" s="2570"/>
      <c r="GA826" s="2571" t="e">
        <f>AVERAGE(GB827:GB831)</f>
        <v>#DIV/0!</v>
      </c>
      <c r="GB826" s="2571"/>
      <c r="GC826" s="2570" t="e">
        <f>STDEV(GF827:GF831)</f>
        <v>#DIV/0!</v>
      </c>
      <c r="GD826" s="2570"/>
      <c r="GE826" s="2571" t="e">
        <f>AVERAGE(GF827:GF831)</f>
        <v>#DIV/0!</v>
      </c>
      <c r="GF826" s="2571"/>
      <c r="GG826" s="1867"/>
      <c r="GJ826" s="2260"/>
      <c r="GK826" s="1867"/>
      <c r="GN826" s="2260"/>
      <c r="GR826" s="2260"/>
      <c r="GS826" s="2570" t="e">
        <f>STDEV(GV827:GV831)</f>
        <v>#DIV/0!</v>
      </c>
      <c r="GT826" s="2570"/>
      <c r="GU826" s="2571" t="e">
        <f>AVERAGE(GV827:GV831)</f>
        <v>#DIV/0!</v>
      </c>
      <c r="GV826" s="2571"/>
      <c r="GW826" s="2570">
        <f>STDEV(GZ827:GZ831)</f>
        <v>0.82915619758884995</v>
      </c>
      <c r="GX826" s="2570"/>
      <c r="GY826" s="2571">
        <f>AVERAGE(GZ827:GZ831)</f>
        <v>15.75</v>
      </c>
      <c r="GZ826" s="2571"/>
      <c r="HA826" s="2570"/>
      <c r="HB826" s="2570"/>
      <c r="HC826" s="2571"/>
      <c r="HD826" s="2571"/>
      <c r="HE826" s="2570" t="e">
        <f>STDEV(HH827:HH831)</f>
        <v>#DIV/0!</v>
      </c>
      <c r="HF826" s="2570"/>
      <c r="HG826" s="2571" t="e">
        <f>AVERAGE(HH827:HH831)</f>
        <v>#DIV/0!</v>
      </c>
      <c r="HH826" s="2571"/>
      <c r="HI826" s="2570" t="e">
        <f>STDEV(HL827:HL831)</f>
        <v>#DIV/0!</v>
      </c>
      <c r="HJ826" s="2570"/>
      <c r="HK826" s="2571" t="e">
        <f>AVERAGE(HL827:HL831)</f>
        <v>#DIV/0!</v>
      </c>
      <c r="HL826" s="2571"/>
      <c r="HM826" s="2570">
        <f>STDEV(HP827:HP831)</f>
        <v>2.4874685927665499</v>
      </c>
      <c r="HN826" s="2570"/>
      <c r="HO826" s="2571">
        <f>AVERAGE(HP827:HP831)</f>
        <v>14.75</v>
      </c>
      <c r="HP826" s="2571"/>
      <c r="HQ826" s="2570" t="e">
        <f>STDEV(HT827:HT831)</f>
        <v>#DIV/0!</v>
      </c>
      <c r="HR826" s="2570"/>
      <c r="HS826" s="2571" t="e">
        <f>AVERAGE(HT827:HT831)</f>
        <v>#DIV/0!</v>
      </c>
      <c r="HT826" s="2571"/>
      <c r="HU826" s="2570"/>
      <c r="HV826" s="2570"/>
      <c r="HW826" s="2571"/>
      <c r="HX826" s="2571"/>
      <c r="HY826" s="2570"/>
      <c r="HZ826" s="2570"/>
      <c r="IA826" s="2571"/>
      <c r="IB826" s="2571"/>
      <c r="IC826" s="2570" t="e">
        <f>STDEV(IF827:IF831)</f>
        <v>#DIV/0!</v>
      </c>
      <c r="ID826" s="2570"/>
      <c r="IE826" s="2571" t="e">
        <f>AVERAGE(IF827:IF831)</f>
        <v>#DIV/0!</v>
      </c>
      <c r="IF826" s="2571"/>
      <c r="IG826" s="2570"/>
      <c r="IH826" s="2570"/>
      <c r="II826" s="2571"/>
      <c r="IJ826" s="2571"/>
      <c r="IK826" s="2570">
        <f>STDEV(IN827:IR831)</f>
        <v>0</v>
      </c>
      <c r="IL826" s="2570"/>
      <c r="IM826" s="2571">
        <f>AVERAGE(IN827:IR831)</f>
        <v>0</v>
      </c>
      <c r="IN826" s="2571"/>
      <c r="IO826" s="2570" t="e">
        <f>STDEV(IR827:IV831)</f>
        <v>#DIV/0!</v>
      </c>
      <c r="IP826" s="2570"/>
      <c r="IQ826" s="2571" t="e">
        <f>AVERAGE(IR827:IV831)</f>
        <v>#DIV/0!</v>
      </c>
      <c r="IR826" s="2571"/>
      <c r="IS826" s="2570" t="e">
        <f>STDEV(IV827:IZ831)</f>
        <v>#DIV/0!</v>
      </c>
      <c r="IT826" s="2570"/>
      <c r="IU826" s="2571" t="e">
        <f>AVERAGE(IV827:IZ831)</f>
        <v>#DIV/0!</v>
      </c>
      <c r="IV826" s="2571"/>
      <c r="IW826" s="2570" t="e">
        <f>STDEV(IZ827:JD831)</f>
        <v>#DIV/0!</v>
      </c>
      <c r="IX826" s="2570"/>
      <c r="IY826" s="2571" t="e">
        <f>AVERAGE(IZ827:JD831)</f>
        <v>#DIV/0!</v>
      </c>
      <c r="IZ826" s="2571"/>
      <c r="JA826" s="2570" t="e">
        <f>STDEV(JD827:JH831)</f>
        <v>#DIV/0!</v>
      </c>
      <c r="JB826" s="2570"/>
      <c r="JC826" s="2571" t="e">
        <f>AVERAGE(JD827:JH831)</f>
        <v>#DIV/0!</v>
      </c>
      <c r="JD826" s="2571"/>
      <c r="JE826" s="2572"/>
      <c r="JF826" s="2570"/>
      <c r="JG826" s="2571"/>
      <c r="JH826" s="2573"/>
      <c r="JI826" s="2570" t="e">
        <f>STDEV(JL827:JP831)</f>
        <v>#DIV/0!</v>
      </c>
      <c r="JJ826" s="2570"/>
      <c r="JK826" s="2571" t="e">
        <f>AVERAGE(JL827:JP831)</f>
        <v>#DIV/0!</v>
      </c>
      <c r="JL826" s="2571"/>
      <c r="JM826" s="2570"/>
      <c r="JN826" s="2570"/>
      <c r="JO826" s="2571"/>
      <c r="JP826" s="2571"/>
      <c r="JQ826" s="2570">
        <f>STDEV(JT827:JT831)</f>
        <v>6.2609903369994111</v>
      </c>
      <c r="JR826" s="2570"/>
      <c r="JS826" s="2571">
        <f>AVERAGE(JT827:JT831)</f>
        <v>2.8</v>
      </c>
      <c r="JT826" s="2571"/>
      <c r="JU826" s="2570" t="e">
        <f>STDEV(JX827:KB831)</f>
        <v>#DIV/0!</v>
      </c>
      <c r="JV826" s="2570"/>
      <c r="JW826" s="2571" t="e">
        <f>AVERAGE(JX827:KB831)</f>
        <v>#DIV/0!</v>
      </c>
      <c r="JX826" s="2571"/>
      <c r="JY826" s="2570" t="e">
        <f>STDEV(KB827:KF831)</f>
        <v>#DIV/0!</v>
      </c>
      <c r="JZ826" s="2570"/>
      <c r="KA826" s="2571" t="e">
        <f>AVERAGE(KB827:KF831)</f>
        <v>#DIV/0!</v>
      </c>
      <c r="KB826" s="2571"/>
      <c r="KC826" s="2570" t="e">
        <f>STDEV(KF827:KJ831)</f>
        <v>#DIV/0!</v>
      </c>
      <c r="KD826" s="2570"/>
      <c r="KE826" s="2571" t="e">
        <f>AVERAGE(KF827:KJ831)</f>
        <v>#DIV/0!</v>
      </c>
      <c r="KF826" s="2571"/>
      <c r="KG826" s="2570" t="e">
        <f>STDEV(KJ827:KN831)</f>
        <v>#DIV/0!</v>
      </c>
      <c r="KH826" s="2570"/>
      <c r="KI826" s="2571" t="e">
        <f>AVERAGE(KJ827:KN831)</f>
        <v>#DIV/0!</v>
      </c>
      <c r="KJ826" s="2571"/>
      <c r="KK826" s="2570">
        <f>STDEV(KN827:KR831)</f>
        <v>0</v>
      </c>
      <c r="KL826" s="2570"/>
      <c r="KM826" s="2571">
        <f>AVERAGE(KN827:KR831)</f>
        <v>0</v>
      </c>
      <c r="KN826" s="2571"/>
      <c r="KO826" s="2570">
        <f>STDEV(KR827:KR831)</f>
        <v>0</v>
      </c>
      <c r="KP826" s="2570"/>
      <c r="KQ826" s="2571">
        <f>AVERAGE(KR827:KR831)</f>
        <v>0</v>
      </c>
      <c r="KR826" s="2571"/>
      <c r="KS826" s="2570">
        <f>STDEV(KV827:KZ831)</f>
        <v>0</v>
      </c>
      <c r="KT826" s="2570"/>
      <c r="KU826" s="2571">
        <f>AVERAGE(KV827:KZ831)</f>
        <v>0</v>
      </c>
      <c r="KV826" s="2571"/>
      <c r="KW826" s="2570" t="e">
        <f>STDEV(KZ827:LD831)</f>
        <v>#DIV/0!</v>
      </c>
      <c r="KX826" s="2570"/>
      <c r="KY826" s="2571" t="e">
        <f>AVERAGE(KZ827:LD831)</f>
        <v>#DIV/0!</v>
      </c>
      <c r="KZ826" s="2571"/>
      <c r="LA826" s="2570">
        <f>STDEV(LD827:LH831)</f>
        <v>4.255221250973543</v>
      </c>
      <c r="LB826" s="2570"/>
      <c r="LC826" s="2571">
        <f>AVERAGE(LD827:LH831)</f>
        <v>6.875</v>
      </c>
      <c r="LD826" s="2571"/>
      <c r="LE826" s="2570">
        <f>STDEV(LH827:LH831)</f>
        <v>0.82915619758884995</v>
      </c>
      <c r="LF826" s="2570"/>
      <c r="LG826" s="2571">
        <f>AVERAGE(LH827:LH831)</f>
        <v>13.75</v>
      </c>
      <c r="LH826" s="2571"/>
      <c r="LI826" s="2570" t="e">
        <f>STDEV(LL827:LP831)</f>
        <v>#DIV/0!</v>
      </c>
      <c r="LJ826" s="2570"/>
      <c r="LK826" s="2571" t="e">
        <f>AVERAGE(LL827:LP831)</f>
        <v>#DIV/0!</v>
      </c>
      <c r="LL826" s="2571"/>
      <c r="LM826" s="2570"/>
      <c r="LN826" s="2570"/>
      <c r="LO826" s="2571"/>
      <c r="LP826" s="2571"/>
      <c r="LQ826" s="2570"/>
      <c r="LR826" s="2570"/>
      <c r="LS826" s="2571"/>
      <c r="LT826" s="2571"/>
      <c r="LU826" s="2570"/>
      <c r="LV826" s="2570"/>
      <c r="LW826" s="2571"/>
      <c r="LX826" s="2571"/>
      <c r="LY826" s="2570">
        <f>STDEV(MB827:MB831)</f>
        <v>1.9039432764659772</v>
      </c>
      <c r="LZ826" s="2570"/>
      <c r="MA826" s="2571">
        <f>AVERAGE(MB827:MB831)</f>
        <v>15.5</v>
      </c>
      <c r="MB826" s="2571"/>
      <c r="MC826" s="2570"/>
      <c r="MD826" s="2570"/>
      <c r="ME826" s="2571"/>
      <c r="MF826" s="2571"/>
      <c r="MG826" s="2570">
        <f>STDEV(MJ827:MJ831)</f>
        <v>1.7888543819998286</v>
      </c>
      <c r="MH826" s="2570"/>
      <c r="MI826" s="2571">
        <f>AVERAGE(MJ827:MJ831)</f>
        <v>14.8</v>
      </c>
      <c r="MJ826" s="2571"/>
      <c r="MK826" s="2570">
        <f>STDEV(MN827:MN831)</f>
        <v>1.9803737021077725</v>
      </c>
      <c r="ML826" s="2570"/>
      <c r="MM826" s="2571">
        <f>AVERAGE(MN827:MN831)</f>
        <v>15.375999999999999</v>
      </c>
      <c r="MN826" s="2571"/>
      <c r="MO826" s="2570" t="e">
        <f>STDEV(MR827:MR831)</f>
        <v>#DIV/0!</v>
      </c>
      <c r="MP826" s="2570"/>
      <c r="MQ826" s="2571" t="e">
        <f>AVERAGE(MR827:MR831)</f>
        <v>#DIV/0!</v>
      </c>
      <c r="MR826" s="2571"/>
      <c r="MS826" s="2570" t="e">
        <f>STDEV(MV827:MV831)</f>
        <v>#DIV/0!</v>
      </c>
      <c r="MT826" s="2570"/>
      <c r="MU826" s="2571" t="e">
        <f>AVERAGE(MV827:MV831)</f>
        <v>#DIV/0!</v>
      </c>
      <c r="MV826" s="2571"/>
      <c r="MW826" s="2570" t="e">
        <f>STDEV(MZ827:MZ831)</f>
        <v>#DIV/0!</v>
      </c>
      <c r="MX826" s="2570"/>
      <c r="MY826" s="2571" t="e">
        <f>AVERAGE(MZ827:MZ831)</f>
        <v>#DIV/0!</v>
      </c>
      <c r="MZ826" s="2571"/>
      <c r="NA826" s="2570" t="e">
        <f>STDEV(ND827:ND831)</f>
        <v>#DIV/0!</v>
      </c>
      <c r="NB826" s="2570"/>
      <c r="NC826" s="2571" t="e">
        <f>AVERAGE(ND827:ND831)</f>
        <v>#DIV/0!</v>
      </c>
      <c r="ND826" s="2571"/>
    </row>
    <row r="827" spans="1:368" s="78" customFormat="1" thickBot="1">
      <c r="A827" s="899"/>
      <c r="B827" s="1754"/>
      <c r="C827" s="1790"/>
      <c r="D827" s="2331"/>
      <c r="E827" s="1790"/>
      <c r="F827" s="2342" t="s">
        <v>880</v>
      </c>
      <c r="G827" s="2342" t="s">
        <v>713</v>
      </c>
      <c r="H827" s="2343">
        <f>AVERAGE(AG827,MG827,BE827,KC827,HM827,GW827,AK827,LI827,MK827,LE827,LY827)</f>
        <v>3.9041666666666668</v>
      </c>
      <c r="I827" s="2343">
        <f t="shared" ref="I827:J827" si="1266">AVERAGE(AH827,MH827,BF827,KD827,HN827,GX827,AL827,LJ827,ML827,LF827,LZ827)</f>
        <v>3.8208333333333333</v>
      </c>
      <c r="J827" s="2343">
        <f t="shared" si="1266"/>
        <v>5.8166666666666664</v>
      </c>
      <c r="K827" s="2214">
        <f t="shared" ref="K827:K831" si="1267">SUM(H827:J827)</f>
        <v>13.541666666666666</v>
      </c>
      <c r="L827" s="1754"/>
      <c r="M827" s="65"/>
      <c r="N827" s="65"/>
      <c r="O827" s="65"/>
      <c r="P827" s="218"/>
      <c r="Q827" s="2511"/>
      <c r="R827" s="97"/>
      <c r="S827" s="98"/>
      <c r="T827" s="2512"/>
      <c r="U827" s="41"/>
      <c r="V827" s="41"/>
      <c r="W827" s="41"/>
      <c r="X827" s="100"/>
      <c r="Y827" s="101"/>
      <c r="Z827" s="101"/>
      <c r="AA827" s="101"/>
      <c r="AB827" s="102"/>
      <c r="AC827" s="484"/>
      <c r="AD827" s="484"/>
      <c r="AE827" s="484"/>
      <c r="AF827" s="2403"/>
      <c r="AG827" s="2407"/>
      <c r="AH827" s="546"/>
      <c r="AI827" s="546"/>
      <c r="AJ827" s="724"/>
      <c r="AK827" s="485"/>
      <c r="AL827" s="486"/>
      <c r="AM827" s="486"/>
      <c r="AN827" s="2361">
        <f t="shared" ref="AN827:AN831" si="1268">AM827+AL827+AK827</f>
        <v>0</v>
      </c>
      <c r="AO827" s="2225"/>
      <c r="AP827" s="2225"/>
      <c r="AQ827" s="2225"/>
      <c r="AR827" s="2226"/>
      <c r="AS827" s="879"/>
      <c r="AT827" s="879"/>
      <c r="AU827" s="879"/>
      <c r="AV827" s="2236"/>
      <c r="AW827" s="1906"/>
      <c r="AX827" s="683"/>
      <c r="AY827" s="683"/>
      <c r="AZ827" s="1907"/>
      <c r="BA827" s="4"/>
      <c r="BB827" s="4"/>
      <c r="BC827" s="4"/>
      <c r="BD827" s="2395"/>
      <c r="BE827" s="2400"/>
      <c r="BF827" s="1526"/>
      <c r="BG827" s="2450"/>
      <c r="BH827" s="2447"/>
      <c r="BI827" s="221"/>
      <c r="BJ827" s="221"/>
      <c r="BK827" s="221"/>
      <c r="BL827" s="220"/>
      <c r="BM827" s="2235"/>
      <c r="BN827" s="879"/>
      <c r="BO827" s="879"/>
      <c r="BP827" s="2236"/>
      <c r="BQ827" s="109"/>
      <c r="BR827" s="109"/>
      <c r="BS827" s="109"/>
      <c r="BT827" s="608"/>
      <c r="BU827" s="1939"/>
      <c r="BV827" s="109"/>
      <c r="BW827" s="109"/>
      <c r="BX827" s="1940"/>
      <c r="BY827" s="374"/>
      <c r="BZ827" s="374"/>
      <c r="CA827" s="374"/>
      <c r="CB827" s="2263"/>
      <c r="CC827" s="484"/>
      <c r="CD827" s="484"/>
      <c r="CE827" s="484"/>
      <c r="CF827" s="1246"/>
      <c r="CG827" s="38"/>
      <c r="CH827" s="38"/>
      <c r="CI827" s="38"/>
      <c r="CJ827" s="117"/>
      <c r="CK827" s="221"/>
      <c r="CL827" s="221"/>
      <c r="CM827" s="221"/>
      <c r="CN827" s="220"/>
      <c r="CO827" s="1858"/>
      <c r="CQ827" s="3"/>
      <c r="CR827" s="2020"/>
      <c r="CV827" s="121"/>
      <c r="CW827" s="2"/>
      <c r="CY827" s="3"/>
      <c r="CZ827" s="3"/>
      <c r="DA827" s="2418"/>
      <c r="DB827" s="378"/>
      <c r="DC827" s="2448"/>
      <c r="DD827" s="369"/>
      <c r="DE827" s="2"/>
      <c r="DG827" s="3"/>
      <c r="DH827" s="3"/>
      <c r="DI827" s="2"/>
      <c r="DK827" s="3"/>
      <c r="DL827" s="3"/>
      <c r="DM827" s="90"/>
      <c r="DN827" s="90"/>
      <c r="DO827" s="90"/>
      <c r="DP827" s="103"/>
      <c r="DQ827" s="2"/>
      <c r="DS827" s="3"/>
      <c r="DT827" s="121"/>
      <c r="DU827" s="1195"/>
      <c r="DV827" s="1195"/>
      <c r="DW827" s="1195"/>
      <c r="DX827" s="1196"/>
      <c r="DY827" s="2"/>
      <c r="EA827" s="3"/>
      <c r="EB827" s="121"/>
      <c r="EC827" s="2"/>
      <c r="EE827" s="3"/>
      <c r="EF827" s="121"/>
      <c r="EG827" s="2"/>
      <c r="EI827" s="3"/>
      <c r="EJ827" s="121"/>
      <c r="EK827" s="2"/>
      <c r="EM827" s="3"/>
      <c r="EN827" s="121"/>
      <c r="EO827" s="1870"/>
      <c r="EP827" s="462"/>
      <c r="EQ827" s="462"/>
      <c r="ER827" s="1871"/>
      <c r="ES827" s="2"/>
      <c r="EU827" s="3"/>
      <c r="EV827" s="121"/>
      <c r="EW827" s="2"/>
      <c r="EY827" s="3"/>
      <c r="EZ827" s="121"/>
      <c r="FA827" s="2"/>
      <c r="FC827" s="3"/>
      <c r="FD827" s="121"/>
      <c r="FE827" s="1682"/>
      <c r="FF827" s="1683"/>
      <c r="FG827" s="1684"/>
      <c r="FH827" s="1685"/>
      <c r="FL827" s="2252"/>
      <c r="FP827" s="2252"/>
      <c r="FQ827" s="1858"/>
      <c r="FT827" s="2252"/>
      <c r="FX827" s="2252"/>
      <c r="FY827" s="2477"/>
      <c r="FZ827" s="2477"/>
      <c r="GA827" s="2477"/>
      <c r="GB827" s="2478"/>
      <c r="GC827" s="374"/>
      <c r="GD827" s="374"/>
      <c r="GE827" s="374"/>
      <c r="GF827" s="2263"/>
      <c r="GG827" s="1858"/>
      <c r="GJ827" s="2252"/>
      <c r="GK827" s="1858"/>
      <c r="GN827" s="2252"/>
      <c r="GR827" s="2252"/>
      <c r="GS827" s="374"/>
      <c r="GT827" s="374"/>
      <c r="GU827" s="374"/>
      <c r="GV827" s="2263"/>
      <c r="GW827" s="374">
        <f t="shared" ref="GW827:GW828" si="1269">GZ827*6/20</f>
        <v>4.5</v>
      </c>
      <c r="GX827" s="374">
        <f t="shared" ref="GX827:GX828" si="1270">GZ827*6/20</f>
        <v>4.5</v>
      </c>
      <c r="GY827" s="374">
        <f t="shared" ref="GY827:GY828" si="1271">GZ827*8/20</f>
        <v>6</v>
      </c>
      <c r="GZ827" s="2263">
        <v>15</v>
      </c>
      <c r="HA827" s="1870"/>
      <c r="HB827" s="462"/>
      <c r="HC827" s="462"/>
      <c r="HD827" s="1871"/>
      <c r="HE827" s="1870"/>
      <c r="HF827" s="462"/>
      <c r="HG827" s="462"/>
      <c r="HH827" s="1871"/>
      <c r="HI827" s="374"/>
      <c r="HJ827" s="374"/>
      <c r="HK827" s="374"/>
      <c r="HL827" s="2263"/>
      <c r="HM827" s="805">
        <f t="shared" ref="HM827" si="1272">HP827*6/20</f>
        <v>4.4249999999999998</v>
      </c>
      <c r="HN827" s="805">
        <f t="shared" ref="HN827" si="1273">HP827*6/20</f>
        <v>4.4249999999999998</v>
      </c>
      <c r="HO827" s="805">
        <f t="shared" ref="HO827" si="1274">HP827*8/20</f>
        <v>5.9</v>
      </c>
      <c r="HP827" s="2568">
        <v>14.75</v>
      </c>
      <c r="HQ827" s="1870"/>
      <c r="HR827" s="462"/>
      <c r="HS827" s="462"/>
      <c r="HT827" s="1871"/>
      <c r="HU827" s="1870"/>
      <c r="HV827" s="462"/>
      <c r="HW827" s="462"/>
      <c r="HX827" s="1871"/>
      <c r="HY827" s="1870"/>
      <c r="HZ827" s="462"/>
      <c r="IA827" s="462"/>
      <c r="IB827" s="1871"/>
      <c r="IC827" s="374"/>
      <c r="ID827" s="374"/>
      <c r="IE827" s="374"/>
      <c r="IF827" s="2263"/>
      <c r="IG827" s="1870"/>
      <c r="IH827" s="462"/>
      <c r="II827" s="462"/>
      <c r="IJ827" s="1871"/>
      <c r="IK827" s="1906"/>
      <c r="IL827" s="683"/>
      <c r="IM827" s="683"/>
      <c r="IN827" s="1907"/>
      <c r="IO827" s="1869"/>
      <c r="IP827" s="374"/>
      <c r="IQ827" s="374"/>
      <c r="IR827" s="2263"/>
      <c r="IS827" s="1870"/>
      <c r="IT827" s="462"/>
      <c r="IU827" s="462"/>
      <c r="IV827" s="1871"/>
      <c r="IW827" s="1869"/>
      <c r="IX827" s="374"/>
      <c r="IY827" s="374"/>
      <c r="IZ827" s="2263"/>
      <c r="JA827" s="1869"/>
      <c r="JB827" s="374"/>
      <c r="JC827" s="374"/>
      <c r="JD827" s="2263"/>
      <c r="JE827" s="1906"/>
      <c r="JF827" s="683"/>
      <c r="JG827" s="683"/>
      <c r="JH827" s="1907"/>
      <c r="JI827" s="1869"/>
      <c r="JJ827" s="374"/>
      <c r="JK827" s="374"/>
      <c r="JL827" s="2263"/>
      <c r="JM827" s="1869"/>
      <c r="JN827" s="374"/>
      <c r="JO827" s="374"/>
      <c r="JP827" s="2263"/>
      <c r="JQ827" s="1870"/>
      <c r="JR827" s="462"/>
      <c r="JS827" s="462"/>
      <c r="JT827" s="1871">
        <f t="shared" ref="JT827" si="1275">JS827+JR827+JQ827</f>
        <v>0</v>
      </c>
      <c r="JU827" s="1869"/>
      <c r="JV827" s="374"/>
      <c r="JW827" s="374"/>
      <c r="JX827" s="2263"/>
      <c r="JY827" s="1869"/>
      <c r="JZ827" s="374"/>
      <c r="KA827" s="374"/>
      <c r="KB827" s="2263"/>
      <c r="KC827" s="1869"/>
      <c r="KD827" s="374"/>
      <c r="KE827" s="374"/>
      <c r="KF827" s="2263"/>
      <c r="KG827" s="1869"/>
      <c r="KH827" s="374"/>
      <c r="KI827" s="374"/>
      <c r="KJ827" s="2263"/>
      <c r="KK827" s="1869"/>
      <c r="KL827" s="374"/>
      <c r="KM827" s="374"/>
      <c r="KN827" s="2263"/>
      <c r="KO827" s="1870"/>
      <c r="KP827" s="462"/>
      <c r="KQ827" s="462"/>
      <c r="KR827" s="1871">
        <f t="shared" ref="KR827:KR830" si="1276">KQ827+KP827+KO827</f>
        <v>0</v>
      </c>
      <c r="KS827" s="1870"/>
      <c r="KT827" s="462"/>
      <c r="KU827" s="462"/>
      <c r="KV827" s="1871">
        <f t="shared" ref="KV827:KV831" si="1277">KU827+KT827+KS827</f>
        <v>0</v>
      </c>
      <c r="KW827" s="1870"/>
      <c r="KX827" s="462"/>
      <c r="KY827" s="462"/>
      <c r="KZ827" s="1871"/>
      <c r="LA827" s="1870"/>
      <c r="LB827" s="462"/>
      <c r="LC827" s="462"/>
      <c r="LD827" s="1871"/>
      <c r="LE827" s="1870">
        <v>4</v>
      </c>
      <c r="LF827" s="462">
        <v>3</v>
      </c>
      <c r="LG827" s="462">
        <v>6</v>
      </c>
      <c r="LH827" s="1871">
        <f t="shared" ref="LH827:LH829" si="1278">LG827+LF827+LE827</f>
        <v>13</v>
      </c>
      <c r="LI827" s="1869"/>
      <c r="LJ827" s="374"/>
      <c r="LK827" s="374"/>
      <c r="LL827" s="2263"/>
      <c r="LM827" s="1869"/>
      <c r="LN827" s="374"/>
      <c r="LO827" s="374"/>
      <c r="LP827" s="2263"/>
      <c r="LQ827" s="1869"/>
      <c r="LR827" s="374"/>
      <c r="LS827" s="374"/>
      <c r="LT827" s="2263"/>
      <c r="LU827" s="1869"/>
      <c r="LV827" s="374"/>
      <c r="LW827" s="374"/>
      <c r="LX827" s="2263"/>
      <c r="LY827" s="1870">
        <v>3</v>
      </c>
      <c r="LZ827" s="462">
        <v>4</v>
      </c>
      <c r="MA827" s="462">
        <v>6</v>
      </c>
      <c r="MB827" s="1871">
        <f t="shared" ref="MB827:MB831" si="1279">MA827+LZ827+LY827</f>
        <v>13</v>
      </c>
      <c r="MC827" s="1870"/>
      <c r="MD827" s="462"/>
      <c r="ME827" s="462"/>
      <c r="MF827" s="1871"/>
      <c r="MG827" s="1870">
        <v>2</v>
      </c>
      <c r="MH827" s="462">
        <v>4</v>
      </c>
      <c r="MI827" s="462">
        <v>7</v>
      </c>
      <c r="MJ827" s="1871">
        <f t="shared" ref="MJ827:MJ831" si="1280">MI827+MH827+MG827</f>
        <v>13</v>
      </c>
      <c r="MK827" s="1870">
        <v>5.5</v>
      </c>
      <c r="ML827" s="462">
        <v>3</v>
      </c>
      <c r="MM827" s="462">
        <v>4</v>
      </c>
      <c r="MN827" s="1871">
        <f t="shared" ref="MN827:MN830" si="1281">MM827+ML827+MK827</f>
        <v>12.5</v>
      </c>
      <c r="MO827" s="1870"/>
      <c r="MP827" s="462"/>
      <c r="MQ827" s="462"/>
      <c r="MR827" s="1871"/>
      <c r="MS827" s="1870"/>
      <c r="MT827" s="462"/>
      <c r="MU827" s="462"/>
      <c r="MV827" s="1871"/>
      <c r="MW827" s="1870"/>
      <c r="MX827" s="462"/>
      <c r="MY827" s="462"/>
      <c r="MZ827" s="1871"/>
      <c r="NA827" s="1870"/>
      <c r="NB827" s="462"/>
      <c r="NC827" s="462"/>
      <c r="ND827" s="1871"/>
    </row>
    <row r="828" spans="1:368" s="78" customFormat="1" thickBot="1">
      <c r="A828" s="899"/>
      <c r="B828" s="1754"/>
      <c r="C828" s="1790"/>
      <c r="D828" s="2331"/>
      <c r="E828" s="1790"/>
      <c r="F828" s="2342"/>
      <c r="G828" s="2342" t="s">
        <v>734</v>
      </c>
      <c r="H828" s="2343">
        <f t="shared" ref="H828:H831" si="1282">AVERAGE(AG828,MG828,BE828,KC828,HM828,GW828,AK828,LI828,MK828,LE828,LY828)</f>
        <v>4.3708333333333336</v>
      </c>
      <c r="I828" s="2343">
        <f t="shared" ref="I828:I831" si="1283">AVERAGE(AH828,MH828,BF828,KD828,HN828,GX828,AL828,LJ828,ML828,LF828,LZ828)</f>
        <v>3.6208333333333336</v>
      </c>
      <c r="J828" s="2343">
        <f t="shared" ref="J828:J831" si="1284">AVERAGE(AI828,MI828,BG828,KE828,HO828,GY828,AM828,LK828,MM828,LG828,MA828)</f>
        <v>6.05</v>
      </c>
      <c r="K828" s="2214">
        <f t="shared" si="1267"/>
        <v>14.041666666666668</v>
      </c>
      <c r="L828" s="1754"/>
      <c r="M828" s="65"/>
      <c r="N828" s="65"/>
      <c r="O828" s="65"/>
      <c r="P828" s="218"/>
      <c r="Q828" s="2511"/>
      <c r="R828" s="97"/>
      <c r="S828" s="98"/>
      <c r="T828" s="2512"/>
      <c r="U828" s="41"/>
      <c r="V828" s="41"/>
      <c r="W828" s="41"/>
      <c r="X828" s="100"/>
      <c r="Y828" s="101"/>
      <c r="Z828" s="101"/>
      <c r="AA828" s="101"/>
      <c r="AB828" s="102"/>
      <c r="AC828" s="484"/>
      <c r="AD828" s="484"/>
      <c r="AE828" s="484"/>
      <c r="AF828" s="2403"/>
      <c r="AG828" s="2407"/>
      <c r="AH828" s="546"/>
      <c r="AI828" s="546"/>
      <c r="AJ828" s="724"/>
      <c r="AK828" s="485"/>
      <c r="AL828" s="486"/>
      <c r="AM828" s="486"/>
      <c r="AN828" s="2361">
        <f t="shared" si="1268"/>
        <v>0</v>
      </c>
      <c r="AO828" s="2227"/>
      <c r="AP828" s="2227"/>
      <c r="AQ828" s="2227"/>
      <c r="AR828" s="108"/>
      <c r="AS828" s="358"/>
      <c r="AT828" s="358"/>
      <c r="AU828" s="358"/>
      <c r="AV828" s="1983"/>
      <c r="AW828" s="1971"/>
      <c r="AX828" s="665"/>
      <c r="AY828" s="666"/>
      <c r="AZ828" s="1963"/>
      <c r="BA828" s="4"/>
      <c r="BB828" s="4"/>
      <c r="BC828" s="4"/>
      <c r="BD828" s="2395"/>
      <c r="BE828" s="2401"/>
      <c r="BF828" s="368"/>
      <c r="BG828" s="2451"/>
      <c r="BH828" s="2448"/>
      <c r="BI828" s="221"/>
      <c r="BJ828" s="221"/>
      <c r="BK828" s="221"/>
      <c r="BL828" s="220"/>
      <c r="BM828" s="1982"/>
      <c r="BN828" s="358"/>
      <c r="BO828" s="358"/>
      <c r="BP828" s="1983"/>
      <c r="BQ828" s="109"/>
      <c r="BR828" s="109"/>
      <c r="BS828" s="109"/>
      <c r="BT828" s="608"/>
      <c r="BU828" s="1939"/>
      <c r="BV828" s="109"/>
      <c r="BW828" s="109"/>
      <c r="BX828" s="1940"/>
      <c r="BY828" s="374"/>
      <c r="BZ828" s="374"/>
      <c r="CA828" s="374"/>
      <c r="CB828" s="2263"/>
      <c r="CC828" s="1906"/>
      <c r="CD828" s="683"/>
      <c r="CE828" s="683"/>
      <c r="CF828" s="1907"/>
      <c r="CG828" s="38"/>
      <c r="CH828" s="38"/>
      <c r="CI828" s="38"/>
      <c r="CJ828" s="117"/>
      <c r="CK828" s="221"/>
      <c r="CL828" s="221"/>
      <c r="CM828" s="221"/>
      <c r="CN828" s="220"/>
      <c r="CO828" s="1858"/>
      <c r="CQ828" s="3"/>
      <c r="CR828" s="2020"/>
      <c r="CV828" s="121"/>
      <c r="CW828" s="2"/>
      <c r="CY828" s="3"/>
      <c r="CZ828" s="3"/>
      <c r="DA828" s="2418"/>
      <c r="DB828" s="378"/>
      <c r="DC828" s="2448"/>
      <c r="DD828" s="369"/>
      <c r="DE828" s="2"/>
      <c r="DG828" s="3"/>
      <c r="DH828" s="3"/>
      <c r="DI828" s="2"/>
      <c r="DK828" s="3"/>
      <c r="DL828" s="3"/>
      <c r="DM828" s="90"/>
      <c r="DN828" s="90"/>
      <c r="DO828" s="90"/>
      <c r="DP828" s="103"/>
      <c r="DQ828" s="2"/>
      <c r="DS828" s="3"/>
      <c r="DT828" s="121"/>
      <c r="DU828" s="1195"/>
      <c r="DV828" s="1195"/>
      <c r="DW828" s="1195"/>
      <c r="DX828" s="1196"/>
      <c r="DY828" s="2"/>
      <c r="EA828" s="3"/>
      <c r="EB828" s="121"/>
      <c r="EC828" s="2"/>
      <c r="EE828" s="3"/>
      <c r="EF828" s="121"/>
      <c r="EG828" s="2"/>
      <c r="EI828" s="3"/>
      <c r="EJ828" s="121"/>
      <c r="EK828" s="2"/>
      <c r="EM828" s="3"/>
      <c r="EN828" s="121"/>
      <c r="EO828" s="1870"/>
      <c r="EP828" s="462"/>
      <c r="EQ828" s="462"/>
      <c r="ER828" s="1871"/>
      <c r="ES828" s="2"/>
      <c r="EU828" s="3"/>
      <c r="EV828" s="121"/>
      <c r="EW828" s="2"/>
      <c r="EY828" s="3"/>
      <c r="EZ828" s="121"/>
      <c r="FA828" s="2"/>
      <c r="FC828" s="3"/>
      <c r="FD828" s="121"/>
      <c r="FE828" s="1682"/>
      <c r="FF828" s="1683"/>
      <c r="FG828" s="1684"/>
      <c r="FH828" s="1685"/>
      <c r="FL828" s="2252"/>
      <c r="FP828" s="2252"/>
      <c r="FQ828" s="1858"/>
      <c r="FT828" s="2252"/>
      <c r="FX828" s="2252"/>
      <c r="FY828" s="1870"/>
      <c r="FZ828" s="462"/>
      <c r="GA828" s="462"/>
      <c r="GB828" s="1871"/>
      <c r="GC828" s="374"/>
      <c r="GD828" s="374"/>
      <c r="GE828" s="374"/>
      <c r="GF828" s="2263"/>
      <c r="GG828" s="1858"/>
      <c r="GJ828" s="2252"/>
      <c r="GK828" s="1858"/>
      <c r="GN828" s="2252"/>
      <c r="GR828" s="2252"/>
      <c r="GS828" s="1870"/>
      <c r="GT828" s="462"/>
      <c r="GU828" s="462"/>
      <c r="GV828" s="1871"/>
      <c r="GW828" s="805">
        <f t="shared" si="1269"/>
        <v>4.7249999999999996</v>
      </c>
      <c r="GX828" s="805">
        <f t="shared" si="1270"/>
        <v>4.7249999999999996</v>
      </c>
      <c r="GY828" s="805">
        <f t="shared" si="1271"/>
        <v>6.3</v>
      </c>
      <c r="GZ828" s="2568">
        <v>15.75</v>
      </c>
      <c r="HA828" s="1870"/>
      <c r="HB828" s="462"/>
      <c r="HC828" s="462"/>
      <c r="HD828" s="1871"/>
      <c r="HE828" s="1870"/>
      <c r="HF828" s="462"/>
      <c r="HG828" s="462"/>
      <c r="HH828" s="1871"/>
      <c r="HI828" s="2477"/>
      <c r="HJ828" s="2477"/>
      <c r="HK828" s="2477"/>
      <c r="HL828" s="2478"/>
      <c r="HM828" s="1870">
        <v>6</v>
      </c>
      <c r="HN828" s="462">
        <v>2</v>
      </c>
      <c r="HO828" s="462">
        <v>3</v>
      </c>
      <c r="HP828" s="1871">
        <f t="shared" ref="HP828:HP831" si="1285">HO828+HN828+HM828</f>
        <v>11</v>
      </c>
      <c r="HQ828" s="1870"/>
      <c r="HR828" s="462"/>
      <c r="HS828" s="462"/>
      <c r="HT828" s="1871"/>
      <c r="HU828" s="1870"/>
      <c r="HV828" s="462"/>
      <c r="HW828" s="462"/>
      <c r="HX828" s="1871"/>
      <c r="HY828" s="1870"/>
      <c r="HZ828" s="462"/>
      <c r="IA828" s="462"/>
      <c r="IB828" s="1871"/>
      <c r="IC828" s="374"/>
      <c r="ID828" s="374"/>
      <c r="IE828" s="374"/>
      <c r="IF828" s="2263"/>
      <c r="IG828" s="1870"/>
      <c r="IH828" s="462"/>
      <c r="II828" s="462"/>
      <c r="IJ828" s="1871"/>
      <c r="IK828" s="1870"/>
      <c r="IL828" s="462"/>
      <c r="IM828" s="462"/>
      <c r="IN828" s="1871">
        <f t="shared" ref="IN828:IN831" si="1286">IM828+IL828+IK828</f>
        <v>0</v>
      </c>
      <c r="IO828" s="1869"/>
      <c r="IP828" s="374"/>
      <c r="IQ828" s="374"/>
      <c r="IR828" s="2263"/>
      <c r="IS828" s="1870"/>
      <c r="IT828" s="462"/>
      <c r="IU828" s="462"/>
      <c r="IV828" s="1871"/>
      <c r="IW828" s="1869"/>
      <c r="IX828" s="374"/>
      <c r="IY828" s="374"/>
      <c r="IZ828" s="2263"/>
      <c r="JA828" s="1869"/>
      <c r="JB828" s="374"/>
      <c r="JC828" s="374"/>
      <c r="JD828" s="2263"/>
      <c r="JE828" s="1869"/>
      <c r="JF828" s="374"/>
      <c r="JG828" s="374"/>
      <c r="JH828" s="2263"/>
      <c r="JI828" s="1869"/>
      <c r="JJ828" s="374"/>
      <c r="JK828" s="374"/>
      <c r="JL828" s="2263"/>
      <c r="JM828" s="1869"/>
      <c r="JN828" s="374"/>
      <c r="JO828" s="374"/>
      <c r="JP828" s="2263"/>
      <c r="JQ828" s="1906"/>
      <c r="JR828" s="683"/>
      <c r="JS828" s="683"/>
      <c r="JT828" s="1907">
        <v>14</v>
      </c>
      <c r="JU828" s="1869"/>
      <c r="JV828" s="374"/>
      <c r="JW828" s="374"/>
      <c r="JX828" s="2263"/>
      <c r="JY828" s="1869"/>
      <c r="JZ828" s="374"/>
      <c r="KA828" s="374"/>
      <c r="KB828" s="2263"/>
      <c r="KC828" s="1869"/>
      <c r="KD828" s="374"/>
      <c r="KE828" s="374"/>
      <c r="KF828" s="2263"/>
      <c r="KG828" s="1869"/>
      <c r="KH828" s="374"/>
      <c r="KI828" s="374"/>
      <c r="KJ828" s="2263"/>
      <c r="KK828" s="1869"/>
      <c r="KL828" s="374"/>
      <c r="KM828" s="374"/>
      <c r="KN828" s="2263"/>
      <c r="KO828" s="1870"/>
      <c r="KP828" s="462"/>
      <c r="KQ828" s="462"/>
      <c r="KR828" s="1871">
        <f t="shared" si="1276"/>
        <v>0</v>
      </c>
      <c r="KS828" s="1870"/>
      <c r="KT828" s="462"/>
      <c r="KU828" s="462"/>
      <c r="KV828" s="1871">
        <f t="shared" si="1277"/>
        <v>0</v>
      </c>
      <c r="KW828" s="1870"/>
      <c r="KX828" s="462"/>
      <c r="KY828" s="462"/>
      <c r="KZ828" s="1871"/>
      <c r="LA828" s="1870"/>
      <c r="LB828" s="462"/>
      <c r="LC828" s="462"/>
      <c r="LD828" s="1871"/>
      <c r="LE828" s="1870">
        <v>4</v>
      </c>
      <c r="LF828" s="462">
        <v>2</v>
      </c>
      <c r="LG828" s="462">
        <v>7</v>
      </c>
      <c r="LH828" s="1871">
        <f t="shared" si="1278"/>
        <v>13</v>
      </c>
      <c r="LI828" s="1869"/>
      <c r="LJ828" s="374"/>
      <c r="LK828" s="374"/>
      <c r="LL828" s="2263"/>
      <c r="LM828" s="1869"/>
      <c r="LN828" s="374"/>
      <c r="LO828" s="374"/>
      <c r="LP828" s="2263"/>
      <c r="LQ828" s="1869"/>
      <c r="LR828" s="374"/>
      <c r="LS828" s="374"/>
      <c r="LT828" s="2263"/>
      <c r="LU828" s="1869"/>
      <c r="LV828" s="374"/>
      <c r="LW828" s="374"/>
      <c r="LX828" s="2263"/>
      <c r="LY828" s="1870">
        <v>4.5</v>
      </c>
      <c r="LZ828" s="462">
        <v>5</v>
      </c>
      <c r="MA828" s="462">
        <v>6</v>
      </c>
      <c r="MB828" s="1871">
        <f t="shared" si="1279"/>
        <v>15.5</v>
      </c>
      <c r="MC828" s="1870"/>
      <c r="MD828" s="462"/>
      <c r="ME828" s="462"/>
      <c r="MF828" s="1871"/>
      <c r="MG828" s="1870">
        <v>3</v>
      </c>
      <c r="MH828" s="462">
        <v>3</v>
      </c>
      <c r="MI828" s="462">
        <v>7</v>
      </c>
      <c r="MJ828" s="1871">
        <f t="shared" si="1280"/>
        <v>13</v>
      </c>
      <c r="MK828" s="1870">
        <v>4</v>
      </c>
      <c r="ML828" s="462">
        <v>5</v>
      </c>
      <c r="MM828" s="462">
        <v>7</v>
      </c>
      <c r="MN828" s="1871">
        <f t="shared" si="1281"/>
        <v>16</v>
      </c>
      <c r="MO828" s="1870"/>
      <c r="MP828" s="462"/>
      <c r="MQ828" s="462"/>
      <c r="MR828" s="1871"/>
      <c r="MS828" s="1870"/>
      <c r="MT828" s="462"/>
      <c r="MU828" s="462"/>
      <c r="MV828" s="1871"/>
      <c r="MW828" s="1870"/>
      <c r="MX828" s="462"/>
      <c r="MY828" s="462"/>
      <c r="MZ828" s="1871"/>
      <c r="NA828" s="1870"/>
      <c r="NB828" s="462"/>
      <c r="NC828" s="462"/>
      <c r="ND828" s="1871"/>
    </row>
    <row r="829" spans="1:368" s="78" customFormat="1" thickBot="1">
      <c r="A829" s="899"/>
      <c r="B829" s="1754"/>
      <c r="C829" s="1790"/>
      <c r="D829" s="2331"/>
      <c r="E829" s="1790"/>
      <c r="F829" s="2342"/>
      <c r="G829" s="2342" t="s">
        <v>881</v>
      </c>
      <c r="H829" s="2343">
        <f t="shared" si="1282"/>
        <v>4.666666666666667</v>
      </c>
      <c r="I829" s="2352">
        <f t="shared" si="1283"/>
        <v>4.916666666666667</v>
      </c>
      <c r="J829" s="2343">
        <f t="shared" si="1284"/>
        <v>5.5</v>
      </c>
      <c r="K829" s="2214">
        <f t="shared" si="1267"/>
        <v>15.083333333333334</v>
      </c>
      <c r="L829" s="1754"/>
      <c r="M829" s="65"/>
      <c r="N829" s="65"/>
      <c r="O829" s="65"/>
      <c r="P829" s="218"/>
      <c r="Q829" s="2511"/>
      <c r="R829" s="97"/>
      <c r="S829" s="98"/>
      <c r="T829" s="2512"/>
      <c r="U829" s="41"/>
      <c r="V829" s="41"/>
      <c r="W829" s="41"/>
      <c r="X829" s="100"/>
      <c r="Y829" s="101"/>
      <c r="Z829" s="101"/>
      <c r="AA829" s="101"/>
      <c r="AB829" s="102"/>
      <c r="AC829" s="484"/>
      <c r="AD829" s="484"/>
      <c r="AE829" s="484"/>
      <c r="AF829" s="2403"/>
      <c r="AG829" s="2407"/>
      <c r="AH829" s="546"/>
      <c r="AI829" s="546"/>
      <c r="AJ829" s="724"/>
      <c r="AK829" s="485"/>
      <c r="AL829" s="486"/>
      <c r="AM829" s="486"/>
      <c r="AN829" s="2361">
        <f t="shared" si="1268"/>
        <v>0</v>
      </c>
      <c r="AO829" s="2227"/>
      <c r="AP829" s="2227"/>
      <c r="AQ829" s="2227"/>
      <c r="AR829" s="108"/>
      <c r="AS829" s="358"/>
      <c r="AT829" s="358"/>
      <c r="AU829" s="358"/>
      <c r="AV829" s="1983"/>
      <c r="AW829" s="1971"/>
      <c r="AX829" s="665"/>
      <c r="AY829" s="666"/>
      <c r="AZ829" s="1963"/>
      <c r="BA829" s="4"/>
      <c r="BB829" s="4"/>
      <c r="BC829" s="4"/>
      <c r="BD829" s="2395"/>
      <c r="BE829" s="2401"/>
      <c r="BF829" s="368"/>
      <c r="BG829" s="2451"/>
      <c r="BH829" s="2448"/>
      <c r="BI829" s="221"/>
      <c r="BJ829" s="221"/>
      <c r="BK829" s="221"/>
      <c r="BL829" s="220"/>
      <c r="BM829" s="1982"/>
      <c r="BN829" s="358"/>
      <c r="BO829" s="358"/>
      <c r="BP829" s="1983"/>
      <c r="BQ829" s="109"/>
      <c r="BR829" s="109"/>
      <c r="BS829" s="109"/>
      <c r="BT829" s="608"/>
      <c r="BU829" s="1939"/>
      <c r="BV829" s="109"/>
      <c r="BW829" s="109"/>
      <c r="BX829" s="1940"/>
      <c r="BY829" s="374"/>
      <c r="BZ829" s="374"/>
      <c r="CA829" s="374"/>
      <c r="CB829" s="2263"/>
      <c r="CC829" s="484"/>
      <c r="CD829" s="484"/>
      <c r="CE829" s="484"/>
      <c r="CF829" s="1246"/>
      <c r="CG829" s="38"/>
      <c r="CH829" s="38"/>
      <c r="CI829" s="38"/>
      <c r="CJ829" s="117"/>
      <c r="CK829" s="221"/>
      <c r="CL829" s="221"/>
      <c r="CM829" s="221"/>
      <c r="CN829" s="220"/>
      <c r="CO829" s="1858"/>
      <c r="CQ829" s="3"/>
      <c r="CR829" s="2020"/>
      <c r="CV829" s="121"/>
      <c r="CW829" s="2"/>
      <c r="CY829" s="3"/>
      <c r="CZ829" s="3"/>
      <c r="DA829" s="2418"/>
      <c r="DB829" s="378"/>
      <c r="DC829" s="2448"/>
      <c r="DD829" s="369"/>
      <c r="DE829" s="2"/>
      <c r="DG829" s="3"/>
      <c r="DH829" s="3"/>
      <c r="DI829" s="2"/>
      <c r="DK829" s="3"/>
      <c r="DL829" s="3"/>
      <c r="DM829" s="90"/>
      <c r="DN829" s="90"/>
      <c r="DO829" s="90"/>
      <c r="DP829" s="103"/>
      <c r="DQ829" s="2"/>
      <c r="DS829" s="3"/>
      <c r="DT829" s="121"/>
      <c r="DU829" s="1195"/>
      <c r="DV829" s="1195"/>
      <c r="DW829" s="1195"/>
      <c r="DX829" s="1196"/>
      <c r="DY829" s="2"/>
      <c r="EA829" s="3"/>
      <c r="EB829" s="121"/>
      <c r="EC829" s="2"/>
      <c r="EE829" s="3"/>
      <c r="EF829" s="121"/>
      <c r="EG829" s="2"/>
      <c r="EI829" s="3"/>
      <c r="EJ829" s="121"/>
      <c r="EK829" s="2"/>
      <c r="EM829" s="3"/>
      <c r="EN829" s="121"/>
      <c r="EO829" s="1870"/>
      <c r="EP829" s="462"/>
      <c r="EQ829" s="462"/>
      <c r="ER829" s="1871"/>
      <c r="ES829" s="2"/>
      <c r="EU829" s="3"/>
      <c r="EV829" s="121"/>
      <c r="EW829" s="2"/>
      <c r="EY829" s="3"/>
      <c r="EZ829" s="121"/>
      <c r="FA829" s="2"/>
      <c r="FC829" s="3"/>
      <c r="FD829" s="121"/>
      <c r="FE829" s="1682"/>
      <c r="FF829" s="1683"/>
      <c r="FG829" s="1684"/>
      <c r="FH829" s="1685"/>
      <c r="FL829" s="2252"/>
      <c r="FP829" s="2252"/>
      <c r="FQ829" s="1858"/>
      <c r="FT829" s="2252"/>
      <c r="FX829" s="2252"/>
      <c r="FY829" s="1870"/>
      <c r="FZ829" s="462"/>
      <c r="GA829" s="462"/>
      <c r="GB829" s="1871"/>
      <c r="GC829" s="374"/>
      <c r="GD829" s="374"/>
      <c r="GE829" s="374"/>
      <c r="GF829" s="2263"/>
      <c r="GG829" s="1858"/>
      <c r="GJ829" s="2252"/>
      <c r="GK829" s="1858"/>
      <c r="GN829" s="2252"/>
      <c r="GR829" s="2252"/>
      <c r="GS829" s="374"/>
      <c r="GT829" s="374"/>
      <c r="GU829" s="374"/>
      <c r="GV829" s="2263"/>
      <c r="GW829" s="374">
        <f t="shared" ref="GW829:GW831" si="1287">GZ829*6/20</f>
        <v>4.5</v>
      </c>
      <c r="GX829" s="374">
        <f t="shared" ref="GX829:GX831" si="1288">GZ829*6/20</f>
        <v>4.5</v>
      </c>
      <c r="GY829" s="374">
        <f t="shared" ref="GY829:GY831" si="1289">GZ829*8/20</f>
        <v>6</v>
      </c>
      <c r="GZ829" s="2263">
        <v>15</v>
      </c>
      <c r="HA829" s="1870"/>
      <c r="HB829" s="462"/>
      <c r="HC829" s="462"/>
      <c r="HD829" s="1871"/>
      <c r="HE829" s="1870"/>
      <c r="HF829" s="462"/>
      <c r="HG829" s="462"/>
      <c r="HH829" s="1871"/>
      <c r="HI829" s="374"/>
      <c r="HJ829" s="374"/>
      <c r="HK829" s="374"/>
      <c r="HL829" s="2263"/>
      <c r="HM829" s="1870">
        <v>4</v>
      </c>
      <c r="HN829" s="462">
        <v>6</v>
      </c>
      <c r="HO829" s="462">
        <v>5</v>
      </c>
      <c r="HP829" s="1871">
        <f t="shared" si="1285"/>
        <v>15</v>
      </c>
      <c r="HQ829" s="1870"/>
      <c r="HR829" s="462"/>
      <c r="HS829" s="462"/>
      <c r="HT829" s="1871"/>
      <c r="HU829" s="1906"/>
      <c r="HV829" s="683"/>
      <c r="HW829" s="683"/>
      <c r="HX829" s="1907"/>
      <c r="HY829" s="1906"/>
      <c r="HZ829" s="683"/>
      <c r="IA829" s="683"/>
      <c r="IB829" s="1907"/>
      <c r="IC829" s="374"/>
      <c r="ID829" s="374"/>
      <c r="IE829" s="374"/>
      <c r="IF829" s="2263"/>
      <c r="IG829" s="1906"/>
      <c r="IH829" s="683"/>
      <c r="II829" s="683"/>
      <c r="IJ829" s="1907"/>
      <c r="IK829" s="1870"/>
      <c r="IL829" s="462"/>
      <c r="IM829" s="462"/>
      <c r="IN829" s="1871">
        <f t="shared" si="1286"/>
        <v>0</v>
      </c>
      <c r="IO829" s="2482"/>
      <c r="IP829" s="2477"/>
      <c r="IQ829" s="2477"/>
      <c r="IR829" s="2478"/>
      <c r="IS829" s="1870"/>
      <c r="IT829" s="462"/>
      <c r="IU829" s="462"/>
      <c r="IV829" s="1871"/>
      <c r="IW829" s="1869"/>
      <c r="IX829" s="374"/>
      <c r="IY829" s="374"/>
      <c r="IZ829" s="2263"/>
      <c r="JA829" s="1869"/>
      <c r="JB829" s="374"/>
      <c r="JC829" s="374"/>
      <c r="JD829" s="2263"/>
      <c r="JE829" s="1869"/>
      <c r="JF829" s="374"/>
      <c r="JG829" s="374"/>
      <c r="JH829" s="2263"/>
      <c r="JI829" s="1869"/>
      <c r="JJ829" s="374"/>
      <c r="JK829" s="374"/>
      <c r="JL829" s="2263"/>
      <c r="JM829" s="1869"/>
      <c r="JN829" s="374"/>
      <c r="JO829" s="374"/>
      <c r="JP829" s="2263"/>
      <c r="JQ829" s="1870"/>
      <c r="JR829" s="462"/>
      <c r="JS829" s="462"/>
      <c r="JT829" s="1871">
        <f t="shared" ref="JT829:JT831" si="1290">JS829+JR829+JQ829</f>
        <v>0</v>
      </c>
      <c r="JU829" s="1869"/>
      <c r="JV829" s="374"/>
      <c r="JW829" s="374"/>
      <c r="JX829" s="2263"/>
      <c r="JY829" s="1869"/>
      <c r="JZ829" s="374"/>
      <c r="KA829" s="374"/>
      <c r="KB829" s="2263"/>
      <c r="KC829" s="1869"/>
      <c r="KD829" s="374"/>
      <c r="KE829" s="374"/>
      <c r="KF829" s="2263"/>
      <c r="KG829" s="1869"/>
      <c r="KH829" s="374"/>
      <c r="KI829" s="374"/>
      <c r="KJ829" s="2263"/>
      <c r="KK829" s="1869"/>
      <c r="KL829" s="374"/>
      <c r="KM829" s="374"/>
      <c r="KN829" s="2263"/>
      <c r="KO829" s="1870"/>
      <c r="KP829" s="462"/>
      <c r="KQ829" s="462"/>
      <c r="KR829" s="1871">
        <f t="shared" si="1276"/>
        <v>0</v>
      </c>
      <c r="KS829" s="1870"/>
      <c r="KT829" s="462"/>
      <c r="KU829" s="462"/>
      <c r="KV829" s="1871">
        <f t="shared" si="1277"/>
        <v>0</v>
      </c>
      <c r="KW829" s="1870"/>
      <c r="KX829" s="462"/>
      <c r="KY829" s="462"/>
      <c r="KZ829" s="1871"/>
      <c r="LA829" s="1870"/>
      <c r="LB829" s="462"/>
      <c r="LC829" s="462"/>
      <c r="LD829" s="1871"/>
      <c r="LE829" s="1870">
        <v>5</v>
      </c>
      <c r="LF829" s="462">
        <v>4</v>
      </c>
      <c r="LG829" s="462">
        <v>5</v>
      </c>
      <c r="LH829" s="1871">
        <f t="shared" si="1278"/>
        <v>14</v>
      </c>
      <c r="LI829" s="2569"/>
      <c r="LJ829" s="805"/>
      <c r="LK829" s="805"/>
      <c r="LL829" s="2568"/>
      <c r="LM829" s="2569"/>
      <c r="LN829" s="805"/>
      <c r="LO829" s="805"/>
      <c r="LP829" s="2568"/>
      <c r="LQ829" s="2569"/>
      <c r="LR829" s="805"/>
      <c r="LS829" s="805"/>
      <c r="LT829" s="2568"/>
      <c r="LU829" s="2569"/>
      <c r="LV829" s="805"/>
      <c r="LW829" s="805"/>
      <c r="LX829" s="2568"/>
      <c r="LY829" s="1870">
        <v>3.5</v>
      </c>
      <c r="LZ829" s="462">
        <v>5</v>
      </c>
      <c r="MA829" s="462">
        <v>6</v>
      </c>
      <c r="MB829" s="1871">
        <f t="shared" si="1279"/>
        <v>14.5</v>
      </c>
      <c r="MC829" s="1870"/>
      <c r="MD829" s="462"/>
      <c r="ME829" s="462"/>
      <c r="MF829" s="1871"/>
      <c r="MG829" s="1870">
        <v>6</v>
      </c>
      <c r="MH829" s="462">
        <v>5</v>
      </c>
      <c r="MI829" s="462">
        <v>6</v>
      </c>
      <c r="MJ829" s="1871">
        <f t="shared" si="1280"/>
        <v>17</v>
      </c>
      <c r="MK829" s="1870">
        <v>5</v>
      </c>
      <c r="ML829" s="462">
        <v>5</v>
      </c>
      <c r="MM829" s="462">
        <v>5</v>
      </c>
      <c r="MN829" s="1871">
        <f t="shared" si="1281"/>
        <v>15</v>
      </c>
      <c r="MO829" s="1870"/>
      <c r="MP829" s="462"/>
      <c r="MQ829" s="462"/>
      <c r="MR829" s="1871"/>
      <c r="MS829" s="1870"/>
      <c r="MT829" s="462"/>
      <c r="MU829" s="462"/>
      <c r="MV829" s="1871"/>
      <c r="MW829" s="1870"/>
      <c r="MX829" s="462"/>
      <c r="MY829" s="462"/>
      <c r="MZ829" s="1871"/>
      <c r="NA829" s="1870"/>
      <c r="NB829" s="462"/>
      <c r="NC829" s="462"/>
      <c r="ND829" s="1871"/>
    </row>
    <row r="830" spans="1:368" s="78" customFormat="1" thickBot="1">
      <c r="A830" s="899"/>
      <c r="B830" s="1754"/>
      <c r="C830" s="1790"/>
      <c r="D830" s="2331"/>
      <c r="E830" s="1790"/>
      <c r="F830" s="2342"/>
      <c r="G830" s="2342" t="s">
        <v>847</v>
      </c>
      <c r="H830" s="2352">
        <f t="shared" si="1282"/>
        <v>4.9041666666666668</v>
      </c>
      <c r="I830" s="2343">
        <f t="shared" si="1283"/>
        <v>4.9041666666666668</v>
      </c>
      <c r="J830" s="2343">
        <f t="shared" si="1284"/>
        <v>6.6499999999999995</v>
      </c>
      <c r="K830" s="2362">
        <f t="shared" si="1267"/>
        <v>16.458333333333332</v>
      </c>
      <c r="L830" s="1754"/>
      <c r="M830" s="65"/>
      <c r="N830" s="65"/>
      <c r="O830" s="65"/>
      <c r="P830" s="218"/>
      <c r="Q830" s="2511"/>
      <c r="R830" s="97"/>
      <c r="S830" s="98"/>
      <c r="T830" s="2512"/>
      <c r="U830" s="41"/>
      <c r="V830" s="41"/>
      <c r="W830" s="41"/>
      <c r="X830" s="100"/>
      <c r="Y830" s="101"/>
      <c r="Z830" s="101"/>
      <c r="AA830" s="101"/>
      <c r="AB830" s="102"/>
      <c r="AC830" s="484"/>
      <c r="AD830" s="484"/>
      <c r="AE830" s="484"/>
      <c r="AF830" s="2403"/>
      <c r="AG830" s="2407"/>
      <c r="AH830" s="546"/>
      <c r="AI830" s="546"/>
      <c r="AJ830" s="724"/>
      <c r="AK830" s="485"/>
      <c r="AL830" s="486"/>
      <c r="AM830" s="486"/>
      <c r="AN830" s="2361">
        <f t="shared" si="1268"/>
        <v>0</v>
      </c>
      <c r="AO830" s="2227"/>
      <c r="AP830" s="2227"/>
      <c r="AQ830" s="2227"/>
      <c r="AR830" s="108"/>
      <c r="AS830" s="358"/>
      <c r="AT830" s="358"/>
      <c r="AU830" s="358"/>
      <c r="AV830" s="1983"/>
      <c r="AW830" s="1971"/>
      <c r="AX830" s="665"/>
      <c r="AY830" s="666"/>
      <c r="AZ830" s="1963"/>
      <c r="BA830" s="4"/>
      <c r="BB830" s="4"/>
      <c r="BC830" s="4"/>
      <c r="BD830" s="2395"/>
      <c r="BE830" s="1906"/>
      <c r="BF830" s="683"/>
      <c r="BG830" s="2466"/>
      <c r="BH830" s="2409"/>
      <c r="BI830" s="221"/>
      <c r="BJ830" s="221"/>
      <c r="BK830" s="221"/>
      <c r="BL830" s="220"/>
      <c r="BM830" s="1982"/>
      <c r="BN830" s="358"/>
      <c r="BO830" s="358"/>
      <c r="BP830" s="1983"/>
      <c r="BQ830" s="109"/>
      <c r="BR830" s="109"/>
      <c r="BS830" s="109"/>
      <c r="BT830" s="608"/>
      <c r="BU830" s="1939"/>
      <c r="BV830" s="109"/>
      <c r="BW830" s="109"/>
      <c r="BX830" s="1940"/>
      <c r="BY830" s="374"/>
      <c r="BZ830" s="374"/>
      <c r="CA830" s="374"/>
      <c r="CB830" s="2263"/>
      <c r="CC830" s="484"/>
      <c r="CD830" s="484"/>
      <c r="CE830" s="484"/>
      <c r="CF830" s="1246"/>
      <c r="CG830" s="38"/>
      <c r="CH830" s="38"/>
      <c r="CI830" s="38"/>
      <c r="CJ830" s="117"/>
      <c r="CK830" s="221"/>
      <c r="CL830" s="221"/>
      <c r="CM830" s="221"/>
      <c r="CN830" s="220"/>
      <c r="CO830" s="1858"/>
      <c r="CQ830" s="3"/>
      <c r="CR830" s="2020"/>
      <c r="CV830" s="121"/>
      <c r="CW830" s="2"/>
      <c r="CY830" s="3"/>
      <c r="CZ830" s="3"/>
      <c r="DA830" s="2418"/>
      <c r="DB830" s="378"/>
      <c r="DC830" s="2448"/>
      <c r="DD830" s="369"/>
      <c r="DE830" s="2"/>
      <c r="DG830" s="3"/>
      <c r="DH830" s="3"/>
      <c r="DI830" s="2"/>
      <c r="DK830" s="3"/>
      <c r="DL830" s="3"/>
      <c r="DM830" s="90"/>
      <c r="DN830" s="90"/>
      <c r="DO830" s="90"/>
      <c r="DP830" s="103"/>
      <c r="DQ830" s="2"/>
      <c r="DS830" s="3"/>
      <c r="DT830" s="121"/>
      <c r="DU830" s="1195"/>
      <c r="DV830" s="1195"/>
      <c r="DW830" s="1195"/>
      <c r="DX830" s="1196"/>
      <c r="DY830" s="2"/>
      <c r="EA830" s="3"/>
      <c r="EB830" s="121"/>
      <c r="EC830" s="2"/>
      <c r="EE830" s="3"/>
      <c r="EF830" s="121"/>
      <c r="EG830" s="2"/>
      <c r="EI830" s="3"/>
      <c r="EJ830" s="121"/>
      <c r="EK830" s="2"/>
      <c r="EM830" s="3"/>
      <c r="EN830" s="121"/>
      <c r="EO830" s="1870"/>
      <c r="EP830" s="462"/>
      <c r="EQ830" s="462"/>
      <c r="ER830" s="1871"/>
      <c r="ES830" s="2"/>
      <c r="EU830" s="3"/>
      <c r="EV830" s="121"/>
      <c r="EW830" s="2"/>
      <c r="EY830" s="3"/>
      <c r="EZ830" s="121"/>
      <c r="FA830" s="2"/>
      <c r="FC830" s="3"/>
      <c r="FD830" s="121"/>
      <c r="FE830" s="1682"/>
      <c r="FF830" s="1683"/>
      <c r="FG830" s="1684"/>
      <c r="FH830" s="1685"/>
      <c r="FL830" s="2252"/>
      <c r="FP830" s="2252"/>
      <c r="FQ830" s="1858"/>
      <c r="FT830" s="2252"/>
      <c r="FX830" s="2252"/>
      <c r="FY830" s="1870"/>
      <c r="FZ830" s="462"/>
      <c r="GA830" s="462"/>
      <c r="GB830" s="1871"/>
      <c r="GC830" s="374"/>
      <c r="GD830" s="374"/>
      <c r="GE830" s="374"/>
      <c r="GF830" s="2263"/>
      <c r="GG830" s="1858"/>
      <c r="GJ830" s="2252"/>
      <c r="GK830" s="1858"/>
      <c r="GN830" s="2252"/>
      <c r="GR830" s="2252"/>
      <c r="GS830" s="374"/>
      <c r="GT830" s="374"/>
      <c r="GU830" s="374"/>
      <c r="GV830" s="2263"/>
      <c r="GW830" s="374">
        <f t="shared" si="1287"/>
        <v>4.8</v>
      </c>
      <c r="GX830" s="374">
        <f t="shared" si="1288"/>
        <v>4.8</v>
      </c>
      <c r="GY830" s="374">
        <f t="shared" si="1289"/>
        <v>6.4</v>
      </c>
      <c r="GZ830" s="2263">
        <v>16</v>
      </c>
      <c r="HA830" s="1870"/>
      <c r="HB830" s="462"/>
      <c r="HC830" s="462"/>
      <c r="HD830" s="1871"/>
      <c r="HE830" s="1870"/>
      <c r="HF830" s="462"/>
      <c r="HG830" s="462"/>
      <c r="HH830" s="1871"/>
      <c r="HI830" s="374"/>
      <c r="HJ830" s="374"/>
      <c r="HK830" s="374"/>
      <c r="HL830" s="2263"/>
      <c r="HM830" s="1870">
        <v>5</v>
      </c>
      <c r="HN830" s="462">
        <v>6</v>
      </c>
      <c r="HO830" s="462">
        <v>7</v>
      </c>
      <c r="HP830" s="1871">
        <f t="shared" si="1285"/>
        <v>18</v>
      </c>
      <c r="HQ830" s="1870"/>
      <c r="HR830" s="462"/>
      <c r="HS830" s="462"/>
      <c r="HT830" s="1871"/>
      <c r="HU830" s="1870"/>
      <c r="HV830" s="462"/>
      <c r="HW830" s="462"/>
      <c r="HX830" s="1871"/>
      <c r="HY830" s="1870"/>
      <c r="HZ830" s="462"/>
      <c r="IA830" s="462"/>
      <c r="IB830" s="1871"/>
      <c r="IC830" s="374"/>
      <c r="ID830" s="374"/>
      <c r="IE830" s="374"/>
      <c r="IF830" s="2263"/>
      <c r="IG830" s="1870"/>
      <c r="IH830" s="462"/>
      <c r="II830" s="462"/>
      <c r="IJ830" s="1871"/>
      <c r="IK830" s="1870"/>
      <c r="IL830" s="462"/>
      <c r="IM830" s="462"/>
      <c r="IN830" s="1871">
        <f t="shared" si="1286"/>
        <v>0</v>
      </c>
      <c r="IO830" s="1869"/>
      <c r="IP830" s="374"/>
      <c r="IQ830" s="374"/>
      <c r="IR830" s="2263"/>
      <c r="IS830" s="1870"/>
      <c r="IT830" s="462"/>
      <c r="IU830" s="462"/>
      <c r="IV830" s="1871"/>
      <c r="IW830" s="1869"/>
      <c r="IX830" s="374"/>
      <c r="IY830" s="374"/>
      <c r="IZ830" s="2263"/>
      <c r="JA830" s="1869"/>
      <c r="JB830" s="374"/>
      <c r="JC830" s="374"/>
      <c r="JD830" s="2263"/>
      <c r="JE830" s="1869"/>
      <c r="JF830" s="374"/>
      <c r="JG830" s="374"/>
      <c r="JH830" s="2263"/>
      <c r="JI830" s="1869"/>
      <c r="JJ830" s="374"/>
      <c r="JK830" s="374"/>
      <c r="JL830" s="2263"/>
      <c r="JM830" s="1869"/>
      <c r="JN830" s="374"/>
      <c r="JO830" s="374"/>
      <c r="JP830" s="2263"/>
      <c r="JQ830" s="1870"/>
      <c r="JR830" s="462"/>
      <c r="JS830" s="462"/>
      <c r="JT830" s="1871">
        <f t="shared" si="1290"/>
        <v>0</v>
      </c>
      <c r="JU830" s="1869"/>
      <c r="JV830" s="374"/>
      <c r="JW830" s="374"/>
      <c r="JX830" s="2263"/>
      <c r="JY830" s="1869"/>
      <c r="JZ830" s="374"/>
      <c r="KA830" s="374"/>
      <c r="KB830" s="2263"/>
      <c r="KC830" s="1869"/>
      <c r="KD830" s="374"/>
      <c r="KE830" s="374"/>
      <c r="KF830" s="2263"/>
      <c r="KG830" s="1869"/>
      <c r="KH830" s="374"/>
      <c r="KI830" s="374"/>
      <c r="KJ830" s="2263"/>
      <c r="KK830" s="1869"/>
      <c r="KL830" s="374"/>
      <c r="KM830" s="374"/>
      <c r="KN830" s="2263"/>
      <c r="KO830" s="1870"/>
      <c r="KP830" s="462"/>
      <c r="KQ830" s="462"/>
      <c r="KR830" s="1871">
        <f t="shared" si="1276"/>
        <v>0</v>
      </c>
      <c r="KS830" s="1870"/>
      <c r="KT830" s="462"/>
      <c r="KU830" s="462"/>
      <c r="KV830" s="1871">
        <f t="shared" si="1277"/>
        <v>0</v>
      </c>
      <c r="KW830" s="1870"/>
      <c r="KX830" s="462"/>
      <c r="KY830" s="462"/>
      <c r="KZ830" s="1871"/>
      <c r="LA830" s="1870"/>
      <c r="LB830" s="462"/>
      <c r="LC830" s="462"/>
      <c r="LD830" s="1871"/>
      <c r="LE830" s="2569">
        <f t="shared" ref="LE830" si="1291">LH830*6/20</f>
        <v>4.125</v>
      </c>
      <c r="LF830" s="805">
        <f t="shared" ref="LF830" si="1292">LH830*6/20</f>
        <v>4.125</v>
      </c>
      <c r="LG830" s="805">
        <f t="shared" ref="LG830" si="1293">LH830*8/20</f>
        <v>5.5</v>
      </c>
      <c r="LH830" s="2568">
        <v>13.75</v>
      </c>
      <c r="LI830" s="1869"/>
      <c r="LJ830" s="374"/>
      <c r="LK830" s="374"/>
      <c r="LL830" s="2263"/>
      <c r="LM830" s="1869"/>
      <c r="LN830" s="374"/>
      <c r="LO830" s="374"/>
      <c r="LP830" s="2263"/>
      <c r="LQ830" s="1869"/>
      <c r="LR830" s="374"/>
      <c r="LS830" s="374"/>
      <c r="LT830" s="2263"/>
      <c r="LU830" s="1869"/>
      <c r="LV830" s="374"/>
      <c r="LW830" s="374"/>
      <c r="LX830" s="2263"/>
      <c r="LY830" s="1870">
        <v>5.5</v>
      </c>
      <c r="LZ830" s="462">
        <v>5.5</v>
      </c>
      <c r="MA830" s="462">
        <v>7</v>
      </c>
      <c r="MB830" s="1871">
        <f t="shared" si="1279"/>
        <v>18</v>
      </c>
      <c r="MC830" s="1870"/>
      <c r="MD830" s="462"/>
      <c r="ME830" s="462"/>
      <c r="MF830" s="1871"/>
      <c r="MG830" s="1870">
        <v>4</v>
      </c>
      <c r="MH830" s="462">
        <v>4</v>
      </c>
      <c r="MI830" s="462">
        <v>7</v>
      </c>
      <c r="MJ830" s="1871">
        <f t="shared" si="1280"/>
        <v>15</v>
      </c>
      <c r="MK830" s="1870">
        <v>6</v>
      </c>
      <c r="ML830" s="462">
        <v>5</v>
      </c>
      <c r="MM830" s="462">
        <v>7</v>
      </c>
      <c r="MN830" s="1871">
        <f t="shared" si="1281"/>
        <v>18</v>
      </c>
      <c r="MO830" s="1870"/>
      <c r="MP830" s="462"/>
      <c r="MQ830" s="462"/>
      <c r="MR830" s="1871"/>
      <c r="MS830" s="1870"/>
      <c r="MT830" s="462"/>
      <c r="MU830" s="462"/>
      <c r="MV830" s="1871"/>
      <c r="MW830" s="1870"/>
      <c r="MX830" s="462"/>
      <c r="MY830" s="462"/>
      <c r="MZ830" s="1871"/>
      <c r="NA830" s="1870"/>
      <c r="NB830" s="462"/>
      <c r="NC830" s="462"/>
      <c r="ND830" s="1871"/>
    </row>
    <row r="831" spans="1:368" s="933" customFormat="1" thickBot="1">
      <c r="A831" s="900"/>
      <c r="B831" s="1761"/>
      <c r="C831" s="2340"/>
      <c r="D831" s="2347"/>
      <c r="E831" s="2340"/>
      <c r="F831" s="2270"/>
      <c r="G831" s="2270" t="s">
        <v>882</v>
      </c>
      <c r="H831" s="2343">
        <f t="shared" si="1282"/>
        <v>4.6189999999999998</v>
      </c>
      <c r="I831" s="2343">
        <f t="shared" si="1283"/>
        <v>4.5356666666666667</v>
      </c>
      <c r="J831" s="2352">
        <f t="shared" si="1284"/>
        <v>6.6586666666666661</v>
      </c>
      <c r="K831" s="2214">
        <f t="shared" si="1267"/>
        <v>15.813333333333333</v>
      </c>
      <c r="L831" s="1761"/>
      <c r="M831" s="2136"/>
      <c r="N831" s="2136"/>
      <c r="O831" s="2136"/>
      <c r="P831" s="2492"/>
      <c r="Q831" s="2538"/>
      <c r="R831" s="2137"/>
      <c r="S831" s="2138"/>
      <c r="T831" s="2539"/>
      <c r="U831" s="2139"/>
      <c r="V831" s="2139"/>
      <c r="W831" s="2139"/>
      <c r="X831" s="2140"/>
      <c r="Y831" s="2204"/>
      <c r="Z831" s="2204"/>
      <c r="AA831" s="2204"/>
      <c r="AB831" s="2205"/>
      <c r="AC831" s="2245"/>
      <c r="AD831" s="2245"/>
      <c r="AE831" s="2245"/>
      <c r="AF831" s="1310"/>
      <c r="AG831" s="2473"/>
      <c r="AH831" s="2473"/>
      <c r="AI831" s="2473"/>
      <c r="AJ831" s="2474"/>
      <c r="AK831" s="485"/>
      <c r="AL831" s="486"/>
      <c r="AM831" s="486"/>
      <c r="AN831" s="2361">
        <f t="shared" si="1268"/>
        <v>0</v>
      </c>
      <c r="AO831" s="2229"/>
      <c r="AP831" s="2229"/>
      <c r="AQ831" s="2229"/>
      <c r="AR831" s="2230"/>
      <c r="AS831" s="918"/>
      <c r="AT831" s="918"/>
      <c r="AU831" s="918"/>
      <c r="AV831" s="2390"/>
      <c r="AW831" s="2414"/>
      <c r="AX831" s="2415"/>
      <c r="AY831" s="2416"/>
      <c r="AZ831" s="1979"/>
      <c r="BA831" s="2156"/>
      <c r="BB831" s="2156"/>
      <c r="BC831" s="2156"/>
      <c r="BD831" s="2396"/>
      <c r="BE831" s="2402"/>
      <c r="BF831" s="2273"/>
      <c r="BG831" s="2452"/>
      <c r="BH831" s="2449"/>
      <c r="BI831" s="2158"/>
      <c r="BJ831" s="2158"/>
      <c r="BK831" s="2158"/>
      <c r="BL831" s="2166"/>
      <c r="BM831" s="2389"/>
      <c r="BN831" s="918"/>
      <c r="BO831" s="918"/>
      <c r="BP831" s="2390"/>
      <c r="BQ831" s="2149"/>
      <c r="BR831" s="2149"/>
      <c r="BS831" s="2149"/>
      <c r="BT831" s="2151"/>
      <c r="BU831" s="2162"/>
      <c r="BV831" s="2149"/>
      <c r="BW831" s="2149"/>
      <c r="BX831" s="2163"/>
      <c r="BY831" s="906"/>
      <c r="BZ831" s="906"/>
      <c r="CA831" s="906"/>
      <c r="CB831" s="2393"/>
      <c r="CC831" s="484"/>
      <c r="CD831" s="484"/>
      <c r="CE831" s="484"/>
      <c r="CF831" s="1246"/>
      <c r="CG831" s="2160"/>
      <c r="CH831" s="2160"/>
      <c r="CI831" s="2160"/>
      <c r="CJ831" s="2161"/>
      <c r="CK831" s="2158"/>
      <c r="CL831" s="2158"/>
      <c r="CM831" s="2158"/>
      <c r="CN831" s="2166"/>
      <c r="CO831" s="1868"/>
      <c r="CQ831" s="2167"/>
      <c r="CR831" s="2206"/>
      <c r="CV831" s="2168"/>
      <c r="CW831" s="2169"/>
      <c r="CY831" s="2167"/>
      <c r="CZ831" s="2167"/>
      <c r="DA831" s="2418"/>
      <c r="DB831" s="378"/>
      <c r="DC831" s="2448"/>
      <c r="DD831" s="369"/>
      <c r="DE831" s="2169"/>
      <c r="DG831" s="2167"/>
      <c r="DH831" s="2167"/>
      <c r="DI831" s="2169"/>
      <c r="DK831" s="2167"/>
      <c r="DL831" s="2167"/>
      <c r="DM831" s="2170"/>
      <c r="DN831" s="2170"/>
      <c r="DO831" s="2170"/>
      <c r="DP831" s="2171"/>
      <c r="DQ831" s="2169"/>
      <c r="DS831" s="2167"/>
      <c r="DT831" s="2168"/>
      <c r="DU831" s="1195"/>
      <c r="DV831" s="1195"/>
      <c r="DW831" s="1195"/>
      <c r="DX831" s="1196"/>
      <c r="DY831" s="2169"/>
      <c r="EA831" s="2167"/>
      <c r="EB831" s="2168"/>
      <c r="EC831" s="2169"/>
      <c r="EE831" s="2167"/>
      <c r="EF831" s="2168"/>
      <c r="EG831" s="2169"/>
      <c r="EI831" s="2167"/>
      <c r="EJ831" s="2168"/>
      <c r="EK831" s="2169"/>
      <c r="EM831" s="2167"/>
      <c r="EN831" s="2168"/>
      <c r="EO831" s="2348"/>
      <c r="EP831" s="2233"/>
      <c r="EQ831" s="2233"/>
      <c r="ER831" s="2349"/>
      <c r="ES831" s="2169"/>
      <c r="EU831" s="2167"/>
      <c r="EV831" s="2168"/>
      <c r="EW831" s="2169"/>
      <c r="EY831" s="2167"/>
      <c r="EZ831" s="2168"/>
      <c r="FA831" s="2169"/>
      <c r="FC831" s="2167"/>
      <c r="FD831" s="2168"/>
      <c r="FE831" s="2192"/>
      <c r="FF831" s="2193"/>
      <c r="FG831" s="2194"/>
      <c r="FH831" s="2195"/>
      <c r="FL831" s="2261"/>
      <c r="FP831" s="2261"/>
      <c r="FQ831" s="1868"/>
      <c r="FT831" s="2261"/>
      <c r="FX831" s="2261"/>
      <c r="FY831" s="1870"/>
      <c r="FZ831" s="462"/>
      <c r="GA831" s="462"/>
      <c r="GB831" s="1871"/>
      <c r="GC831" s="906"/>
      <c r="GD831" s="906"/>
      <c r="GE831" s="906"/>
      <c r="GF831" s="2393"/>
      <c r="GG831" s="1868"/>
      <c r="GJ831" s="2261"/>
      <c r="GK831" s="1868"/>
      <c r="GN831" s="2261"/>
      <c r="GR831" s="2261"/>
      <c r="GS831" s="906"/>
      <c r="GT831" s="906"/>
      <c r="GU831" s="906"/>
      <c r="GV831" s="2393"/>
      <c r="GW831" s="374">
        <f t="shared" si="1287"/>
        <v>5.0999999999999996</v>
      </c>
      <c r="GX831" s="374">
        <f t="shared" si="1288"/>
        <v>5.0999999999999996</v>
      </c>
      <c r="GY831" s="374">
        <f t="shared" si="1289"/>
        <v>6.8</v>
      </c>
      <c r="GZ831" s="2263">
        <v>17</v>
      </c>
      <c r="HA831" s="2348"/>
      <c r="HB831" s="2233"/>
      <c r="HC831" s="2233"/>
      <c r="HD831" s="2349"/>
      <c r="HE831" s="2348"/>
      <c r="HF831" s="2233"/>
      <c r="HG831" s="2233"/>
      <c r="HH831" s="2349"/>
      <c r="HI831" s="374"/>
      <c r="HJ831" s="374"/>
      <c r="HK831" s="374"/>
      <c r="HL831" s="2263"/>
      <c r="HM831" s="1870">
        <v>5</v>
      </c>
      <c r="HN831" s="462">
        <v>3</v>
      </c>
      <c r="HO831" s="462">
        <v>7</v>
      </c>
      <c r="HP831" s="1871">
        <f t="shared" si="1285"/>
        <v>15</v>
      </c>
      <c r="HQ831" s="2348"/>
      <c r="HR831" s="2233"/>
      <c r="HS831" s="2233"/>
      <c r="HT831" s="2349"/>
      <c r="HU831" s="2348"/>
      <c r="HV831" s="2233"/>
      <c r="HW831" s="2233"/>
      <c r="HX831" s="2349"/>
      <c r="HY831" s="2348"/>
      <c r="HZ831" s="2233"/>
      <c r="IA831" s="2233"/>
      <c r="IB831" s="2349"/>
      <c r="IC831" s="2212"/>
      <c r="ID831" s="2213"/>
      <c r="IE831" s="2213"/>
      <c r="IF831" s="2357"/>
      <c r="IG831" s="2348"/>
      <c r="IH831" s="2233"/>
      <c r="II831" s="2233"/>
      <c r="IJ831" s="2349"/>
      <c r="IK831" s="1870"/>
      <c r="IL831" s="462"/>
      <c r="IM831" s="462"/>
      <c r="IN831" s="1871">
        <f t="shared" si="1286"/>
        <v>0</v>
      </c>
      <c r="IO831" s="1869"/>
      <c r="IP831" s="374"/>
      <c r="IQ831" s="374"/>
      <c r="IR831" s="2263"/>
      <c r="IS831" s="1870"/>
      <c r="IT831" s="462"/>
      <c r="IU831" s="462"/>
      <c r="IV831" s="1871"/>
      <c r="IW831" s="2243"/>
      <c r="IX831" s="906"/>
      <c r="IY831" s="906"/>
      <c r="IZ831" s="2393"/>
      <c r="JA831" s="2243"/>
      <c r="JB831" s="906"/>
      <c r="JC831" s="906"/>
      <c r="JD831" s="2393"/>
      <c r="JE831" s="2243"/>
      <c r="JF831" s="906"/>
      <c r="JG831" s="906"/>
      <c r="JH831" s="2393"/>
      <c r="JI831" s="1869"/>
      <c r="JJ831" s="374"/>
      <c r="JK831" s="374"/>
      <c r="JL831" s="2263"/>
      <c r="JM831" s="1869"/>
      <c r="JN831" s="374"/>
      <c r="JO831" s="374"/>
      <c r="JP831" s="2263"/>
      <c r="JQ831" s="1870"/>
      <c r="JR831" s="462"/>
      <c r="JS831" s="462"/>
      <c r="JT831" s="1871">
        <f t="shared" si="1290"/>
        <v>0</v>
      </c>
      <c r="JU831" s="1869"/>
      <c r="JV831" s="374"/>
      <c r="JW831" s="374"/>
      <c r="JX831" s="2263"/>
      <c r="JY831" s="1869"/>
      <c r="JZ831" s="374"/>
      <c r="KA831" s="374"/>
      <c r="KB831" s="2263"/>
      <c r="KC831" s="1869"/>
      <c r="KD831" s="374"/>
      <c r="KE831" s="374"/>
      <c r="KF831" s="2263"/>
      <c r="KG831" s="1869"/>
      <c r="KH831" s="374"/>
      <c r="KI831" s="374"/>
      <c r="KJ831" s="2263"/>
      <c r="KK831" s="1869"/>
      <c r="KL831" s="374"/>
      <c r="KM831" s="374"/>
      <c r="KN831" s="2263"/>
      <c r="KO831" s="2477"/>
      <c r="KP831" s="2477"/>
      <c r="KQ831" s="2477"/>
      <c r="KR831" s="2478"/>
      <c r="KS831" s="1870"/>
      <c r="KT831" s="462"/>
      <c r="KU831" s="462"/>
      <c r="KV831" s="1871">
        <f t="shared" si="1277"/>
        <v>0</v>
      </c>
      <c r="KW831" s="1870"/>
      <c r="KX831" s="462"/>
      <c r="KY831" s="462"/>
      <c r="KZ831" s="1871"/>
      <c r="LA831" s="1870"/>
      <c r="LB831" s="462"/>
      <c r="LC831" s="462"/>
      <c r="LD831" s="1871"/>
      <c r="LE831" s="1870">
        <v>4</v>
      </c>
      <c r="LF831" s="462">
        <v>4</v>
      </c>
      <c r="LG831" s="462">
        <v>7</v>
      </c>
      <c r="LH831" s="1871">
        <f t="shared" ref="LH831" si="1294">LG831+LF831+LE831</f>
        <v>15</v>
      </c>
      <c r="LI831" s="1869"/>
      <c r="LJ831" s="374"/>
      <c r="LK831" s="374"/>
      <c r="LL831" s="2263"/>
      <c r="LM831" s="1869"/>
      <c r="LN831" s="374"/>
      <c r="LO831" s="374"/>
      <c r="LP831" s="2263"/>
      <c r="LQ831" s="1869"/>
      <c r="LR831" s="374"/>
      <c r="LS831" s="374"/>
      <c r="LT831" s="2263"/>
      <c r="LU831" s="1869"/>
      <c r="LV831" s="374"/>
      <c r="LW831" s="374"/>
      <c r="LX831" s="2263"/>
      <c r="LY831" s="1870">
        <v>5</v>
      </c>
      <c r="LZ831" s="462">
        <v>5.5</v>
      </c>
      <c r="MA831" s="462">
        <v>6</v>
      </c>
      <c r="MB831" s="1871">
        <f t="shared" si="1279"/>
        <v>16.5</v>
      </c>
      <c r="MC831" s="1870"/>
      <c r="MD831" s="462"/>
      <c r="ME831" s="462"/>
      <c r="MF831" s="1871"/>
      <c r="MG831" s="1870">
        <v>4</v>
      </c>
      <c r="MH831" s="462">
        <v>5</v>
      </c>
      <c r="MI831" s="462">
        <v>7</v>
      </c>
      <c r="MJ831" s="1871">
        <f t="shared" si="1280"/>
        <v>16</v>
      </c>
      <c r="MK831" s="2569">
        <f t="shared" ref="MK831" si="1295">MN831*6/20</f>
        <v>4.6139999999999999</v>
      </c>
      <c r="ML831" s="805">
        <f t="shared" ref="ML831" si="1296">MN831*6/20</f>
        <v>4.6139999999999999</v>
      </c>
      <c r="MM831" s="805">
        <f t="shared" ref="MM831" si="1297">MN831*8/20</f>
        <v>6.1520000000000001</v>
      </c>
      <c r="MN831" s="2568">
        <v>15.38</v>
      </c>
      <c r="MO831" s="2569"/>
      <c r="MP831" s="805"/>
      <c r="MQ831" s="805"/>
      <c r="MR831" s="2568"/>
      <c r="MS831" s="2569"/>
      <c r="MT831" s="805"/>
      <c r="MU831" s="805"/>
      <c r="MV831" s="2568"/>
      <c r="MW831" s="2569"/>
      <c r="MX831" s="805"/>
      <c r="MY831" s="805"/>
      <c r="MZ831" s="2568"/>
      <c r="NA831" s="2569"/>
      <c r="NB831" s="805"/>
      <c r="NC831" s="805"/>
      <c r="ND831" s="2568"/>
    </row>
    <row r="834" spans="1:368" s="898" customFormat="1" thickBot="1">
      <c r="A834" s="861"/>
      <c r="B834" s="1760"/>
      <c r="C834" s="1790"/>
      <c r="D834" s="2331"/>
      <c r="E834" s="1790"/>
      <c r="F834" s="2345" t="s">
        <v>897</v>
      </c>
      <c r="G834" s="2346"/>
      <c r="H834" s="2274"/>
      <c r="I834" s="2274"/>
      <c r="J834" s="2274"/>
      <c r="K834" s="2275"/>
      <c r="L834" s="1760"/>
      <c r="M834" s="2075"/>
      <c r="N834" s="2075"/>
      <c r="O834" s="2075"/>
      <c r="P834" s="2491"/>
      <c r="Q834" s="2572" t="e">
        <f>STDEV(T835:T845)</f>
        <v>#DIV/0!</v>
      </c>
      <c r="R834" s="2570"/>
      <c r="S834" s="2571" t="e">
        <f>AVERAGE(T835:T845)</f>
        <v>#DIV/0!</v>
      </c>
      <c r="T834" s="2573"/>
      <c r="U834" s="2078"/>
      <c r="V834" s="2078"/>
      <c r="W834" s="2078"/>
      <c r="X834" s="2079"/>
      <c r="Y834" s="2199"/>
      <c r="Z834" s="2199"/>
      <c r="AA834" s="2199"/>
      <c r="AB834" s="2200"/>
      <c r="AC834" s="2570">
        <f>STDEV(AF835:AF845)</f>
        <v>2.0310096011589902</v>
      </c>
      <c r="AD834" s="2570"/>
      <c r="AE834" s="2571">
        <f>AVERAGE(AF835:AF845)</f>
        <v>14</v>
      </c>
      <c r="AF834" s="2571"/>
      <c r="AG834" s="2570"/>
      <c r="AH834" s="2570"/>
      <c r="AI834" s="2571"/>
      <c r="AJ834" s="2571"/>
      <c r="AK834" s="2570" t="e">
        <f>STDEV(AN835:AN845)</f>
        <v>#DIV/0!</v>
      </c>
      <c r="AL834" s="2570"/>
      <c r="AM834" s="2571" t="e">
        <f>AVERAGE(AN835:AN845)</f>
        <v>#DIV/0!</v>
      </c>
      <c r="AN834" s="2571"/>
      <c r="AO834" s="2225"/>
      <c r="AP834" s="2225"/>
      <c r="AQ834" s="2225"/>
      <c r="AR834" s="2226"/>
      <c r="AS834" s="2570"/>
      <c r="AT834" s="2570"/>
      <c r="AU834" s="2571"/>
      <c r="AV834" s="2571"/>
      <c r="AW834" s="2570" t="e">
        <f>STDEV(AZ835:AZ845)</f>
        <v>#DIV/0!</v>
      </c>
      <c r="AX834" s="2570"/>
      <c r="AY834" s="2571" t="e">
        <f>AVERAGE(AZ835:AZ845)</f>
        <v>#DIV/0!</v>
      </c>
      <c r="AZ834" s="2571"/>
      <c r="BA834" s="2095"/>
      <c r="BB834" s="2095"/>
      <c r="BC834" s="2095"/>
      <c r="BD834" s="2394"/>
      <c r="BE834" s="2570" t="e">
        <f>STDEV(BH835:BH845)</f>
        <v>#DIV/0!</v>
      </c>
      <c r="BF834" s="2570"/>
      <c r="BG834" s="2571" t="e">
        <f>AVERAGE(BH835:BH845)</f>
        <v>#DIV/0!</v>
      </c>
      <c r="BH834" s="2571"/>
      <c r="BI834" s="2097"/>
      <c r="BJ834" s="2097"/>
      <c r="BK834" s="2097"/>
      <c r="BL834" s="2098"/>
      <c r="BM834" s="2570"/>
      <c r="BN834" s="2570"/>
      <c r="BO834" s="2571"/>
      <c r="BP834" s="2571"/>
      <c r="BQ834" s="2088"/>
      <c r="BR834" s="2088"/>
      <c r="BS834" s="2088"/>
      <c r="BT834" s="2090"/>
      <c r="BU834" s="2101"/>
      <c r="BV834" s="2088"/>
      <c r="BW834" s="2088"/>
      <c r="BX834" s="2102"/>
      <c r="BY834" s="2109"/>
      <c r="BZ834" s="2109"/>
      <c r="CA834" s="2109"/>
      <c r="CB834" s="2232"/>
      <c r="CC834" s="2078"/>
      <c r="CD834" s="2078"/>
      <c r="CE834" s="2078"/>
      <c r="CF834" s="2079"/>
      <c r="CG834" s="2099"/>
      <c r="CH834" s="2099"/>
      <c r="CI834" s="2099"/>
      <c r="CJ834" s="2100"/>
      <c r="CK834" s="2097"/>
      <c r="CL834" s="2097"/>
      <c r="CM834" s="2097"/>
      <c r="CN834" s="2105"/>
      <c r="CO834" s="1867"/>
      <c r="CQ834" s="2106"/>
      <c r="CR834" s="2201"/>
      <c r="CV834" s="2107"/>
      <c r="CW834" s="2108"/>
      <c r="CY834" s="2106"/>
      <c r="CZ834" s="2106"/>
      <c r="DA834" s="2108"/>
      <c r="DC834" s="2106"/>
      <c r="DD834" s="2106"/>
      <c r="DE834" s="2108"/>
      <c r="DG834" s="2106"/>
      <c r="DH834" s="2106"/>
      <c r="DI834" s="2108"/>
      <c r="DK834" s="2106"/>
      <c r="DL834" s="2106"/>
      <c r="DM834" s="2109"/>
      <c r="DN834" s="2109"/>
      <c r="DO834" s="2109"/>
      <c r="DP834" s="2110"/>
      <c r="DQ834" s="2108"/>
      <c r="DS834" s="2106"/>
      <c r="DT834" s="2107"/>
      <c r="DU834" s="2570" t="e">
        <f>STDEV(DX835:DX845)</f>
        <v>#DIV/0!</v>
      </c>
      <c r="DV834" s="2570"/>
      <c r="DW834" s="2571" t="e">
        <f>AVERAGE(DX835:DX845)</f>
        <v>#DIV/0!</v>
      </c>
      <c r="DX834" s="2571"/>
      <c r="DY834" s="2108"/>
      <c r="EA834" s="2106"/>
      <c r="EB834" s="2107"/>
      <c r="EC834" s="2108"/>
      <c r="EE834" s="2106"/>
      <c r="EF834" s="2107"/>
      <c r="EG834" s="2108"/>
      <c r="EI834" s="2106"/>
      <c r="EJ834" s="2107"/>
      <c r="EK834" s="2108"/>
      <c r="EM834" s="2106"/>
      <c r="EN834" s="2107"/>
      <c r="EO834" s="2570" t="e">
        <f>STDEV(ER835:ER845)</f>
        <v>#DIV/0!</v>
      </c>
      <c r="EP834" s="2570"/>
      <c r="EQ834" s="2571" t="e">
        <f>AVERAGE(ER835:ER845)</f>
        <v>#DIV/0!</v>
      </c>
      <c r="ER834" s="2571"/>
      <c r="ES834" s="2108"/>
      <c r="EU834" s="2106"/>
      <c r="EV834" s="2107"/>
      <c r="EW834" s="2108"/>
      <c r="EY834" s="2106"/>
      <c r="EZ834" s="2107"/>
      <c r="FA834" s="2108"/>
      <c r="FC834" s="2106"/>
      <c r="FD834" s="2107"/>
      <c r="FE834" s="2131"/>
      <c r="FF834" s="2132"/>
      <c r="FG834" s="2133"/>
      <c r="FH834" s="2134"/>
      <c r="FL834" s="2260"/>
      <c r="FP834" s="2260"/>
      <c r="FQ834" s="1867"/>
      <c r="FT834" s="2260"/>
      <c r="FX834" s="2260"/>
      <c r="FY834" s="2570" t="e">
        <f>STDEV(GB835:GB845)</f>
        <v>#DIV/0!</v>
      </c>
      <c r="FZ834" s="2570"/>
      <c r="GA834" s="2571" t="e">
        <f>AVERAGE(GB835:GB845)</f>
        <v>#DIV/0!</v>
      </c>
      <c r="GB834" s="2571"/>
      <c r="GC834" s="2570" t="e">
        <f>STDEV(GF835:GF845)</f>
        <v>#DIV/0!</v>
      </c>
      <c r="GD834" s="2570"/>
      <c r="GE834" s="2571" t="e">
        <f>AVERAGE(GF835:GF845)</f>
        <v>#DIV/0!</v>
      </c>
      <c r="GF834" s="2571"/>
      <c r="GG834" s="1867"/>
      <c r="GJ834" s="2260"/>
      <c r="GK834" s="1867"/>
      <c r="GN834" s="2260"/>
      <c r="GR834" s="2260"/>
      <c r="GV834" s="1867"/>
      <c r="GW834" s="2570" t="e">
        <f>STDEV(GZ835:GZ845)</f>
        <v>#DIV/0!</v>
      </c>
      <c r="GX834" s="2570"/>
      <c r="GY834" s="2571" t="e">
        <f>AVERAGE(GZ835:GZ845)</f>
        <v>#DIV/0!</v>
      </c>
      <c r="GZ834" s="2571"/>
      <c r="HA834" s="2570"/>
      <c r="HB834" s="2570"/>
      <c r="HC834" s="2571"/>
      <c r="HD834" s="2571"/>
      <c r="HE834" s="2570"/>
      <c r="HF834" s="2570"/>
      <c r="HG834" s="2571"/>
      <c r="HH834" s="2571"/>
      <c r="HI834" s="2570" t="e">
        <f>STDEV(HL835:HL845)</f>
        <v>#DIV/0!</v>
      </c>
      <c r="HJ834" s="2570"/>
      <c r="HK834" s="2571" t="e">
        <f>AVERAGE(HL835:HL845)</f>
        <v>#DIV/0!</v>
      </c>
      <c r="HL834" s="2571"/>
      <c r="HM834" s="2570" t="e">
        <f>STDEV(HP835:HP845)</f>
        <v>#DIV/0!</v>
      </c>
      <c r="HN834" s="2570"/>
      <c r="HO834" s="2571" t="e">
        <f>AVERAGE(HP835:HP845)</f>
        <v>#DIV/0!</v>
      </c>
      <c r="HP834" s="2571"/>
      <c r="HQ834" s="2570" t="e">
        <f>STDEV(HT835:HT845)</f>
        <v>#DIV/0!</v>
      </c>
      <c r="HR834" s="2570"/>
      <c r="HS834" s="2571" t="e">
        <f>AVERAGE(HT835:HT845)</f>
        <v>#DIV/0!</v>
      </c>
      <c r="HT834" s="2571"/>
      <c r="HU834" s="2570"/>
      <c r="HV834" s="2570"/>
      <c r="HW834" s="2571"/>
      <c r="HX834" s="2571"/>
      <c r="HY834" s="2570"/>
      <c r="HZ834" s="2570"/>
      <c r="IA834" s="2571"/>
      <c r="IB834" s="2571"/>
      <c r="IC834" s="2570" t="e">
        <f>STDEV(IF835:IF845)</f>
        <v>#DIV/0!</v>
      </c>
      <c r="ID834" s="2570"/>
      <c r="IE834" s="2571" t="e">
        <f>AVERAGE(IF835:IF845)</f>
        <v>#DIV/0!</v>
      </c>
      <c r="IF834" s="2571"/>
      <c r="IG834" s="2570"/>
      <c r="IH834" s="2570"/>
      <c r="II834" s="2571"/>
      <c r="IJ834" s="2571"/>
      <c r="IK834" s="2570"/>
      <c r="IL834" s="2570"/>
      <c r="IM834" s="2571"/>
      <c r="IN834" s="2571"/>
      <c r="IO834" s="2570" t="e">
        <f>STDEV(IR835:IR845)</f>
        <v>#DIV/0!</v>
      </c>
      <c r="IP834" s="2576"/>
      <c r="IQ834" s="2576" t="e">
        <f>AVERAGE(IR835:IR845)</f>
        <v>#DIV/0!</v>
      </c>
      <c r="IR834" s="2571"/>
      <c r="IS834" s="2570" t="e">
        <f>STDEV(IV835:IV845)</f>
        <v>#DIV/0!</v>
      </c>
      <c r="IT834" s="2576"/>
      <c r="IU834" s="2576" t="e">
        <f>AVERAGE(IV835:IV845)</f>
        <v>#DIV/0!</v>
      </c>
      <c r="IV834" s="2571"/>
      <c r="IW834" s="2572"/>
      <c r="IX834" s="2570"/>
      <c r="IY834" s="2571"/>
      <c r="IZ834" s="2573"/>
      <c r="JA834" s="2572"/>
      <c r="JB834" s="2570"/>
      <c r="JC834" s="2571"/>
      <c r="JD834" s="2573"/>
      <c r="JE834" s="2572"/>
      <c r="JF834" s="2570"/>
      <c r="JG834" s="2571"/>
      <c r="JH834" s="2573"/>
      <c r="JI834" s="2572"/>
      <c r="JJ834" s="2570"/>
      <c r="JK834" s="2571"/>
      <c r="JL834" s="2573"/>
      <c r="JM834" s="2570" t="e">
        <f>STDEV(JP835:JP846)</f>
        <v>#DIV/0!</v>
      </c>
      <c r="JN834" s="2570"/>
      <c r="JO834" s="2571" t="e">
        <f>AVERAGE(JP835:JP846)</f>
        <v>#DIV/0!</v>
      </c>
      <c r="JP834" s="2571"/>
      <c r="JQ834" s="2570">
        <f>STDEV(JT835:JT846)</f>
        <v>1.3425721582097585</v>
      </c>
      <c r="JR834" s="2570"/>
      <c r="JS834" s="2571">
        <f>AVERAGE(JT835:JT846)</f>
        <v>15.85</v>
      </c>
      <c r="JT834" s="2571"/>
      <c r="JU834" s="2572"/>
      <c r="JV834" s="2570"/>
      <c r="JW834" s="2571"/>
      <c r="JX834" s="2573"/>
      <c r="JY834" s="2572"/>
      <c r="JZ834" s="2570"/>
      <c r="KA834" s="2571"/>
      <c r="KB834" s="2573"/>
      <c r="KC834" s="2572"/>
      <c r="KD834" s="2570"/>
      <c r="KE834" s="2571"/>
      <c r="KF834" s="2573"/>
      <c r="KG834" s="2570">
        <f>STDEV(KJ835:KJ845)</f>
        <v>0.51345531805245848</v>
      </c>
      <c r="KH834" s="2570"/>
      <c r="KI834" s="2571">
        <f>AVERAGE(KJ835:KJ845)</f>
        <v>16.681818181818183</v>
      </c>
      <c r="KJ834" s="2571"/>
      <c r="KK834" s="2570" t="e">
        <f>STDEV(KN835:KN845)</f>
        <v>#DIV/0!</v>
      </c>
      <c r="KL834" s="2570"/>
      <c r="KM834" s="2571" t="e">
        <f>AVERAGE(KN835:KN845)</f>
        <v>#DIV/0!</v>
      </c>
      <c r="KN834" s="2571"/>
      <c r="KO834" s="2570" t="e">
        <f>STDEV(KR835:KR845)</f>
        <v>#DIV/0!</v>
      </c>
      <c r="KP834" s="2570"/>
      <c r="KQ834" s="2571" t="e">
        <f>AVERAGE(KR835:KR845)</f>
        <v>#DIV/0!</v>
      </c>
      <c r="KR834" s="2571"/>
      <c r="KS834" s="2570" t="e">
        <f>STDEV(KV835:KV845)</f>
        <v>#DIV/0!</v>
      </c>
      <c r="KT834" s="2570"/>
      <c r="KU834" s="2571" t="e">
        <f>AVERAGE(KV835:KV845)</f>
        <v>#DIV/0!</v>
      </c>
      <c r="KV834" s="2571"/>
      <c r="KW834" s="2570" t="e">
        <f>STDEV(KZ835:KZ845)</f>
        <v>#DIV/0!</v>
      </c>
      <c r="KX834" s="2570"/>
      <c r="KY834" s="2571" t="e">
        <f>AVERAGE(KZ835:KZ845)</f>
        <v>#DIV/0!</v>
      </c>
      <c r="KZ834" s="2571"/>
      <c r="LA834" s="2570" t="e">
        <f>STDEV(LD835:LD845)</f>
        <v>#DIV/0!</v>
      </c>
      <c r="LB834" s="2570"/>
      <c r="LC834" s="2571" t="e">
        <f>AVERAGE(LD835:LD845)</f>
        <v>#DIV/0!</v>
      </c>
      <c r="LD834" s="2571"/>
      <c r="LE834" s="2570" t="e">
        <f>STDEV(LH835:LH845)</f>
        <v>#DIV/0!</v>
      </c>
      <c r="LF834" s="2570"/>
      <c r="LG834" s="2571" t="e">
        <f>AVERAGE(LH835:LH845)</f>
        <v>#DIV/0!</v>
      </c>
      <c r="LH834" s="2571"/>
      <c r="LI834" s="2570" t="e">
        <f>STDEV(LL835:LL845)</f>
        <v>#DIV/0!</v>
      </c>
      <c r="LJ834" s="2570"/>
      <c r="LK834" s="2571" t="e">
        <f>AVERAGE(LL835:LL845)</f>
        <v>#DIV/0!</v>
      </c>
      <c r="LL834" s="2571"/>
      <c r="LM834" s="2570"/>
      <c r="LN834" s="2570"/>
      <c r="LO834" s="2571"/>
      <c r="LP834" s="2571"/>
      <c r="LQ834" s="2570"/>
      <c r="LR834" s="2570"/>
      <c r="LS834" s="2571"/>
      <c r="LT834" s="2571"/>
      <c r="LU834" s="2570"/>
      <c r="LV834" s="2570"/>
      <c r="LW834" s="2571"/>
      <c r="LX834" s="2571"/>
      <c r="LY834" s="2570"/>
      <c r="LZ834" s="2570"/>
      <c r="MA834" s="2571"/>
      <c r="MB834" s="2571"/>
      <c r="MC834" s="2570"/>
      <c r="MD834" s="2570"/>
      <c r="ME834" s="2571"/>
      <c r="MF834" s="2571"/>
      <c r="MG834" s="2570"/>
      <c r="MH834" s="2570"/>
      <c r="MI834" s="2571"/>
      <c r="MJ834" s="2571"/>
      <c r="MK834" s="2570"/>
      <c r="ML834" s="2570"/>
      <c r="MM834" s="2571"/>
      <c r="MN834" s="2571"/>
      <c r="MO834" s="2570">
        <f>STDEV(MR835:MR845)</f>
        <v>0.39052412333817771</v>
      </c>
      <c r="MP834" s="2570"/>
      <c r="MQ834" s="2571">
        <f>AVERAGE(MR835:MR845)</f>
        <v>16.850909090909092</v>
      </c>
      <c r="MR834" s="2571"/>
      <c r="MS834" s="2570">
        <f>STDEV(MV835:MV845)</f>
        <v>0.3905124837954026</v>
      </c>
      <c r="MT834" s="2570"/>
      <c r="MU834" s="2571">
        <f>AVERAGE(MV835:MV845)</f>
        <v>16.849999999999998</v>
      </c>
      <c r="MV834" s="2571"/>
      <c r="MW834" s="2570">
        <f>STDEV(MZ835:MZ845)</f>
        <v>1.5416041428762775</v>
      </c>
      <c r="MX834" s="2570"/>
      <c r="MY834" s="2571">
        <f>AVERAGE(MZ835:MZ845)</f>
        <v>15.111000000000001</v>
      </c>
      <c r="MZ834" s="2571"/>
      <c r="NA834" s="2570">
        <f>STDEV(ND835:ND845)</f>
        <v>1.1166537312683649</v>
      </c>
      <c r="NB834" s="2570"/>
      <c r="NC834" s="2571">
        <f>AVERAGE(ND835:ND845)</f>
        <v>15.056000000000001</v>
      </c>
      <c r="ND834" s="2571"/>
    </row>
    <row r="835" spans="1:368" s="78" customFormat="1" thickBot="1">
      <c r="A835" s="899"/>
      <c r="B835" s="1754"/>
      <c r="C835" s="1790"/>
      <c r="D835" s="2331"/>
      <c r="E835" s="1790"/>
      <c r="F835" s="2342" t="s">
        <v>889</v>
      </c>
      <c r="G835" s="2342" t="s">
        <v>890</v>
      </c>
      <c r="H835" s="2343">
        <f>AVERAGE(Q835,CG835,BE835,DU835,JQ835,AW835,AC835,KG835,MO835,BM835,MS835,MW835,NA835)</f>
        <v>4.7142857142857144</v>
      </c>
      <c r="I835" s="2352">
        <f t="shared" ref="I835:J835" si="1298">AVERAGE(R835,CH835,BF835,DV835,JR835,AX835,AD835,KH835,MP835,BN835,MT835,MX835,NB835)</f>
        <v>5.1428571428571432</v>
      </c>
      <c r="J835" s="2343">
        <f t="shared" si="1298"/>
        <v>5.3571428571428568</v>
      </c>
      <c r="K835" s="2214">
        <f t="shared" ref="K835:K845" si="1299">SUM(H835:J835)</f>
        <v>15.214285714285715</v>
      </c>
      <c r="L835" s="1754"/>
      <c r="M835" s="65"/>
      <c r="N835" s="65"/>
      <c r="O835" s="65"/>
      <c r="P835" s="218"/>
      <c r="Q835" s="2496"/>
      <c r="R835" s="2483"/>
      <c r="S835" s="2483"/>
      <c r="T835" s="2484"/>
      <c r="U835" s="41"/>
      <c r="V835" s="41"/>
      <c r="W835" s="41"/>
      <c r="X835" s="100"/>
      <c r="Y835" s="101"/>
      <c r="Z835" s="101"/>
      <c r="AA835" s="101"/>
      <c r="AB835" s="102"/>
      <c r="AC835" s="2684">
        <v>3.5</v>
      </c>
      <c r="AD835" s="2684">
        <v>4</v>
      </c>
      <c r="AE835" s="2684">
        <v>4</v>
      </c>
      <c r="AF835" s="356">
        <f t="shared" ref="AF835:AF845" si="1300">AE835+AD835+AC835</f>
        <v>11.5</v>
      </c>
      <c r="AG835" s="358"/>
      <c r="AH835" s="358"/>
      <c r="AI835" s="358"/>
      <c r="AJ835" s="543"/>
      <c r="AK835" s="485"/>
      <c r="AL835" s="486"/>
      <c r="AM835" s="486"/>
      <c r="AN835" s="2361"/>
      <c r="AO835" s="2227"/>
      <c r="AP835" s="2227"/>
      <c r="AQ835" s="2227"/>
      <c r="AR835" s="108"/>
      <c r="AS835" s="358"/>
      <c r="AT835" s="358"/>
      <c r="AU835" s="358"/>
      <c r="AV835" s="543"/>
      <c r="AW835" s="1906"/>
      <c r="AX835" s="683"/>
      <c r="AY835" s="683"/>
      <c r="AZ835" s="1907"/>
      <c r="BA835" s="4"/>
      <c r="BB835" s="4"/>
      <c r="BC835" s="4"/>
      <c r="BD835" s="2395"/>
      <c r="BE835" s="2418"/>
      <c r="BF835" s="378"/>
      <c r="BG835" s="2448"/>
      <c r="BH835" s="369"/>
      <c r="BI835" s="221"/>
      <c r="BJ835" s="221"/>
      <c r="BK835" s="221"/>
      <c r="BL835" s="220"/>
      <c r="BM835" s="2235"/>
      <c r="BN835" s="879"/>
      <c r="BO835" s="879"/>
      <c r="BP835" s="2236"/>
      <c r="BQ835" s="109"/>
      <c r="BR835" s="109"/>
      <c r="BS835" s="109"/>
      <c r="BT835" s="608"/>
      <c r="BU835" s="1939"/>
      <c r="BV835" s="109"/>
      <c r="BW835" s="109"/>
      <c r="BX835" s="1940"/>
      <c r="BY835" s="90"/>
      <c r="BZ835" s="90"/>
      <c r="CA835" s="90"/>
      <c r="CB835" s="120"/>
      <c r="CC835" s="41"/>
      <c r="CD835" s="41"/>
      <c r="CE835" s="41"/>
      <c r="CF835" s="100"/>
      <c r="CG835" s="38"/>
      <c r="CH835" s="38"/>
      <c r="CI835" s="38"/>
      <c r="CJ835" s="117"/>
      <c r="CK835" s="221"/>
      <c r="CL835" s="221"/>
      <c r="CM835" s="221"/>
      <c r="CN835" s="220"/>
      <c r="CO835" s="1858"/>
      <c r="CQ835" s="3"/>
      <c r="CR835" s="2020"/>
      <c r="CV835" s="121"/>
      <c r="CW835" s="2"/>
      <c r="CY835" s="3"/>
      <c r="CZ835" s="3"/>
      <c r="DA835" s="2"/>
      <c r="DC835" s="3"/>
      <c r="DD835" s="3"/>
      <c r="DE835" s="2"/>
      <c r="DG835" s="3"/>
      <c r="DH835" s="3"/>
      <c r="DI835" s="2"/>
      <c r="DK835" s="3"/>
      <c r="DL835" s="3"/>
      <c r="DM835" s="90"/>
      <c r="DN835" s="90"/>
      <c r="DO835" s="90"/>
      <c r="DP835" s="103"/>
      <c r="DQ835" s="2"/>
      <c r="DS835" s="3"/>
      <c r="DT835" s="121"/>
      <c r="DU835" s="491"/>
      <c r="DV835" s="492"/>
      <c r="DW835" s="492"/>
      <c r="DX835" s="725"/>
      <c r="DY835" s="2"/>
      <c r="EA835" s="3"/>
      <c r="EB835" s="121"/>
      <c r="EC835" s="2"/>
      <c r="EE835" s="3"/>
      <c r="EF835" s="121"/>
      <c r="EG835" s="2"/>
      <c r="EI835" s="3"/>
      <c r="EJ835" s="121"/>
      <c r="EK835" s="2"/>
      <c r="EM835" s="3"/>
      <c r="EN835" s="121"/>
      <c r="EO835" s="1870"/>
      <c r="EP835" s="462"/>
      <c r="EQ835" s="462"/>
      <c r="ER835" s="1871"/>
      <c r="ES835" s="2"/>
      <c r="EU835" s="3"/>
      <c r="EV835" s="121"/>
      <c r="EW835" s="2"/>
      <c r="EY835" s="3"/>
      <c r="EZ835" s="121"/>
      <c r="FA835" s="2"/>
      <c r="FC835" s="3"/>
      <c r="FD835" s="121"/>
      <c r="FE835" s="1682"/>
      <c r="FF835" s="1683"/>
      <c r="FG835" s="1684"/>
      <c r="FH835" s="1685"/>
      <c r="FL835" s="2252"/>
      <c r="FP835" s="2252"/>
      <c r="FQ835" s="1858"/>
      <c r="FT835" s="2252"/>
      <c r="FX835" s="2252"/>
      <c r="FY835" s="374"/>
      <c r="FZ835" s="374"/>
      <c r="GA835" s="374"/>
      <c r="GB835" s="2263"/>
      <c r="GC835" s="1870"/>
      <c r="GD835" s="462"/>
      <c r="GE835" s="462"/>
      <c r="GF835" s="1871"/>
      <c r="GG835" s="1858"/>
      <c r="GJ835" s="2252"/>
      <c r="GK835" s="1858"/>
      <c r="GN835" s="2252"/>
      <c r="GR835" s="2252"/>
      <c r="GV835" s="1858"/>
      <c r="GW835" s="1870"/>
      <c r="GX835" s="462"/>
      <c r="GY835" s="462"/>
      <c r="GZ835" s="1871"/>
      <c r="HA835" s="1870"/>
      <c r="HB835" s="462"/>
      <c r="HC835" s="462"/>
      <c r="HD835" s="1871"/>
      <c r="HE835" s="1870"/>
      <c r="HF835" s="462"/>
      <c r="HG835" s="462"/>
      <c r="HH835" s="1871"/>
      <c r="HI835" s="374"/>
      <c r="HJ835" s="374"/>
      <c r="HK835" s="374"/>
      <c r="HL835" s="2263"/>
      <c r="HM835" s="374"/>
      <c r="HN835" s="374"/>
      <c r="HO835" s="374"/>
      <c r="HP835" s="2263"/>
      <c r="HQ835" s="1870"/>
      <c r="HR835" s="462"/>
      <c r="HS835" s="462"/>
      <c r="HT835" s="1871"/>
      <c r="HU835" s="1870"/>
      <c r="HV835" s="462"/>
      <c r="HW835" s="462"/>
      <c r="HX835" s="1871"/>
      <c r="HY835" s="1870"/>
      <c r="HZ835" s="462"/>
      <c r="IA835" s="462"/>
      <c r="IB835" s="1871"/>
      <c r="IC835" s="374"/>
      <c r="ID835" s="374"/>
      <c r="IE835" s="374"/>
      <c r="IF835" s="2263"/>
      <c r="IG835" s="1870"/>
      <c r="IH835" s="462"/>
      <c r="II835" s="462"/>
      <c r="IJ835" s="1871"/>
      <c r="IK835" s="1870"/>
      <c r="IL835" s="462"/>
      <c r="IM835" s="462"/>
      <c r="IN835" s="1871"/>
      <c r="IO835" s="1869"/>
      <c r="IP835" s="374"/>
      <c r="IQ835" s="374"/>
      <c r="IR835" s="2263"/>
      <c r="IS835" s="1869"/>
      <c r="IT835" s="374"/>
      <c r="IU835" s="374"/>
      <c r="IV835" s="2263"/>
      <c r="IW835" s="1870"/>
      <c r="IX835" s="462"/>
      <c r="IY835" s="462"/>
      <c r="IZ835" s="1871"/>
      <c r="JA835" s="1870"/>
      <c r="JB835" s="462"/>
      <c r="JC835" s="462"/>
      <c r="JD835" s="1871"/>
      <c r="JE835" s="1870"/>
      <c r="JF835" s="462"/>
      <c r="JG835" s="462"/>
      <c r="JH835" s="1871"/>
      <c r="JI835" s="1870"/>
      <c r="JJ835" s="462"/>
      <c r="JK835" s="462"/>
      <c r="JL835" s="1871"/>
      <c r="JM835" s="1869"/>
      <c r="JN835" s="374"/>
      <c r="JO835" s="374"/>
      <c r="JP835" s="2263"/>
      <c r="JQ835" s="2680">
        <v>5</v>
      </c>
      <c r="JR835" s="2681">
        <v>5</v>
      </c>
      <c r="JS835" s="2681">
        <v>5</v>
      </c>
      <c r="JT835" s="1871">
        <f t="shared" ref="JT835:JT845" si="1301">JS835+JR835+JQ835</f>
        <v>15</v>
      </c>
      <c r="JU835" s="1870"/>
      <c r="JV835" s="462"/>
      <c r="JW835" s="462"/>
      <c r="JX835" s="1871"/>
      <c r="JY835" s="1870"/>
      <c r="JZ835" s="462"/>
      <c r="KA835" s="462"/>
      <c r="KB835" s="1871"/>
      <c r="KC835" s="1870"/>
      <c r="KD835" s="462"/>
      <c r="KE835" s="462"/>
      <c r="KF835" s="1871"/>
      <c r="KG835" s="2680">
        <v>5.5</v>
      </c>
      <c r="KH835" s="2681">
        <v>6</v>
      </c>
      <c r="KI835" s="2681">
        <v>6</v>
      </c>
      <c r="KJ835" s="1871">
        <f t="shared" ref="KJ835:KJ845" si="1302">KI835+KH835+KG835</f>
        <v>17.5</v>
      </c>
      <c r="KK835" s="1870"/>
      <c r="KL835" s="462"/>
      <c r="KM835" s="462"/>
      <c r="KN835" s="1871"/>
      <c r="KO835" s="2477"/>
      <c r="KP835" s="2477"/>
      <c r="KQ835" s="2477"/>
      <c r="KR835" s="2478"/>
      <c r="KS835" s="2477"/>
      <c r="KT835" s="2477"/>
      <c r="KU835" s="2477"/>
      <c r="KV835" s="2478"/>
      <c r="KW835" s="1869"/>
      <c r="KX835" s="374"/>
      <c r="KY835" s="374"/>
      <c r="KZ835" s="2263"/>
      <c r="LA835" s="1870"/>
      <c r="LB835" s="462"/>
      <c r="LC835" s="462"/>
      <c r="LD835" s="1871"/>
      <c r="LE835" s="1869"/>
      <c r="LF835" s="374"/>
      <c r="LG835" s="374"/>
      <c r="LH835" s="2263"/>
      <c r="LI835" s="1869"/>
      <c r="LJ835" s="374"/>
      <c r="LK835" s="374"/>
      <c r="LL835" s="2263"/>
      <c r="LM835" s="1869"/>
      <c r="LN835" s="374"/>
      <c r="LO835" s="374"/>
      <c r="LP835" s="2263"/>
      <c r="LQ835" s="1869"/>
      <c r="LR835" s="374"/>
      <c r="LS835" s="374"/>
      <c r="LT835" s="2263"/>
      <c r="LU835" s="1869"/>
      <c r="LV835" s="374"/>
      <c r="LW835" s="374"/>
      <c r="LX835" s="2263"/>
      <c r="LY835" s="1869"/>
      <c r="LZ835" s="374"/>
      <c r="MA835" s="374"/>
      <c r="MB835" s="2263"/>
      <c r="MC835" s="1869"/>
      <c r="MD835" s="374"/>
      <c r="ME835" s="374"/>
      <c r="MF835" s="2263"/>
      <c r="MG835" s="1869"/>
      <c r="MH835" s="374"/>
      <c r="MI835" s="374"/>
      <c r="MJ835" s="2263"/>
      <c r="MK835" s="1869"/>
      <c r="ML835" s="374"/>
      <c r="MM835" s="374"/>
      <c r="MN835" s="2263"/>
      <c r="MO835" s="2680">
        <v>5.5</v>
      </c>
      <c r="MP835" s="2681">
        <v>5.5</v>
      </c>
      <c r="MQ835" s="2681">
        <v>5.5</v>
      </c>
      <c r="MR835" s="1871">
        <f t="shared" ref="MR835:MR845" si="1303">MQ835+MP835+MO835</f>
        <v>16.5</v>
      </c>
      <c r="MS835" s="2680">
        <v>5.5</v>
      </c>
      <c r="MT835" s="2681">
        <v>5.5</v>
      </c>
      <c r="MU835" s="2681">
        <v>5.5</v>
      </c>
      <c r="MV835" s="1871">
        <f t="shared" ref="MV835:MV845" si="1304">MU835+MT835+MS835</f>
        <v>16.5</v>
      </c>
      <c r="MW835" s="2680">
        <v>4</v>
      </c>
      <c r="MX835" s="2681">
        <v>5</v>
      </c>
      <c r="MY835" s="2681">
        <v>5.5</v>
      </c>
      <c r="MZ835" s="1871">
        <f t="shared" ref="MZ835:MZ845" si="1305">MY835+MX835+MW835</f>
        <v>14.5</v>
      </c>
      <c r="NA835" s="2680">
        <v>4</v>
      </c>
      <c r="NB835" s="2681">
        <v>5</v>
      </c>
      <c r="NC835" s="2681">
        <v>6</v>
      </c>
      <c r="ND835" s="1871">
        <f t="shared" ref="ND835:ND845" si="1306">NC835+NB835+NA835</f>
        <v>15</v>
      </c>
    </row>
    <row r="836" spans="1:368" s="78" customFormat="1" thickBot="1">
      <c r="A836" s="899"/>
      <c r="B836" s="1754"/>
      <c r="C836" s="1790"/>
      <c r="D836" s="2331"/>
      <c r="E836" s="1790"/>
      <c r="F836" s="2342"/>
      <c r="G836" s="2342" t="s">
        <v>780</v>
      </c>
      <c r="H836" s="2343">
        <f t="shared" ref="H836:H845" si="1307">AVERAGE(Q836,CG836,BE836,DU836,JQ836,AW836,AC836,KG836,MO836,BM836,MS836,MW836,NA836)</f>
        <v>4.9285714285714288</v>
      </c>
      <c r="I836" s="2343">
        <f t="shared" ref="I836:I845" si="1308">AVERAGE(R836,CH836,BF836,DV836,JR836,AX836,AD836,KH836,MP836,BN836,MT836,MX836,NB836)</f>
        <v>4.9285714285714288</v>
      </c>
      <c r="J836" s="2343">
        <f t="shared" ref="J836:J845" si="1309">AVERAGE(S836,CI836,BG836,DW836,JS836,AY836,AE836,KI836,MQ836,BO836,MU836,MY836,NC836)</f>
        <v>6</v>
      </c>
      <c r="K836" s="2214">
        <f t="shared" si="1299"/>
        <v>15.857142857142858</v>
      </c>
      <c r="L836" s="1754"/>
      <c r="M836" s="65"/>
      <c r="N836" s="65"/>
      <c r="O836" s="65"/>
      <c r="P836" s="218"/>
      <c r="Q836" s="2496"/>
      <c r="R836" s="2483"/>
      <c r="S836" s="2483"/>
      <c r="T836" s="2484"/>
      <c r="U836" s="41"/>
      <c r="V836" s="41"/>
      <c r="W836" s="41"/>
      <c r="X836" s="100"/>
      <c r="Y836" s="101"/>
      <c r="Z836" s="101"/>
      <c r="AA836" s="101"/>
      <c r="AB836" s="102"/>
      <c r="AC836" s="2684">
        <v>3.5</v>
      </c>
      <c r="AD836" s="2684">
        <v>4</v>
      </c>
      <c r="AE836" s="2684">
        <v>5.5</v>
      </c>
      <c r="AF836" s="356">
        <f t="shared" si="1300"/>
        <v>13</v>
      </c>
      <c r="AG836" s="358"/>
      <c r="AH836" s="358"/>
      <c r="AI836" s="358"/>
      <c r="AJ836" s="543"/>
      <c r="AK836" s="485"/>
      <c r="AL836" s="486"/>
      <c r="AM836" s="486"/>
      <c r="AN836" s="2361"/>
      <c r="AO836" s="2227"/>
      <c r="AP836" s="2227"/>
      <c r="AQ836" s="2227"/>
      <c r="AR836" s="108"/>
      <c r="AS836" s="358"/>
      <c r="AT836" s="358"/>
      <c r="AU836" s="358"/>
      <c r="AV836" s="543"/>
      <c r="AW836" s="1971"/>
      <c r="AX836" s="665"/>
      <c r="AY836" s="666"/>
      <c r="AZ836" s="1963"/>
      <c r="BA836" s="4"/>
      <c r="BB836" s="4"/>
      <c r="BC836" s="4"/>
      <c r="BD836" s="2395"/>
      <c r="BE836" s="2418"/>
      <c r="BF836" s="378"/>
      <c r="BG836" s="2448"/>
      <c r="BH836" s="369"/>
      <c r="BI836" s="221"/>
      <c r="BJ836" s="221"/>
      <c r="BK836" s="221"/>
      <c r="BL836" s="220"/>
      <c r="BM836" s="1982"/>
      <c r="BN836" s="358"/>
      <c r="BO836" s="358"/>
      <c r="BP836" s="1983"/>
      <c r="BQ836" s="109"/>
      <c r="BR836" s="109"/>
      <c r="BS836" s="109"/>
      <c r="BT836" s="608"/>
      <c r="BU836" s="1939"/>
      <c r="BV836" s="109"/>
      <c r="BW836" s="109"/>
      <c r="BX836" s="1940"/>
      <c r="BY836" s="90"/>
      <c r="BZ836" s="90"/>
      <c r="CA836" s="90"/>
      <c r="CB836" s="120"/>
      <c r="CC836" s="41"/>
      <c r="CD836" s="41"/>
      <c r="CE836" s="41"/>
      <c r="CF836" s="100"/>
      <c r="CG836" s="38"/>
      <c r="CH836" s="38"/>
      <c r="CI836" s="38"/>
      <c r="CJ836" s="117"/>
      <c r="CK836" s="221"/>
      <c r="CL836" s="221"/>
      <c r="CM836" s="221"/>
      <c r="CN836" s="220"/>
      <c r="CO836" s="1858"/>
      <c r="CQ836" s="3"/>
      <c r="CR836" s="2020"/>
      <c r="CV836" s="121"/>
      <c r="CW836" s="2"/>
      <c r="CY836" s="3"/>
      <c r="CZ836" s="3"/>
      <c r="DA836" s="2"/>
      <c r="DC836" s="3"/>
      <c r="DD836" s="3"/>
      <c r="DE836" s="2"/>
      <c r="DG836" s="3"/>
      <c r="DH836" s="3"/>
      <c r="DI836" s="2"/>
      <c r="DK836" s="3"/>
      <c r="DL836" s="3"/>
      <c r="DM836" s="90"/>
      <c r="DN836" s="90"/>
      <c r="DO836" s="90"/>
      <c r="DP836" s="103"/>
      <c r="DQ836" s="2"/>
      <c r="DS836" s="3"/>
      <c r="DT836" s="121"/>
      <c r="DU836" s="491"/>
      <c r="DV836" s="492"/>
      <c r="DW836" s="492"/>
      <c r="DX836" s="725"/>
      <c r="DY836" s="2"/>
      <c r="EA836" s="3"/>
      <c r="EB836" s="121"/>
      <c r="EC836" s="2"/>
      <c r="EE836" s="3"/>
      <c r="EF836" s="121"/>
      <c r="EG836" s="2"/>
      <c r="EI836" s="3"/>
      <c r="EJ836" s="121"/>
      <c r="EK836" s="2"/>
      <c r="EM836" s="3"/>
      <c r="EN836" s="121"/>
      <c r="EO836" s="1870"/>
      <c r="EP836" s="462"/>
      <c r="EQ836" s="462"/>
      <c r="ER836" s="1871"/>
      <c r="ES836" s="2"/>
      <c r="EU836" s="3"/>
      <c r="EV836" s="121"/>
      <c r="EW836" s="2"/>
      <c r="EY836" s="3"/>
      <c r="EZ836" s="121"/>
      <c r="FA836" s="2"/>
      <c r="FC836" s="3"/>
      <c r="FD836" s="121"/>
      <c r="FE836" s="1682"/>
      <c r="FF836" s="1683"/>
      <c r="FG836" s="1684"/>
      <c r="FH836" s="1685"/>
      <c r="FL836" s="2252"/>
      <c r="FP836" s="2252"/>
      <c r="FQ836" s="1858"/>
      <c r="FT836" s="2252"/>
      <c r="FX836" s="2252"/>
      <c r="FY836" s="374"/>
      <c r="FZ836" s="374"/>
      <c r="GA836" s="374"/>
      <c r="GB836" s="2263"/>
      <c r="GC836" s="1906"/>
      <c r="GD836" s="683"/>
      <c r="GE836" s="683"/>
      <c r="GF836" s="1907"/>
      <c r="GG836" s="1858"/>
      <c r="GJ836" s="2252"/>
      <c r="GK836" s="1858"/>
      <c r="GN836" s="2252"/>
      <c r="GR836" s="2252"/>
      <c r="GV836" s="1858"/>
      <c r="GW836" s="1870"/>
      <c r="GX836" s="462"/>
      <c r="GY836" s="462"/>
      <c r="GZ836" s="1871"/>
      <c r="HA836" s="1870"/>
      <c r="HB836" s="462"/>
      <c r="HC836" s="462"/>
      <c r="HD836" s="1871"/>
      <c r="HE836" s="1870"/>
      <c r="HF836" s="462"/>
      <c r="HG836" s="462"/>
      <c r="HH836" s="1871"/>
      <c r="HI836" s="374"/>
      <c r="HJ836" s="374"/>
      <c r="HK836" s="374"/>
      <c r="HL836" s="2263"/>
      <c r="HM836" s="805"/>
      <c r="HN836" s="805"/>
      <c r="HO836" s="805"/>
      <c r="HP836" s="2568"/>
      <c r="HQ836" s="1870"/>
      <c r="HR836" s="462"/>
      <c r="HS836" s="462"/>
      <c r="HT836" s="1871"/>
      <c r="HU836" s="1870"/>
      <c r="HV836" s="462"/>
      <c r="HW836" s="462"/>
      <c r="HX836" s="1871"/>
      <c r="HY836" s="1870"/>
      <c r="HZ836" s="462"/>
      <c r="IA836" s="462"/>
      <c r="IB836" s="1871"/>
      <c r="IC836" s="374"/>
      <c r="ID836" s="374"/>
      <c r="IE836" s="374"/>
      <c r="IF836" s="2263"/>
      <c r="IG836" s="1870"/>
      <c r="IH836" s="462"/>
      <c r="II836" s="462"/>
      <c r="IJ836" s="1871"/>
      <c r="IK836" s="1870"/>
      <c r="IL836" s="462"/>
      <c r="IM836" s="462"/>
      <c r="IN836" s="1871"/>
      <c r="IO836" s="2477"/>
      <c r="IP836" s="2477"/>
      <c r="IQ836" s="2477"/>
      <c r="IR836" s="2478"/>
      <c r="IS836" s="1869"/>
      <c r="IT836" s="374"/>
      <c r="IU836" s="374"/>
      <c r="IV836" s="2263"/>
      <c r="IW836" s="1870"/>
      <c r="IX836" s="462"/>
      <c r="IY836" s="462"/>
      <c r="IZ836" s="1871"/>
      <c r="JA836" s="1870"/>
      <c r="JB836" s="462"/>
      <c r="JC836" s="462"/>
      <c r="JD836" s="1871"/>
      <c r="JE836" s="1870"/>
      <c r="JF836" s="462"/>
      <c r="JG836" s="462"/>
      <c r="JH836" s="1871"/>
      <c r="JI836" s="1870"/>
      <c r="JJ836" s="462"/>
      <c r="JK836" s="462"/>
      <c r="JL836" s="1871"/>
      <c r="JM836" s="1869"/>
      <c r="JN836" s="374"/>
      <c r="JO836" s="374"/>
      <c r="JP836" s="2263"/>
      <c r="JQ836" s="2680">
        <v>6</v>
      </c>
      <c r="JR836" s="2681">
        <v>5</v>
      </c>
      <c r="JS836" s="2681">
        <v>7</v>
      </c>
      <c r="JT836" s="1871">
        <f t="shared" si="1301"/>
        <v>18</v>
      </c>
      <c r="JU836" s="1870"/>
      <c r="JV836" s="462"/>
      <c r="JW836" s="462"/>
      <c r="JX836" s="1871"/>
      <c r="JY836" s="1870"/>
      <c r="JZ836" s="462"/>
      <c r="KA836" s="462"/>
      <c r="KB836" s="1871"/>
      <c r="KC836" s="1870"/>
      <c r="KD836" s="462"/>
      <c r="KE836" s="462"/>
      <c r="KF836" s="1871"/>
      <c r="KG836" s="2680">
        <v>5</v>
      </c>
      <c r="KH836" s="2681">
        <v>5</v>
      </c>
      <c r="KI836" s="2681">
        <v>6</v>
      </c>
      <c r="KJ836" s="1871">
        <f t="shared" si="1302"/>
        <v>16</v>
      </c>
      <c r="KK836" s="1869"/>
      <c r="KL836" s="374"/>
      <c r="KM836" s="374"/>
      <c r="KN836" s="2263"/>
      <c r="KO836" s="1870"/>
      <c r="KP836" s="462"/>
      <c r="KQ836" s="462"/>
      <c r="KR836" s="1871"/>
      <c r="KS836" s="1870"/>
      <c r="KT836" s="462"/>
      <c r="KU836" s="462"/>
      <c r="KV836" s="1871"/>
      <c r="KW836" s="1869"/>
      <c r="KX836" s="374"/>
      <c r="KY836" s="374"/>
      <c r="KZ836" s="2263"/>
      <c r="LA836" s="1870"/>
      <c r="LB836" s="462"/>
      <c r="LC836" s="462"/>
      <c r="LD836" s="1871"/>
      <c r="LE836" s="1869"/>
      <c r="LF836" s="374"/>
      <c r="LG836" s="374"/>
      <c r="LH836" s="2263"/>
      <c r="LI836" s="1869"/>
      <c r="LJ836" s="374"/>
      <c r="LK836" s="374"/>
      <c r="LL836" s="2263"/>
      <c r="LM836" s="1869"/>
      <c r="LN836" s="374"/>
      <c r="LO836" s="374"/>
      <c r="LP836" s="2263"/>
      <c r="LQ836" s="1869"/>
      <c r="LR836" s="374"/>
      <c r="LS836" s="374"/>
      <c r="LT836" s="2263"/>
      <c r="LU836" s="1869"/>
      <c r="LV836" s="374"/>
      <c r="LW836" s="374"/>
      <c r="LX836" s="2263"/>
      <c r="LY836" s="1869"/>
      <c r="LZ836" s="374"/>
      <c r="MA836" s="374"/>
      <c r="MB836" s="2263"/>
      <c r="MC836" s="1869"/>
      <c r="MD836" s="374"/>
      <c r="ME836" s="374"/>
      <c r="MF836" s="2263"/>
      <c r="MG836" s="1869"/>
      <c r="MH836" s="374"/>
      <c r="MI836" s="374"/>
      <c r="MJ836" s="2263"/>
      <c r="MK836" s="1869"/>
      <c r="ML836" s="374"/>
      <c r="MM836" s="374"/>
      <c r="MN836" s="2263"/>
      <c r="MO836" s="2680">
        <v>5.5</v>
      </c>
      <c r="MP836" s="2681">
        <v>5.5</v>
      </c>
      <c r="MQ836" s="2681">
        <v>5.5</v>
      </c>
      <c r="MR836" s="1871">
        <f t="shared" si="1303"/>
        <v>16.5</v>
      </c>
      <c r="MS836" s="2680">
        <v>6</v>
      </c>
      <c r="MT836" s="2681">
        <v>5.5</v>
      </c>
      <c r="MU836" s="2681">
        <v>5.5</v>
      </c>
      <c r="MV836" s="1871">
        <f t="shared" si="1304"/>
        <v>17</v>
      </c>
      <c r="MW836" s="2680">
        <v>5</v>
      </c>
      <c r="MX836" s="2681">
        <v>5</v>
      </c>
      <c r="MY836" s="2681">
        <v>6</v>
      </c>
      <c r="MZ836" s="1871">
        <f t="shared" si="1305"/>
        <v>16</v>
      </c>
      <c r="NA836" s="2680">
        <v>3.5</v>
      </c>
      <c r="NB836" s="2681">
        <v>4.5</v>
      </c>
      <c r="NC836" s="2681">
        <v>6.5</v>
      </c>
      <c r="ND836" s="1871">
        <f t="shared" si="1306"/>
        <v>14.5</v>
      </c>
    </row>
    <row r="837" spans="1:368" s="78" customFormat="1" thickBot="1">
      <c r="A837" s="899"/>
      <c r="B837" s="1754"/>
      <c r="C837" s="1790"/>
      <c r="D837" s="2331"/>
      <c r="E837" s="1790"/>
      <c r="F837" s="2342"/>
      <c r="G837" s="2342" t="s">
        <v>891</v>
      </c>
      <c r="H837" s="2343">
        <f t="shared" si="1307"/>
        <v>4.9368571428571428</v>
      </c>
      <c r="I837" s="2343">
        <f t="shared" si="1308"/>
        <v>4.4368571428571428</v>
      </c>
      <c r="J837" s="2343">
        <f t="shared" si="1309"/>
        <v>5.8205714285714283</v>
      </c>
      <c r="K837" s="2214">
        <f t="shared" si="1299"/>
        <v>15.194285714285714</v>
      </c>
      <c r="L837" s="1754"/>
      <c r="M837" s="65"/>
      <c r="N837" s="65"/>
      <c r="O837" s="65"/>
      <c r="P837" s="218"/>
      <c r="Q837" s="2496"/>
      <c r="R837" s="2483"/>
      <c r="S837" s="2483"/>
      <c r="T837" s="2484"/>
      <c r="U837" s="41"/>
      <c r="V837" s="41"/>
      <c r="W837" s="41"/>
      <c r="X837" s="100"/>
      <c r="Y837" s="101"/>
      <c r="Z837" s="101"/>
      <c r="AA837" s="101"/>
      <c r="AB837" s="102"/>
      <c r="AC837" s="2684">
        <v>4.5</v>
      </c>
      <c r="AD837" s="2684">
        <v>4</v>
      </c>
      <c r="AE837" s="2684">
        <v>5.5</v>
      </c>
      <c r="AF837" s="356">
        <f t="shared" si="1300"/>
        <v>14</v>
      </c>
      <c r="AG837" s="358"/>
      <c r="AH837" s="358"/>
      <c r="AI837" s="358"/>
      <c r="AJ837" s="543"/>
      <c r="AK837" s="485"/>
      <c r="AL837" s="486"/>
      <c r="AM837" s="486"/>
      <c r="AN837" s="2361"/>
      <c r="AO837" s="2227"/>
      <c r="AP837" s="2227"/>
      <c r="AQ837" s="2227"/>
      <c r="AR837" s="108"/>
      <c r="AS837" s="358"/>
      <c r="AT837" s="358"/>
      <c r="AU837" s="358"/>
      <c r="AV837" s="543"/>
      <c r="AW837" s="1971"/>
      <c r="AX837" s="665"/>
      <c r="AY837" s="666"/>
      <c r="AZ837" s="1963"/>
      <c r="BA837" s="4"/>
      <c r="BB837" s="4"/>
      <c r="BC837" s="4"/>
      <c r="BD837" s="2395"/>
      <c r="BE837" s="2418"/>
      <c r="BF837" s="378"/>
      <c r="BG837" s="2448"/>
      <c r="BH837" s="369"/>
      <c r="BI837" s="221"/>
      <c r="BJ837" s="221"/>
      <c r="BK837" s="221"/>
      <c r="BL837" s="220"/>
      <c r="BM837" s="1982"/>
      <c r="BN837" s="358"/>
      <c r="BO837" s="358"/>
      <c r="BP837" s="1983"/>
      <c r="BQ837" s="109"/>
      <c r="BR837" s="109"/>
      <c r="BS837" s="109"/>
      <c r="BT837" s="608"/>
      <c r="BU837" s="1939"/>
      <c r="BV837" s="109"/>
      <c r="BW837" s="109"/>
      <c r="BX837" s="1940"/>
      <c r="BY837" s="90"/>
      <c r="BZ837" s="90"/>
      <c r="CA837" s="90"/>
      <c r="CB837" s="120"/>
      <c r="CC837" s="41"/>
      <c r="CD837" s="41"/>
      <c r="CE837" s="41"/>
      <c r="CF837" s="100"/>
      <c r="CG837" s="38"/>
      <c r="CH837" s="38"/>
      <c r="CI837" s="38"/>
      <c r="CJ837" s="117"/>
      <c r="CK837" s="221"/>
      <c r="CL837" s="221"/>
      <c r="CM837" s="221"/>
      <c r="CN837" s="220"/>
      <c r="CO837" s="1858"/>
      <c r="CQ837" s="3"/>
      <c r="CR837" s="2020"/>
      <c r="CV837" s="121"/>
      <c r="CW837" s="2"/>
      <c r="CY837" s="3"/>
      <c r="CZ837" s="3"/>
      <c r="DA837" s="2"/>
      <c r="DC837" s="3"/>
      <c r="DD837" s="3"/>
      <c r="DE837" s="2"/>
      <c r="DG837" s="3"/>
      <c r="DH837" s="3"/>
      <c r="DI837" s="2"/>
      <c r="DK837" s="3"/>
      <c r="DL837" s="3"/>
      <c r="DM837" s="90"/>
      <c r="DN837" s="90"/>
      <c r="DO837" s="90"/>
      <c r="DP837" s="103"/>
      <c r="DQ837" s="2"/>
      <c r="DS837" s="3"/>
      <c r="DT837" s="121"/>
      <c r="DU837" s="491"/>
      <c r="DV837" s="492"/>
      <c r="DW837" s="492"/>
      <c r="DX837" s="725"/>
      <c r="DY837" s="2"/>
      <c r="EA837" s="3"/>
      <c r="EB837" s="121"/>
      <c r="EC837" s="2"/>
      <c r="EE837" s="3"/>
      <c r="EF837" s="121"/>
      <c r="EG837" s="2"/>
      <c r="EI837" s="3"/>
      <c r="EJ837" s="121"/>
      <c r="EK837" s="2"/>
      <c r="EM837" s="3"/>
      <c r="EN837" s="121"/>
      <c r="EO837" s="1870"/>
      <c r="EP837" s="462"/>
      <c r="EQ837" s="462"/>
      <c r="ER837" s="1871"/>
      <c r="ES837" s="2"/>
      <c r="EU837" s="3"/>
      <c r="EV837" s="121"/>
      <c r="EW837" s="2"/>
      <c r="EY837" s="3"/>
      <c r="EZ837" s="121"/>
      <c r="FA837" s="2"/>
      <c r="FC837" s="3"/>
      <c r="FD837" s="121"/>
      <c r="FE837" s="1682"/>
      <c r="FF837" s="1683"/>
      <c r="FG837" s="1684"/>
      <c r="FH837" s="1685"/>
      <c r="FL837" s="2252"/>
      <c r="FP837" s="2252"/>
      <c r="FQ837" s="1858"/>
      <c r="FT837" s="2252"/>
      <c r="FX837" s="2252"/>
      <c r="FY837" s="374"/>
      <c r="FZ837" s="374"/>
      <c r="GA837" s="374"/>
      <c r="GB837" s="2424"/>
      <c r="GC837" s="1906"/>
      <c r="GD837" s="683"/>
      <c r="GE837" s="683"/>
      <c r="GF837" s="1907"/>
      <c r="GG837" s="1858"/>
      <c r="GJ837" s="2252"/>
      <c r="GK837" s="1858"/>
      <c r="GN837" s="2252"/>
      <c r="GR837" s="2252"/>
      <c r="GV837" s="1858"/>
      <c r="GW837" s="1870"/>
      <c r="GX837" s="462"/>
      <c r="GY837" s="462"/>
      <c r="GZ837" s="1871"/>
      <c r="HA837" s="1870"/>
      <c r="HB837" s="462"/>
      <c r="HC837" s="462"/>
      <c r="HD837" s="1871"/>
      <c r="HE837" s="1870"/>
      <c r="HF837" s="462"/>
      <c r="HG837" s="462"/>
      <c r="HH837" s="1871"/>
      <c r="HI837" s="374"/>
      <c r="HJ837" s="374"/>
      <c r="HK837" s="374"/>
      <c r="HL837" s="2263"/>
      <c r="HM837" s="374"/>
      <c r="HN837" s="374"/>
      <c r="HO837" s="374"/>
      <c r="HP837" s="2263"/>
      <c r="HQ837" s="1870"/>
      <c r="HR837" s="462"/>
      <c r="HS837" s="462"/>
      <c r="HT837" s="1871"/>
      <c r="HU837" s="1870"/>
      <c r="HV837" s="462"/>
      <c r="HW837" s="462"/>
      <c r="HX837" s="1871"/>
      <c r="HY837" s="1870"/>
      <c r="HZ837" s="462"/>
      <c r="IA837" s="462"/>
      <c r="IB837" s="1871"/>
      <c r="IC837" s="374"/>
      <c r="ID837" s="374"/>
      <c r="IE837" s="374"/>
      <c r="IF837" s="2263"/>
      <c r="IG837" s="1870"/>
      <c r="IH837" s="462"/>
      <c r="II837" s="462"/>
      <c r="IJ837" s="1871"/>
      <c r="IK837" s="1870"/>
      <c r="IL837" s="462"/>
      <c r="IM837" s="462"/>
      <c r="IN837" s="1871"/>
      <c r="IO837" s="2477"/>
      <c r="IP837" s="2477"/>
      <c r="IQ837" s="2477"/>
      <c r="IR837" s="2478"/>
      <c r="IS837" s="2569"/>
      <c r="IT837" s="805"/>
      <c r="IU837" s="805"/>
      <c r="IV837" s="2568"/>
      <c r="IW837" s="1870"/>
      <c r="IX837" s="462"/>
      <c r="IY837" s="462"/>
      <c r="IZ837" s="1871"/>
      <c r="JA837" s="1870"/>
      <c r="JB837" s="462"/>
      <c r="JC837" s="462"/>
      <c r="JD837" s="1871"/>
      <c r="JE837" s="1870"/>
      <c r="JF837" s="462"/>
      <c r="JG837" s="462"/>
      <c r="JH837" s="1871"/>
      <c r="JI837" s="1870"/>
      <c r="JJ837" s="462"/>
      <c r="JK837" s="462"/>
      <c r="JL837" s="1871"/>
      <c r="JM837" s="1869"/>
      <c r="JN837" s="374"/>
      <c r="JO837" s="374"/>
      <c r="JP837" s="2263"/>
      <c r="JQ837" s="2680">
        <v>5</v>
      </c>
      <c r="JR837" s="2681">
        <v>4</v>
      </c>
      <c r="JS837" s="2681">
        <v>5</v>
      </c>
      <c r="JT837" s="1871">
        <f t="shared" si="1301"/>
        <v>14</v>
      </c>
      <c r="JU837" s="1870"/>
      <c r="JV837" s="462"/>
      <c r="JW837" s="462"/>
      <c r="JX837" s="1871"/>
      <c r="JY837" s="1870"/>
      <c r="JZ837" s="462"/>
      <c r="KA837" s="462"/>
      <c r="KB837" s="1871"/>
      <c r="KC837" s="1870"/>
      <c r="KD837" s="462"/>
      <c r="KE837" s="462"/>
      <c r="KF837" s="1871"/>
      <c r="KG837" s="2680">
        <v>5.5</v>
      </c>
      <c r="KH837" s="2681">
        <v>5</v>
      </c>
      <c r="KI837" s="2681">
        <v>6</v>
      </c>
      <c r="KJ837" s="1871">
        <f t="shared" si="1302"/>
        <v>16.5</v>
      </c>
      <c r="KK837" s="1869"/>
      <c r="KL837" s="374"/>
      <c r="KM837" s="374"/>
      <c r="KN837" s="2263"/>
      <c r="KO837" s="1870"/>
      <c r="KP837" s="462"/>
      <c r="KQ837" s="462"/>
      <c r="KR837" s="1871"/>
      <c r="KS837" s="1870"/>
      <c r="KT837" s="462"/>
      <c r="KU837" s="462"/>
      <c r="KV837" s="1871"/>
      <c r="KW837" s="1869"/>
      <c r="KX837" s="374"/>
      <c r="KY837" s="374"/>
      <c r="KZ837" s="2263"/>
      <c r="LA837" s="1870"/>
      <c r="LB837" s="462"/>
      <c r="LC837" s="462"/>
      <c r="LD837" s="1871"/>
      <c r="LE837" s="1869"/>
      <c r="LF837" s="374"/>
      <c r="LG837" s="374"/>
      <c r="LH837" s="2263"/>
      <c r="LI837" s="1869"/>
      <c r="LJ837" s="374"/>
      <c r="LK837" s="374"/>
      <c r="LL837" s="2263"/>
      <c r="LM837" s="1869"/>
      <c r="LN837" s="374"/>
      <c r="LO837" s="374"/>
      <c r="LP837" s="2263"/>
      <c r="LQ837" s="1869"/>
      <c r="LR837" s="374"/>
      <c r="LS837" s="374"/>
      <c r="LT837" s="2263"/>
      <c r="LU837" s="1869"/>
      <c r="LV837" s="374"/>
      <c r="LW837" s="374"/>
      <c r="LX837" s="2263"/>
      <c r="LY837" s="1869"/>
      <c r="LZ837" s="374"/>
      <c r="MA837" s="374"/>
      <c r="MB837" s="2263"/>
      <c r="MC837" s="1869"/>
      <c r="MD837" s="374"/>
      <c r="ME837" s="374"/>
      <c r="MF837" s="2263"/>
      <c r="MG837" s="1869"/>
      <c r="MH837" s="374"/>
      <c r="MI837" s="374"/>
      <c r="MJ837" s="2263"/>
      <c r="MK837" s="1869"/>
      <c r="ML837" s="374"/>
      <c r="MM837" s="374"/>
      <c r="MN837" s="2263"/>
      <c r="MO837" s="2682">
        <f t="shared" ref="MO837" si="1310">MR837*6/20</f>
        <v>5.0579999999999998</v>
      </c>
      <c r="MP837" s="2683">
        <f t="shared" ref="MP837" si="1311">MR837*6/20</f>
        <v>5.0579999999999998</v>
      </c>
      <c r="MQ837" s="2683">
        <f t="shared" ref="MQ837" si="1312">MR837*8/20</f>
        <v>6.7439999999999998</v>
      </c>
      <c r="MR837" s="2568">
        <v>16.86</v>
      </c>
      <c r="MS837" s="2680">
        <v>5.5</v>
      </c>
      <c r="MT837" s="2681">
        <v>5</v>
      </c>
      <c r="MU837" s="2681">
        <v>6</v>
      </c>
      <c r="MV837" s="1871">
        <f t="shared" ref="MV837" si="1313">MU837+MT837+MS837</f>
        <v>16.5</v>
      </c>
      <c r="MW837" s="2680">
        <v>4</v>
      </c>
      <c r="MX837" s="2681">
        <v>4</v>
      </c>
      <c r="MY837" s="2681">
        <v>6</v>
      </c>
      <c r="MZ837" s="1871">
        <f t="shared" si="1305"/>
        <v>14</v>
      </c>
      <c r="NA837" s="2680">
        <v>5</v>
      </c>
      <c r="NB837" s="2681">
        <v>4</v>
      </c>
      <c r="NC837" s="2681">
        <v>5.5</v>
      </c>
      <c r="ND837" s="1871">
        <f t="shared" si="1306"/>
        <v>14.5</v>
      </c>
    </row>
    <row r="838" spans="1:368" s="78" customFormat="1" thickBot="1">
      <c r="A838" s="899"/>
      <c r="B838" s="1754"/>
      <c r="C838" s="1790"/>
      <c r="D838" s="2331"/>
      <c r="E838" s="1790"/>
      <c r="F838" s="2342"/>
      <c r="G838" s="2342" t="s">
        <v>892</v>
      </c>
      <c r="H838" s="2377">
        <f t="shared" si="1307"/>
        <v>5.6475714285714291</v>
      </c>
      <c r="I838" s="2354">
        <f t="shared" si="1308"/>
        <v>5.0047142857142859</v>
      </c>
      <c r="J838" s="2377">
        <f t="shared" si="1309"/>
        <v>6.2919999999999998</v>
      </c>
      <c r="K838" s="2362">
        <f t="shared" ref="K838" si="1314">SUM(H838:J838)</f>
        <v>16.944285714285712</v>
      </c>
      <c r="L838" s="1754"/>
      <c r="M838" s="65"/>
      <c r="N838" s="65"/>
      <c r="O838" s="65"/>
      <c r="P838" s="218"/>
      <c r="Q838" s="2496"/>
      <c r="R838" s="2483"/>
      <c r="S838" s="2483"/>
      <c r="T838" s="2484"/>
      <c r="U838" s="41"/>
      <c r="V838" s="41"/>
      <c r="W838" s="41"/>
      <c r="X838" s="100"/>
      <c r="Y838" s="101"/>
      <c r="Z838" s="101"/>
      <c r="AA838" s="101"/>
      <c r="AB838" s="102"/>
      <c r="AC838" s="2684">
        <v>6</v>
      </c>
      <c r="AD838" s="2684">
        <v>5</v>
      </c>
      <c r="AE838" s="2684">
        <v>5.5</v>
      </c>
      <c r="AF838" s="356">
        <f t="shared" si="1300"/>
        <v>16.5</v>
      </c>
      <c r="AG838" s="358"/>
      <c r="AH838" s="358"/>
      <c r="AI838" s="358"/>
      <c r="AJ838" s="543"/>
      <c r="AK838" s="485"/>
      <c r="AL838" s="486"/>
      <c r="AM838" s="486"/>
      <c r="AN838" s="2361"/>
      <c r="AO838" s="2227"/>
      <c r="AP838" s="2227"/>
      <c r="AQ838" s="2227"/>
      <c r="AR838" s="108"/>
      <c r="AS838" s="358"/>
      <c r="AT838" s="358"/>
      <c r="AU838" s="358"/>
      <c r="AV838" s="543"/>
      <c r="AW838" s="1971"/>
      <c r="AX838" s="665"/>
      <c r="AY838" s="666"/>
      <c r="AZ838" s="1963"/>
      <c r="BA838" s="4"/>
      <c r="BB838" s="4"/>
      <c r="BC838" s="4"/>
      <c r="BD838" s="2395"/>
      <c r="BE838" s="2418"/>
      <c r="BF838" s="378"/>
      <c r="BG838" s="2448"/>
      <c r="BH838" s="369"/>
      <c r="BI838" s="221"/>
      <c r="BJ838" s="221"/>
      <c r="BK838" s="221"/>
      <c r="BL838" s="220"/>
      <c r="BM838" s="1982"/>
      <c r="BN838" s="358"/>
      <c r="BO838" s="358"/>
      <c r="BP838" s="1983"/>
      <c r="BQ838" s="109"/>
      <c r="BR838" s="109"/>
      <c r="BS838" s="109"/>
      <c r="BT838" s="608"/>
      <c r="BU838" s="1939"/>
      <c r="BV838" s="109"/>
      <c r="BW838" s="109"/>
      <c r="BX838" s="1940"/>
      <c r="BY838" s="90"/>
      <c r="BZ838" s="90"/>
      <c r="CA838" s="90"/>
      <c r="CB838" s="120"/>
      <c r="CC838" s="41"/>
      <c r="CD838" s="41"/>
      <c r="CE838" s="41"/>
      <c r="CF838" s="100"/>
      <c r="CG838" s="38"/>
      <c r="CH838" s="38"/>
      <c r="CI838" s="38"/>
      <c r="CJ838" s="117"/>
      <c r="CK838" s="221"/>
      <c r="CL838" s="221"/>
      <c r="CM838" s="221"/>
      <c r="CN838" s="220"/>
      <c r="CO838" s="1858"/>
      <c r="CQ838" s="3"/>
      <c r="CR838" s="2020"/>
      <c r="CV838" s="121"/>
      <c r="CW838" s="2"/>
      <c r="CY838" s="3"/>
      <c r="CZ838" s="3"/>
      <c r="DA838" s="2"/>
      <c r="DC838" s="3"/>
      <c r="DD838" s="3"/>
      <c r="DE838" s="2"/>
      <c r="DG838" s="3"/>
      <c r="DH838" s="3"/>
      <c r="DI838" s="2"/>
      <c r="DK838" s="3"/>
      <c r="DL838" s="3"/>
      <c r="DM838" s="90"/>
      <c r="DN838" s="90"/>
      <c r="DO838" s="90"/>
      <c r="DP838" s="103"/>
      <c r="DQ838" s="2"/>
      <c r="DS838" s="3"/>
      <c r="DT838" s="121"/>
      <c r="DU838" s="491"/>
      <c r="DV838" s="492"/>
      <c r="DW838" s="492"/>
      <c r="DX838" s="725"/>
      <c r="DY838" s="2"/>
      <c r="EA838" s="3"/>
      <c r="EB838" s="121"/>
      <c r="EC838" s="2"/>
      <c r="EE838" s="3"/>
      <c r="EF838" s="121"/>
      <c r="EG838" s="2"/>
      <c r="EI838" s="3"/>
      <c r="EJ838" s="121"/>
      <c r="EK838" s="2"/>
      <c r="EM838" s="3"/>
      <c r="EN838" s="121"/>
      <c r="EO838" s="1870"/>
      <c r="EP838" s="462"/>
      <c r="EQ838" s="462"/>
      <c r="ER838" s="1871"/>
      <c r="ES838" s="2"/>
      <c r="EU838" s="3"/>
      <c r="EV838" s="121"/>
      <c r="EW838" s="2"/>
      <c r="EY838" s="3"/>
      <c r="EZ838" s="121"/>
      <c r="FA838" s="2"/>
      <c r="FC838" s="3"/>
      <c r="FD838" s="121"/>
      <c r="FE838" s="1682"/>
      <c r="FF838" s="1683"/>
      <c r="FG838" s="1684"/>
      <c r="FH838" s="1685"/>
      <c r="FL838" s="2252"/>
      <c r="FP838" s="2252"/>
      <c r="FQ838" s="1858"/>
      <c r="FT838" s="2252"/>
      <c r="FX838" s="2252"/>
      <c r="FY838" s="374"/>
      <c r="FZ838" s="374"/>
      <c r="GA838" s="374"/>
      <c r="GB838" s="2424"/>
      <c r="GC838" s="1906"/>
      <c r="GD838" s="683"/>
      <c r="GE838" s="683"/>
      <c r="GF838" s="1907"/>
      <c r="GG838" s="1858"/>
      <c r="GJ838" s="2252"/>
      <c r="GK838" s="1858"/>
      <c r="GN838" s="2252"/>
      <c r="GR838" s="2252"/>
      <c r="GV838" s="1858"/>
      <c r="GW838" s="1870"/>
      <c r="GX838" s="462"/>
      <c r="GY838" s="462"/>
      <c r="GZ838" s="1871"/>
      <c r="HA838" s="1870"/>
      <c r="HB838" s="462"/>
      <c r="HC838" s="462"/>
      <c r="HD838" s="1871"/>
      <c r="HE838" s="1870"/>
      <c r="HF838" s="462"/>
      <c r="HG838" s="462"/>
      <c r="HH838" s="1871"/>
      <c r="HI838" s="374"/>
      <c r="HJ838" s="374"/>
      <c r="HK838" s="374"/>
      <c r="HL838" s="2263"/>
      <c r="HM838" s="374"/>
      <c r="HN838" s="374"/>
      <c r="HO838" s="374"/>
      <c r="HP838" s="2263"/>
      <c r="HQ838" s="1870"/>
      <c r="HR838" s="462"/>
      <c r="HS838" s="462"/>
      <c r="HT838" s="1871"/>
      <c r="HU838" s="1870"/>
      <c r="HV838" s="462"/>
      <c r="HW838" s="462"/>
      <c r="HX838" s="1871"/>
      <c r="HY838" s="1870"/>
      <c r="HZ838" s="462"/>
      <c r="IA838" s="462"/>
      <c r="IB838" s="1871"/>
      <c r="IC838" s="374"/>
      <c r="ID838" s="374"/>
      <c r="IE838" s="374"/>
      <c r="IF838" s="2263"/>
      <c r="IG838" s="1870"/>
      <c r="IH838" s="462"/>
      <c r="II838" s="462"/>
      <c r="IJ838" s="1871"/>
      <c r="IK838" s="1870"/>
      <c r="IL838" s="462"/>
      <c r="IM838" s="462"/>
      <c r="IN838" s="1871"/>
      <c r="IO838" s="2477"/>
      <c r="IP838" s="2477"/>
      <c r="IQ838" s="2477"/>
      <c r="IR838" s="2478"/>
      <c r="IS838" s="1869"/>
      <c r="IT838" s="374"/>
      <c r="IU838" s="374"/>
      <c r="IV838" s="2263"/>
      <c r="IW838" s="1870"/>
      <c r="IX838" s="462"/>
      <c r="IY838" s="462"/>
      <c r="IZ838" s="1871"/>
      <c r="JA838" s="1870"/>
      <c r="JB838" s="462"/>
      <c r="JC838" s="462"/>
      <c r="JD838" s="1871"/>
      <c r="JE838" s="1870"/>
      <c r="JF838" s="462"/>
      <c r="JG838" s="462"/>
      <c r="JH838" s="1871"/>
      <c r="JI838" s="1870"/>
      <c r="JJ838" s="462"/>
      <c r="JK838" s="462"/>
      <c r="JL838" s="1871"/>
      <c r="JM838" s="1869"/>
      <c r="JN838" s="374"/>
      <c r="JO838" s="374"/>
      <c r="JP838" s="2263"/>
      <c r="JQ838" s="2680">
        <v>6</v>
      </c>
      <c r="JR838" s="2681">
        <v>5</v>
      </c>
      <c r="JS838" s="2681">
        <v>7</v>
      </c>
      <c r="JT838" s="1871">
        <f t="shared" si="1301"/>
        <v>18</v>
      </c>
      <c r="JU838" s="1870"/>
      <c r="JV838" s="462"/>
      <c r="JW838" s="462"/>
      <c r="JX838" s="1871"/>
      <c r="JY838" s="1870"/>
      <c r="JZ838" s="462"/>
      <c r="KA838" s="462"/>
      <c r="KB838" s="1871"/>
      <c r="KC838" s="1870"/>
      <c r="KD838" s="462"/>
      <c r="KE838" s="462"/>
      <c r="KF838" s="1871"/>
      <c r="KG838" s="2680">
        <v>6</v>
      </c>
      <c r="KH838" s="2681">
        <v>5</v>
      </c>
      <c r="KI838" s="2681">
        <v>6.5</v>
      </c>
      <c r="KJ838" s="1871">
        <f t="shared" si="1302"/>
        <v>17.5</v>
      </c>
      <c r="KK838" s="1869"/>
      <c r="KL838" s="374"/>
      <c r="KM838" s="374"/>
      <c r="KN838" s="2263"/>
      <c r="KO838" s="1870"/>
      <c r="KP838" s="462"/>
      <c r="KQ838" s="462"/>
      <c r="KR838" s="1871"/>
      <c r="KS838" s="1870"/>
      <c r="KT838" s="462"/>
      <c r="KU838" s="462"/>
      <c r="KV838" s="1871"/>
      <c r="KW838" s="1869"/>
      <c r="KX838" s="374"/>
      <c r="KY838" s="374"/>
      <c r="KZ838" s="2263"/>
      <c r="LA838" s="1870"/>
      <c r="LB838" s="462"/>
      <c r="LC838" s="462"/>
      <c r="LD838" s="1871"/>
      <c r="LE838" s="1869"/>
      <c r="LF838" s="374"/>
      <c r="LG838" s="374"/>
      <c r="LH838" s="2263"/>
      <c r="LI838" s="1869"/>
      <c r="LJ838" s="374"/>
      <c r="LK838" s="374"/>
      <c r="LL838" s="2263"/>
      <c r="LM838" s="1869"/>
      <c r="LN838" s="374"/>
      <c r="LO838" s="374"/>
      <c r="LP838" s="2263"/>
      <c r="LQ838" s="1869"/>
      <c r="LR838" s="374"/>
      <c r="LS838" s="374"/>
      <c r="LT838" s="2263"/>
      <c r="LU838" s="1869"/>
      <c r="LV838" s="374"/>
      <c r="LW838" s="374"/>
      <c r="LX838" s="2263"/>
      <c r="LY838" s="1869"/>
      <c r="LZ838" s="374"/>
      <c r="MA838" s="374"/>
      <c r="MB838" s="2263"/>
      <c r="MC838" s="1869"/>
      <c r="MD838" s="374"/>
      <c r="ME838" s="374"/>
      <c r="MF838" s="2263"/>
      <c r="MG838" s="1869"/>
      <c r="MH838" s="374"/>
      <c r="MI838" s="374"/>
      <c r="MJ838" s="2263"/>
      <c r="MK838" s="1869"/>
      <c r="ML838" s="374"/>
      <c r="MM838" s="374"/>
      <c r="MN838" s="2263"/>
      <c r="MO838" s="2680">
        <v>6</v>
      </c>
      <c r="MP838" s="2681">
        <v>5</v>
      </c>
      <c r="MQ838" s="2681">
        <v>6.5</v>
      </c>
      <c r="MR838" s="1871">
        <f t="shared" si="1303"/>
        <v>17.5</v>
      </c>
      <c r="MS838" s="2680">
        <v>6</v>
      </c>
      <c r="MT838" s="2681">
        <v>5</v>
      </c>
      <c r="MU838" s="2681">
        <v>6.5</v>
      </c>
      <c r="MV838" s="1871">
        <f t="shared" ref="MV838:MV848" si="1315">MU838+MT838+MS838</f>
        <v>17.5</v>
      </c>
      <c r="MW838" s="2682">
        <f t="shared" ref="MW838" si="1316">MZ838*6/20</f>
        <v>4.5329999999999995</v>
      </c>
      <c r="MX838" s="2683">
        <f t="shared" ref="MX838" si="1317">MZ838*6/20</f>
        <v>4.5329999999999995</v>
      </c>
      <c r="MY838" s="2683">
        <f t="shared" ref="MY838" si="1318">MZ838*8/20</f>
        <v>6.0439999999999996</v>
      </c>
      <c r="MZ838" s="2568">
        <v>15.11</v>
      </c>
      <c r="NA838" s="2680">
        <v>5</v>
      </c>
      <c r="NB838" s="2681">
        <v>5.5</v>
      </c>
      <c r="NC838" s="2681">
        <v>6</v>
      </c>
      <c r="ND838" s="1871">
        <f t="shared" ref="ND838" si="1319">NC838+NB838+NA838</f>
        <v>16.5</v>
      </c>
    </row>
    <row r="839" spans="1:368" s="78" customFormat="1" thickBot="1">
      <c r="A839" s="899"/>
      <c r="B839" s="1754"/>
      <c r="C839" s="1790"/>
      <c r="D839" s="2331"/>
      <c r="E839" s="1790"/>
      <c r="F839" s="2342"/>
      <c r="G839" s="2342" t="s">
        <v>893</v>
      </c>
      <c r="H839" s="2352">
        <f t="shared" si="1307"/>
        <v>5.7509999999999994</v>
      </c>
      <c r="I839" s="2343">
        <f t="shared" si="1308"/>
        <v>4.851</v>
      </c>
      <c r="J839" s="2343">
        <f t="shared" si="1309"/>
        <v>5.968</v>
      </c>
      <c r="K839" s="2216">
        <f t="shared" ref="K839:K845" si="1320">SUM(H839:J839)</f>
        <v>16.57</v>
      </c>
      <c r="L839" s="1754"/>
      <c r="M839" s="65"/>
      <c r="N839" s="65"/>
      <c r="O839" s="65"/>
      <c r="P839" s="218"/>
      <c r="Q839" s="2496"/>
      <c r="R839" s="2483"/>
      <c r="S839" s="2483"/>
      <c r="T839" s="2484"/>
      <c r="U839" s="41"/>
      <c r="V839" s="41"/>
      <c r="W839" s="41"/>
      <c r="X839" s="100"/>
      <c r="Y839" s="101"/>
      <c r="Z839" s="101"/>
      <c r="AA839" s="101"/>
      <c r="AB839" s="102"/>
      <c r="AC839" s="2684"/>
      <c r="AD839" s="2684"/>
      <c r="AE839" s="2684"/>
      <c r="AF839" s="356"/>
      <c r="AG839" s="358"/>
      <c r="AH839" s="358"/>
      <c r="AI839" s="358"/>
      <c r="AJ839" s="543"/>
      <c r="AK839" s="485"/>
      <c r="AL839" s="486"/>
      <c r="AM839" s="486"/>
      <c r="AN839" s="2361"/>
      <c r="AO839" s="2227"/>
      <c r="AP839" s="2227"/>
      <c r="AQ839" s="2227"/>
      <c r="AR839" s="108"/>
      <c r="AS839" s="358"/>
      <c r="AT839" s="358"/>
      <c r="AU839" s="358"/>
      <c r="AV839" s="543"/>
      <c r="AW839" s="1971"/>
      <c r="AX839" s="665"/>
      <c r="AY839" s="666"/>
      <c r="AZ839" s="1963"/>
      <c r="BA839" s="4"/>
      <c r="BB839" s="4"/>
      <c r="BC839" s="4"/>
      <c r="BD839" s="2395"/>
      <c r="BE839" s="2418"/>
      <c r="BF839" s="378"/>
      <c r="BG839" s="2448"/>
      <c r="BH839" s="369"/>
      <c r="BI839" s="221"/>
      <c r="BJ839" s="221"/>
      <c r="BK839" s="221"/>
      <c r="BL839" s="220"/>
      <c r="BM839" s="1982"/>
      <c r="BN839" s="358"/>
      <c r="BO839" s="358"/>
      <c r="BP839" s="1983"/>
      <c r="BQ839" s="109"/>
      <c r="BR839" s="109"/>
      <c r="BS839" s="109"/>
      <c r="BT839" s="608"/>
      <c r="BU839" s="1939"/>
      <c r="BV839" s="109"/>
      <c r="BW839" s="109"/>
      <c r="BX839" s="1940"/>
      <c r="BY839" s="90"/>
      <c r="BZ839" s="90"/>
      <c r="CA839" s="90"/>
      <c r="CB839" s="120"/>
      <c r="CC839" s="41"/>
      <c r="CD839" s="41"/>
      <c r="CE839" s="41"/>
      <c r="CF839" s="100"/>
      <c r="CG839" s="38"/>
      <c r="CH839" s="38"/>
      <c r="CI839" s="38"/>
      <c r="CJ839" s="117"/>
      <c r="CK839" s="221"/>
      <c r="CL839" s="221"/>
      <c r="CM839" s="221"/>
      <c r="CN839" s="220"/>
      <c r="CO839" s="1858"/>
      <c r="CQ839" s="3"/>
      <c r="CR839" s="2020"/>
      <c r="CV839" s="121"/>
      <c r="CW839" s="2"/>
      <c r="CY839" s="3"/>
      <c r="CZ839" s="3"/>
      <c r="DA839" s="2"/>
      <c r="DC839" s="3"/>
      <c r="DD839" s="3"/>
      <c r="DE839" s="2"/>
      <c r="DG839" s="3"/>
      <c r="DH839" s="3"/>
      <c r="DI839" s="2"/>
      <c r="DK839" s="3"/>
      <c r="DL839" s="3"/>
      <c r="DM839" s="90"/>
      <c r="DN839" s="90"/>
      <c r="DO839" s="90"/>
      <c r="DP839" s="103"/>
      <c r="DQ839" s="2"/>
      <c r="DS839" s="3"/>
      <c r="DT839" s="121"/>
      <c r="DU839" s="491"/>
      <c r="DV839" s="492"/>
      <c r="DW839" s="492"/>
      <c r="DX839" s="725"/>
      <c r="DY839" s="2"/>
      <c r="EA839" s="3"/>
      <c r="EB839" s="121"/>
      <c r="EC839" s="2"/>
      <c r="EE839" s="3"/>
      <c r="EF839" s="121"/>
      <c r="EG839" s="2"/>
      <c r="EI839" s="3"/>
      <c r="EJ839" s="121"/>
      <c r="EK839" s="2"/>
      <c r="EM839" s="3"/>
      <c r="EN839" s="121"/>
      <c r="EO839" s="1870"/>
      <c r="EP839" s="462"/>
      <c r="EQ839" s="462"/>
      <c r="ER839" s="1871"/>
      <c r="ES839" s="2"/>
      <c r="EU839" s="3"/>
      <c r="EV839" s="121"/>
      <c r="EW839" s="2"/>
      <c r="EY839" s="3"/>
      <c r="EZ839" s="121"/>
      <c r="FA839" s="2"/>
      <c r="FC839" s="3"/>
      <c r="FD839" s="121"/>
      <c r="FE839" s="1682"/>
      <c r="FF839" s="1683"/>
      <c r="FG839" s="1684"/>
      <c r="FH839" s="1685"/>
      <c r="FL839" s="2252"/>
      <c r="FP839" s="2252"/>
      <c r="FQ839" s="1858"/>
      <c r="FT839" s="2252"/>
      <c r="FX839" s="2252"/>
      <c r="FY839" s="374"/>
      <c r="FZ839" s="374"/>
      <c r="GA839" s="374"/>
      <c r="GB839" s="2424"/>
      <c r="GC839" s="1906"/>
      <c r="GD839" s="683"/>
      <c r="GE839" s="683"/>
      <c r="GF839" s="1907"/>
      <c r="GG839" s="1858"/>
      <c r="GJ839" s="2252"/>
      <c r="GK839" s="1858"/>
      <c r="GN839" s="2252"/>
      <c r="GR839" s="2252"/>
      <c r="GV839" s="1858"/>
      <c r="GW839" s="1870"/>
      <c r="GX839" s="462"/>
      <c r="GY839" s="462"/>
      <c r="GZ839" s="1871"/>
      <c r="HA839" s="1870"/>
      <c r="HB839" s="462"/>
      <c r="HC839" s="462"/>
      <c r="HD839" s="1871"/>
      <c r="HE839" s="1870"/>
      <c r="HF839" s="462"/>
      <c r="HG839" s="462"/>
      <c r="HH839" s="1871"/>
      <c r="HI839" s="374"/>
      <c r="HJ839" s="374"/>
      <c r="HK839" s="374"/>
      <c r="HL839" s="2263"/>
      <c r="HM839" s="374"/>
      <c r="HN839" s="374"/>
      <c r="HO839" s="374"/>
      <c r="HP839" s="2263"/>
      <c r="HQ839" s="1870"/>
      <c r="HR839" s="462"/>
      <c r="HS839" s="462"/>
      <c r="HT839" s="1871"/>
      <c r="HU839" s="1870"/>
      <c r="HV839" s="462"/>
      <c r="HW839" s="462"/>
      <c r="HX839" s="1871"/>
      <c r="HY839" s="1870"/>
      <c r="HZ839" s="462"/>
      <c r="IA839" s="462"/>
      <c r="IB839" s="1871"/>
      <c r="IC839" s="374"/>
      <c r="ID839" s="374"/>
      <c r="IE839" s="374"/>
      <c r="IF839" s="2263"/>
      <c r="IG839" s="1870"/>
      <c r="IH839" s="462"/>
      <c r="II839" s="462"/>
      <c r="IJ839" s="1871"/>
      <c r="IK839" s="1870"/>
      <c r="IL839" s="462"/>
      <c r="IM839" s="462"/>
      <c r="IN839" s="1871"/>
      <c r="IO839" s="2477"/>
      <c r="IP839" s="2477"/>
      <c r="IQ839" s="2477"/>
      <c r="IR839" s="2478"/>
      <c r="IS839" s="1869"/>
      <c r="IT839" s="374"/>
      <c r="IU839" s="374"/>
      <c r="IV839" s="2263"/>
      <c r="IW839" s="1870"/>
      <c r="IX839" s="462"/>
      <c r="IY839" s="462"/>
      <c r="IZ839" s="1871"/>
      <c r="JA839" s="1870"/>
      <c r="JB839" s="462"/>
      <c r="JC839" s="462"/>
      <c r="JD839" s="1871"/>
      <c r="JE839" s="1870"/>
      <c r="JF839" s="462"/>
      <c r="JG839" s="462"/>
      <c r="JH839" s="1871"/>
      <c r="JI839" s="1870"/>
      <c r="JJ839" s="462"/>
      <c r="JK839" s="462"/>
      <c r="JL839" s="1871"/>
      <c r="JM839" s="1869"/>
      <c r="JN839" s="374"/>
      <c r="JO839" s="374"/>
      <c r="JP839" s="2263"/>
      <c r="JQ839" s="2682">
        <f t="shared" ref="JQ839" si="1321">JT839*6/20</f>
        <v>4.7549999999999999</v>
      </c>
      <c r="JR839" s="2683">
        <f t="shared" ref="JR839" si="1322">JT839*6/20</f>
        <v>4.7549999999999999</v>
      </c>
      <c r="JS839" s="2683">
        <f t="shared" ref="JS839" si="1323">JT839*8/20</f>
        <v>6.34</v>
      </c>
      <c r="JT839" s="2568">
        <v>15.85</v>
      </c>
      <c r="JU839" s="1870"/>
      <c r="JV839" s="462"/>
      <c r="JW839" s="462"/>
      <c r="JX839" s="1871"/>
      <c r="JY839" s="1870"/>
      <c r="JZ839" s="462"/>
      <c r="KA839" s="462"/>
      <c r="KB839" s="1871"/>
      <c r="KC839" s="1870"/>
      <c r="KD839" s="462"/>
      <c r="KE839" s="462"/>
      <c r="KF839" s="1871"/>
      <c r="KG839" s="2680">
        <v>6</v>
      </c>
      <c r="KH839" s="2681">
        <v>4.5</v>
      </c>
      <c r="KI839" s="2681">
        <v>5.5</v>
      </c>
      <c r="KJ839" s="1871">
        <f t="shared" si="1302"/>
        <v>16</v>
      </c>
      <c r="KK839" s="1869"/>
      <c r="KL839" s="374"/>
      <c r="KM839" s="374"/>
      <c r="KN839" s="2263"/>
      <c r="KO839" s="1870"/>
      <c r="KP839" s="462"/>
      <c r="KQ839" s="462"/>
      <c r="KR839" s="1871"/>
      <c r="KS839" s="1870"/>
      <c r="KT839" s="462"/>
      <c r="KU839" s="462"/>
      <c r="KV839" s="1871"/>
      <c r="KW839" s="1869"/>
      <c r="KX839" s="374"/>
      <c r="KY839" s="374"/>
      <c r="KZ839" s="2263"/>
      <c r="LA839" s="1870"/>
      <c r="LB839" s="462"/>
      <c r="LC839" s="462"/>
      <c r="LD839" s="1871"/>
      <c r="LE839" s="1869"/>
      <c r="LF839" s="374"/>
      <c r="LG839" s="374"/>
      <c r="LH839" s="2263"/>
      <c r="LI839" s="1869"/>
      <c r="LJ839" s="374"/>
      <c r="LK839" s="374"/>
      <c r="LL839" s="2263"/>
      <c r="LM839" s="1869"/>
      <c r="LN839" s="374"/>
      <c r="LO839" s="374"/>
      <c r="LP839" s="2263"/>
      <c r="LQ839" s="1869"/>
      <c r="LR839" s="374"/>
      <c r="LS839" s="374"/>
      <c r="LT839" s="2263"/>
      <c r="LU839" s="1869"/>
      <c r="LV839" s="374"/>
      <c r="LW839" s="374"/>
      <c r="LX839" s="2263"/>
      <c r="LY839" s="1869"/>
      <c r="LZ839" s="374"/>
      <c r="MA839" s="374"/>
      <c r="MB839" s="2263"/>
      <c r="MC839" s="1869"/>
      <c r="MD839" s="374"/>
      <c r="ME839" s="374"/>
      <c r="MF839" s="2263"/>
      <c r="MG839" s="1869"/>
      <c r="MH839" s="374"/>
      <c r="MI839" s="374"/>
      <c r="MJ839" s="2263"/>
      <c r="MK839" s="1869"/>
      <c r="ML839" s="374"/>
      <c r="MM839" s="374"/>
      <c r="MN839" s="2263"/>
      <c r="MO839" s="2680">
        <v>6</v>
      </c>
      <c r="MP839" s="2681">
        <v>5</v>
      </c>
      <c r="MQ839" s="2681">
        <v>6</v>
      </c>
      <c r="MR839" s="1871">
        <f t="shared" si="1303"/>
        <v>17</v>
      </c>
      <c r="MS839" s="2680">
        <v>6</v>
      </c>
      <c r="MT839" s="2681">
        <v>5</v>
      </c>
      <c r="MU839" s="2681">
        <v>6</v>
      </c>
      <c r="MV839" s="1871">
        <f t="shared" si="1315"/>
        <v>17</v>
      </c>
      <c r="MW839" s="2680">
        <v>6</v>
      </c>
      <c r="MX839" s="2681">
        <v>5</v>
      </c>
      <c r="MY839" s="2681">
        <v>6</v>
      </c>
      <c r="MZ839" s="1871">
        <f t="shared" si="1305"/>
        <v>17</v>
      </c>
      <c r="NA839" s="2680"/>
      <c r="NB839" s="2681"/>
      <c r="NC839" s="2681"/>
      <c r="ND839" s="1871"/>
    </row>
    <row r="840" spans="1:368" s="78" customFormat="1" thickBot="1">
      <c r="A840" s="899"/>
      <c r="B840" s="1754"/>
      <c r="C840" s="1790"/>
      <c r="D840" s="2331"/>
      <c r="E840" s="1790"/>
      <c r="F840" s="2342"/>
      <c r="G840" s="2342" t="s">
        <v>894</v>
      </c>
      <c r="H840" s="2343">
        <f t="shared" si="1307"/>
        <v>5.2882857142857143</v>
      </c>
      <c r="I840" s="2377">
        <f t="shared" si="1308"/>
        <v>5.0739999999999998</v>
      </c>
      <c r="J840" s="2352">
        <f t="shared" si="1309"/>
        <v>6.3605714285714283</v>
      </c>
      <c r="K840" s="2215">
        <f t="shared" si="1320"/>
        <v>16.722857142857144</v>
      </c>
      <c r="L840" s="1754"/>
      <c r="M840" s="65"/>
      <c r="N840" s="65"/>
      <c r="O840" s="65"/>
      <c r="P840" s="218"/>
      <c r="Q840" s="2496"/>
      <c r="R840" s="2483"/>
      <c r="S840" s="2483"/>
      <c r="T840" s="2484"/>
      <c r="U840" s="41"/>
      <c r="V840" s="41"/>
      <c r="W840" s="41"/>
      <c r="X840" s="100"/>
      <c r="Y840" s="101"/>
      <c r="Z840" s="101"/>
      <c r="AA840" s="101"/>
      <c r="AB840" s="102"/>
      <c r="AC840" s="2684">
        <v>5.5</v>
      </c>
      <c r="AD840" s="2684">
        <v>6</v>
      </c>
      <c r="AE840" s="2684">
        <v>6.5</v>
      </c>
      <c r="AF840" s="356">
        <f t="shared" si="1300"/>
        <v>18</v>
      </c>
      <c r="AG840" s="358"/>
      <c r="AH840" s="358"/>
      <c r="AI840" s="358"/>
      <c r="AJ840" s="543"/>
      <c r="AK840" s="485"/>
      <c r="AL840" s="486"/>
      <c r="AM840" s="486"/>
      <c r="AN840" s="2361"/>
      <c r="AO840" s="2227"/>
      <c r="AP840" s="2227"/>
      <c r="AQ840" s="2227"/>
      <c r="AR840" s="108"/>
      <c r="AS840" s="358"/>
      <c r="AT840" s="358"/>
      <c r="AU840" s="358"/>
      <c r="AV840" s="543"/>
      <c r="AW840" s="1971"/>
      <c r="AX840" s="665"/>
      <c r="AY840" s="666"/>
      <c r="AZ840" s="1963"/>
      <c r="BA840" s="4"/>
      <c r="BB840" s="4"/>
      <c r="BC840" s="4"/>
      <c r="BD840" s="2395"/>
      <c r="BE840" s="2418"/>
      <c r="BF840" s="378"/>
      <c r="BG840" s="2448"/>
      <c r="BH840" s="369"/>
      <c r="BI840" s="221"/>
      <c r="BJ840" s="221"/>
      <c r="BK840" s="221"/>
      <c r="BL840" s="220"/>
      <c r="BM840" s="1982"/>
      <c r="BN840" s="358"/>
      <c r="BO840" s="358"/>
      <c r="BP840" s="1983"/>
      <c r="BQ840" s="109"/>
      <c r="BR840" s="109"/>
      <c r="BS840" s="109"/>
      <c r="BT840" s="608"/>
      <c r="BU840" s="1939"/>
      <c r="BV840" s="109"/>
      <c r="BW840" s="109"/>
      <c r="BX840" s="1940"/>
      <c r="BY840" s="90"/>
      <c r="BZ840" s="90"/>
      <c r="CA840" s="90"/>
      <c r="CB840" s="120"/>
      <c r="CC840" s="41"/>
      <c r="CD840" s="41"/>
      <c r="CE840" s="41"/>
      <c r="CF840" s="100"/>
      <c r="CG840" s="38"/>
      <c r="CH840" s="38"/>
      <c r="CI840" s="38"/>
      <c r="CJ840" s="117"/>
      <c r="CK840" s="221"/>
      <c r="CL840" s="221"/>
      <c r="CM840" s="221"/>
      <c r="CN840" s="220"/>
      <c r="CO840" s="1858"/>
      <c r="CQ840" s="3"/>
      <c r="CR840" s="2020"/>
      <c r="CV840" s="121"/>
      <c r="CW840" s="2"/>
      <c r="CY840" s="3"/>
      <c r="CZ840" s="3"/>
      <c r="DA840" s="2"/>
      <c r="DC840" s="3"/>
      <c r="DD840" s="3"/>
      <c r="DE840" s="2"/>
      <c r="DG840" s="3"/>
      <c r="DH840" s="3"/>
      <c r="DI840" s="2"/>
      <c r="DK840" s="3"/>
      <c r="DL840" s="3"/>
      <c r="DM840" s="90"/>
      <c r="DN840" s="90"/>
      <c r="DO840" s="90"/>
      <c r="DP840" s="103"/>
      <c r="DQ840" s="2"/>
      <c r="DS840" s="3"/>
      <c r="DT840" s="121"/>
      <c r="DU840" s="491"/>
      <c r="DV840" s="492"/>
      <c r="DW840" s="492"/>
      <c r="DX840" s="725"/>
      <c r="DY840" s="2"/>
      <c r="EA840" s="3"/>
      <c r="EB840" s="121"/>
      <c r="EC840" s="2"/>
      <c r="EE840" s="3"/>
      <c r="EF840" s="121"/>
      <c r="EG840" s="2"/>
      <c r="EI840" s="3"/>
      <c r="EJ840" s="121"/>
      <c r="EK840" s="2"/>
      <c r="EM840" s="3"/>
      <c r="EN840" s="121"/>
      <c r="EO840" s="1870"/>
      <c r="EP840" s="462"/>
      <c r="EQ840" s="462"/>
      <c r="ER840" s="1871"/>
      <c r="ES840" s="2"/>
      <c r="EU840" s="3"/>
      <c r="EV840" s="121"/>
      <c r="EW840" s="2"/>
      <c r="EY840" s="3"/>
      <c r="EZ840" s="121"/>
      <c r="FA840" s="2"/>
      <c r="FC840" s="3"/>
      <c r="FD840" s="121"/>
      <c r="FE840" s="1682"/>
      <c r="FF840" s="1683"/>
      <c r="FG840" s="1684"/>
      <c r="FH840" s="1685"/>
      <c r="FL840" s="2252"/>
      <c r="FP840" s="2252"/>
      <c r="FQ840" s="1858"/>
      <c r="FT840" s="2252"/>
      <c r="FX840" s="2252"/>
      <c r="FY840" s="374"/>
      <c r="FZ840" s="374"/>
      <c r="GA840" s="374"/>
      <c r="GB840" s="2424"/>
      <c r="GC840" s="1906"/>
      <c r="GD840" s="683"/>
      <c r="GE840" s="683"/>
      <c r="GF840" s="1907"/>
      <c r="GG840" s="1858"/>
      <c r="GJ840" s="2252"/>
      <c r="GK840" s="1858"/>
      <c r="GN840" s="2252"/>
      <c r="GR840" s="2252"/>
      <c r="GV840" s="1858"/>
      <c r="GW840" s="1870"/>
      <c r="GX840" s="462"/>
      <c r="GY840" s="462"/>
      <c r="GZ840" s="1871"/>
      <c r="HA840" s="1870"/>
      <c r="HB840" s="462"/>
      <c r="HC840" s="462"/>
      <c r="HD840" s="1871"/>
      <c r="HE840" s="1870"/>
      <c r="HF840" s="462"/>
      <c r="HG840" s="462"/>
      <c r="HH840" s="1871"/>
      <c r="HI840" s="374"/>
      <c r="HJ840" s="374"/>
      <c r="HK840" s="374"/>
      <c r="HL840" s="2263"/>
      <c r="HM840" s="374"/>
      <c r="HN840" s="374"/>
      <c r="HO840" s="374"/>
      <c r="HP840" s="2263"/>
      <c r="HQ840" s="1870"/>
      <c r="HR840" s="462"/>
      <c r="HS840" s="462"/>
      <c r="HT840" s="1871"/>
      <c r="HU840" s="1870"/>
      <c r="HV840" s="462"/>
      <c r="HW840" s="462"/>
      <c r="HX840" s="1871"/>
      <c r="HY840" s="1870"/>
      <c r="HZ840" s="462"/>
      <c r="IA840" s="462"/>
      <c r="IB840" s="1871"/>
      <c r="IC840" s="805"/>
      <c r="ID840" s="805"/>
      <c r="IE840" s="805"/>
      <c r="IF840" s="2568"/>
      <c r="IG840" s="1870"/>
      <c r="IH840" s="462"/>
      <c r="II840" s="462"/>
      <c r="IJ840" s="1871"/>
      <c r="IK840" s="1870"/>
      <c r="IL840" s="462"/>
      <c r="IM840" s="462"/>
      <c r="IN840" s="1871"/>
      <c r="IO840" s="2477"/>
      <c r="IP840" s="2477"/>
      <c r="IQ840" s="2477"/>
      <c r="IR840" s="2478"/>
      <c r="IS840" s="1869"/>
      <c r="IT840" s="374"/>
      <c r="IU840" s="374"/>
      <c r="IV840" s="2263"/>
      <c r="IW840" s="1870"/>
      <c r="IX840" s="462"/>
      <c r="IY840" s="462"/>
      <c r="IZ840" s="1871"/>
      <c r="JA840" s="1870"/>
      <c r="JB840" s="462"/>
      <c r="JC840" s="462"/>
      <c r="JD840" s="1871"/>
      <c r="JE840" s="1870"/>
      <c r="JF840" s="462"/>
      <c r="JG840" s="462"/>
      <c r="JH840" s="1871"/>
      <c r="JI840" s="1870"/>
      <c r="JJ840" s="462"/>
      <c r="JK840" s="462"/>
      <c r="JL840" s="1871"/>
      <c r="JM840" s="1869"/>
      <c r="JN840" s="374"/>
      <c r="JO840" s="374"/>
      <c r="JP840" s="2263"/>
      <c r="JQ840" s="2680">
        <v>5</v>
      </c>
      <c r="JR840" s="2681">
        <v>5</v>
      </c>
      <c r="JS840" s="2681">
        <v>6</v>
      </c>
      <c r="JT840" s="1871">
        <f t="shared" si="1301"/>
        <v>16</v>
      </c>
      <c r="JU840" s="1870"/>
      <c r="JV840" s="462"/>
      <c r="JW840" s="462"/>
      <c r="JX840" s="1871"/>
      <c r="JY840" s="1870"/>
      <c r="JZ840" s="462"/>
      <c r="KA840" s="462"/>
      <c r="KB840" s="1871"/>
      <c r="KC840" s="1870"/>
      <c r="KD840" s="462"/>
      <c r="KE840" s="462"/>
      <c r="KF840" s="1871"/>
      <c r="KG840" s="2680">
        <v>5.5</v>
      </c>
      <c r="KH840" s="2681">
        <v>5</v>
      </c>
      <c r="KI840" s="2681">
        <v>6</v>
      </c>
      <c r="KJ840" s="1871">
        <f t="shared" si="1302"/>
        <v>16.5</v>
      </c>
      <c r="KK840" s="1869"/>
      <c r="KL840" s="374"/>
      <c r="KM840" s="374"/>
      <c r="KN840" s="2263"/>
      <c r="KO840" s="1870"/>
      <c r="KP840" s="462"/>
      <c r="KQ840" s="462"/>
      <c r="KR840" s="1871"/>
      <c r="KS840" s="1870"/>
      <c r="KT840" s="462"/>
      <c r="KU840" s="462"/>
      <c r="KV840" s="1871"/>
      <c r="KW840" s="1869"/>
      <c r="KX840" s="374"/>
      <c r="KY840" s="374"/>
      <c r="KZ840" s="2263"/>
      <c r="LA840" s="1870"/>
      <c r="LB840" s="462"/>
      <c r="LC840" s="462"/>
      <c r="LD840" s="1871"/>
      <c r="LE840" s="1869"/>
      <c r="LF840" s="374"/>
      <c r="LG840" s="374"/>
      <c r="LH840" s="2263"/>
      <c r="LI840" s="1869"/>
      <c r="LJ840" s="374"/>
      <c r="LK840" s="374"/>
      <c r="LL840" s="2263"/>
      <c r="LM840" s="1869"/>
      <c r="LN840" s="374"/>
      <c r="LO840" s="374"/>
      <c r="LP840" s="2263"/>
      <c r="LQ840" s="1869"/>
      <c r="LR840" s="374"/>
      <c r="LS840" s="374"/>
      <c r="LT840" s="2263"/>
      <c r="LU840" s="1869"/>
      <c r="LV840" s="374"/>
      <c r="LW840" s="374"/>
      <c r="LX840" s="2263"/>
      <c r="LY840" s="1869"/>
      <c r="LZ840" s="374"/>
      <c r="MA840" s="374"/>
      <c r="MB840" s="2263"/>
      <c r="MC840" s="1869"/>
      <c r="MD840" s="374"/>
      <c r="ME840" s="374"/>
      <c r="MF840" s="2263"/>
      <c r="MG840" s="1869"/>
      <c r="MH840" s="374"/>
      <c r="MI840" s="374"/>
      <c r="MJ840" s="2263"/>
      <c r="MK840" s="1869"/>
      <c r="ML840" s="374"/>
      <c r="MM840" s="374"/>
      <c r="MN840" s="2263"/>
      <c r="MO840" s="2680">
        <v>5.5</v>
      </c>
      <c r="MP840" s="2681">
        <v>5</v>
      </c>
      <c r="MQ840" s="2681">
        <v>6.5</v>
      </c>
      <c r="MR840" s="1871">
        <f t="shared" si="1303"/>
        <v>17</v>
      </c>
      <c r="MS840" s="2680">
        <v>6</v>
      </c>
      <c r="MT840" s="2681">
        <v>5</v>
      </c>
      <c r="MU840" s="2681">
        <v>6.5</v>
      </c>
      <c r="MV840" s="1871">
        <f t="shared" si="1315"/>
        <v>17.5</v>
      </c>
      <c r="MW840" s="2680">
        <v>5</v>
      </c>
      <c r="MX840" s="2681">
        <v>5</v>
      </c>
      <c r="MY840" s="2681">
        <v>7</v>
      </c>
      <c r="MZ840" s="1871">
        <f t="shared" si="1305"/>
        <v>17</v>
      </c>
      <c r="NA840" s="2682">
        <f t="shared" ref="NA840" si="1324">ND840*6/20</f>
        <v>4.5179999999999998</v>
      </c>
      <c r="NB840" s="2683">
        <f t="shared" ref="NB840" si="1325">ND840*6/20</f>
        <v>4.5179999999999998</v>
      </c>
      <c r="NC840" s="2683">
        <f t="shared" ref="NC840" si="1326">ND840*8/20</f>
        <v>6.024</v>
      </c>
      <c r="ND840" s="2568">
        <v>15.06</v>
      </c>
    </row>
    <row r="841" spans="1:368" s="78" customFormat="1" thickBot="1">
      <c r="A841" s="899"/>
      <c r="B841" s="1754"/>
      <c r="C841" s="1790"/>
      <c r="D841" s="2331"/>
      <c r="E841" s="1790"/>
      <c r="F841" s="2342"/>
      <c r="G841" s="2342" t="s">
        <v>170</v>
      </c>
      <c r="H841" s="2343">
        <f t="shared" si="1307"/>
        <v>4.7857142857142856</v>
      </c>
      <c r="I841" s="2343">
        <f t="shared" si="1308"/>
        <v>4.7857142857142856</v>
      </c>
      <c r="J841" s="2343">
        <f t="shared" si="1309"/>
        <v>6.0714285714285712</v>
      </c>
      <c r="K841" s="2214">
        <f t="shared" si="1320"/>
        <v>15.642857142857142</v>
      </c>
      <c r="L841" s="1754"/>
      <c r="M841" s="65"/>
      <c r="N841" s="65"/>
      <c r="O841" s="65"/>
      <c r="P841" s="218"/>
      <c r="Q841" s="2496"/>
      <c r="R841" s="2483"/>
      <c r="S841" s="2483"/>
      <c r="T841" s="2484"/>
      <c r="U841" s="41"/>
      <c r="V841" s="41"/>
      <c r="W841" s="41"/>
      <c r="X841" s="100"/>
      <c r="Y841" s="101"/>
      <c r="Z841" s="101"/>
      <c r="AA841" s="101"/>
      <c r="AB841" s="102"/>
      <c r="AC841" s="2684">
        <v>4</v>
      </c>
      <c r="AD841" s="2684">
        <v>4</v>
      </c>
      <c r="AE841" s="2684">
        <v>5</v>
      </c>
      <c r="AF841" s="356">
        <f t="shared" si="1300"/>
        <v>13</v>
      </c>
      <c r="AG841" s="358"/>
      <c r="AH841" s="358"/>
      <c r="AI841" s="358"/>
      <c r="AJ841" s="543"/>
      <c r="AK841" s="485"/>
      <c r="AL841" s="486"/>
      <c r="AM841" s="486"/>
      <c r="AN841" s="2361"/>
      <c r="AO841" s="2227"/>
      <c r="AP841" s="2227"/>
      <c r="AQ841" s="2227"/>
      <c r="AR841" s="108"/>
      <c r="AS841" s="358"/>
      <c r="AT841" s="358"/>
      <c r="AU841" s="358"/>
      <c r="AV841" s="543"/>
      <c r="AW841" s="1971"/>
      <c r="AX841" s="665"/>
      <c r="AY841" s="666"/>
      <c r="AZ841" s="1963"/>
      <c r="BA841" s="4"/>
      <c r="BB841" s="4"/>
      <c r="BC841" s="4"/>
      <c r="BD841" s="2395"/>
      <c r="BE841" s="1906"/>
      <c r="BF841" s="683"/>
      <c r="BG841" s="2466"/>
      <c r="BH841" s="2409"/>
      <c r="BI841" s="221"/>
      <c r="BJ841" s="221"/>
      <c r="BK841" s="221"/>
      <c r="BL841" s="220"/>
      <c r="BM841" s="1982"/>
      <c r="BN841" s="358"/>
      <c r="BO841" s="358"/>
      <c r="BP841" s="1983"/>
      <c r="BQ841" s="109"/>
      <c r="BR841" s="109"/>
      <c r="BS841" s="109"/>
      <c r="BT841" s="608"/>
      <c r="BU841" s="1939"/>
      <c r="BV841" s="109"/>
      <c r="BW841" s="109"/>
      <c r="BX841" s="1940"/>
      <c r="BY841" s="90"/>
      <c r="BZ841" s="90"/>
      <c r="CA841" s="90"/>
      <c r="CB841" s="120"/>
      <c r="CC841" s="41"/>
      <c r="CD841" s="41"/>
      <c r="CE841" s="41"/>
      <c r="CF841" s="100"/>
      <c r="CG841" s="38"/>
      <c r="CH841" s="38"/>
      <c r="CI841" s="38"/>
      <c r="CJ841" s="117"/>
      <c r="CK841" s="221"/>
      <c r="CL841" s="221"/>
      <c r="CM841" s="221"/>
      <c r="CN841" s="220"/>
      <c r="CO841" s="1858"/>
      <c r="CQ841" s="3"/>
      <c r="CR841" s="2020"/>
      <c r="CV841" s="121"/>
      <c r="CW841" s="2"/>
      <c r="CY841" s="3"/>
      <c r="CZ841" s="3"/>
      <c r="DA841" s="2"/>
      <c r="DC841" s="3"/>
      <c r="DD841" s="3"/>
      <c r="DE841" s="2"/>
      <c r="DG841" s="3"/>
      <c r="DH841" s="3"/>
      <c r="DI841" s="2"/>
      <c r="DK841" s="3"/>
      <c r="DL841" s="3"/>
      <c r="DM841" s="90"/>
      <c r="DN841" s="90"/>
      <c r="DO841" s="90"/>
      <c r="DP841" s="103"/>
      <c r="DQ841" s="2"/>
      <c r="DS841" s="3"/>
      <c r="DT841" s="121"/>
      <c r="DU841" s="491"/>
      <c r="DV841" s="492"/>
      <c r="DW841" s="492"/>
      <c r="DX841" s="725"/>
      <c r="DY841" s="2"/>
      <c r="EA841" s="3"/>
      <c r="EB841" s="121"/>
      <c r="EC841" s="2"/>
      <c r="EE841" s="3"/>
      <c r="EF841" s="121"/>
      <c r="EG841" s="2"/>
      <c r="EI841" s="3"/>
      <c r="EJ841" s="121"/>
      <c r="EK841" s="2"/>
      <c r="EM841" s="3"/>
      <c r="EN841" s="121"/>
      <c r="EO841" s="1870"/>
      <c r="EP841" s="462"/>
      <c r="EQ841" s="462"/>
      <c r="ER841" s="1871"/>
      <c r="ES841" s="2"/>
      <c r="EU841" s="3"/>
      <c r="EV841" s="121"/>
      <c r="EW841" s="2"/>
      <c r="EY841" s="3"/>
      <c r="EZ841" s="121"/>
      <c r="FA841" s="2"/>
      <c r="FC841" s="3"/>
      <c r="FD841" s="121"/>
      <c r="FE841" s="1682"/>
      <c r="FF841" s="1683"/>
      <c r="FG841" s="1684"/>
      <c r="FH841" s="1685"/>
      <c r="FL841" s="2252"/>
      <c r="FP841" s="2252"/>
      <c r="FQ841" s="1858"/>
      <c r="FT841" s="2252"/>
      <c r="FX841" s="2252"/>
      <c r="FY841" s="374"/>
      <c r="FZ841" s="374"/>
      <c r="GA841" s="374"/>
      <c r="GB841" s="2424"/>
      <c r="GC841" s="1906"/>
      <c r="GD841" s="683"/>
      <c r="GE841" s="683"/>
      <c r="GF841" s="1907"/>
      <c r="GG841" s="1858"/>
      <c r="GJ841" s="2252"/>
      <c r="GK841" s="1858"/>
      <c r="GN841" s="2252"/>
      <c r="GR841" s="2252"/>
      <c r="GV841" s="1858"/>
      <c r="GW841" s="1870"/>
      <c r="GX841" s="462"/>
      <c r="GY841" s="462"/>
      <c r="GZ841" s="1871"/>
      <c r="HA841" s="1870"/>
      <c r="HB841" s="462"/>
      <c r="HC841" s="462"/>
      <c r="HD841" s="1871"/>
      <c r="HE841" s="1870"/>
      <c r="HF841" s="462"/>
      <c r="HG841" s="462"/>
      <c r="HH841" s="1871"/>
      <c r="HI841" s="374"/>
      <c r="HJ841" s="374"/>
      <c r="HK841" s="374"/>
      <c r="HL841" s="2263"/>
      <c r="HM841" s="374"/>
      <c r="HN841" s="374"/>
      <c r="HO841" s="374"/>
      <c r="HP841" s="2263"/>
      <c r="HQ841" s="1870"/>
      <c r="HR841" s="462"/>
      <c r="HS841" s="462"/>
      <c r="HT841" s="1871"/>
      <c r="HU841" s="1870"/>
      <c r="HV841" s="462"/>
      <c r="HW841" s="462"/>
      <c r="HX841" s="1871"/>
      <c r="HY841" s="1870"/>
      <c r="HZ841" s="462"/>
      <c r="IA841" s="462"/>
      <c r="IB841" s="1871"/>
      <c r="IC841" s="374"/>
      <c r="ID841" s="374"/>
      <c r="IE841" s="374"/>
      <c r="IF841" s="2263"/>
      <c r="IG841" s="1870"/>
      <c r="IH841" s="462"/>
      <c r="II841" s="462"/>
      <c r="IJ841" s="1871"/>
      <c r="IK841" s="1870"/>
      <c r="IL841" s="462"/>
      <c r="IM841" s="462"/>
      <c r="IN841" s="1871"/>
      <c r="IO841" s="2477"/>
      <c r="IP841" s="2477"/>
      <c r="IQ841" s="2477"/>
      <c r="IR841" s="2478"/>
      <c r="IS841" s="1869"/>
      <c r="IT841" s="374"/>
      <c r="IU841" s="374"/>
      <c r="IV841" s="2263"/>
      <c r="IW841" s="1870"/>
      <c r="IX841" s="462"/>
      <c r="IY841" s="462"/>
      <c r="IZ841" s="1871"/>
      <c r="JA841" s="1870"/>
      <c r="JB841" s="462"/>
      <c r="JC841" s="462"/>
      <c r="JD841" s="1871"/>
      <c r="JE841" s="1870"/>
      <c r="JF841" s="462"/>
      <c r="JG841" s="462"/>
      <c r="JH841" s="1871"/>
      <c r="JI841" s="1870"/>
      <c r="JJ841" s="462"/>
      <c r="JK841" s="462"/>
      <c r="JL841" s="1871"/>
      <c r="JM841" s="1869"/>
      <c r="JN841" s="374"/>
      <c r="JO841" s="374"/>
      <c r="JP841" s="2263"/>
      <c r="JQ841" s="2680">
        <v>5</v>
      </c>
      <c r="JR841" s="2681">
        <v>4</v>
      </c>
      <c r="JS841" s="2681">
        <v>6</v>
      </c>
      <c r="JT841" s="1871">
        <f t="shared" si="1301"/>
        <v>15</v>
      </c>
      <c r="JU841" s="1870"/>
      <c r="JV841" s="462"/>
      <c r="JW841" s="462"/>
      <c r="JX841" s="1871"/>
      <c r="JY841" s="1870"/>
      <c r="JZ841" s="462"/>
      <c r="KA841" s="462"/>
      <c r="KB841" s="1871"/>
      <c r="KC841" s="1870"/>
      <c r="KD841" s="462"/>
      <c r="KE841" s="462"/>
      <c r="KF841" s="1871"/>
      <c r="KG841" s="2680">
        <v>5</v>
      </c>
      <c r="KH841" s="2681">
        <v>5.5</v>
      </c>
      <c r="KI841" s="2681">
        <v>6.5</v>
      </c>
      <c r="KJ841" s="1871">
        <f t="shared" si="1302"/>
        <v>17</v>
      </c>
      <c r="KK841" s="1869"/>
      <c r="KL841" s="374"/>
      <c r="KM841" s="374"/>
      <c r="KN841" s="2263"/>
      <c r="KO841" s="1870"/>
      <c r="KP841" s="462"/>
      <c r="KQ841" s="462"/>
      <c r="KR841" s="1871"/>
      <c r="KS841" s="1870"/>
      <c r="KT841" s="462"/>
      <c r="KU841" s="462"/>
      <c r="KV841" s="1871"/>
      <c r="KW841" s="1869"/>
      <c r="KX841" s="374"/>
      <c r="KY841" s="374"/>
      <c r="KZ841" s="2263"/>
      <c r="LA841" s="1870"/>
      <c r="LB841" s="462"/>
      <c r="LC841" s="462"/>
      <c r="LD841" s="1871"/>
      <c r="LE841" s="1869"/>
      <c r="LF841" s="374"/>
      <c r="LG841" s="374"/>
      <c r="LH841" s="2263"/>
      <c r="LI841" s="1869"/>
      <c r="LJ841" s="374"/>
      <c r="LK841" s="374"/>
      <c r="LL841" s="2263"/>
      <c r="LM841" s="1869"/>
      <c r="LN841" s="374"/>
      <c r="LO841" s="374"/>
      <c r="LP841" s="2263"/>
      <c r="LQ841" s="1869"/>
      <c r="LR841" s="374"/>
      <c r="LS841" s="374"/>
      <c r="LT841" s="2263"/>
      <c r="LU841" s="1869"/>
      <c r="LV841" s="374"/>
      <c r="LW841" s="374"/>
      <c r="LX841" s="2263"/>
      <c r="LY841" s="1869"/>
      <c r="LZ841" s="374"/>
      <c r="MA841" s="374"/>
      <c r="MB841" s="2263"/>
      <c r="MC841" s="1869"/>
      <c r="MD841" s="374"/>
      <c r="ME841" s="374"/>
      <c r="MF841" s="2263"/>
      <c r="MG841" s="1869"/>
      <c r="MH841" s="374"/>
      <c r="MI841" s="374"/>
      <c r="MJ841" s="2263"/>
      <c r="MK841" s="1869"/>
      <c r="ML841" s="374"/>
      <c r="MM841" s="374"/>
      <c r="MN841" s="2263"/>
      <c r="MO841" s="2680">
        <v>5</v>
      </c>
      <c r="MP841" s="2681">
        <v>5.5</v>
      </c>
      <c r="MQ841" s="2681">
        <v>6.5</v>
      </c>
      <c r="MR841" s="1871">
        <f t="shared" si="1303"/>
        <v>17</v>
      </c>
      <c r="MS841" s="2680">
        <v>5</v>
      </c>
      <c r="MT841" s="2681">
        <v>5.5</v>
      </c>
      <c r="MU841" s="2681">
        <v>6</v>
      </c>
      <c r="MV841" s="1871">
        <f t="shared" si="1315"/>
        <v>16.5</v>
      </c>
      <c r="MW841" s="2680">
        <v>4</v>
      </c>
      <c r="MX841" s="2681">
        <v>4</v>
      </c>
      <c r="MY841" s="2681">
        <v>6</v>
      </c>
      <c r="MZ841" s="1871">
        <f t="shared" ref="MZ841:MZ842" si="1327">MY841+MX841+MW841</f>
        <v>14</v>
      </c>
      <c r="NA841" s="2680">
        <v>5.5</v>
      </c>
      <c r="NB841" s="2681">
        <v>5</v>
      </c>
      <c r="NC841" s="2681">
        <v>6.5</v>
      </c>
      <c r="ND841" s="1871">
        <f t="shared" ref="ND839:ND849" si="1328">NC841+NB841+NA841</f>
        <v>17</v>
      </c>
    </row>
    <row r="842" spans="1:368" s="78" customFormat="1" thickBot="1">
      <c r="A842" s="899"/>
      <c r="B842" s="1754"/>
      <c r="C842" s="1790"/>
      <c r="D842" s="2331"/>
      <c r="E842" s="1790"/>
      <c r="F842" s="2342"/>
      <c r="G842" s="2342" t="s">
        <v>895</v>
      </c>
      <c r="H842" s="2343">
        <f t="shared" si="1307"/>
        <v>4.5078571428571426</v>
      </c>
      <c r="I842" s="2343">
        <f t="shared" si="1308"/>
        <v>4.722142857142857</v>
      </c>
      <c r="J842" s="2343">
        <f t="shared" si="1309"/>
        <v>5.9628571428571435</v>
      </c>
      <c r="K842" s="2214">
        <f t="shared" si="1320"/>
        <v>15.192857142857143</v>
      </c>
      <c r="L842" s="1754"/>
      <c r="M842" s="65"/>
      <c r="N842" s="65"/>
      <c r="O842" s="65"/>
      <c r="P842" s="218"/>
      <c r="Q842" s="2496"/>
      <c r="R842" s="2483"/>
      <c r="S842" s="2483"/>
      <c r="T842" s="2484"/>
      <c r="U842" s="41"/>
      <c r="V842" s="41"/>
      <c r="W842" s="41"/>
      <c r="X842" s="100"/>
      <c r="Y842" s="101"/>
      <c r="Z842" s="101"/>
      <c r="AA842" s="101"/>
      <c r="AB842" s="102"/>
      <c r="AC842" s="2684">
        <v>3.5</v>
      </c>
      <c r="AD842" s="2684">
        <v>4.5</v>
      </c>
      <c r="AE842" s="2684">
        <v>5.5</v>
      </c>
      <c r="AF842" s="356">
        <f t="shared" si="1300"/>
        <v>13.5</v>
      </c>
      <c r="AG842" s="358"/>
      <c r="AH842" s="358"/>
      <c r="AI842" s="358"/>
      <c r="AJ842" s="543"/>
      <c r="AK842" s="485"/>
      <c r="AL842" s="486"/>
      <c r="AM842" s="486"/>
      <c r="AN842" s="2361"/>
      <c r="AO842" s="2227"/>
      <c r="AP842" s="2227"/>
      <c r="AQ842" s="2227"/>
      <c r="AR842" s="108"/>
      <c r="AS842" s="358"/>
      <c r="AT842" s="358"/>
      <c r="AU842" s="358"/>
      <c r="AV842" s="543"/>
      <c r="AW842" s="1971"/>
      <c r="AX842" s="665"/>
      <c r="AY842" s="666"/>
      <c r="AZ842" s="1963"/>
      <c r="BA842" s="4"/>
      <c r="BB842" s="4"/>
      <c r="BC842" s="4"/>
      <c r="BD842" s="2395"/>
      <c r="BE842" s="2418"/>
      <c r="BF842" s="378"/>
      <c r="BG842" s="2448"/>
      <c r="BH842" s="369"/>
      <c r="BI842" s="221"/>
      <c r="BJ842" s="221"/>
      <c r="BK842" s="221"/>
      <c r="BL842" s="220"/>
      <c r="BM842" s="1982"/>
      <c r="BN842" s="358"/>
      <c r="BO842" s="358"/>
      <c r="BP842" s="1983"/>
      <c r="BQ842" s="109"/>
      <c r="BR842" s="109"/>
      <c r="BS842" s="109"/>
      <c r="BT842" s="608"/>
      <c r="BU842" s="1939"/>
      <c r="BV842" s="109"/>
      <c r="BW842" s="109"/>
      <c r="BX842" s="1940"/>
      <c r="BY842" s="90"/>
      <c r="BZ842" s="90"/>
      <c r="CA842" s="90"/>
      <c r="CB842" s="120"/>
      <c r="CC842" s="41"/>
      <c r="CD842" s="41"/>
      <c r="CE842" s="41"/>
      <c r="CF842" s="100"/>
      <c r="CG842" s="38"/>
      <c r="CH842" s="38"/>
      <c r="CI842" s="38"/>
      <c r="CJ842" s="117"/>
      <c r="CK842" s="221"/>
      <c r="CL842" s="221"/>
      <c r="CM842" s="221"/>
      <c r="CN842" s="220"/>
      <c r="CO842" s="1858"/>
      <c r="CQ842" s="3"/>
      <c r="CR842" s="2020"/>
      <c r="CV842" s="121"/>
      <c r="CW842" s="2"/>
      <c r="CY842" s="3"/>
      <c r="CZ842" s="3"/>
      <c r="DA842" s="2"/>
      <c r="DC842" s="3"/>
      <c r="DD842" s="3"/>
      <c r="DE842" s="2"/>
      <c r="DG842" s="3"/>
      <c r="DH842" s="3"/>
      <c r="DI842" s="2"/>
      <c r="DK842" s="3"/>
      <c r="DL842" s="3"/>
      <c r="DM842" s="90"/>
      <c r="DN842" s="90"/>
      <c r="DO842" s="90"/>
      <c r="DP842" s="103"/>
      <c r="DQ842" s="2"/>
      <c r="DS842" s="3"/>
      <c r="DT842" s="121"/>
      <c r="DU842" s="491"/>
      <c r="DV842" s="492"/>
      <c r="DW842" s="492"/>
      <c r="DX842" s="725"/>
      <c r="DY842" s="2"/>
      <c r="EA842" s="3"/>
      <c r="EB842" s="121"/>
      <c r="EC842" s="2"/>
      <c r="EE842" s="3"/>
      <c r="EF842" s="121"/>
      <c r="EG842" s="2"/>
      <c r="EI842" s="3"/>
      <c r="EJ842" s="121"/>
      <c r="EK842" s="2"/>
      <c r="EM842" s="3"/>
      <c r="EN842" s="121"/>
      <c r="EO842" s="1870"/>
      <c r="EP842" s="462"/>
      <c r="EQ842" s="462"/>
      <c r="ER842" s="1871"/>
      <c r="ES842" s="2"/>
      <c r="EU842" s="3"/>
      <c r="EV842" s="121"/>
      <c r="EW842" s="2"/>
      <c r="EY842" s="3"/>
      <c r="EZ842" s="121"/>
      <c r="FA842" s="2"/>
      <c r="FC842" s="3"/>
      <c r="FD842" s="121"/>
      <c r="FE842" s="1682"/>
      <c r="FF842" s="1683"/>
      <c r="FG842" s="1684"/>
      <c r="FH842" s="1685"/>
      <c r="FL842" s="2252"/>
      <c r="FP842" s="2252"/>
      <c r="FQ842" s="1858"/>
      <c r="FT842" s="2252"/>
      <c r="FX842" s="2252"/>
      <c r="FY842" s="374"/>
      <c r="FZ842" s="374"/>
      <c r="GA842" s="374"/>
      <c r="GB842" s="2424"/>
      <c r="GC842" s="1906"/>
      <c r="GD842" s="683"/>
      <c r="GE842" s="683"/>
      <c r="GF842" s="1907"/>
      <c r="GG842" s="1858"/>
      <c r="GJ842" s="2252"/>
      <c r="GK842" s="1858"/>
      <c r="GN842" s="2252"/>
      <c r="GR842" s="2252"/>
      <c r="GV842" s="1858"/>
      <c r="GW842" s="1870"/>
      <c r="GX842" s="462"/>
      <c r="GY842" s="462"/>
      <c r="GZ842" s="1871"/>
      <c r="HA842" s="1870"/>
      <c r="HB842" s="462"/>
      <c r="HC842" s="462"/>
      <c r="HD842" s="1871"/>
      <c r="HE842" s="1870"/>
      <c r="HF842" s="462"/>
      <c r="HG842" s="462"/>
      <c r="HH842" s="1871"/>
      <c r="HI842" s="374"/>
      <c r="HJ842" s="374"/>
      <c r="HK842" s="374"/>
      <c r="HL842" s="2263"/>
      <c r="HM842" s="374"/>
      <c r="HN842" s="374"/>
      <c r="HO842" s="374"/>
      <c r="HP842" s="2263"/>
      <c r="HQ842" s="1870"/>
      <c r="HR842" s="462"/>
      <c r="HS842" s="462"/>
      <c r="HT842" s="1871"/>
      <c r="HU842" s="1870"/>
      <c r="HV842" s="462"/>
      <c r="HW842" s="462"/>
      <c r="HX842" s="1871"/>
      <c r="HY842" s="1870"/>
      <c r="HZ842" s="462"/>
      <c r="IA842" s="462"/>
      <c r="IB842" s="1871"/>
      <c r="IC842" s="374"/>
      <c r="ID842" s="374"/>
      <c r="IE842" s="374"/>
      <c r="IF842" s="2263"/>
      <c r="IG842" s="1870"/>
      <c r="IH842" s="462"/>
      <c r="II842" s="462"/>
      <c r="IJ842" s="1871"/>
      <c r="IK842" s="1870"/>
      <c r="IL842" s="462"/>
      <c r="IM842" s="462"/>
      <c r="IN842" s="1871"/>
      <c r="IO842" s="2477"/>
      <c r="IP842" s="2477"/>
      <c r="IQ842" s="2477"/>
      <c r="IR842" s="2478"/>
      <c r="IS842" s="1869"/>
      <c r="IT842" s="374"/>
      <c r="IU842" s="374"/>
      <c r="IV842" s="2263"/>
      <c r="IW842" s="1870"/>
      <c r="IX842" s="462"/>
      <c r="IY842" s="462"/>
      <c r="IZ842" s="1871"/>
      <c r="JA842" s="1870"/>
      <c r="JB842" s="462"/>
      <c r="JC842" s="462"/>
      <c r="JD842" s="1871"/>
      <c r="JE842" s="1870"/>
      <c r="JF842" s="462"/>
      <c r="JG842" s="462"/>
      <c r="JH842" s="1871"/>
      <c r="JI842" s="1870"/>
      <c r="JJ842" s="462"/>
      <c r="JK842" s="462"/>
      <c r="JL842" s="1871"/>
      <c r="JM842" s="1869"/>
      <c r="JN842" s="374"/>
      <c r="JO842" s="374"/>
      <c r="JP842" s="2263"/>
      <c r="JQ842" s="2680">
        <v>4</v>
      </c>
      <c r="JR842" s="2681">
        <v>5</v>
      </c>
      <c r="JS842" s="2681">
        <v>6</v>
      </c>
      <c r="JT842" s="1871">
        <f t="shared" si="1301"/>
        <v>15</v>
      </c>
      <c r="JU842" s="1870"/>
      <c r="JV842" s="462"/>
      <c r="JW842" s="462"/>
      <c r="JX842" s="1871"/>
      <c r="JY842" s="1870"/>
      <c r="JZ842" s="462"/>
      <c r="KA842" s="462"/>
      <c r="KB842" s="1871"/>
      <c r="KC842" s="1870"/>
      <c r="KD842" s="462"/>
      <c r="KE842" s="462"/>
      <c r="KF842" s="1871"/>
      <c r="KG842" s="2680">
        <v>5.5</v>
      </c>
      <c r="KH842" s="2681">
        <v>5</v>
      </c>
      <c r="KI842" s="2681">
        <v>6.5</v>
      </c>
      <c r="KJ842" s="1871">
        <f t="shared" si="1302"/>
        <v>17</v>
      </c>
      <c r="KK842" s="1869"/>
      <c r="KL842" s="374"/>
      <c r="KM842" s="374"/>
      <c r="KN842" s="2263"/>
      <c r="KO842" s="1870"/>
      <c r="KP842" s="462"/>
      <c r="KQ842" s="462"/>
      <c r="KR842" s="1871"/>
      <c r="KS842" s="1870"/>
      <c r="KT842" s="462"/>
      <c r="KU842" s="462"/>
      <c r="KV842" s="1871"/>
      <c r="KW842" s="1869"/>
      <c r="KX842" s="374"/>
      <c r="KY842" s="374"/>
      <c r="KZ842" s="2263"/>
      <c r="LA842" s="2569"/>
      <c r="LB842" s="805"/>
      <c r="LC842" s="805"/>
      <c r="LD842" s="2568"/>
      <c r="LE842" s="1869"/>
      <c r="LF842" s="374"/>
      <c r="LG842" s="374"/>
      <c r="LH842" s="2263"/>
      <c r="LI842" s="1869"/>
      <c r="LJ842" s="374"/>
      <c r="LK842" s="374"/>
      <c r="LL842" s="2263"/>
      <c r="LM842" s="1869"/>
      <c r="LN842" s="374"/>
      <c r="LO842" s="374"/>
      <c r="LP842" s="2263"/>
      <c r="LQ842" s="1869"/>
      <c r="LR842" s="374"/>
      <c r="LS842" s="374"/>
      <c r="LT842" s="2263"/>
      <c r="LU842" s="1869"/>
      <c r="LV842" s="374"/>
      <c r="LW842" s="374"/>
      <c r="LX842" s="2263"/>
      <c r="LY842" s="1869"/>
      <c r="LZ842" s="374"/>
      <c r="MA842" s="374"/>
      <c r="MB842" s="2263"/>
      <c r="MC842" s="1869"/>
      <c r="MD842" s="374"/>
      <c r="ME842" s="374"/>
      <c r="MF842" s="2263"/>
      <c r="MG842" s="1869"/>
      <c r="MH842" s="374"/>
      <c r="MI842" s="374"/>
      <c r="MJ842" s="2263"/>
      <c r="MK842" s="1869"/>
      <c r="ML842" s="374"/>
      <c r="MM842" s="374"/>
      <c r="MN842" s="2263"/>
      <c r="MO842" s="2680">
        <v>6</v>
      </c>
      <c r="MP842" s="2681">
        <v>5</v>
      </c>
      <c r="MQ842" s="2681">
        <v>6.5</v>
      </c>
      <c r="MR842" s="1871">
        <f t="shared" si="1303"/>
        <v>17.5</v>
      </c>
      <c r="MS842" s="2682">
        <f t="shared" ref="MS842" si="1329">MV842*6/20</f>
        <v>5.0550000000000006</v>
      </c>
      <c r="MT842" s="2683">
        <f t="shared" ref="MT842" si="1330">MV842*6/20</f>
        <v>5.0550000000000006</v>
      </c>
      <c r="MU842" s="2683">
        <f t="shared" ref="MU842" si="1331">MV842*8/20</f>
        <v>6.74</v>
      </c>
      <c r="MV842" s="2568">
        <v>16.850000000000001</v>
      </c>
      <c r="MW842" s="2680">
        <v>4</v>
      </c>
      <c r="MX842" s="2681">
        <v>4</v>
      </c>
      <c r="MY842" s="2681">
        <v>5</v>
      </c>
      <c r="MZ842" s="1871">
        <f t="shared" si="1327"/>
        <v>13</v>
      </c>
      <c r="NA842" s="2680">
        <v>3.5</v>
      </c>
      <c r="NB842" s="2681">
        <v>4.5</v>
      </c>
      <c r="NC842" s="2681">
        <v>5.5</v>
      </c>
      <c r="ND842" s="1871">
        <f t="shared" si="1328"/>
        <v>13.5</v>
      </c>
    </row>
    <row r="843" spans="1:368" s="78" customFormat="1" thickBot="1">
      <c r="A843" s="899"/>
      <c r="B843" s="1754"/>
      <c r="C843" s="1790"/>
      <c r="D843" s="2331"/>
      <c r="E843" s="1790"/>
      <c r="F843" s="2342"/>
      <c r="G843" s="2342" t="s">
        <v>258</v>
      </c>
      <c r="H843" s="2354">
        <f t="shared" si="1307"/>
        <v>5.4571428571428573</v>
      </c>
      <c r="I843" s="2343">
        <f t="shared" si="1308"/>
        <v>4.8857142857142861</v>
      </c>
      <c r="J843" s="2343">
        <f t="shared" si="1309"/>
        <v>5.7285714285714286</v>
      </c>
      <c r="K843" s="2214">
        <f t="shared" si="1320"/>
        <v>16.071428571428573</v>
      </c>
      <c r="L843" s="1754"/>
      <c r="M843" s="65"/>
      <c r="N843" s="65"/>
      <c r="O843" s="65"/>
      <c r="P843" s="218"/>
      <c r="Q843" s="2496"/>
      <c r="R843" s="2483"/>
      <c r="S843" s="2483"/>
      <c r="T843" s="2484"/>
      <c r="U843" s="41"/>
      <c r="V843" s="41"/>
      <c r="W843" s="41"/>
      <c r="X843" s="100"/>
      <c r="Y843" s="101"/>
      <c r="Z843" s="101"/>
      <c r="AA843" s="101"/>
      <c r="AB843" s="102"/>
      <c r="AC843" s="2497">
        <f t="shared" ref="AC843" si="1332">AF843*6/20</f>
        <v>4.2</v>
      </c>
      <c r="AD843" s="2473">
        <f t="shared" ref="AD843" si="1333">AF843*6/20</f>
        <v>4.2</v>
      </c>
      <c r="AE843" s="2473">
        <f t="shared" ref="AE843" si="1334">AF843*8/20</f>
        <v>5.6</v>
      </c>
      <c r="AF843" s="2498">
        <v>14</v>
      </c>
      <c r="AG843" s="358"/>
      <c r="AH843" s="358"/>
      <c r="AI843" s="358"/>
      <c r="AJ843" s="543"/>
      <c r="AK843" s="485"/>
      <c r="AL843" s="486"/>
      <c r="AM843" s="486"/>
      <c r="AN843" s="2361"/>
      <c r="AO843" s="2227"/>
      <c r="AP843" s="2227"/>
      <c r="AQ843" s="2227"/>
      <c r="AR843" s="108"/>
      <c r="AS843" s="358"/>
      <c r="AT843" s="358"/>
      <c r="AU843" s="358"/>
      <c r="AV843" s="543"/>
      <c r="AW843" s="1971"/>
      <c r="AX843" s="665"/>
      <c r="AY843" s="666"/>
      <c r="AZ843" s="1963"/>
      <c r="BA843" s="4"/>
      <c r="BB843" s="4"/>
      <c r="BC843" s="4"/>
      <c r="BD843" s="2395"/>
      <c r="BE843" s="2418"/>
      <c r="BF843" s="378"/>
      <c r="BG843" s="2448"/>
      <c r="BH843" s="369"/>
      <c r="BI843" s="221"/>
      <c r="BJ843" s="221"/>
      <c r="BK843" s="221"/>
      <c r="BL843" s="220"/>
      <c r="BM843" s="1982"/>
      <c r="BN843" s="358"/>
      <c r="BO843" s="358"/>
      <c r="BP843" s="1983"/>
      <c r="BQ843" s="109"/>
      <c r="BR843" s="109"/>
      <c r="BS843" s="109"/>
      <c r="BT843" s="608"/>
      <c r="BU843" s="1939"/>
      <c r="BV843" s="109"/>
      <c r="BW843" s="109"/>
      <c r="BX843" s="1940"/>
      <c r="BY843" s="90"/>
      <c r="BZ843" s="90"/>
      <c r="CA843" s="90"/>
      <c r="CB843" s="120"/>
      <c r="CC843" s="41"/>
      <c r="CD843" s="41"/>
      <c r="CE843" s="41"/>
      <c r="CF843" s="100"/>
      <c r="CG843" s="38"/>
      <c r="CH843" s="38"/>
      <c r="CI843" s="38"/>
      <c r="CJ843" s="117"/>
      <c r="CK843" s="221"/>
      <c r="CL843" s="221"/>
      <c r="CM843" s="221"/>
      <c r="CN843" s="220"/>
      <c r="CO843" s="1858"/>
      <c r="CQ843" s="3"/>
      <c r="CR843" s="2020"/>
      <c r="CV843" s="121"/>
      <c r="CW843" s="2"/>
      <c r="CY843" s="3"/>
      <c r="CZ843" s="3"/>
      <c r="DA843" s="2"/>
      <c r="DC843" s="3"/>
      <c r="DD843" s="3"/>
      <c r="DE843" s="2"/>
      <c r="DG843" s="3"/>
      <c r="DH843" s="3"/>
      <c r="DI843" s="2"/>
      <c r="DK843" s="3"/>
      <c r="DL843" s="3"/>
      <c r="DM843" s="90"/>
      <c r="DN843" s="90"/>
      <c r="DO843" s="90"/>
      <c r="DP843" s="103"/>
      <c r="DQ843" s="2"/>
      <c r="DS843" s="3"/>
      <c r="DT843" s="121"/>
      <c r="DU843" s="491"/>
      <c r="DV843" s="492"/>
      <c r="DW843" s="492"/>
      <c r="DX843" s="725"/>
      <c r="DY843" s="2"/>
      <c r="EA843" s="3"/>
      <c r="EB843" s="121"/>
      <c r="EC843" s="2"/>
      <c r="EE843" s="3"/>
      <c r="EF843" s="121"/>
      <c r="EG843" s="2"/>
      <c r="EI843" s="3"/>
      <c r="EJ843" s="121"/>
      <c r="EK843" s="2"/>
      <c r="EM843" s="3"/>
      <c r="EN843" s="121"/>
      <c r="EO843" s="1870"/>
      <c r="EP843" s="462"/>
      <c r="EQ843" s="462"/>
      <c r="ER843" s="1871"/>
      <c r="ES843" s="2"/>
      <c r="EU843" s="3"/>
      <c r="EV843" s="121"/>
      <c r="EW843" s="2"/>
      <c r="EY843" s="3"/>
      <c r="EZ843" s="121"/>
      <c r="FA843" s="2"/>
      <c r="FC843" s="3"/>
      <c r="FD843" s="121"/>
      <c r="FE843" s="1682"/>
      <c r="FF843" s="1683"/>
      <c r="FG843" s="1684"/>
      <c r="FH843" s="1685"/>
      <c r="FL843" s="2252"/>
      <c r="FP843" s="2252"/>
      <c r="FQ843" s="1858"/>
      <c r="FT843" s="2252"/>
      <c r="FX843" s="2252"/>
      <c r="FY843" s="1906"/>
      <c r="FZ843" s="683"/>
      <c r="GA843" s="683"/>
      <c r="GB843" s="1907"/>
      <c r="GC843" s="1870"/>
      <c r="GD843" s="462"/>
      <c r="GE843" s="462"/>
      <c r="GF843" s="1871"/>
      <c r="GG843" s="1858"/>
      <c r="GJ843" s="2252"/>
      <c r="GK843" s="1858"/>
      <c r="GN843" s="2252"/>
      <c r="GR843" s="2252"/>
      <c r="GV843" s="1858"/>
      <c r="GW843" s="2477"/>
      <c r="GX843" s="2477"/>
      <c r="GY843" s="2477"/>
      <c r="GZ843" s="2478"/>
      <c r="HA843" s="1870"/>
      <c r="HB843" s="462"/>
      <c r="HC843" s="462"/>
      <c r="HD843" s="1871"/>
      <c r="HE843" s="1870"/>
      <c r="HF843" s="462"/>
      <c r="HG843" s="462"/>
      <c r="HH843" s="1871"/>
      <c r="HI843" s="2477"/>
      <c r="HJ843" s="2477"/>
      <c r="HK843" s="2477"/>
      <c r="HL843" s="2478"/>
      <c r="HM843" s="374"/>
      <c r="HN843" s="374"/>
      <c r="HO843" s="374"/>
      <c r="HP843" s="2263"/>
      <c r="HQ843" s="1870"/>
      <c r="HR843" s="462"/>
      <c r="HS843" s="462"/>
      <c r="HT843" s="1871"/>
      <c r="HU843" s="1870"/>
      <c r="HV843" s="462"/>
      <c r="HW843" s="462"/>
      <c r="HX843" s="1871"/>
      <c r="HY843" s="1870"/>
      <c r="HZ843" s="462"/>
      <c r="IA843" s="462"/>
      <c r="IB843" s="1871"/>
      <c r="IC843" s="374"/>
      <c r="ID843" s="374"/>
      <c r="IE843" s="374"/>
      <c r="IF843" s="2263"/>
      <c r="IG843" s="1870"/>
      <c r="IH843" s="462"/>
      <c r="II843" s="462"/>
      <c r="IJ843" s="1871"/>
      <c r="IK843" s="1870"/>
      <c r="IL843" s="462"/>
      <c r="IM843" s="462"/>
      <c r="IN843" s="1871"/>
      <c r="IO843" s="1869"/>
      <c r="IP843" s="374"/>
      <c r="IQ843" s="374"/>
      <c r="IR843" s="2263"/>
      <c r="IS843" s="1869"/>
      <c r="IT843" s="374"/>
      <c r="IU843" s="374"/>
      <c r="IV843" s="2263"/>
      <c r="IW843" s="1870"/>
      <c r="IX843" s="462"/>
      <c r="IY843" s="462"/>
      <c r="IZ843" s="1871"/>
      <c r="JA843" s="1870"/>
      <c r="JB843" s="462"/>
      <c r="JC843" s="462"/>
      <c r="JD843" s="1871"/>
      <c r="JE843" s="1870"/>
      <c r="JF843" s="462"/>
      <c r="JG843" s="462"/>
      <c r="JH843" s="1871"/>
      <c r="JI843" s="1870"/>
      <c r="JJ843" s="462"/>
      <c r="JK843" s="462"/>
      <c r="JL843" s="1871"/>
      <c r="JM843" s="1869"/>
      <c r="JN843" s="374"/>
      <c r="JO843" s="374"/>
      <c r="JP843" s="2263"/>
      <c r="JQ843" s="2680">
        <v>5</v>
      </c>
      <c r="JR843" s="2681">
        <v>5</v>
      </c>
      <c r="JS843" s="2681">
        <v>6</v>
      </c>
      <c r="JT843" s="1871">
        <f t="shared" si="1301"/>
        <v>16</v>
      </c>
      <c r="JU843" s="1870"/>
      <c r="JV843" s="462"/>
      <c r="JW843" s="462"/>
      <c r="JX843" s="1871"/>
      <c r="JY843" s="1870"/>
      <c r="JZ843" s="462"/>
      <c r="KA843" s="462"/>
      <c r="KB843" s="1871"/>
      <c r="KC843" s="1870"/>
      <c r="KD843" s="462"/>
      <c r="KE843" s="462"/>
      <c r="KF843" s="1871"/>
      <c r="KG843" s="2680">
        <v>6</v>
      </c>
      <c r="KH843" s="2681">
        <v>5</v>
      </c>
      <c r="KI843" s="2681">
        <v>5.5</v>
      </c>
      <c r="KJ843" s="1871">
        <f t="shared" si="1302"/>
        <v>16.5</v>
      </c>
      <c r="KK843" s="1869"/>
      <c r="KL843" s="374"/>
      <c r="KM843" s="374"/>
      <c r="KN843" s="2263"/>
      <c r="KO843" s="1870"/>
      <c r="KP843" s="462"/>
      <c r="KQ843" s="462"/>
      <c r="KR843" s="1871"/>
      <c r="KS843" s="1870"/>
      <c r="KT843" s="462"/>
      <c r="KU843" s="462"/>
      <c r="KV843" s="1871"/>
      <c r="KW843" s="1869"/>
      <c r="KX843" s="374"/>
      <c r="KY843" s="374"/>
      <c r="KZ843" s="2263"/>
      <c r="LA843" s="1870"/>
      <c r="LB843" s="462"/>
      <c r="LC843" s="462"/>
      <c r="LD843" s="1871"/>
      <c r="LE843" s="1869"/>
      <c r="LF843" s="374"/>
      <c r="LG843" s="374"/>
      <c r="LH843" s="2263"/>
      <c r="LI843" s="1869"/>
      <c r="LJ843" s="374"/>
      <c r="LK843" s="374"/>
      <c r="LL843" s="2263"/>
      <c r="LM843" s="1869"/>
      <c r="LN843" s="374"/>
      <c r="LO843" s="374"/>
      <c r="LP843" s="2263"/>
      <c r="LQ843" s="1869"/>
      <c r="LR843" s="374"/>
      <c r="LS843" s="374"/>
      <c r="LT843" s="2263"/>
      <c r="LU843" s="1869"/>
      <c r="LV843" s="374"/>
      <c r="LW843" s="374"/>
      <c r="LX843" s="2263"/>
      <c r="LY843" s="1869"/>
      <c r="LZ843" s="374"/>
      <c r="MA843" s="374"/>
      <c r="MB843" s="2263"/>
      <c r="MC843" s="1869"/>
      <c r="MD843" s="374"/>
      <c r="ME843" s="374"/>
      <c r="MF843" s="2263"/>
      <c r="MG843" s="1869"/>
      <c r="MH843" s="374"/>
      <c r="MI843" s="374"/>
      <c r="MJ843" s="2263"/>
      <c r="MK843" s="1869"/>
      <c r="ML843" s="374"/>
      <c r="MM843" s="374"/>
      <c r="MN843" s="2263"/>
      <c r="MO843" s="2680">
        <v>6</v>
      </c>
      <c r="MP843" s="2681">
        <v>5</v>
      </c>
      <c r="MQ843" s="2681">
        <v>5.5</v>
      </c>
      <c r="MR843" s="1871">
        <f t="shared" si="1303"/>
        <v>16.5</v>
      </c>
      <c r="MS843" s="2680">
        <v>6</v>
      </c>
      <c r="MT843" s="2681">
        <v>5</v>
      </c>
      <c r="MU843" s="2681">
        <v>5.5</v>
      </c>
      <c r="MV843" s="1871">
        <f t="shared" si="1315"/>
        <v>16.5</v>
      </c>
      <c r="MW843" s="2680">
        <v>6</v>
      </c>
      <c r="MX843" s="2681">
        <v>5</v>
      </c>
      <c r="MY843" s="2681">
        <v>6</v>
      </c>
      <c r="MZ843" s="1871">
        <f t="shared" ref="MZ843:MZ853" si="1335">MY843+MX843+MW843</f>
        <v>17</v>
      </c>
      <c r="NA843" s="2680">
        <v>5</v>
      </c>
      <c r="NB843" s="2681">
        <v>5</v>
      </c>
      <c r="NC843" s="2681">
        <v>6</v>
      </c>
      <c r="ND843" s="1871">
        <f t="shared" si="1328"/>
        <v>16</v>
      </c>
    </row>
    <row r="844" spans="1:368" s="78" customFormat="1" thickBot="1">
      <c r="A844" s="899"/>
      <c r="B844" s="1754"/>
      <c r="C844" s="1790"/>
      <c r="D844" s="2331"/>
      <c r="E844" s="1790"/>
      <c r="F844" s="2342"/>
      <c r="G844" s="2342" t="s">
        <v>896</v>
      </c>
      <c r="H844" s="2343">
        <f t="shared" si="1307"/>
        <v>5</v>
      </c>
      <c r="I844" s="2343">
        <f t="shared" si="1308"/>
        <v>4.6428571428571432</v>
      </c>
      <c r="J844" s="2343">
        <f>AVERAGE(S844,CI844,BG844,DW844,JS844,AY844,AE844,KI844,MQ844,BO844,MU844,MY844,NC844)</f>
        <v>5.6428571428571432</v>
      </c>
      <c r="K844" s="2214">
        <f t="shared" ref="K844" si="1336">SUM(H844:J844)</f>
        <v>15.285714285714285</v>
      </c>
      <c r="L844" s="1754"/>
      <c r="M844" s="65"/>
      <c r="N844" s="65"/>
      <c r="O844" s="65"/>
      <c r="P844" s="218"/>
      <c r="Q844" s="2496"/>
      <c r="R844" s="2483"/>
      <c r="S844" s="2483"/>
      <c r="T844" s="2484"/>
      <c r="U844" s="41"/>
      <c r="V844" s="41"/>
      <c r="W844" s="41"/>
      <c r="X844" s="100"/>
      <c r="Y844" s="101"/>
      <c r="Z844" s="101"/>
      <c r="AA844" s="101"/>
      <c r="AB844" s="102"/>
      <c r="AC844" s="2684">
        <v>4.5</v>
      </c>
      <c r="AD844" s="2684">
        <v>4</v>
      </c>
      <c r="AE844" s="2684">
        <v>4</v>
      </c>
      <c r="AF844" s="356">
        <f t="shared" si="1300"/>
        <v>12.5</v>
      </c>
      <c r="AG844" s="358"/>
      <c r="AH844" s="358"/>
      <c r="AI844" s="358"/>
      <c r="AJ844" s="543"/>
      <c r="AK844" s="485"/>
      <c r="AL844" s="486"/>
      <c r="AM844" s="486"/>
      <c r="AN844" s="2361"/>
      <c r="AO844" s="2227"/>
      <c r="AP844" s="2227"/>
      <c r="AQ844" s="2227"/>
      <c r="AR844" s="108"/>
      <c r="AS844" s="358"/>
      <c r="AT844" s="358"/>
      <c r="AU844" s="358"/>
      <c r="AV844" s="543"/>
      <c r="AW844" s="1971"/>
      <c r="AX844" s="665"/>
      <c r="AY844" s="666"/>
      <c r="AZ844" s="1963"/>
      <c r="BA844" s="4"/>
      <c r="BB844" s="4"/>
      <c r="BC844" s="4"/>
      <c r="BD844" s="2395"/>
      <c r="BE844" s="2418"/>
      <c r="BF844" s="378"/>
      <c r="BG844" s="2448"/>
      <c r="BH844" s="369"/>
      <c r="BI844" s="221"/>
      <c r="BJ844" s="221"/>
      <c r="BK844" s="221"/>
      <c r="BL844" s="220"/>
      <c r="BM844" s="1982"/>
      <c r="BN844" s="358"/>
      <c r="BO844" s="358"/>
      <c r="BP844" s="1983"/>
      <c r="BQ844" s="109"/>
      <c r="BR844" s="109"/>
      <c r="BS844" s="109"/>
      <c r="BT844" s="608"/>
      <c r="BU844" s="1939"/>
      <c r="BV844" s="109"/>
      <c r="BW844" s="109"/>
      <c r="BX844" s="1940"/>
      <c r="BY844" s="90"/>
      <c r="BZ844" s="90"/>
      <c r="CA844" s="90"/>
      <c r="CB844" s="120"/>
      <c r="CC844" s="41"/>
      <c r="CD844" s="41"/>
      <c r="CE844" s="41"/>
      <c r="CF844" s="100"/>
      <c r="CG844" s="38"/>
      <c r="CH844" s="38"/>
      <c r="CI844" s="38"/>
      <c r="CJ844" s="117"/>
      <c r="CK844" s="221"/>
      <c r="CL844" s="221"/>
      <c r="CM844" s="221"/>
      <c r="CN844" s="220"/>
      <c r="CO844" s="1858"/>
      <c r="CQ844" s="3"/>
      <c r="CR844" s="2020"/>
      <c r="CV844" s="121"/>
      <c r="CW844" s="2"/>
      <c r="CY844" s="3"/>
      <c r="CZ844" s="3"/>
      <c r="DA844" s="2"/>
      <c r="DC844" s="3"/>
      <c r="DD844" s="3"/>
      <c r="DE844" s="2"/>
      <c r="DG844" s="3"/>
      <c r="DH844" s="3"/>
      <c r="DI844" s="2"/>
      <c r="DK844" s="3"/>
      <c r="DL844" s="3"/>
      <c r="DM844" s="90"/>
      <c r="DN844" s="90"/>
      <c r="DO844" s="90"/>
      <c r="DP844" s="103"/>
      <c r="DQ844" s="2"/>
      <c r="DS844" s="3"/>
      <c r="DT844" s="121"/>
      <c r="DU844" s="491"/>
      <c r="DV844" s="492"/>
      <c r="DW844" s="492"/>
      <c r="DX844" s="725"/>
      <c r="DY844" s="2"/>
      <c r="EA844" s="3"/>
      <c r="EB844" s="121"/>
      <c r="EC844" s="2"/>
      <c r="EE844" s="3"/>
      <c r="EF844" s="121"/>
      <c r="EG844" s="2"/>
      <c r="EI844" s="3"/>
      <c r="EJ844" s="121"/>
      <c r="EK844" s="2"/>
      <c r="EM844" s="3"/>
      <c r="EN844" s="121"/>
      <c r="EO844" s="1870"/>
      <c r="EP844" s="462"/>
      <c r="EQ844" s="462"/>
      <c r="ER844" s="1871"/>
      <c r="ES844" s="2"/>
      <c r="EU844" s="3"/>
      <c r="EV844" s="121"/>
      <c r="EW844" s="2"/>
      <c r="EY844" s="3"/>
      <c r="EZ844" s="121"/>
      <c r="FA844" s="2"/>
      <c r="FC844" s="3"/>
      <c r="FD844" s="121"/>
      <c r="FE844" s="1682"/>
      <c r="FF844" s="1683"/>
      <c r="FG844" s="1684"/>
      <c r="FH844" s="1685"/>
      <c r="FL844" s="2252"/>
      <c r="FP844" s="2252"/>
      <c r="FQ844" s="1858"/>
      <c r="FT844" s="2252"/>
      <c r="FX844" s="2252"/>
      <c r="FY844" s="683"/>
      <c r="FZ844" s="683"/>
      <c r="GA844" s="683"/>
      <c r="GB844" s="2409"/>
      <c r="GC844" s="1870"/>
      <c r="GD844" s="462"/>
      <c r="GE844" s="462"/>
      <c r="GF844" s="1871"/>
      <c r="GG844" s="1858"/>
      <c r="GJ844" s="2252"/>
      <c r="GK844" s="1858"/>
      <c r="GN844" s="2252"/>
      <c r="GR844" s="2252"/>
      <c r="GV844" s="1858"/>
      <c r="GW844" s="2477"/>
      <c r="GX844" s="2477"/>
      <c r="GY844" s="2477"/>
      <c r="GZ844" s="2678"/>
      <c r="HA844" s="1870"/>
      <c r="HB844" s="462"/>
      <c r="HC844" s="462"/>
      <c r="HD844" s="1871"/>
      <c r="HE844" s="1870"/>
      <c r="HF844" s="462"/>
      <c r="HG844" s="462"/>
      <c r="HH844" s="1871"/>
      <c r="HI844" s="2477"/>
      <c r="HJ844" s="2477"/>
      <c r="HK844" s="2477"/>
      <c r="HL844" s="2478"/>
      <c r="HM844" s="374"/>
      <c r="HN844" s="374"/>
      <c r="HO844" s="374"/>
      <c r="HP844" s="2263"/>
      <c r="HQ844" s="462"/>
      <c r="HR844" s="462"/>
      <c r="HS844" s="462"/>
      <c r="HT844" s="2679"/>
      <c r="HU844" s="1870"/>
      <c r="HV844" s="462"/>
      <c r="HW844" s="462"/>
      <c r="HX844" s="1871"/>
      <c r="HY844" s="1870"/>
      <c r="HZ844" s="462"/>
      <c r="IA844" s="462"/>
      <c r="IB844" s="1871"/>
      <c r="IC844" s="374"/>
      <c r="ID844" s="374"/>
      <c r="IE844" s="374"/>
      <c r="IF844" s="2263"/>
      <c r="IG844" s="1870"/>
      <c r="IH844" s="462"/>
      <c r="II844" s="462"/>
      <c r="IJ844" s="1871"/>
      <c r="IK844" s="1870"/>
      <c r="IL844" s="462"/>
      <c r="IM844" s="462"/>
      <c r="IN844" s="1871"/>
      <c r="IO844" s="1869"/>
      <c r="IP844" s="374"/>
      <c r="IQ844" s="374"/>
      <c r="IR844" s="2263"/>
      <c r="IS844" s="1869"/>
      <c r="IT844" s="374"/>
      <c r="IU844" s="374"/>
      <c r="IV844" s="2263"/>
      <c r="IW844" s="1870"/>
      <c r="IX844" s="462"/>
      <c r="IY844" s="462"/>
      <c r="IZ844" s="1871"/>
      <c r="JA844" s="1870"/>
      <c r="JB844" s="462"/>
      <c r="JC844" s="462"/>
      <c r="JD844" s="1871"/>
      <c r="JE844" s="1870"/>
      <c r="JF844" s="462"/>
      <c r="JG844" s="462"/>
      <c r="JH844" s="1871"/>
      <c r="JI844" s="1870"/>
      <c r="JJ844" s="462"/>
      <c r="JK844" s="462"/>
      <c r="JL844" s="1871"/>
      <c r="JM844" s="1869"/>
      <c r="JN844" s="374"/>
      <c r="JO844" s="374"/>
      <c r="JP844" s="2424"/>
      <c r="JQ844" s="2680">
        <v>5</v>
      </c>
      <c r="JR844" s="2681">
        <v>5</v>
      </c>
      <c r="JS844" s="2681">
        <v>7</v>
      </c>
      <c r="JT844" s="1871">
        <f t="shared" si="1301"/>
        <v>17</v>
      </c>
      <c r="JU844" s="1870"/>
      <c r="JV844" s="462"/>
      <c r="JW844" s="462"/>
      <c r="JX844" s="1871"/>
      <c r="JY844" s="1870"/>
      <c r="JZ844" s="462"/>
      <c r="KA844" s="462"/>
      <c r="KB844" s="1871"/>
      <c r="KC844" s="1870"/>
      <c r="KD844" s="462"/>
      <c r="KE844" s="462"/>
      <c r="KF844" s="1871"/>
      <c r="KG844" s="2680">
        <v>5.5</v>
      </c>
      <c r="KH844" s="2681">
        <v>5</v>
      </c>
      <c r="KI844" s="2681">
        <v>6</v>
      </c>
      <c r="KJ844" s="1871">
        <f t="shared" si="1302"/>
        <v>16.5</v>
      </c>
      <c r="KK844" s="1869"/>
      <c r="KL844" s="374"/>
      <c r="KM844" s="374"/>
      <c r="KN844" s="2424"/>
      <c r="KO844" s="1870"/>
      <c r="KP844" s="462"/>
      <c r="KQ844" s="462"/>
      <c r="KR844" s="1871"/>
      <c r="KS844" s="1870"/>
      <c r="KT844" s="462"/>
      <c r="KU844" s="462"/>
      <c r="KV844" s="1871"/>
      <c r="KW844" s="1869"/>
      <c r="KX844" s="374"/>
      <c r="KY844" s="374"/>
      <c r="KZ844" s="2263"/>
      <c r="LA844" s="1870"/>
      <c r="LB844" s="462"/>
      <c r="LC844" s="462"/>
      <c r="LD844" s="1871"/>
      <c r="LE844" s="1869"/>
      <c r="LF844" s="374"/>
      <c r="LG844" s="374"/>
      <c r="LH844" s="2263"/>
      <c r="LI844" s="1869"/>
      <c r="LJ844" s="374"/>
      <c r="LK844" s="374"/>
      <c r="LL844" s="2263"/>
      <c r="LM844" s="1869"/>
      <c r="LN844" s="374"/>
      <c r="LO844" s="374"/>
      <c r="LP844" s="2263"/>
      <c r="LQ844" s="1869"/>
      <c r="LR844" s="374"/>
      <c r="LS844" s="374"/>
      <c r="LT844" s="2263"/>
      <c r="LU844" s="1869"/>
      <c r="LV844" s="374"/>
      <c r="LW844" s="374"/>
      <c r="LX844" s="2263"/>
      <c r="LY844" s="1869"/>
      <c r="LZ844" s="374"/>
      <c r="MA844" s="374"/>
      <c r="MB844" s="2263"/>
      <c r="MC844" s="1869"/>
      <c r="MD844" s="374"/>
      <c r="ME844" s="374"/>
      <c r="MF844" s="2263"/>
      <c r="MG844" s="1869"/>
      <c r="MH844" s="374"/>
      <c r="MI844" s="374"/>
      <c r="MJ844" s="2263"/>
      <c r="MK844" s="1869"/>
      <c r="ML844" s="374"/>
      <c r="MM844" s="374"/>
      <c r="MN844" s="2263"/>
      <c r="MO844" s="2680">
        <v>5.5</v>
      </c>
      <c r="MP844" s="2681">
        <v>5</v>
      </c>
      <c r="MQ844" s="2681">
        <v>6</v>
      </c>
      <c r="MR844" s="1871">
        <f t="shared" si="1303"/>
        <v>16.5</v>
      </c>
      <c r="MS844" s="2680">
        <v>6</v>
      </c>
      <c r="MT844" s="2681">
        <v>5</v>
      </c>
      <c r="MU844" s="2681">
        <v>6</v>
      </c>
      <c r="MV844" s="1871">
        <f t="shared" si="1315"/>
        <v>17</v>
      </c>
      <c r="MW844" s="2680">
        <v>4.5</v>
      </c>
      <c r="MX844" s="2681">
        <v>4.5</v>
      </c>
      <c r="MY844" s="2681">
        <v>4.5</v>
      </c>
      <c r="MZ844" s="1871">
        <f t="shared" si="1335"/>
        <v>13.5</v>
      </c>
      <c r="NA844" s="2680">
        <v>4</v>
      </c>
      <c r="NB844" s="2681">
        <v>4</v>
      </c>
      <c r="NC844" s="2681">
        <v>6</v>
      </c>
      <c r="ND844" s="1871">
        <f t="shared" si="1328"/>
        <v>14</v>
      </c>
    </row>
    <row r="845" spans="1:368" s="933" customFormat="1" thickBot="1">
      <c r="A845" s="900"/>
      <c r="B845" s="1761"/>
      <c r="C845" s="2340"/>
      <c r="D845" s="2347"/>
      <c r="E845" s="2340"/>
      <c r="F845" s="2270"/>
      <c r="G845" s="2270" t="s">
        <v>898</v>
      </c>
      <c r="H845" s="2343">
        <f t="shared" si="1307"/>
        <v>5</v>
      </c>
      <c r="I845" s="2343">
        <f t="shared" si="1308"/>
        <v>4.5999999999999996</v>
      </c>
      <c r="J845" s="2354">
        <f t="shared" si="1309"/>
        <v>6.1</v>
      </c>
      <c r="K845" s="2214">
        <f t="shared" si="1320"/>
        <v>15.7</v>
      </c>
      <c r="L845" s="1761"/>
      <c r="M845" s="2136"/>
      <c r="N845" s="2136"/>
      <c r="O845" s="2136"/>
      <c r="P845" s="2492"/>
      <c r="Q845" s="2499"/>
      <c r="R845" s="2485"/>
      <c r="S845" s="2485"/>
      <c r="T845" s="2486"/>
      <c r="U845" s="2139"/>
      <c r="V845" s="2139"/>
      <c r="W845" s="2139"/>
      <c r="X845" s="2140"/>
      <c r="Y845" s="2204"/>
      <c r="Z845" s="2204"/>
      <c r="AA845" s="2204"/>
      <c r="AB845" s="2205"/>
      <c r="AC845" s="2684"/>
      <c r="AD845" s="2684"/>
      <c r="AE845" s="2684"/>
      <c r="AF845" s="356"/>
      <c r="AG845" s="918"/>
      <c r="AH845" s="918"/>
      <c r="AI845" s="918"/>
      <c r="AJ845" s="2240"/>
      <c r="AK845" s="2391"/>
      <c r="AL845" s="2238"/>
      <c r="AM845" s="2238"/>
      <c r="AN845" s="2392"/>
      <c r="AO845" s="2229"/>
      <c r="AP845" s="2229"/>
      <c r="AQ845" s="2229"/>
      <c r="AR845" s="2230"/>
      <c r="AS845" s="918"/>
      <c r="AT845" s="918"/>
      <c r="AU845" s="918"/>
      <c r="AV845" s="2240"/>
      <c r="AW845" s="2414"/>
      <c r="AX845" s="2415"/>
      <c r="AY845" s="2416"/>
      <c r="AZ845" s="1979"/>
      <c r="BA845" s="2156"/>
      <c r="BB845" s="2156"/>
      <c r="BC845" s="2156"/>
      <c r="BD845" s="2396"/>
      <c r="BE845" s="2418"/>
      <c r="BF845" s="378"/>
      <c r="BG845" s="2448"/>
      <c r="BH845" s="369"/>
      <c r="BI845" s="2158"/>
      <c r="BJ845" s="2158"/>
      <c r="BK845" s="2158"/>
      <c r="BL845" s="2166"/>
      <c r="BM845" s="2389"/>
      <c r="BN845" s="918"/>
      <c r="BO845" s="918"/>
      <c r="BP845" s="2390"/>
      <c r="BQ845" s="2149"/>
      <c r="BR845" s="2149"/>
      <c r="BS845" s="2149"/>
      <c r="BT845" s="2151"/>
      <c r="BU845" s="2162"/>
      <c r="BV845" s="2149"/>
      <c r="BW845" s="2149"/>
      <c r="BX845" s="2163"/>
      <c r="BY845" s="2170"/>
      <c r="BZ845" s="2170"/>
      <c r="CA845" s="2170"/>
      <c r="CB845" s="2231"/>
      <c r="CC845" s="2139"/>
      <c r="CD845" s="2139"/>
      <c r="CE845" s="2139"/>
      <c r="CF845" s="2140"/>
      <c r="CG845" s="2160"/>
      <c r="CH845" s="2160"/>
      <c r="CI845" s="2160"/>
      <c r="CJ845" s="2161"/>
      <c r="CK845" s="2158"/>
      <c r="CL845" s="2158"/>
      <c r="CM845" s="2158"/>
      <c r="CN845" s="2166"/>
      <c r="CO845" s="1868"/>
      <c r="CQ845" s="2167"/>
      <c r="CR845" s="2206"/>
      <c r="CV845" s="2168"/>
      <c r="CW845" s="2169"/>
      <c r="CY845" s="2167"/>
      <c r="CZ845" s="2167"/>
      <c r="DA845" s="2169"/>
      <c r="DC845" s="2167"/>
      <c r="DD845" s="2167"/>
      <c r="DE845" s="2169"/>
      <c r="DG845" s="2167"/>
      <c r="DH845" s="2167"/>
      <c r="DI845" s="2169"/>
      <c r="DK845" s="2167"/>
      <c r="DL845" s="2167"/>
      <c r="DM845" s="2170"/>
      <c r="DN845" s="2170"/>
      <c r="DO845" s="2170"/>
      <c r="DP845" s="2171"/>
      <c r="DQ845" s="2169"/>
      <c r="DS845" s="2167"/>
      <c r="DT845" s="2168"/>
      <c r="DU845" s="1229"/>
      <c r="DV845" s="1230"/>
      <c r="DW845" s="1230"/>
      <c r="DX845" s="2422"/>
      <c r="DY845" s="2169"/>
      <c r="EA845" s="2167"/>
      <c r="EB845" s="2168"/>
      <c r="EC845" s="2169"/>
      <c r="EE845" s="2167"/>
      <c r="EF845" s="2168"/>
      <c r="EG845" s="2169"/>
      <c r="EI845" s="2167"/>
      <c r="EJ845" s="2168"/>
      <c r="EK845" s="2169"/>
      <c r="EM845" s="2167"/>
      <c r="EN845" s="2168"/>
      <c r="EO845" s="2348"/>
      <c r="EP845" s="2233"/>
      <c r="EQ845" s="2233"/>
      <c r="ER845" s="2349"/>
      <c r="ES845" s="2169"/>
      <c r="EU845" s="2167"/>
      <c r="EV845" s="2168"/>
      <c r="EW845" s="2169"/>
      <c r="EY845" s="2167"/>
      <c r="EZ845" s="2168"/>
      <c r="FA845" s="2169"/>
      <c r="FC845" s="2167"/>
      <c r="FD845" s="2168"/>
      <c r="FE845" s="2192"/>
      <c r="FF845" s="2193"/>
      <c r="FG845" s="2194"/>
      <c r="FH845" s="2195"/>
      <c r="FL845" s="2261"/>
      <c r="FP845" s="2261"/>
      <c r="FQ845" s="1868"/>
      <c r="FT845" s="2261"/>
      <c r="FX845" s="2261"/>
      <c r="FY845" s="906"/>
      <c r="FZ845" s="906"/>
      <c r="GA845" s="906"/>
      <c r="GB845" s="2393"/>
      <c r="GC845" s="2348"/>
      <c r="GD845" s="2233"/>
      <c r="GE845" s="2233"/>
      <c r="GF845" s="2349"/>
      <c r="GG845" s="1868"/>
      <c r="GJ845" s="2261"/>
      <c r="GK845" s="1868"/>
      <c r="GN845" s="2261"/>
      <c r="GR845" s="2261"/>
      <c r="GV845" s="1868"/>
      <c r="GW845" s="1870"/>
      <c r="GX845" s="462"/>
      <c r="GY845" s="462"/>
      <c r="GZ845" s="1871"/>
      <c r="HA845" s="2348"/>
      <c r="HB845" s="2233"/>
      <c r="HC845" s="2233"/>
      <c r="HD845" s="2349"/>
      <c r="HE845" s="2348"/>
      <c r="HF845" s="2233"/>
      <c r="HG845" s="2233"/>
      <c r="HH845" s="2349"/>
      <c r="HI845" s="906"/>
      <c r="HJ845" s="906"/>
      <c r="HK845" s="906"/>
      <c r="HL845" s="2393"/>
      <c r="HM845" s="374"/>
      <c r="HN845" s="374"/>
      <c r="HO845" s="374"/>
      <c r="HP845" s="2263"/>
      <c r="HQ845" s="2489"/>
      <c r="HR845" s="2489"/>
      <c r="HS845" s="2489"/>
      <c r="HT845" s="2490"/>
      <c r="HU845" s="2348"/>
      <c r="HV845" s="2233"/>
      <c r="HW845" s="2233"/>
      <c r="HX845" s="2349"/>
      <c r="HY845" s="2348"/>
      <c r="HZ845" s="2233"/>
      <c r="IA845" s="2233"/>
      <c r="IB845" s="2349"/>
      <c r="IC845" s="374"/>
      <c r="ID845" s="374"/>
      <c r="IE845" s="374"/>
      <c r="IF845" s="2263"/>
      <c r="IG845" s="2348"/>
      <c r="IH845" s="2233"/>
      <c r="II845" s="2233"/>
      <c r="IJ845" s="2349"/>
      <c r="IK845" s="2348"/>
      <c r="IL845" s="2233"/>
      <c r="IM845" s="2233"/>
      <c r="IN845" s="2349"/>
      <c r="IO845" s="2243"/>
      <c r="IP845" s="906"/>
      <c r="IQ845" s="906"/>
      <c r="IR845" s="2393"/>
      <c r="IS845" s="1869"/>
      <c r="IT845" s="374"/>
      <c r="IU845" s="374"/>
      <c r="IV845" s="2263"/>
      <c r="IW845" s="2348"/>
      <c r="IX845" s="2233"/>
      <c r="IY845" s="2233"/>
      <c r="IZ845" s="2349"/>
      <c r="JA845" s="2348"/>
      <c r="JB845" s="2233"/>
      <c r="JC845" s="2233"/>
      <c r="JD845" s="2349"/>
      <c r="JE845" s="2348"/>
      <c r="JF845" s="2233"/>
      <c r="JG845" s="2233"/>
      <c r="JH845" s="2349"/>
      <c r="JI845" s="2348"/>
      <c r="JJ845" s="2233"/>
      <c r="JK845" s="2233"/>
      <c r="JL845" s="2349"/>
      <c r="JM845" s="1906"/>
      <c r="JN845" s="683"/>
      <c r="JO845" s="683"/>
      <c r="JP845" s="1907"/>
      <c r="JQ845" s="2680">
        <v>4.5</v>
      </c>
      <c r="JR845" s="2681">
        <v>4</v>
      </c>
      <c r="JS845" s="2681">
        <v>6</v>
      </c>
      <c r="JT845" s="1871">
        <f t="shared" si="1301"/>
        <v>14.5</v>
      </c>
      <c r="JU845" s="2348"/>
      <c r="JV845" s="2233"/>
      <c r="JW845" s="2233"/>
      <c r="JX845" s="2349"/>
      <c r="JY845" s="2348"/>
      <c r="JZ845" s="2233"/>
      <c r="KA845" s="2233"/>
      <c r="KB845" s="2349"/>
      <c r="KC845" s="2348"/>
      <c r="KD845" s="2233"/>
      <c r="KE845" s="2233"/>
      <c r="KF845" s="2349"/>
      <c r="KG845" s="2680">
        <v>5.5</v>
      </c>
      <c r="KH845" s="2681">
        <v>5</v>
      </c>
      <c r="KI845" s="2681">
        <v>6</v>
      </c>
      <c r="KJ845" s="1871">
        <f t="shared" si="1302"/>
        <v>16.5</v>
      </c>
      <c r="KK845" s="2348"/>
      <c r="KL845" s="2233"/>
      <c r="KM845" s="2233"/>
      <c r="KN845" s="2349"/>
      <c r="KO845" s="2348"/>
      <c r="KP845" s="2233"/>
      <c r="KQ845" s="2233"/>
      <c r="KR845" s="2349"/>
      <c r="KS845" s="2348"/>
      <c r="KT845" s="2233"/>
      <c r="KU845" s="2233"/>
      <c r="KV845" s="2349"/>
      <c r="KW845" s="1869"/>
      <c r="KX845" s="374"/>
      <c r="KY845" s="374"/>
      <c r="KZ845" s="2263"/>
      <c r="LA845" s="1870"/>
      <c r="LB845" s="462"/>
      <c r="LC845" s="462"/>
      <c r="LD845" s="1871"/>
      <c r="LE845" s="1869"/>
      <c r="LF845" s="374"/>
      <c r="LG845" s="374"/>
      <c r="LH845" s="2263"/>
      <c r="LI845" s="1869"/>
      <c r="LJ845" s="374"/>
      <c r="LK845" s="374"/>
      <c r="LL845" s="2263"/>
      <c r="LM845" s="1869"/>
      <c r="LN845" s="374"/>
      <c r="LO845" s="374"/>
      <c r="LP845" s="2263"/>
      <c r="LQ845" s="1869"/>
      <c r="LR845" s="374"/>
      <c r="LS845" s="374"/>
      <c r="LT845" s="2263"/>
      <c r="LU845" s="1869"/>
      <c r="LV845" s="374"/>
      <c r="LW845" s="374"/>
      <c r="LX845" s="2263"/>
      <c r="LY845" s="1869"/>
      <c r="LZ845" s="374"/>
      <c r="MA845" s="374"/>
      <c r="MB845" s="2263"/>
      <c r="MC845" s="1869"/>
      <c r="MD845" s="374"/>
      <c r="ME845" s="374"/>
      <c r="MF845" s="2263"/>
      <c r="MG845" s="1869"/>
      <c r="MH845" s="374"/>
      <c r="MI845" s="374"/>
      <c r="MJ845" s="2263"/>
      <c r="MK845" s="1869"/>
      <c r="ML845" s="374"/>
      <c r="MM845" s="374"/>
      <c r="MN845" s="2263"/>
      <c r="MO845" s="2680">
        <v>5.5</v>
      </c>
      <c r="MP845" s="2681">
        <v>5</v>
      </c>
      <c r="MQ845" s="2681">
        <v>6</v>
      </c>
      <c r="MR845" s="1871">
        <f t="shared" si="1303"/>
        <v>16.5</v>
      </c>
      <c r="MS845" s="2680">
        <v>5.5</v>
      </c>
      <c r="MT845" s="2681">
        <v>5</v>
      </c>
      <c r="MU845" s="2681">
        <v>6</v>
      </c>
      <c r="MV845" s="1871">
        <f t="shared" si="1315"/>
        <v>16.5</v>
      </c>
      <c r="MW845" s="2680"/>
      <c r="MX845" s="2681"/>
      <c r="MY845" s="2681"/>
      <c r="MZ845" s="1871"/>
      <c r="NA845" s="2680">
        <v>4</v>
      </c>
      <c r="NB845" s="2681">
        <v>4</v>
      </c>
      <c r="NC845" s="2681">
        <v>6.5</v>
      </c>
      <c r="ND845" s="1871">
        <f t="shared" si="1328"/>
        <v>14.5</v>
      </c>
    </row>
  </sheetData>
  <mergeCells count="6138">
    <mergeCell ref="NA803:NB803"/>
    <mergeCell ref="NC803:ND803"/>
    <mergeCell ref="NA810:NB810"/>
    <mergeCell ref="NC810:ND810"/>
    <mergeCell ref="NA819:NB819"/>
    <mergeCell ref="NC819:ND819"/>
    <mergeCell ref="NA826:NB826"/>
    <mergeCell ref="NC826:ND826"/>
    <mergeCell ref="NA834:NB834"/>
    <mergeCell ref="NC834:ND834"/>
    <mergeCell ref="NA736:NB736"/>
    <mergeCell ref="NC736:ND736"/>
    <mergeCell ref="NA742:NB742"/>
    <mergeCell ref="NC742:ND742"/>
    <mergeCell ref="NA744:NB744"/>
    <mergeCell ref="NC744:ND744"/>
    <mergeCell ref="NA751:NB751"/>
    <mergeCell ref="NC751:ND751"/>
    <mergeCell ref="NA761:NB761"/>
    <mergeCell ref="NC761:ND761"/>
    <mergeCell ref="NA766:NB766"/>
    <mergeCell ref="NC766:ND766"/>
    <mergeCell ref="NA777:NB777"/>
    <mergeCell ref="NC777:ND777"/>
    <mergeCell ref="NA788:NB788"/>
    <mergeCell ref="NC788:ND788"/>
    <mergeCell ref="NA794:NB794"/>
    <mergeCell ref="NC794:ND794"/>
    <mergeCell ref="NA680:NB680"/>
    <mergeCell ref="NC680:ND680"/>
    <mergeCell ref="NA689:NB689"/>
    <mergeCell ref="NC689:ND689"/>
    <mergeCell ref="NA692:NB692"/>
    <mergeCell ref="NC692:ND692"/>
    <mergeCell ref="NA697:NB697"/>
    <mergeCell ref="NC697:ND697"/>
    <mergeCell ref="NA703:NB703"/>
    <mergeCell ref="NC703:ND703"/>
    <mergeCell ref="NA713:NB713"/>
    <mergeCell ref="NC713:ND713"/>
    <mergeCell ref="NA720:NB720"/>
    <mergeCell ref="NC720:ND720"/>
    <mergeCell ref="NA723:NB723"/>
    <mergeCell ref="NC723:ND723"/>
    <mergeCell ref="NA728:NB728"/>
    <mergeCell ref="NC728:ND728"/>
    <mergeCell ref="NA604:NB604"/>
    <mergeCell ref="NC604:ND604"/>
    <mergeCell ref="NA619:NB619"/>
    <mergeCell ref="NC619:ND619"/>
    <mergeCell ref="NA635:NB635"/>
    <mergeCell ref="NC635:ND635"/>
    <mergeCell ref="NA642:NB642"/>
    <mergeCell ref="NC642:ND642"/>
    <mergeCell ref="NA648:NB648"/>
    <mergeCell ref="NC648:ND648"/>
    <mergeCell ref="NA654:NB654"/>
    <mergeCell ref="NC654:ND654"/>
    <mergeCell ref="NA664:NB664"/>
    <mergeCell ref="NC664:ND664"/>
    <mergeCell ref="NA669:NB669"/>
    <mergeCell ref="NC669:ND669"/>
    <mergeCell ref="NA676:NB676"/>
    <mergeCell ref="NC676:ND676"/>
    <mergeCell ref="MW834:MX834"/>
    <mergeCell ref="MY834:MZ834"/>
    <mergeCell ref="NA490:NB490"/>
    <mergeCell ref="NC490:ND490"/>
    <mergeCell ref="NA496:NB496"/>
    <mergeCell ref="NC496:ND496"/>
    <mergeCell ref="NA501:NB501"/>
    <mergeCell ref="NC501:ND501"/>
    <mergeCell ref="NA509:NB509"/>
    <mergeCell ref="NC509:ND509"/>
    <mergeCell ref="NA517:NB517"/>
    <mergeCell ref="NC517:ND517"/>
    <mergeCell ref="NA522:NB522"/>
    <mergeCell ref="NC522:ND522"/>
    <mergeCell ref="NA528:NB528"/>
    <mergeCell ref="NC528:ND528"/>
    <mergeCell ref="NA533:NB533"/>
    <mergeCell ref="NC533:ND533"/>
    <mergeCell ref="NA540:NB540"/>
    <mergeCell ref="NC540:ND540"/>
    <mergeCell ref="NA548:NB548"/>
    <mergeCell ref="NC548:ND548"/>
    <mergeCell ref="NA555:NB555"/>
    <mergeCell ref="NC555:ND555"/>
    <mergeCell ref="NA559:NB559"/>
    <mergeCell ref="NC559:ND559"/>
    <mergeCell ref="NA577:NB577"/>
    <mergeCell ref="NC577:ND577"/>
    <mergeCell ref="NA589:NB589"/>
    <mergeCell ref="NC589:ND589"/>
    <mergeCell ref="NA596:NB596"/>
    <mergeCell ref="NC596:ND596"/>
    <mergeCell ref="MW761:MX761"/>
    <mergeCell ref="MY761:MZ761"/>
    <mergeCell ref="MW766:MX766"/>
    <mergeCell ref="MY766:MZ766"/>
    <mergeCell ref="MW777:MX777"/>
    <mergeCell ref="MY777:MZ777"/>
    <mergeCell ref="MW788:MX788"/>
    <mergeCell ref="MY788:MZ788"/>
    <mergeCell ref="MW794:MX794"/>
    <mergeCell ref="MY794:MZ794"/>
    <mergeCell ref="MW803:MX803"/>
    <mergeCell ref="MY803:MZ803"/>
    <mergeCell ref="MW810:MX810"/>
    <mergeCell ref="MY810:MZ810"/>
    <mergeCell ref="MW819:MX819"/>
    <mergeCell ref="MY819:MZ819"/>
    <mergeCell ref="MW826:MX826"/>
    <mergeCell ref="MY826:MZ826"/>
    <mergeCell ref="MW703:MX703"/>
    <mergeCell ref="MY703:MZ703"/>
    <mergeCell ref="MW713:MX713"/>
    <mergeCell ref="MY713:MZ713"/>
    <mergeCell ref="MW720:MX720"/>
    <mergeCell ref="MY720:MZ720"/>
    <mergeCell ref="MW723:MX723"/>
    <mergeCell ref="MY723:MZ723"/>
    <mergeCell ref="MW728:MX728"/>
    <mergeCell ref="MY728:MZ728"/>
    <mergeCell ref="MW736:MX736"/>
    <mergeCell ref="MY736:MZ736"/>
    <mergeCell ref="MW742:MX742"/>
    <mergeCell ref="MY742:MZ742"/>
    <mergeCell ref="MW744:MX744"/>
    <mergeCell ref="MY744:MZ744"/>
    <mergeCell ref="MW751:MX751"/>
    <mergeCell ref="MY751:MZ751"/>
    <mergeCell ref="MW648:MX648"/>
    <mergeCell ref="MY648:MZ648"/>
    <mergeCell ref="MW654:MX654"/>
    <mergeCell ref="MY654:MZ654"/>
    <mergeCell ref="MW664:MX664"/>
    <mergeCell ref="MY664:MZ664"/>
    <mergeCell ref="MW669:MX669"/>
    <mergeCell ref="MY669:MZ669"/>
    <mergeCell ref="MW676:MX676"/>
    <mergeCell ref="MY676:MZ676"/>
    <mergeCell ref="MW680:MX680"/>
    <mergeCell ref="MY680:MZ680"/>
    <mergeCell ref="MW689:MX689"/>
    <mergeCell ref="MY689:MZ689"/>
    <mergeCell ref="MW692:MX692"/>
    <mergeCell ref="MY692:MZ692"/>
    <mergeCell ref="MW697:MX697"/>
    <mergeCell ref="MY697:MZ697"/>
    <mergeCell ref="MW555:MX555"/>
    <mergeCell ref="MY555:MZ555"/>
    <mergeCell ref="MW559:MX559"/>
    <mergeCell ref="MY559:MZ559"/>
    <mergeCell ref="MW577:MX577"/>
    <mergeCell ref="MY577:MZ577"/>
    <mergeCell ref="MW589:MX589"/>
    <mergeCell ref="MY589:MZ589"/>
    <mergeCell ref="MW596:MX596"/>
    <mergeCell ref="MY596:MZ596"/>
    <mergeCell ref="MW604:MX604"/>
    <mergeCell ref="MY604:MZ604"/>
    <mergeCell ref="MW619:MX619"/>
    <mergeCell ref="MY619:MZ619"/>
    <mergeCell ref="MW635:MX635"/>
    <mergeCell ref="MY635:MZ635"/>
    <mergeCell ref="MW642:MX642"/>
    <mergeCell ref="MY642:MZ642"/>
    <mergeCell ref="MS794:MT794"/>
    <mergeCell ref="MU794:MV794"/>
    <mergeCell ref="MS803:MT803"/>
    <mergeCell ref="MU803:MV803"/>
    <mergeCell ref="MS810:MT810"/>
    <mergeCell ref="MU810:MV810"/>
    <mergeCell ref="MS819:MT819"/>
    <mergeCell ref="MU819:MV819"/>
    <mergeCell ref="MS826:MT826"/>
    <mergeCell ref="MU826:MV826"/>
    <mergeCell ref="MS834:MT834"/>
    <mergeCell ref="MU834:MV834"/>
    <mergeCell ref="MW490:MX490"/>
    <mergeCell ref="MY490:MZ490"/>
    <mergeCell ref="MW496:MX496"/>
    <mergeCell ref="MY496:MZ496"/>
    <mergeCell ref="MW501:MX501"/>
    <mergeCell ref="MY501:MZ501"/>
    <mergeCell ref="MW509:MX509"/>
    <mergeCell ref="MY509:MZ509"/>
    <mergeCell ref="MW517:MX517"/>
    <mergeCell ref="MY517:MZ517"/>
    <mergeCell ref="MW522:MX522"/>
    <mergeCell ref="MY522:MZ522"/>
    <mergeCell ref="MW528:MX528"/>
    <mergeCell ref="MY528:MZ528"/>
    <mergeCell ref="MW533:MX533"/>
    <mergeCell ref="MY533:MZ533"/>
    <mergeCell ref="MW540:MX540"/>
    <mergeCell ref="MY540:MZ540"/>
    <mergeCell ref="MW548:MX548"/>
    <mergeCell ref="MY548:MZ548"/>
    <mergeCell ref="MS728:MT728"/>
    <mergeCell ref="MU728:MV728"/>
    <mergeCell ref="MS736:MT736"/>
    <mergeCell ref="MU736:MV736"/>
    <mergeCell ref="MS742:MT742"/>
    <mergeCell ref="MU742:MV742"/>
    <mergeCell ref="MS744:MT744"/>
    <mergeCell ref="MU744:MV744"/>
    <mergeCell ref="MS751:MT751"/>
    <mergeCell ref="MU751:MV751"/>
    <mergeCell ref="MS761:MT761"/>
    <mergeCell ref="MU761:MV761"/>
    <mergeCell ref="MS766:MT766"/>
    <mergeCell ref="MU766:MV766"/>
    <mergeCell ref="MS777:MT777"/>
    <mergeCell ref="MU777:MV777"/>
    <mergeCell ref="MS788:MT788"/>
    <mergeCell ref="MU788:MV788"/>
    <mergeCell ref="MS676:MT676"/>
    <mergeCell ref="MU676:MV676"/>
    <mergeCell ref="MS680:MT680"/>
    <mergeCell ref="MU680:MV680"/>
    <mergeCell ref="MS689:MT689"/>
    <mergeCell ref="MU689:MV689"/>
    <mergeCell ref="MS692:MT692"/>
    <mergeCell ref="MU692:MV692"/>
    <mergeCell ref="MS697:MT697"/>
    <mergeCell ref="MU697:MV697"/>
    <mergeCell ref="MS703:MT703"/>
    <mergeCell ref="MU703:MV703"/>
    <mergeCell ref="MS713:MT713"/>
    <mergeCell ref="MU713:MV713"/>
    <mergeCell ref="MS720:MT720"/>
    <mergeCell ref="MU720:MV720"/>
    <mergeCell ref="MS723:MT723"/>
    <mergeCell ref="MU723:MV723"/>
    <mergeCell ref="MS596:MT596"/>
    <mergeCell ref="MU596:MV596"/>
    <mergeCell ref="MS604:MT604"/>
    <mergeCell ref="MU604:MV604"/>
    <mergeCell ref="MS619:MT619"/>
    <mergeCell ref="MU619:MV619"/>
    <mergeCell ref="MS635:MT635"/>
    <mergeCell ref="MU635:MV635"/>
    <mergeCell ref="MS642:MT642"/>
    <mergeCell ref="MU642:MV642"/>
    <mergeCell ref="MS648:MT648"/>
    <mergeCell ref="MU648:MV648"/>
    <mergeCell ref="MS654:MT654"/>
    <mergeCell ref="MU654:MV654"/>
    <mergeCell ref="MS664:MT664"/>
    <mergeCell ref="MU664:MV664"/>
    <mergeCell ref="MS669:MT669"/>
    <mergeCell ref="MU669:MV669"/>
    <mergeCell ref="MO826:MP826"/>
    <mergeCell ref="MQ826:MR826"/>
    <mergeCell ref="MO834:MP834"/>
    <mergeCell ref="MQ834:MR834"/>
    <mergeCell ref="MS490:MT490"/>
    <mergeCell ref="MU490:MV490"/>
    <mergeCell ref="MS496:MT496"/>
    <mergeCell ref="MU496:MV496"/>
    <mergeCell ref="MS501:MT501"/>
    <mergeCell ref="MU501:MV501"/>
    <mergeCell ref="MS509:MT509"/>
    <mergeCell ref="MU509:MV509"/>
    <mergeCell ref="MS517:MT517"/>
    <mergeCell ref="MU517:MV517"/>
    <mergeCell ref="MS522:MT522"/>
    <mergeCell ref="MU522:MV522"/>
    <mergeCell ref="MS528:MT528"/>
    <mergeCell ref="MU528:MV528"/>
    <mergeCell ref="MS533:MT533"/>
    <mergeCell ref="MU533:MV533"/>
    <mergeCell ref="MS540:MT540"/>
    <mergeCell ref="MU540:MV540"/>
    <mergeCell ref="MS548:MT548"/>
    <mergeCell ref="MU548:MV548"/>
    <mergeCell ref="MS555:MT555"/>
    <mergeCell ref="MU555:MV555"/>
    <mergeCell ref="MS559:MT559"/>
    <mergeCell ref="MU559:MV559"/>
    <mergeCell ref="MS577:MT577"/>
    <mergeCell ref="MU577:MV577"/>
    <mergeCell ref="MS589:MT589"/>
    <mergeCell ref="MU589:MV589"/>
    <mergeCell ref="MO751:MP751"/>
    <mergeCell ref="MQ751:MR751"/>
    <mergeCell ref="MO761:MP761"/>
    <mergeCell ref="MQ761:MR761"/>
    <mergeCell ref="MO766:MP766"/>
    <mergeCell ref="MQ766:MR766"/>
    <mergeCell ref="MO777:MP777"/>
    <mergeCell ref="MQ777:MR777"/>
    <mergeCell ref="MO788:MP788"/>
    <mergeCell ref="MQ788:MR788"/>
    <mergeCell ref="MO794:MP794"/>
    <mergeCell ref="MQ794:MR794"/>
    <mergeCell ref="MO803:MP803"/>
    <mergeCell ref="MQ803:MR803"/>
    <mergeCell ref="MO810:MP810"/>
    <mergeCell ref="MQ810:MR810"/>
    <mergeCell ref="MO819:MP819"/>
    <mergeCell ref="MQ819:MR819"/>
    <mergeCell ref="MO697:MP697"/>
    <mergeCell ref="MQ697:MR697"/>
    <mergeCell ref="MO703:MP703"/>
    <mergeCell ref="MQ703:MR703"/>
    <mergeCell ref="MO713:MP713"/>
    <mergeCell ref="MQ713:MR713"/>
    <mergeCell ref="MO720:MP720"/>
    <mergeCell ref="MQ720:MR720"/>
    <mergeCell ref="MO723:MP723"/>
    <mergeCell ref="MQ723:MR723"/>
    <mergeCell ref="MO728:MP728"/>
    <mergeCell ref="MQ728:MR728"/>
    <mergeCell ref="MO736:MP736"/>
    <mergeCell ref="MQ736:MR736"/>
    <mergeCell ref="MO742:MP742"/>
    <mergeCell ref="MQ742:MR742"/>
    <mergeCell ref="MO744:MP744"/>
    <mergeCell ref="MQ744:MR744"/>
    <mergeCell ref="MO642:MP642"/>
    <mergeCell ref="MQ642:MR642"/>
    <mergeCell ref="MO648:MP648"/>
    <mergeCell ref="MQ648:MR648"/>
    <mergeCell ref="MO654:MP654"/>
    <mergeCell ref="MQ654:MR654"/>
    <mergeCell ref="MO664:MP664"/>
    <mergeCell ref="MQ664:MR664"/>
    <mergeCell ref="MO669:MP669"/>
    <mergeCell ref="MQ669:MR669"/>
    <mergeCell ref="MO676:MP676"/>
    <mergeCell ref="MQ676:MR676"/>
    <mergeCell ref="MO680:MP680"/>
    <mergeCell ref="MQ680:MR680"/>
    <mergeCell ref="MO689:MP689"/>
    <mergeCell ref="MQ689:MR689"/>
    <mergeCell ref="MO692:MP692"/>
    <mergeCell ref="MQ692:MR692"/>
    <mergeCell ref="MQ548:MR548"/>
    <mergeCell ref="MO555:MP555"/>
    <mergeCell ref="MQ555:MR555"/>
    <mergeCell ref="MO559:MP559"/>
    <mergeCell ref="MQ559:MR559"/>
    <mergeCell ref="MO577:MP577"/>
    <mergeCell ref="MQ577:MR577"/>
    <mergeCell ref="MO589:MP589"/>
    <mergeCell ref="MQ589:MR589"/>
    <mergeCell ref="MO596:MP596"/>
    <mergeCell ref="MQ596:MR596"/>
    <mergeCell ref="MO604:MP604"/>
    <mergeCell ref="MQ604:MR604"/>
    <mergeCell ref="MO619:MP619"/>
    <mergeCell ref="MQ619:MR619"/>
    <mergeCell ref="MO635:MP635"/>
    <mergeCell ref="MQ635:MR635"/>
    <mergeCell ref="LO834:LP834"/>
    <mergeCell ref="LQ834:LR834"/>
    <mergeCell ref="LS834:LT834"/>
    <mergeCell ref="LU834:LV834"/>
    <mergeCell ref="LW834:LX834"/>
    <mergeCell ref="LY834:LZ834"/>
    <mergeCell ref="MA834:MB834"/>
    <mergeCell ref="MC834:MD834"/>
    <mergeCell ref="ME834:MF834"/>
    <mergeCell ref="MG834:MH834"/>
    <mergeCell ref="MI834:MJ834"/>
    <mergeCell ref="MK834:ML834"/>
    <mergeCell ref="MM834:MN834"/>
    <mergeCell ref="MO490:MP490"/>
    <mergeCell ref="MQ490:MR490"/>
    <mergeCell ref="MO496:MP496"/>
    <mergeCell ref="MQ496:MR496"/>
    <mergeCell ref="MO501:MP501"/>
    <mergeCell ref="MQ501:MR501"/>
    <mergeCell ref="MO509:MP509"/>
    <mergeCell ref="MQ509:MR509"/>
    <mergeCell ref="MO517:MP517"/>
    <mergeCell ref="MQ517:MR517"/>
    <mergeCell ref="MO522:MP522"/>
    <mergeCell ref="MQ522:MR522"/>
    <mergeCell ref="MO528:MP528"/>
    <mergeCell ref="MQ528:MR528"/>
    <mergeCell ref="MO533:MP533"/>
    <mergeCell ref="MQ533:MR533"/>
    <mergeCell ref="MO540:MP540"/>
    <mergeCell ref="MQ540:MR540"/>
    <mergeCell ref="MO548:MP548"/>
    <mergeCell ref="KG834:KH834"/>
    <mergeCell ref="KI834:KJ834"/>
    <mergeCell ref="KK834:KL834"/>
    <mergeCell ref="KM834:KN834"/>
    <mergeCell ref="KO834:KP834"/>
    <mergeCell ref="KQ834:KR834"/>
    <mergeCell ref="KS834:KT834"/>
    <mergeCell ref="KU834:KV834"/>
    <mergeCell ref="KW834:KX834"/>
    <mergeCell ref="KY834:KZ834"/>
    <mergeCell ref="LA834:LB834"/>
    <mergeCell ref="LC834:LD834"/>
    <mergeCell ref="LE834:LF834"/>
    <mergeCell ref="LG834:LH834"/>
    <mergeCell ref="LI834:LJ834"/>
    <mergeCell ref="LK834:LL834"/>
    <mergeCell ref="LM834:LN834"/>
    <mergeCell ref="IY834:IZ834"/>
    <mergeCell ref="JA834:JB834"/>
    <mergeCell ref="JC834:JD834"/>
    <mergeCell ref="JE834:JF834"/>
    <mergeCell ref="JG834:JH834"/>
    <mergeCell ref="JI834:JJ834"/>
    <mergeCell ref="JK834:JL834"/>
    <mergeCell ref="JM834:JN834"/>
    <mergeCell ref="JO834:JP834"/>
    <mergeCell ref="JQ834:JR834"/>
    <mergeCell ref="JS834:JT834"/>
    <mergeCell ref="JU834:JV834"/>
    <mergeCell ref="JW834:JX834"/>
    <mergeCell ref="JY834:JZ834"/>
    <mergeCell ref="KA834:KB834"/>
    <mergeCell ref="KC834:KD834"/>
    <mergeCell ref="KE834:KF834"/>
    <mergeCell ref="HQ834:HR834"/>
    <mergeCell ref="HS834:HT834"/>
    <mergeCell ref="HU834:HV834"/>
    <mergeCell ref="HW834:HX834"/>
    <mergeCell ref="HY834:HZ834"/>
    <mergeCell ref="IA834:IB834"/>
    <mergeCell ref="IC834:ID834"/>
    <mergeCell ref="IE834:IF834"/>
    <mergeCell ref="IG834:IH834"/>
    <mergeCell ref="II834:IJ834"/>
    <mergeCell ref="IK834:IL834"/>
    <mergeCell ref="IM834:IN834"/>
    <mergeCell ref="IO834:IP834"/>
    <mergeCell ref="IQ834:IR834"/>
    <mergeCell ref="IS834:IT834"/>
    <mergeCell ref="IU834:IV834"/>
    <mergeCell ref="IW834:IX834"/>
    <mergeCell ref="DW834:DX834"/>
    <mergeCell ref="EO834:EP834"/>
    <mergeCell ref="EQ834:ER834"/>
    <mergeCell ref="FY834:FZ834"/>
    <mergeCell ref="GA834:GB834"/>
    <mergeCell ref="GC834:GD834"/>
    <mergeCell ref="GE834:GF834"/>
    <mergeCell ref="GW834:GX834"/>
    <mergeCell ref="GY834:GZ834"/>
    <mergeCell ref="HA834:HB834"/>
    <mergeCell ref="HC834:HD834"/>
    <mergeCell ref="HE834:HF834"/>
    <mergeCell ref="HG834:HH834"/>
    <mergeCell ref="HI834:HJ834"/>
    <mergeCell ref="HK834:HL834"/>
    <mergeCell ref="HM834:HN834"/>
    <mergeCell ref="HO834:HP834"/>
    <mergeCell ref="Q834:R834"/>
    <mergeCell ref="S834:T834"/>
    <mergeCell ref="AC834:AD834"/>
    <mergeCell ref="AE834:AF834"/>
    <mergeCell ref="AG834:AH834"/>
    <mergeCell ref="AI834:AJ834"/>
    <mergeCell ref="AK834:AL834"/>
    <mergeCell ref="AM834:AN834"/>
    <mergeCell ref="AS834:AT834"/>
    <mergeCell ref="AU834:AV834"/>
    <mergeCell ref="AW834:AX834"/>
    <mergeCell ref="AY834:AZ834"/>
    <mergeCell ref="BE834:BF834"/>
    <mergeCell ref="BG834:BH834"/>
    <mergeCell ref="BM834:BN834"/>
    <mergeCell ref="BO834:BP834"/>
    <mergeCell ref="DU834:DV834"/>
    <mergeCell ref="MK803:ML803"/>
    <mergeCell ref="MM803:MN803"/>
    <mergeCell ref="MK810:ML810"/>
    <mergeCell ref="MM810:MN810"/>
    <mergeCell ref="MK826:ML826"/>
    <mergeCell ref="MM826:MN826"/>
    <mergeCell ref="MK736:ML736"/>
    <mergeCell ref="MM736:MN736"/>
    <mergeCell ref="MK742:ML742"/>
    <mergeCell ref="MM742:MN742"/>
    <mergeCell ref="MK744:ML744"/>
    <mergeCell ref="MM744:MN744"/>
    <mergeCell ref="MK751:ML751"/>
    <mergeCell ref="MM751:MN751"/>
    <mergeCell ref="MK761:ML761"/>
    <mergeCell ref="MM761:MN761"/>
    <mergeCell ref="MK766:ML766"/>
    <mergeCell ref="MM766:MN766"/>
    <mergeCell ref="MK777:ML777"/>
    <mergeCell ref="MM777:MN777"/>
    <mergeCell ref="MK788:ML788"/>
    <mergeCell ref="MM788:MN788"/>
    <mergeCell ref="MK794:ML794"/>
    <mergeCell ref="MM794:MN794"/>
    <mergeCell ref="MK680:ML680"/>
    <mergeCell ref="MM680:MN680"/>
    <mergeCell ref="MK689:ML689"/>
    <mergeCell ref="MM689:MN689"/>
    <mergeCell ref="MK692:ML692"/>
    <mergeCell ref="MM692:MN692"/>
    <mergeCell ref="MK697:ML697"/>
    <mergeCell ref="MM697:MN697"/>
    <mergeCell ref="MK703:ML703"/>
    <mergeCell ref="MM703:MN703"/>
    <mergeCell ref="MK713:ML713"/>
    <mergeCell ref="MM713:MN713"/>
    <mergeCell ref="MK720:ML720"/>
    <mergeCell ref="MM720:MN720"/>
    <mergeCell ref="MK723:ML723"/>
    <mergeCell ref="MM723:MN723"/>
    <mergeCell ref="MK728:ML728"/>
    <mergeCell ref="MM728:MN728"/>
    <mergeCell ref="MK604:ML604"/>
    <mergeCell ref="MM604:MN604"/>
    <mergeCell ref="MK619:ML619"/>
    <mergeCell ref="MM619:MN619"/>
    <mergeCell ref="MK635:ML635"/>
    <mergeCell ref="MM635:MN635"/>
    <mergeCell ref="MK642:ML642"/>
    <mergeCell ref="MM642:MN642"/>
    <mergeCell ref="MK648:ML648"/>
    <mergeCell ref="MM648:MN648"/>
    <mergeCell ref="MK654:ML654"/>
    <mergeCell ref="MM654:MN654"/>
    <mergeCell ref="MK664:ML664"/>
    <mergeCell ref="MM664:MN664"/>
    <mergeCell ref="MK669:ML669"/>
    <mergeCell ref="MM669:MN669"/>
    <mergeCell ref="MK676:ML676"/>
    <mergeCell ref="MM676:MN676"/>
    <mergeCell ref="MG826:MH826"/>
    <mergeCell ref="MI826:MJ826"/>
    <mergeCell ref="MK490:ML490"/>
    <mergeCell ref="MM490:MN490"/>
    <mergeCell ref="MK496:ML496"/>
    <mergeCell ref="MM496:MN496"/>
    <mergeCell ref="MK501:ML501"/>
    <mergeCell ref="MM501:MN501"/>
    <mergeCell ref="MK509:ML509"/>
    <mergeCell ref="MM509:MN509"/>
    <mergeCell ref="MK517:ML517"/>
    <mergeCell ref="MM517:MN517"/>
    <mergeCell ref="MK522:ML522"/>
    <mergeCell ref="MM522:MN522"/>
    <mergeCell ref="MK528:ML528"/>
    <mergeCell ref="MM528:MN528"/>
    <mergeCell ref="MK533:ML533"/>
    <mergeCell ref="MM533:MN533"/>
    <mergeCell ref="MK540:ML540"/>
    <mergeCell ref="MM540:MN540"/>
    <mergeCell ref="MK548:ML548"/>
    <mergeCell ref="MM548:MN548"/>
    <mergeCell ref="MK555:ML555"/>
    <mergeCell ref="MM555:MN555"/>
    <mergeCell ref="MK559:ML559"/>
    <mergeCell ref="MM559:MN559"/>
    <mergeCell ref="MK577:ML577"/>
    <mergeCell ref="MM577:MN577"/>
    <mergeCell ref="MK589:ML589"/>
    <mergeCell ref="MM589:MN589"/>
    <mergeCell ref="MK596:ML596"/>
    <mergeCell ref="MM596:MN596"/>
    <mergeCell ref="MG744:MH744"/>
    <mergeCell ref="MI744:MJ744"/>
    <mergeCell ref="MG751:MH751"/>
    <mergeCell ref="MI751:MJ751"/>
    <mergeCell ref="MG761:MH761"/>
    <mergeCell ref="MI761:MJ761"/>
    <mergeCell ref="MG766:MH766"/>
    <mergeCell ref="MI766:MJ766"/>
    <mergeCell ref="MG777:MH777"/>
    <mergeCell ref="MI777:MJ777"/>
    <mergeCell ref="MG788:MH788"/>
    <mergeCell ref="MI788:MJ788"/>
    <mergeCell ref="MG794:MH794"/>
    <mergeCell ref="MI794:MJ794"/>
    <mergeCell ref="MG803:MH803"/>
    <mergeCell ref="MI803:MJ803"/>
    <mergeCell ref="MG810:MH810"/>
    <mergeCell ref="MI810:MJ810"/>
    <mergeCell ref="MG692:MH692"/>
    <mergeCell ref="MI692:MJ692"/>
    <mergeCell ref="MG697:MH697"/>
    <mergeCell ref="MI697:MJ697"/>
    <mergeCell ref="MG703:MH703"/>
    <mergeCell ref="MI703:MJ703"/>
    <mergeCell ref="MG713:MH713"/>
    <mergeCell ref="MI713:MJ713"/>
    <mergeCell ref="MG720:MH720"/>
    <mergeCell ref="MI720:MJ720"/>
    <mergeCell ref="MG723:MH723"/>
    <mergeCell ref="MI723:MJ723"/>
    <mergeCell ref="MG728:MH728"/>
    <mergeCell ref="MI728:MJ728"/>
    <mergeCell ref="MG736:MH736"/>
    <mergeCell ref="MI736:MJ736"/>
    <mergeCell ref="MG742:MH742"/>
    <mergeCell ref="MI742:MJ742"/>
    <mergeCell ref="MG635:MH635"/>
    <mergeCell ref="MI635:MJ635"/>
    <mergeCell ref="MG642:MH642"/>
    <mergeCell ref="MI642:MJ642"/>
    <mergeCell ref="MG648:MH648"/>
    <mergeCell ref="MI648:MJ648"/>
    <mergeCell ref="MG654:MH654"/>
    <mergeCell ref="MI654:MJ654"/>
    <mergeCell ref="MG664:MH664"/>
    <mergeCell ref="MI664:MJ664"/>
    <mergeCell ref="MG669:MH669"/>
    <mergeCell ref="MI669:MJ669"/>
    <mergeCell ref="MG676:MH676"/>
    <mergeCell ref="MI676:MJ676"/>
    <mergeCell ref="MG680:MH680"/>
    <mergeCell ref="MI680:MJ680"/>
    <mergeCell ref="MG689:MH689"/>
    <mergeCell ref="MI689:MJ689"/>
    <mergeCell ref="MI540:MJ540"/>
    <mergeCell ref="MG548:MH548"/>
    <mergeCell ref="MI548:MJ548"/>
    <mergeCell ref="MG555:MH555"/>
    <mergeCell ref="MI555:MJ555"/>
    <mergeCell ref="MG559:MH559"/>
    <mergeCell ref="MI559:MJ559"/>
    <mergeCell ref="MG577:MH577"/>
    <mergeCell ref="MI577:MJ577"/>
    <mergeCell ref="MG589:MH589"/>
    <mergeCell ref="MI589:MJ589"/>
    <mergeCell ref="MG596:MH596"/>
    <mergeCell ref="MI596:MJ596"/>
    <mergeCell ref="MG604:MH604"/>
    <mergeCell ref="MI604:MJ604"/>
    <mergeCell ref="MG619:MH619"/>
    <mergeCell ref="MI619:MJ619"/>
    <mergeCell ref="LC826:LD826"/>
    <mergeCell ref="LE826:LF826"/>
    <mergeCell ref="LG826:LH826"/>
    <mergeCell ref="LI826:LJ826"/>
    <mergeCell ref="LK826:LL826"/>
    <mergeCell ref="LM826:LN826"/>
    <mergeCell ref="LO826:LP826"/>
    <mergeCell ref="LQ826:LR826"/>
    <mergeCell ref="LS826:LT826"/>
    <mergeCell ref="LU826:LV826"/>
    <mergeCell ref="LW826:LX826"/>
    <mergeCell ref="LY826:LZ826"/>
    <mergeCell ref="MA826:MB826"/>
    <mergeCell ref="MC826:MD826"/>
    <mergeCell ref="ME826:MF826"/>
    <mergeCell ref="MG490:MH490"/>
    <mergeCell ref="MI490:MJ490"/>
    <mergeCell ref="MG496:MH496"/>
    <mergeCell ref="MI496:MJ496"/>
    <mergeCell ref="MG501:MH501"/>
    <mergeCell ref="MI501:MJ501"/>
    <mergeCell ref="MG509:MH509"/>
    <mergeCell ref="MI509:MJ509"/>
    <mergeCell ref="MG517:MH517"/>
    <mergeCell ref="MI517:MJ517"/>
    <mergeCell ref="MG522:MH522"/>
    <mergeCell ref="MI522:MJ522"/>
    <mergeCell ref="MG528:MH528"/>
    <mergeCell ref="MI528:MJ528"/>
    <mergeCell ref="MG533:MH533"/>
    <mergeCell ref="MI533:MJ533"/>
    <mergeCell ref="MG540:MH540"/>
    <mergeCell ref="JU826:JV826"/>
    <mergeCell ref="JW826:JX826"/>
    <mergeCell ref="JY826:JZ826"/>
    <mergeCell ref="KA826:KB826"/>
    <mergeCell ref="KC826:KD826"/>
    <mergeCell ref="KE826:KF826"/>
    <mergeCell ref="KG826:KH826"/>
    <mergeCell ref="KI826:KJ826"/>
    <mergeCell ref="KK826:KL826"/>
    <mergeCell ref="KM826:KN826"/>
    <mergeCell ref="KO826:KP826"/>
    <mergeCell ref="KQ826:KR826"/>
    <mergeCell ref="KS826:KT826"/>
    <mergeCell ref="KU826:KV826"/>
    <mergeCell ref="KW826:KX826"/>
    <mergeCell ref="KY826:KZ826"/>
    <mergeCell ref="LA826:LB826"/>
    <mergeCell ref="IM826:IN826"/>
    <mergeCell ref="IO826:IP826"/>
    <mergeCell ref="IQ826:IR826"/>
    <mergeCell ref="IS826:IT826"/>
    <mergeCell ref="IU826:IV826"/>
    <mergeCell ref="IW826:IX826"/>
    <mergeCell ref="IY826:IZ826"/>
    <mergeCell ref="JA826:JB826"/>
    <mergeCell ref="JC826:JD826"/>
    <mergeCell ref="JE826:JF826"/>
    <mergeCell ref="JG826:JH826"/>
    <mergeCell ref="JI826:JJ826"/>
    <mergeCell ref="JK826:JL826"/>
    <mergeCell ref="JM826:JN826"/>
    <mergeCell ref="JO826:JP826"/>
    <mergeCell ref="JQ826:JR826"/>
    <mergeCell ref="JS826:JT826"/>
    <mergeCell ref="HE826:HF826"/>
    <mergeCell ref="HG826:HH826"/>
    <mergeCell ref="HI826:HJ826"/>
    <mergeCell ref="HK826:HL826"/>
    <mergeCell ref="HM826:HN826"/>
    <mergeCell ref="HO826:HP826"/>
    <mergeCell ref="HQ826:HR826"/>
    <mergeCell ref="HS826:HT826"/>
    <mergeCell ref="HU826:HV826"/>
    <mergeCell ref="HW826:HX826"/>
    <mergeCell ref="HY826:HZ826"/>
    <mergeCell ref="IA826:IB826"/>
    <mergeCell ref="IC826:ID826"/>
    <mergeCell ref="IE826:IF826"/>
    <mergeCell ref="IG826:IH826"/>
    <mergeCell ref="II826:IJ826"/>
    <mergeCell ref="IK826:IL826"/>
    <mergeCell ref="CE826:CF826"/>
    <mergeCell ref="DA826:DB826"/>
    <mergeCell ref="DC826:DD826"/>
    <mergeCell ref="DU826:DV826"/>
    <mergeCell ref="DW826:DX826"/>
    <mergeCell ref="EO826:EP826"/>
    <mergeCell ref="EQ826:ER826"/>
    <mergeCell ref="FY826:FZ826"/>
    <mergeCell ref="GA826:GB826"/>
    <mergeCell ref="GC826:GD826"/>
    <mergeCell ref="GE826:GF826"/>
    <mergeCell ref="GS826:GT826"/>
    <mergeCell ref="GU826:GV826"/>
    <mergeCell ref="GW826:GX826"/>
    <mergeCell ref="GY826:GZ826"/>
    <mergeCell ref="HA826:HB826"/>
    <mergeCell ref="HC826:HD826"/>
    <mergeCell ref="AC826:AD826"/>
    <mergeCell ref="AE826:AF826"/>
    <mergeCell ref="AG826:AH826"/>
    <mergeCell ref="AI826:AJ826"/>
    <mergeCell ref="AK826:AL826"/>
    <mergeCell ref="AM826:AN826"/>
    <mergeCell ref="AS826:AT826"/>
    <mergeCell ref="AU826:AV826"/>
    <mergeCell ref="AW826:AX826"/>
    <mergeCell ref="AY826:AZ826"/>
    <mergeCell ref="BE826:BF826"/>
    <mergeCell ref="BG826:BH826"/>
    <mergeCell ref="BM826:BN826"/>
    <mergeCell ref="BO826:BP826"/>
    <mergeCell ref="BY826:BZ826"/>
    <mergeCell ref="CA826:CB826"/>
    <mergeCell ref="CC826:CD826"/>
    <mergeCell ref="LU751:LV751"/>
    <mergeCell ref="LW751:LX751"/>
    <mergeCell ref="LU761:LV761"/>
    <mergeCell ref="LW761:LX761"/>
    <mergeCell ref="LU766:LV766"/>
    <mergeCell ref="LW766:LX766"/>
    <mergeCell ref="LU777:LV777"/>
    <mergeCell ref="LW777:LX777"/>
    <mergeCell ref="LU788:LV788"/>
    <mergeCell ref="LW788:LX788"/>
    <mergeCell ref="LU794:LV794"/>
    <mergeCell ref="LW794:LX794"/>
    <mergeCell ref="LU697:LV697"/>
    <mergeCell ref="LW697:LX697"/>
    <mergeCell ref="LU703:LV703"/>
    <mergeCell ref="LW703:LX703"/>
    <mergeCell ref="LU713:LV713"/>
    <mergeCell ref="LW713:LX713"/>
    <mergeCell ref="LU720:LV720"/>
    <mergeCell ref="LW720:LX720"/>
    <mergeCell ref="LU723:LV723"/>
    <mergeCell ref="LW723:LX723"/>
    <mergeCell ref="LU728:LV728"/>
    <mergeCell ref="LW728:LX728"/>
    <mergeCell ref="LU736:LV736"/>
    <mergeCell ref="LW736:LX736"/>
    <mergeCell ref="LU742:LV742"/>
    <mergeCell ref="LW742:LX742"/>
    <mergeCell ref="LU744:LV744"/>
    <mergeCell ref="LW744:LX744"/>
    <mergeCell ref="LU642:LV642"/>
    <mergeCell ref="LW642:LX642"/>
    <mergeCell ref="LU648:LV648"/>
    <mergeCell ref="LW648:LX648"/>
    <mergeCell ref="LU654:LV654"/>
    <mergeCell ref="LW654:LX654"/>
    <mergeCell ref="LU664:LV664"/>
    <mergeCell ref="LW664:LX664"/>
    <mergeCell ref="LU669:LV669"/>
    <mergeCell ref="LW669:LX669"/>
    <mergeCell ref="LU676:LV676"/>
    <mergeCell ref="LW676:LX676"/>
    <mergeCell ref="LU680:LV680"/>
    <mergeCell ref="LW680:LX680"/>
    <mergeCell ref="LU689:LV689"/>
    <mergeCell ref="LW689:LX689"/>
    <mergeCell ref="LU692:LV692"/>
    <mergeCell ref="LW692:LX692"/>
    <mergeCell ref="LU548:LV548"/>
    <mergeCell ref="LW548:LX548"/>
    <mergeCell ref="LU555:LV555"/>
    <mergeCell ref="LW555:LX555"/>
    <mergeCell ref="LU559:LV559"/>
    <mergeCell ref="LW559:LX559"/>
    <mergeCell ref="LU577:LV577"/>
    <mergeCell ref="LW577:LX577"/>
    <mergeCell ref="LU589:LV589"/>
    <mergeCell ref="LW589:LX589"/>
    <mergeCell ref="LU596:LV596"/>
    <mergeCell ref="LW596:LX596"/>
    <mergeCell ref="LU604:LV604"/>
    <mergeCell ref="LW604:LX604"/>
    <mergeCell ref="LU619:LV619"/>
    <mergeCell ref="LW619:LX619"/>
    <mergeCell ref="LU635:LV635"/>
    <mergeCell ref="LW635:LX635"/>
    <mergeCell ref="LU490:LV490"/>
    <mergeCell ref="LW490:LX490"/>
    <mergeCell ref="LU496:LV496"/>
    <mergeCell ref="LW496:LX496"/>
    <mergeCell ref="LU501:LV501"/>
    <mergeCell ref="LW501:LX501"/>
    <mergeCell ref="LU509:LV509"/>
    <mergeCell ref="LW509:LX509"/>
    <mergeCell ref="LU517:LV517"/>
    <mergeCell ref="LW517:LX517"/>
    <mergeCell ref="LU522:LV522"/>
    <mergeCell ref="LW522:LX522"/>
    <mergeCell ref="LU528:LV528"/>
    <mergeCell ref="LW528:LX528"/>
    <mergeCell ref="LU533:LV533"/>
    <mergeCell ref="LW533:LX533"/>
    <mergeCell ref="LU540:LV540"/>
    <mergeCell ref="LW540:LX540"/>
    <mergeCell ref="LQ736:LR736"/>
    <mergeCell ref="LS736:LT736"/>
    <mergeCell ref="LQ742:LR742"/>
    <mergeCell ref="LS742:LT742"/>
    <mergeCell ref="LQ744:LR744"/>
    <mergeCell ref="LS744:LT744"/>
    <mergeCell ref="LQ751:LR751"/>
    <mergeCell ref="LS751:LT751"/>
    <mergeCell ref="LQ761:LR761"/>
    <mergeCell ref="LS761:LT761"/>
    <mergeCell ref="LQ766:LR766"/>
    <mergeCell ref="LS766:LT766"/>
    <mergeCell ref="LQ777:LR777"/>
    <mergeCell ref="LS777:LT777"/>
    <mergeCell ref="LQ788:LR788"/>
    <mergeCell ref="LS788:LT788"/>
    <mergeCell ref="LQ794:LR794"/>
    <mergeCell ref="LS794:LT794"/>
    <mergeCell ref="LQ680:LR680"/>
    <mergeCell ref="LS680:LT680"/>
    <mergeCell ref="LQ689:LR689"/>
    <mergeCell ref="LS689:LT689"/>
    <mergeCell ref="LQ692:LR692"/>
    <mergeCell ref="LS692:LT692"/>
    <mergeCell ref="LQ697:LR697"/>
    <mergeCell ref="LS697:LT697"/>
    <mergeCell ref="LQ703:LR703"/>
    <mergeCell ref="LS703:LT703"/>
    <mergeCell ref="LQ713:LR713"/>
    <mergeCell ref="LS713:LT713"/>
    <mergeCell ref="LQ720:LR720"/>
    <mergeCell ref="LS720:LT720"/>
    <mergeCell ref="LQ723:LR723"/>
    <mergeCell ref="LS723:LT723"/>
    <mergeCell ref="LQ728:LR728"/>
    <mergeCell ref="LS728:LT728"/>
    <mergeCell ref="LQ604:LR604"/>
    <mergeCell ref="LS604:LT604"/>
    <mergeCell ref="LQ619:LR619"/>
    <mergeCell ref="LS619:LT619"/>
    <mergeCell ref="LQ635:LR635"/>
    <mergeCell ref="LS635:LT635"/>
    <mergeCell ref="LQ642:LR642"/>
    <mergeCell ref="LS642:LT642"/>
    <mergeCell ref="LQ648:LR648"/>
    <mergeCell ref="LS648:LT648"/>
    <mergeCell ref="LQ654:LR654"/>
    <mergeCell ref="LS654:LT654"/>
    <mergeCell ref="LQ664:LR664"/>
    <mergeCell ref="LS664:LT664"/>
    <mergeCell ref="LQ669:LR669"/>
    <mergeCell ref="LS669:LT669"/>
    <mergeCell ref="LQ676:LR676"/>
    <mergeCell ref="LS676:LT676"/>
    <mergeCell ref="LM794:LN794"/>
    <mergeCell ref="LO794:LP794"/>
    <mergeCell ref="LQ490:LR490"/>
    <mergeCell ref="LS490:LT490"/>
    <mergeCell ref="LQ496:LR496"/>
    <mergeCell ref="LS496:LT496"/>
    <mergeCell ref="LQ501:LR501"/>
    <mergeCell ref="LS501:LT501"/>
    <mergeCell ref="LQ509:LR509"/>
    <mergeCell ref="LS509:LT509"/>
    <mergeCell ref="LQ517:LR517"/>
    <mergeCell ref="LS517:LT517"/>
    <mergeCell ref="LQ522:LR522"/>
    <mergeCell ref="LS522:LT522"/>
    <mergeCell ref="LQ528:LR528"/>
    <mergeCell ref="LS528:LT528"/>
    <mergeCell ref="LQ533:LR533"/>
    <mergeCell ref="LS533:LT533"/>
    <mergeCell ref="LQ540:LR540"/>
    <mergeCell ref="LS540:LT540"/>
    <mergeCell ref="LQ548:LR548"/>
    <mergeCell ref="LS548:LT548"/>
    <mergeCell ref="LQ555:LR555"/>
    <mergeCell ref="LS555:LT555"/>
    <mergeCell ref="LQ559:LR559"/>
    <mergeCell ref="LS559:LT559"/>
    <mergeCell ref="LQ577:LR577"/>
    <mergeCell ref="LS577:LT577"/>
    <mergeCell ref="LQ589:LR589"/>
    <mergeCell ref="LS589:LT589"/>
    <mergeCell ref="LQ596:LR596"/>
    <mergeCell ref="LS596:LT596"/>
    <mergeCell ref="LM728:LN728"/>
    <mergeCell ref="LO728:LP728"/>
    <mergeCell ref="LM736:LN736"/>
    <mergeCell ref="LO736:LP736"/>
    <mergeCell ref="LM742:LN742"/>
    <mergeCell ref="LO742:LP742"/>
    <mergeCell ref="LM744:LN744"/>
    <mergeCell ref="LO744:LP744"/>
    <mergeCell ref="LM751:LN751"/>
    <mergeCell ref="LO751:LP751"/>
    <mergeCell ref="LM761:LN761"/>
    <mergeCell ref="LO761:LP761"/>
    <mergeCell ref="LM766:LN766"/>
    <mergeCell ref="LO766:LP766"/>
    <mergeCell ref="LM777:LN777"/>
    <mergeCell ref="LO777:LP777"/>
    <mergeCell ref="LM788:LN788"/>
    <mergeCell ref="LO788:LP788"/>
    <mergeCell ref="LM676:LN676"/>
    <mergeCell ref="LO676:LP676"/>
    <mergeCell ref="LM680:LN680"/>
    <mergeCell ref="LO680:LP680"/>
    <mergeCell ref="LM689:LN689"/>
    <mergeCell ref="LO689:LP689"/>
    <mergeCell ref="LM692:LN692"/>
    <mergeCell ref="LO692:LP692"/>
    <mergeCell ref="LM697:LN697"/>
    <mergeCell ref="LO697:LP697"/>
    <mergeCell ref="LM703:LN703"/>
    <mergeCell ref="LO703:LP703"/>
    <mergeCell ref="LM713:LN713"/>
    <mergeCell ref="LO713:LP713"/>
    <mergeCell ref="LM720:LN720"/>
    <mergeCell ref="LO720:LP720"/>
    <mergeCell ref="LM723:LN723"/>
    <mergeCell ref="LO723:LP723"/>
    <mergeCell ref="LO596:LP596"/>
    <mergeCell ref="LM604:LN604"/>
    <mergeCell ref="LO604:LP604"/>
    <mergeCell ref="LM619:LN619"/>
    <mergeCell ref="LO619:LP619"/>
    <mergeCell ref="LM635:LN635"/>
    <mergeCell ref="LO635:LP635"/>
    <mergeCell ref="LM642:LN642"/>
    <mergeCell ref="LO642:LP642"/>
    <mergeCell ref="LM648:LN648"/>
    <mergeCell ref="LO648:LP648"/>
    <mergeCell ref="LM654:LN654"/>
    <mergeCell ref="LO654:LP654"/>
    <mergeCell ref="LM664:LN664"/>
    <mergeCell ref="LO664:LP664"/>
    <mergeCell ref="LM669:LN669"/>
    <mergeCell ref="LO669:LP669"/>
    <mergeCell ref="LG794:LH794"/>
    <mergeCell ref="LI794:LJ794"/>
    <mergeCell ref="LK794:LL794"/>
    <mergeCell ref="LM490:LN490"/>
    <mergeCell ref="LO490:LP490"/>
    <mergeCell ref="LM496:LN496"/>
    <mergeCell ref="LO496:LP496"/>
    <mergeCell ref="LM501:LN501"/>
    <mergeCell ref="LO501:LP501"/>
    <mergeCell ref="LM509:LN509"/>
    <mergeCell ref="LO509:LP509"/>
    <mergeCell ref="LM517:LN517"/>
    <mergeCell ref="LO517:LP517"/>
    <mergeCell ref="LM522:LN522"/>
    <mergeCell ref="LO522:LP522"/>
    <mergeCell ref="LM528:LN528"/>
    <mergeCell ref="LO528:LP528"/>
    <mergeCell ref="LM533:LN533"/>
    <mergeCell ref="LO533:LP533"/>
    <mergeCell ref="LM540:LN540"/>
    <mergeCell ref="LO540:LP540"/>
    <mergeCell ref="LM548:LN548"/>
    <mergeCell ref="LO548:LP548"/>
    <mergeCell ref="LM555:LN555"/>
    <mergeCell ref="LO555:LP555"/>
    <mergeCell ref="LM559:LN559"/>
    <mergeCell ref="LO559:LP559"/>
    <mergeCell ref="LM577:LN577"/>
    <mergeCell ref="LO577:LP577"/>
    <mergeCell ref="LM589:LN589"/>
    <mergeCell ref="LO589:LP589"/>
    <mergeCell ref="LM596:LN596"/>
    <mergeCell ref="JY794:JZ794"/>
    <mergeCell ref="KA794:KB794"/>
    <mergeCell ref="KC794:KD794"/>
    <mergeCell ref="KE794:KF794"/>
    <mergeCell ref="KG794:KH794"/>
    <mergeCell ref="KI794:KJ794"/>
    <mergeCell ref="KK794:KL794"/>
    <mergeCell ref="KM794:KN794"/>
    <mergeCell ref="KO794:KP794"/>
    <mergeCell ref="KQ794:KR794"/>
    <mergeCell ref="KS794:KT794"/>
    <mergeCell ref="KU794:KV794"/>
    <mergeCell ref="KW794:KX794"/>
    <mergeCell ref="KY794:KZ794"/>
    <mergeCell ref="LA794:LB794"/>
    <mergeCell ref="LC794:LD794"/>
    <mergeCell ref="LE794:LF794"/>
    <mergeCell ref="IQ794:IR794"/>
    <mergeCell ref="IS794:IT794"/>
    <mergeCell ref="IU794:IV794"/>
    <mergeCell ref="IW794:IX794"/>
    <mergeCell ref="IY794:IZ794"/>
    <mergeCell ref="JA794:JB794"/>
    <mergeCell ref="JC794:JD794"/>
    <mergeCell ref="JE794:JF794"/>
    <mergeCell ref="JG794:JH794"/>
    <mergeCell ref="JI794:JJ794"/>
    <mergeCell ref="JK794:JL794"/>
    <mergeCell ref="JM794:JN794"/>
    <mergeCell ref="JO794:JP794"/>
    <mergeCell ref="JQ794:JR794"/>
    <mergeCell ref="JS794:JT794"/>
    <mergeCell ref="JU794:JV794"/>
    <mergeCell ref="JW794:JX794"/>
    <mergeCell ref="HI794:HJ794"/>
    <mergeCell ref="HK794:HL794"/>
    <mergeCell ref="HM794:HN794"/>
    <mergeCell ref="HO794:HP794"/>
    <mergeCell ref="HQ794:HR794"/>
    <mergeCell ref="HS794:HT794"/>
    <mergeCell ref="HU794:HV794"/>
    <mergeCell ref="HW794:HX794"/>
    <mergeCell ref="HY794:HZ794"/>
    <mergeCell ref="IA794:IB794"/>
    <mergeCell ref="IC794:ID794"/>
    <mergeCell ref="IE794:IF794"/>
    <mergeCell ref="IG794:IH794"/>
    <mergeCell ref="II794:IJ794"/>
    <mergeCell ref="IK794:IL794"/>
    <mergeCell ref="IM794:IN794"/>
    <mergeCell ref="IO794:IP794"/>
    <mergeCell ref="CE794:CF794"/>
    <mergeCell ref="DA794:DB794"/>
    <mergeCell ref="DC794:DD794"/>
    <mergeCell ref="EO794:EP794"/>
    <mergeCell ref="EQ794:ER794"/>
    <mergeCell ref="FY794:FZ794"/>
    <mergeCell ref="GA794:GB794"/>
    <mergeCell ref="GC794:GD794"/>
    <mergeCell ref="GE794:GF794"/>
    <mergeCell ref="GS794:GT794"/>
    <mergeCell ref="GU794:GV794"/>
    <mergeCell ref="GW794:GX794"/>
    <mergeCell ref="GY794:GZ794"/>
    <mergeCell ref="HA794:HB794"/>
    <mergeCell ref="HC794:HD794"/>
    <mergeCell ref="HE794:HF794"/>
    <mergeCell ref="HG794:HH794"/>
    <mergeCell ref="AC794:AD794"/>
    <mergeCell ref="AE794:AF794"/>
    <mergeCell ref="AG794:AH794"/>
    <mergeCell ref="AI794:AJ794"/>
    <mergeCell ref="AK794:AL794"/>
    <mergeCell ref="AM794:AN794"/>
    <mergeCell ref="AS794:AT794"/>
    <mergeCell ref="AU794:AV794"/>
    <mergeCell ref="AW794:AX794"/>
    <mergeCell ref="AY794:AZ794"/>
    <mergeCell ref="BE794:BF794"/>
    <mergeCell ref="BG794:BH794"/>
    <mergeCell ref="BM794:BN794"/>
    <mergeCell ref="BO794:BP794"/>
    <mergeCell ref="BY794:BZ794"/>
    <mergeCell ref="CA794:CB794"/>
    <mergeCell ref="CC794:CD794"/>
    <mergeCell ref="LA736:LB736"/>
    <mergeCell ref="LC736:LD736"/>
    <mergeCell ref="LA742:LB742"/>
    <mergeCell ref="LC742:LD742"/>
    <mergeCell ref="LA744:LB744"/>
    <mergeCell ref="LC744:LD744"/>
    <mergeCell ref="LA751:LB751"/>
    <mergeCell ref="LC751:LD751"/>
    <mergeCell ref="LA761:LB761"/>
    <mergeCell ref="LC761:LD761"/>
    <mergeCell ref="LA766:LB766"/>
    <mergeCell ref="LC766:LD766"/>
    <mergeCell ref="LA680:LB680"/>
    <mergeCell ref="LC680:LD680"/>
    <mergeCell ref="LA689:LB689"/>
    <mergeCell ref="LC689:LD689"/>
    <mergeCell ref="LA692:LB692"/>
    <mergeCell ref="LC692:LD692"/>
    <mergeCell ref="LA697:LB697"/>
    <mergeCell ref="LC697:LD697"/>
    <mergeCell ref="LA703:LB703"/>
    <mergeCell ref="LC703:LD703"/>
    <mergeCell ref="LA713:LB713"/>
    <mergeCell ref="LC713:LD713"/>
    <mergeCell ref="LA720:LB720"/>
    <mergeCell ref="LC720:LD720"/>
    <mergeCell ref="LA723:LB723"/>
    <mergeCell ref="LC723:LD723"/>
    <mergeCell ref="LA728:LB728"/>
    <mergeCell ref="LC728:LD728"/>
    <mergeCell ref="LA604:LB604"/>
    <mergeCell ref="LC604:LD604"/>
    <mergeCell ref="LA619:LB619"/>
    <mergeCell ref="LC619:LD619"/>
    <mergeCell ref="LA635:LB635"/>
    <mergeCell ref="LC635:LD635"/>
    <mergeCell ref="LA642:LB642"/>
    <mergeCell ref="LC642:LD642"/>
    <mergeCell ref="LA648:LB648"/>
    <mergeCell ref="LC648:LD648"/>
    <mergeCell ref="LA654:LB654"/>
    <mergeCell ref="LC654:LD654"/>
    <mergeCell ref="LA664:LB664"/>
    <mergeCell ref="LC664:LD664"/>
    <mergeCell ref="LA669:LB669"/>
    <mergeCell ref="LC669:LD669"/>
    <mergeCell ref="LA676:LB676"/>
    <mergeCell ref="LC676:LD676"/>
    <mergeCell ref="LA490:LB490"/>
    <mergeCell ref="LC490:LD490"/>
    <mergeCell ref="LA496:LB496"/>
    <mergeCell ref="LC496:LD496"/>
    <mergeCell ref="LA501:LB501"/>
    <mergeCell ref="LC501:LD501"/>
    <mergeCell ref="LA509:LB509"/>
    <mergeCell ref="LC509:LD509"/>
    <mergeCell ref="LA517:LB517"/>
    <mergeCell ref="LC517:LD517"/>
    <mergeCell ref="LA522:LB522"/>
    <mergeCell ref="LC522:LD522"/>
    <mergeCell ref="LA528:LB528"/>
    <mergeCell ref="LC528:LD528"/>
    <mergeCell ref="LA533:LB533"/>
    <mergeCell ref="LC533:LD533"/>
    <mergeCell ref="LA540:LB540"/>
    <mergeCell ref="LC540:LD540"/>
    <mergeCell ref="LA548:LB548"/>
    <mergeCell ref="LC548:LD548"/>
    <mergeCell ref="LA555:LB555"/>
    <mergeCell ref="LC555:LD555"/>
    <mergeCell ref="LA559:LB559"/>
    <mergeCell ref="LC559:LD559"/>
    <mergeCell ref="LA577:LB577"/>
    <mergeCell ref="LC577:LD577"/>
    <mergeCell ref="LA589:LB589"/>
    <mergeCell ref="LC589:LD589"/>
    <mergeCell ref="LA596:LB596"/>
    <mergeCell ref="LC596:LD596"/>
    <mergeCell ref="KW720:KX720"/>
    <mergeCell ref="KY720:KZ720"/>
    <mergeCell ref="KW723:KX723"/>
    <mergeCell ref="KY723:KZ723"/>
    <mergeCell ref="KW728:KX728"/>
    <mergeCell ref="KY728:KZ728"/>
    <mergeCell ref="KW577:KX577"/>
    <mergeCell ref="KY577:KZ577"/>
    <mergeCell ref="KW589:KX589"/>
    <mergeCell ref="KY589:KZ589"/>
    <mergeCell ref="KW596:KX596"/>
    <mergeCell ref="KY596:KZ596"/>
    <mergeCell ref="KW604:KX604"/>
    <mergeCell ref="KY604:KZ604"/>
    <mergeCell ref="KW619:KX619"/>
    <mergeCell ref="KY619:KZ619"/>
    <mergeCell ref="KW635:KX635"/>
    <mergeCell ref="KY635:KZ635"/>
    <mergeCell ref="KW642:KX642"/>
    <mergeCell ref="KY642:KZ642"/>
    <mergeCell ref="KW736:KX736"/>
    <mergeCell ref="KY736:KZ736"/>
    <mergeCell ref="KW742:KX742"/>
    <mergeCell ref="KY742:KZ742"/>
    <mergeCell ref="KW744:KX744"/>
    <mergeCell ref="KY744:KZ744"/>
    <mergeCell ref="KW751:KX751"/>
    <mergeCell ref="KY751:KZ751"/>
    <mergeCell ref="KW761:KX761"/>
    <mergeCell ref="KY761:KZ761"/>
    <mergeCell ref="KW766:KX766"/>
    <mergeCell ref="KY766:KZ766"/>
    <mergeCell ref="KW664:KX664"/>
    <mergeCell ref="KY664:KZ664"/>
    <mergeCell ref="KW669:KX669"/>
    <mergeCell ref="KY669:KZ669"/>
    <mergeCell ref="KW676:KX676"/>
    <mergeCell ref="KY676:KZ676"/>
    <mergeCell ref="KW680:KX680"/>
    <mergeCell ref="KY680:KZ680"/>
    <mergeCell ref="KW689:KX689"/>
    <mergeCell ref="KY689:KZ689"/>
    <mergeCell ref="KW692:KX692"/>
    <mergeCell ref="KY692:KZ692"/>
    <mergeCell ref="KW697:KX697"/>
    <mergeCell ref="KY697:KZ697"/>
    <mergeCell ref="KW703:KX703"/>
    <mergeCell ref="KY703:KZ703"/>
    <mergeCell ref="KW713:KX713"/>
    <mergeCell ref="KY713:KZ713"/>
    <mergeCell ref="KW648:KX648"/>
    <mergeCell ref="KY648:KZ648"/>
    <mergeCell ref="KW654:KX654"/>
    <mergeCell ref="KY654:KZ654"/>
    <mergeCell ref="KK766:KL766"/>
    <mergeCell ref="KM766:KN766"/>
    <mergeCell ref="KO766:KP766"/>
    <mergeCell ref="KQ766:KR766"/>
    <mergeCell ref="KS766:KT766"/>
    <mergeCell ref="KU766:KV766"/>
    <mergeCell ref="BE766:BF766"/>
    <mergeCell ref="BG766:BH766"/>
    <mergeCell ref="KW490:KX490"/>
    <mergeCell ref="KY490:KZ490"/>
    <mergeCell ref="KW496:KX496"/>
    <mergeCell ref="KY496:KZ496"/>
    <mergeCell ref="KW501:KX501"/>
    <mergeCell ref="KY501:KZ501"/>
    <mergeCell ref="KW509:KX509"/>
    <mergeCell ref="KY509:KZ509"/>
    <mergeCell ref="KW517:KX517"/>
    <mergeCell ref="KY517:KZ517"/>
    <mergeCell ref="KW522:KX522"/>
    <mergeCell ref="KY522:KZ522"/>
    <mergeCell ref="KW528:KX528"/>
    <mergeCell ref="KY528:KZ528"/>
    <mergeCell ref="KW533:KX533"/>
    <mergeCell ref="KY533:KZ533"/>
    <mergeCell ref="KW540:KX540"/>
    <mergeCell ref="KY540:KZ540"/>
    <mergeCell ref="KW548:KX548"/>
    <mergeCell ref="KY548:KZ548"/>
    <mergeCell ref="KW555:KX555"/>
    <mergeCell ref="KY555:KZ555"/>
    <mergeCell ref="KW559:KX559"/>
    <mergeCell ref="KY559:KZ559"/>
    <mergeCell ref="JC766:JD766"/>
    <mergeCell ref="JE766:JF766"/>
    <mergeCell ref="JG766:JH766"/>
    <mergeCell ref="JI766:JJ766"/>
    <mergeCell ref="JK766:JL766"/>
    <mergeCell ref="JM766:JN766"/>
    <mergeCell ref="JO766:JP766"/>
    <mergeCell ref="JQ766:JR766"/>
    <mergeCell ref="JS766:JT766"/>
    <mergeCell ref="JU766:JV766"/>
    <mergeCell ref="JW766:JX766"/>
    <mergeCell ref="JY766:JZ766"/>
    <mergeCell ref="KA766:KB766"/>
    <mergeCell ref="KC766:KD766"/>
    <mergeCell ref="KE766:KF766"/>
    <mergeCell ref="KG766:KH766"/>
    <mergeCell ref="KI766:KJ766"/>
    <mergeCell ref="JY744:JZ744"/>
    <mergeCell ref="KA744:KB744"/>
    <mergeCell ref="KC744:KD744"/>
    <mergeCell ref="KE744:KF744"/>
    <mergeCell ref="KG744:KH744"/>
    <mergeCell ref="KI744:KJ744"/>
    <mergeCell ref="KK744:KL744"/>
    <mergeCell ref="KM744:KN744"/>
    <mergeCell ref="KO744:KP744"/>
    <mergeCell ref="KQ744:KR744"/>
    <mergeCell ref="KS744:KT744"/>
    <mergeCell ref="HU766:HV766"/>
    <mergeCell ref="HW766:HX766"/>
    <mergeCell ref="HY766:HZ766"/>
    <mergeCell ref="IA766:IB766"/>
    <mergeCell ref="IC766:ID766"/>
    <mergeCell ref="IE766:IF766"/>
    <mergeCell ref="IG766:IH766"/>
    <mergeCell ref="II766:IJ766"/>
    <mergeCell ref="IK766:IL766"/>
    <mergeCell ref="IM766:IN766"/>
    <mergeCell ref="IO766:IP766"/>
    <mergeCell ref="IQ766:IR766"/>
    <mergeCell ref="IS766:IT766"/>
    <mergeCell ref="IU766:IV766"/>
    <mergeCell ref="IW766:IX766"/>
    <mergeCell ref="IY766:IZ766"/>
    <mergeCell ref="JA766:JB766"/>
    <mergeCell ref="EQ766:ER766"/>
    <mergeCell ref="FY766:FZ766"/>
    <mergeCell ref="GA766:GB766"/>
    <mergeCell ref="GC766:GD766"/>
    <mergeCell ref="GE766:GF766"/>
    <mergeCell ref="GW766:GX766"/>
    <mergeCell ref="GY766:GZ766"/>
    <mergeCell ref="HA766:HB766"/>
    <mergeCell ref="HC766:HD766"/>
    <mergeCell ref="HE766:HF766"/>
    <mergeCell ref="HG766:HH766"/>
    <mergeCell ref="HI766:HJ766"/>
    <mergeCell ref="HK766:HL766"/>
    <mergeCell ref="HM766:HN766"/>
    <mergeCell ref="HO766:HP766"/>
    <mergeCell ref="HQ766:HR766"/>
    <mergeCell ref="HS766:HT766"/>
    <mergeCell ref="Q766:R766"/>
    <mergeCell ref="S766:T766"/>
    <mergeCell ref="AC766:AD766"/>
    <mergeCell ref="AE766:AF766"/>
    <mergeCell ref="AG766:AH766"/>
    <mergeCell ref="AI766:AJ766"/>
    <mergeCell ref="AK766:AL766"/>
    <mergeCell ref="AM766:AN766"/>
    <mergeCell ref="AS766:AT766"/>
    <mergeCell ref="AU766:AV766"/>
    <mergeCell ref="AW766:AX766"/>
    <mergeCell ref="AY766:AZ766"/>
    <mergeCell ref="BM766:BN766"/>
    <mergeCell ref="BO766:BP766"/>
    <mergeCell ref="DU766:DV766"/>
    <mergeCell ref="DW766:DX766"/>
    <mergeCell ref="EO766:EP766"/>
    <mergeCell ref="KU744:KV744"/>
    <mergeCell ref="Q744:R744"/>
    <mergeCell ref="S744:T744"/>
    <mergeCell ref="FU744:FV744"/>
    <mergeCell ref="FW744:FX744"/>
    <mergeCell ref="IQ744:IR744"/>
    <mergeCell ref="IS744:IT744"/>
    <mergeCell ref="IU744:IV744"/>
    <mergeCell ref="IW744:IX744"/>
    <mergeCell ref="IY744:IZ744"/>
    <mergeCell ref="JA744:JB744"/>
    <mergeCell ref="JC744:JD744"/>
    <mergeCell ref="JE744:JF744"/>
    <mergeCell ref="JG744:JH744"/>
    <mergeCell ref="JI744:JJ744"/>
    <mergeCell ref="JK744:JL744"/>
    <mergeCell ref="JM744:JN744"/>
    <mergeCell ref="JO744:JP744"/>
    <mergeCell ref="JQ744:JR744"/>
    <mergeCell ref="JS744:JT744"/>
    <mergeCell ref="JU744:JV744"/>
    <mergeCell ref="JW744:JX744"/>
    <mergeCell ref="HI744:HJ744"/>
    <mergeCell ref="HK744:HL744"/>
    <mergeCell ref="HM744:HN744"/>
    <mergeCell ref="HO744:HP744"/>
    <mergeCell ref="HQ744:HR744"/>
    <mergeCell ref="HS744:HT744"/>
    <mergeCell ref="HU744:HV744"/>
    <mergeCell ref="HW744:HX744"/>
    <mergeCell ref="HY744:HZ744"/>
    <mergeCell ref="IA744:IB744"/>
    <mergeCell ref="IC744:ID744"/>
    <mergeCell ref="IE744:IF744"/>
    <mergeCell ref="IG744:IH744"/>
    <mergeCell ref="II744:IJ744"/>
    <mergeCell ref="IK744:IL744"/>
    <mergeCell ref="IM744:IN744"/>
    <mergeCell ref="IO744:IP744"/>
    <mergeCell ref="CE744:CF744"/>
    <mergeCell ref="DA744:DB744"/>
    <mergeCell ref="DC744:DD744"/>
    <mergeCell ref="EO744:EP744"/>
    <mergeCell ref="EQ744:ER744"/>
    <mergeCell ref="FY744:FZ744"/>
    <mergeCell ref="GA744:GB744"/>
    <mergeCell ref="GC744:GD744"/>
    <mergeCell ref="GE744:GF744"/>
    <mergeCell ref="GS744:GT744"/>
    <mergeCell ref="GU744:GV744"/>
    <mergeCell ref="GW744:GX744"/>
    <mergeCell ref="GY744:GZ744"/>
    <mergeCell ref="HA744:HB744"/>
    <mergeCell ref="HC744:HD744"/>
    <mergeCell ref="HE744:HF744"/>
    <mergeCell ref="HG744:HH744"/>
    <mergeCell ref="AC744:AD744"/>
    <mergeCell ref="AE744:AF744"/>
    <mergeCell ref="AG744:AH744"/>
    <mergeCell ref="AI744:AJ744"/>
    <mergeCell ref="AK744:AL744"/>
    <mergeCell ref="AM744:AN744"/>
    <mergeCell ref="AS744:AT744"/>
    <mergeCell ref="AU744:AV744"/>
    <mergeCell ref="AW744:AX744"/>
    <mergeCell ref="AY744:AZ744"/>
    <mergeCell ref="BE744:BF744"/>
    <mergeCell ref="BG744:BH744"/>
    <mergeCell ref="BM744:BN744"/>
    <mergeCell ref="BO744:BP744"/>
    <mergeCell ref="BY744:BZ744"/>
    <mergeCell ref="CA744:CB744"/>
    <mergeCell ref="CC744:CD744"/>
    <mergeCell ref="JU736:JV736"/>
    <mergeCell ref="JW736:JX736"/>
    <mergeCell ref="JY736:JZ736"/>
    <mergeCell ref="KA736:KB736"/>
    <mergeCell ref="KC736:KD736"/>
    <mergeCell ref="KE736:KF736"/>
    <mergeCell ref="KG736:KH736"/>
    <mergeCell ref="KI736:KJ736"/>
    <mergeCell ref="KK736:KL736"/>
    <mergeCell ref="KM736:KN736"/>
    <mergeCell ref="KO736:KP736"/>
    <mergeCell ref="KQ736:KR736"/>
    <mergeCell ref="KS736:KT736"/>
    <mergeCell ref="KU736:KV736"/>
    <mergeCell ref="IM736:IN736"/>
    <mergeCell ref="IO736:IP736"/>
    <mergeCell ref="IQ736:IR736"/>
    <mergeCell ref="IS736:IT736"/>
    <mergeCell ref="IU736:IV736"/>
    <mergeCell ref="IW736:IX736"/>
    <mergeCell ref="IY736:IZ736"/>
    <mergeCell ref="JA736:JB736"/>
    <mergeCell ref="JC736:JD736"/>
    <mergeCell ref="JE736:JF736"/>
    <mergeCell ref="JG736:JH736"/>
    <mergeCell ref="JI736:JJ736"/>
    <mergeCell ref="JK736:JL736"/>
    <mergeCell ref="JM736:JN736"/>
    <mergeCell ref="JO736:JP736"/>
    <mergeCell ref="JQ736:JR736"/>
    <mergeCell ref="JS736:JT736"/>
    <mergeCell ref="HE736:HF736"/>
    <mergeCell ref="HG736:HH736"/>
    <mergeCell ref="HI736:HJ736"/>
    <mergeCell ref="HK736:HL736"/>
    <mergeCell ref="HM736:HN736"/>
    <mergeCell ref="HO736:HP736"/>
    <mergeCell ref="HQ736:HR736"/>
    <mergeCell ref="HS736:HT736"/>
    <mergeCell ref="HU736:HV736"/>
    <mergeCell ref="HW736:HX736"/>
    <mergeCell ref="HY736:HZ736"/>
    <mergeCell ref="IA736:IB736"/>
    <mergeCell ref="IC736:ID736"/>
    <mergeCell ref="IE736:IF736"/>
    <mergeCell ref="IG736:IH736"/>
    <mergeCell ref="II736:IJ736"/>
    <mergeCell ref="IK736:IL736"/>
    <mergeCell ref="CE736:CF736"/>
    <mergeCell ref="DA736:DB736"/>
    <mergeCell ref="DC736:DD736"/>
    <mergeCell ref="DU736:DV736"/>
    <mergeCell ref="DW736:DX736"/>
    <mergeCell ref="EO736:EP736"/>
    <mergeCell ref="EQ736:ER736"/>
    <mergeCell ref="FY736:FZ736"/>
    <mergeCell ref="GA736:GB736"/>
    <mergeCell ref="GC736:GD736"/>
    <mergeCell ref="GE736:GF736"/>
    <mergeCell ref="GS736:GT736"/>
    <mergeCell ref="GU736:GV736"/>
    <mergeCell ref="GW736:GX736"/>
    <mergeCell ref="GY736:GZ736"/>
    <mergeCell ref="HA736:HB736"/>
    <mergeCell ref="HC736:HD736"/>
    <mergeCell ref="AC736:AD736"/>
    <mergeCell ref="AE736:AF736"/>
    <mergeCell ref="AG736:AH736"/>
    <mergeCell ref="AI736:AJ736"/>
    <mergeCell ref="AK736:AL736"/>
    <mergeCell ref="AM736:AN736"/>
    <mergeCell ref="AS736:AT736"/>
    <mergeCell ref="AU736:AV736"/>
    <mergeCell ref="AW736:AX736"/>
    <mergeCell ref="AY736:AZ736"/>
    <mergeCell ref="BE736:BF736"/>
    <mergeCell ref="BG736:BH736"/>
    <mergeCell ref="BM736:BN736"/>
    <mergeCell ref="BO736:BP736"/>
    <mergeCell ref="BY736:BZ736"/>
    <mergeCell ref="CA736:CB736"/>
    <mergeCell ref="CC736:CD736"/>
    <mergeCell ref="KO713:KP713"/>
    <mergeCell ref="KQ713:KR713"/>
    <mergeCell ref="KO720:KP720"/>
    <mergeCell ref="KQ720:KR720"/>
    <mergeCell ref="KO723:KP723"/>
    <mergeCell ref="KQ723:KR723"/>
    <mergeCell ref="DU7:DW7"/>
    <mergeCell ref="DU8:DW8"/>
    <mergeCell ref="DQ7:DS7"/>
    <mergeCell ref="DQ8:DS8"/>
    <mergeCell ref="KO654:KP654"/>
    <mergeCell ref="KQ654:KR654"/>
    <mergeCell ref="KO664:KP664"/>
    <mergeCell ref="KQ664:KR664"/>
    <mergeCell ref="KO669:KP669"/>
    <mergeCell ref="KQ669:KR669"/>
    <mergeCell ref="KO676:KP676"/>
    <mergeCell ref="KQ676:KR676"/>
    <mergeCell ref="KO680:KP680"/>
    <mergeCell ref="KQ680:KR680"/>
    <mergeCell ref="KO689:KP689"/>
    <mergeCell ref="KQ689:KR689"/>
    <mergeCell ref="KO692:KP692"/>
    <mergeCell ref="KQ692:KR692"/>
    <mergeCell ref="KO697:KP697"/>
    <mergeCell ref="KQ697:KR697"/>
    <mergeCell ref="KO703:KP703"/>
    <mergeCell ref="KQ703:KR703"/>
    <mergeCell ref="KO559:KP559"/>
    <mergeCell ref="KQ559:KR559"/>
    <mergeCell ref="KO577:KP577"/>
    <mergeCell ref="KQ577:KR577"/>
    <mergeCell ref="KO589:KP589"/>
    <mergeCell ref="KQ589:KR589"/>
    <mergeCell ref="KO596:KP596"/>
    <mergeCell ref="KQ596:KR596"/>
    <mergeCell ref="KO604:KP604"/>
    <mergeCell ref="KQ604:KR604"/>
    <mergeCell ref="KO619:KP619"/>
    <mergeCell ref="KQ619:KR619"/>
    <mergeCell ref="KO635:KP635"/>
    <mergeCell ref="KQ635:KR635"/>
    <mergeCell ref="KO642:KP642"/>
    <mergeCell ref="KQ642:KR642"/>
    <mergeCell ref="KO648:KP648"/>
    <mergeCell ref="KQ648:KR648"/>
    <mergeCell ref="KK697:KL697"/>
    <mergeCell ref="KM697:KN697"/>
    <mergeCell ref="KK703:KL703"/>
    <mergeCell ref="KM703:KN703"/>
    <mergeCell ref="KK654:KL654"/>
    <mergeCell ref="KM654:KN654"/>
    <mergeCell ref="KK664:KL664"/>
    <mergeCell ref="KM664:KN664"/>
    <mergeCell ref="KK669:KL669"/>
    <mergeCell ref="KM669:KN669"/>
    <mergeCell ref="KK676:KL676"/>
    <mergeCell ref="KM676:KN676"/>
    <mergeCell ref="KK680:KL680"/>
    <mergeCell ref="KM680:KN680"/>
    <mergeCell ref="KK689:KL689"/>
    <mergeCell ref="KM689:KN689"/>
    <mergeCell ref="KK692:KL692"/>
    <mergeCell ref="KM692:KN692"/>
    <mergeCell ref="KK713:KL713"/>
    <mergeCell ref="KM713:KN713"/>
    <mergeCell ref="KK720:KL720"/>
    <mergeCell ref="KM720:KN720"/>
    <mergeCell ref="KK723:KL723"/>
    <mergeCell ref="KM723:KN723"/>
    <mergeCell ref="KO490:KP490"/>
    <mergeCell ref="KQ490:KR490"/>
    <mergeCell ref="KO496:KP496"/>
    <mergeCell ref="KQ496:KR496"/>
    <mergeCell ref="KO501:KP501"/>
    <mergeCell ref="KQ501:KR501"/>
    <mergeCell ref="KO509:KP509"/>
    <mergeCell ref="KQ509:KR509"/>
    <mergeCell ref="KO517:KP517"/>
    <mergeCell ref="KQ517:KR517"/>
    <mergeCell ref="KO522:KP522"/>
    <mergeCell ref="KQ522:KR522"/>
    <mergeCell ref="KO528:KP528"/>
    <mergeCell ref="KQ528:KR528"/>
    <mergeCell ref="KO533:KP533"/>
    <mergeCell ref="KQ533:KR533"/>
    <mergeCell ref="KO540:KP540"/>
    <mergeCell ref="KQ540:KR540"/>
    <mergeCell ref="KO548:KP548"/>
    <mergeCell ref="KQ548:KR548"/>
    <mergeCell ref="KO555:KP555"/>
    <mergeCell ref="KQ555:KR555"/>
    <mergeCell ref="KK642:KL642"/>
    <mergeCell ref="KM642:KN642"/>
    <mergeCell ref="KK648:KL648"/>
    <mergeCell ref="KM648:KN648"/>
    <mergeCell ref="KK548:KL548"/>
    <mergeCell ref="KM548:KN548"/>
    <mergeCell ref="KK555:KL555"/>
    <mergeCell ref="KM555:KN555"/>
    <mergeCell ref="KK559:KL559"/>
    <mergeCell ref="KM559:KN559"/>
    <mergeCell ref="KK577:KL577"/>
    <mergeCell ref="KM577:KN577"/>
    <mergeCell ref="KK589:KL589"/>
    <mergeCell ref="KM589:KN589"/>
    <mergeCell ref="KK596:KL596"/>
    <mergeCell ref="KM596:KN596"/>
    <mergeCell ref="KK604:KL604"/>
    <mergeCell ref="KM604:KN604"/>
    <mergeCell ref="KK619:KL619"/>
    <mergeCell ref="KM619:KN619"/>
    <mergeCell ref="KK635:KL635"/>
    <mergeCell ref="KM635:KN635"/>
    <mergeCell ref="KK490:KL490"/>
    <mergeCell ref="KM490:KN490"/>
    <mergeCell ref="KK496:KL496"/>
    <mergeCell ref="KM496:KN496"/>
    <mergeCell ref="KK501:KL501"/>
    <mergeCell ref="KM501:KN501"/>
    <mergeCell ref="KK509:KL509"/>
    <mergeCell ref="KM509:KN509"/>
    <mergeCell ref="KK517:KL517"/>
    <mergeCell ref="KM517:KN517"/>
    <mergeCell ref="KK522:KL522"/>
    <mergeCell ref="KM522:KN522"/>
    <mergeCell ref="KK528:KL528"/>
    <mergeCell ref="KM528:KN528"/>
    <mergeCell ref="KK533:KL533"/>
    <mergeCell ref="KM533:KN533"/>
    <mergeCell ref="KK540:KL540"/>
    <mergeCell ref="KM540:KN540"/>
    <mergeCell ref="JC723:JD723"/>
    <mergeCell ref="JE723:JF723"/>
    <mergeCell ref="JG723:JH723"/>
    <mergeCell ref="JI723:JJ723"/>
    <mergeCell ref="JK723:JL723"/>
    <mergeCell ref="JM723:JN723"/>
    <mergeCell ref="JO723:JP723"/>
    <mergeCell ref="JQ723:JR723"/>
    <mergeCell ref="JS723:JT723"/>
    <mergeCell ref="JU723:JV723"/>
    <mergeCell ref="JW723:JX723"/>
    <mergeCell ref="JY723:JZ723"/>
    <mergeCell ref="KA723:KB723"/>
    <mergeCell ref="KC723:KD723"/>
    <mergeCell ref="KE723:KF723"/>
    <mergeCell ref="KG723:KH723"/>
    <mergeCell ref="KI723:KJ723"/>
    <mergeCell ref="HU723:HV723"/>
    <mergeCell ref="HW723:HX723"/>
    <mergeCell ref="HY723:HZ723"/>
    <mergeCell ref="IA723:IB723"/>
    <mergeCell ref="IC723:ID723"/>
    <mergeCell ref="IE723:IF723"/>
    <mergeCell ref="IG723:IH723"/>
    <mergeCell ref="II723:IJ723"/>
    <mergeCell ref="IK723:IL723"/>
    <mergeCell ref="IM723:IN723"/>
    <mergeCell ref="IO723:IP723"/>
    <mergeCell ref="IQ723:IR723"/>
    <mergeCell ref="IS723:IT723"/>
    <mergeCell ref="IU723:IV723"/>
    <mergeCell ref="IW723:IX723"/>
    <mergeCell ref="IY723:IZ723"/>
    <mergeCell ref="JA723:JB723"/>
    <mergeCell ref="EQ723:ER723"/>
    <mergeCell ref="FY723:FZ723"/>
    <mergeCell ref="GA723:GB723"/>
    <mergeCell ref="GC723:GD723"/>
    <mergeCell ref="GE723:GF723"/>
    <mergeCell ref="GW723:GX723"/>
    <mergeCell ref="GY723:GZ723"/>
    <mergeCell ref="HA723:HB723"/>
    <mergeCell ref="HC723:HD723"/>
    <mergeCell ref="HE723:HF723"/>
    <mergeCell ref="HG723:HH723"/>
    <mergeCell ref="HI723:HJ723"/>
    <mergeCell ref="HK723:HL723"/>
    <mergeCell ref="HM723:HN723"/>
    <mergeCell ref="HO723:HP723"/>
    <mergeCell ref="HQ723:HR723"/>
    <mergeCell ref="HS723:HT723"/>
    <mergeCell ref="Q723:R723"/>
    <mergeCell ref="S723:T723"/>
    <mergeCell ref="AC723:AD723"/>
    <mergeCell ref="AE723:AF723"/>
    <mergeCell ref="AG723:AH723"/>
    <mergeCell ref="AI723:AJ723"/>
    <mergeCell ref="AK723:AL723"/>
    <mergeCell ref="AM723:AN723"/>
    <mergeCell ref="AS723:AT723"/>
    <mergeCell ref="AU723:AV723"/>
    <mergeCell ref="AW723:AX723"/>
    <mergeCell ref="AY723:AZ723"/>
    <mergeCell ref="BM723:BN723"/>
    <mergeCell ref="BO723:BP723"/>
    <mergeCell ref="DU723:DV723"/>
    <mergeCell ref="DW723:DX723"/>
    <mergeCell ref="EO723:EP723"/>
    <mergeCell ref="KG680:KH680"/>
    <mergeCell ref="KI680:KJ680"/>
    <mergeCell ref="KG689:KH689"/>
    <mergeCell ref="KI689:KJ689"/>
    <mergeCell ref="KG692:KH692"/>
    <mergeCell ref="KI692:KJ692"/>
    <mergeCell ref="KG697:KH697"/>
    <mergeCell ref="KI697:KJ697"/>
    <mergeCell ref="KG703:KH703"/>
    <mergeCell ref="KI703:KJ703"/>
    <mergeCell ref="KG604:KH604"/>
    <mergeCell ref="KI604:KJ604"/>
    <mergeCell ref="KG619:KH619"/>
    <mergeCell ref="KI619:KJ619"/>
    <mergeCell ref="KG635:KH635"/>
    <mergeCell ref="KI635:KJ635"/>
    <mergeCell ref="KG642:KH642"/>
    <mergeCell ref="KI642:KJ642"/>
    <mergeCell ref="KG648:KH648"/>
    <mergeCell ref="KI648:KJ648"/>
    <mergeCell ref="KG654:KH654"/>
    <mergeCell ref="KI654:KJ654"/>
    <mergeCell ref="KG664:KH664"/>
    <mergeCell ref="KI664:KJ664"/>
    <mergeCell ref="KG669:KH669"/>
    <mergeCell ref="KI669:KJ669"/>
    <mergeCell ref="KG676:KH676"/>
    <mergeCell ref="KI676:KJ676"/>
    <mergeCell ref="KC703:KD703"/>
    <mergeCell ref="KE703:KF703"/>
    <mergeCell ref="KG490:KH490"/>
    <mergeCell ref="KI490:KJ490"/>
    <mergeCell ref="KG496:KH496"/>
    <mergeCell ref="KI496:KJ496"/>
    <mergeCell ref="KG501:KH501"/>
    <mergeCell ref="KI501:KJ501"/>
    <mergeCell ref="KG509:KH509"/>
    <mergeCell ref="KI509:KJ509"/>
    <mergeCell ref="KG517:KH517"/>
    <mergeCell ref="KI517:KJ517"/>
    <mergeCell ref="KG522:KH522"/>
    <mergeCell ref="KI522:KJ522"/>
    <mergeCell ref="KG528:KH528"/>
    <mergeCell ref="KI528:KJ528"/>
    <mergeCell ref="KG533:KH533"/>
    <mergeCell ref="KI533:KJ533"/>
    <mergeCell ref="KG540:KH540"/>
    <mergeCell ref="KI540:KJ540"/>
    <mergeCell ref="KG548:KH548"/>
    <mergeCell ref="KI548:KJ548"/>
    <mergeCell ref="KG555:KH555"/>
    <mergeCell ref="KI555:KJ555"/>
    <mergeCell ref="KG559:KH559"/>
    <mergeCell ref="KI559:KJ559"/>
    <mergeCell ref="KG577:KH577"/>
    <mergeCell ref="KI577:KJ577"/>
    <mergeCell ref="KG589:KH589"/>
    <mergeCell ref="KI589:KJ589"/>
    <mergeCell ref="KG596:KH596"/>
    <mergeCell ref="KI596:KJ596"/>
    <mergeCell ref="KC648:KD648"/>
    <mergeCell ref="KE648:KF648"/>
    <mergeCell ref="KC654:KD654"/>
    <mergeCell ref="KE654:KF654"/>
    <mergeCell ref="KC664:KD664"/>
    <mergeCell ref="KE664:KF664"/>
    <mergeCell ref="KC669:KD669"/>
    <mergeCell ref="KE669:KF669"/>
    <mergeCell ref="KC676:KD676"/>
    <mergeCell ref="KE676:KF676"/>
    <mergeCell ref="KC680:KD680"/>
    <mergeCell ref="KE680:KF680"/>
    <mergeCell ref="KC689:KD689"/>
    <mergeCell ref="KE689:KF689"/>
    <mergeCell ref="KC692:KD692"/>
    <mergeCell ref="KE692:KF692"/>
    <mergeCell ref="KC697:KD697"/>
    <mergeCell ref="KE697:KF697"/>
    <mergeCell ref="KC555:KD555"/>
    <mergeCell ref="KE555:KF555"/>
    <mergeCell ref="KC559:KD559"/>
    <mergeCell ref="KE559:KF559"/>
    <mergeCell ref="KC577:KD577"/>
    <mergeCell ref="KE577:KF577"/>
    <mergeCell ref="KC589:KD589"/>
    <mergeCell ref="KE589:KF589"/>
    <mergeCell ref="KC596:KD596"/>
    <mergeCell ref="KE596:KF596"/>
    <mergeCell ref="KC604:KD604"/>
    <mergeCell ref="KE604:KF604"/>
    <mergeCell ref="KC619:KD619"/>
    <mergeCell ref="KE619:KF619"/>
    <mergeCell ref="KC635:KD635"/>
    <mergeCell ref="KE635:KF635"/>
    <mergeCell ref="KC642:KD642"/>
    <mergeCell ref="KE642:KF642"/>
    <mergeCell ref="JY676:JZ676"/>
    <mergeCell ref="KA676:KB676"/>
    <mergeCell ref="JY680:JZ680"/>
    <mergeCell ref="KA680:KB680"/>
    <mergeCell ref="JY689:JZ689"/>
    <mergeCell ref="KA689:KB689"/>
    <mergeCell ref="JY692:JZ692"/>
    <mergeCell ref="KA692:KB692"/>
    <mergeCell ref="JY697:JZ697"/>
    <mergeCell ref="KA697:KB697"/>
    <mergeCell ref="JY703:JZ703"/>
    <mergeCell ref="KA703:KB703"/>
    <mergeCell ref="KC490:KD490"/>
    <mergeCell ref="KE490:KF490"/>
    <mergeCell ref="KC496:KD496"/>
    <mergeCell ref="KE496:KF496"/>
    <mergeCell ref="KC501:KD501"/>
    <mergeCell ref="KE501:KF501"/>
    <mergeCell ref="KC509:KD509"/>
    <mergeCell ref="KE509:KF509"/>
    <mergeCell ref="KC517:KD517"/>
    <mergeCell ref="KE517:KF517"/>
    <mergeCell ref="KC522:KD522"/>
    <mergeCell ref="KE522:KF522"/>
    <mergeCell ref="KC528:KD528"/>
    <mergeCell ref="KE528:KF528"/>
    <mergeCell ref="KC533:KD533"/>
    <mergeCell ref="KE533:KF533"/>
    <mergeCell ref="KC540:KD540"/>
    <mergeCell ref="KE540:KF540"/>
    <mergeCell ref="KC548:KD548"/>
    <mergeCell ref="KE548:KF548"/>
    <mergeCell ref="JY596:JZ596"/>
    <mergeCell ref="KA596:KB596"/>
    <mergeCell ref="JY604:JZ604"/>
    <mergeCell ref="KA604:KB604"/>
    <mergeCell ref="JY619:JZ619"/>
    <mergeCell ref="KA619:KB619"/>
    <mergeCell ref="JY635:JZ635"/>
    <mergeCell ref="KA635:KB635"/>
    <mergeCell ref="JY642:JZ642"/>
    <mergeCell ref="KA642:KB642"/>
    <mergeCell ref="JY648:JZ648"/>
    <mergeCell ref="KA648:KB648"/>
    <mergeCell ref="JY654:JZ654"/>
    <mergeCell ref="KA654:KB654"/>
    <mergeCell ref="JY664:JZ664"/>
    <mergeCell ref="KA664:KB664"/>
    <mergeCell ref="JY669:JZ669"/>
    <mergeCell ref="KA669:KB669"/>
    <mergeCell ref="JQ703:JR703"/>
    <mergeCell ref="JS703:JT703"/>
    <mergeCell ref="JU703:JV703"/>
    <mergeCell ref="JW703:JX703"/>
    <mergeCell ref="JY490:JZ490"/>
    <mergeCell ref="KA490:KB490"/>
    <mergeCell ref="JY496:JZ496"/>
    <mergeCell ref="KA496:KB496"/>
    <mergeCell ref="JY501:JZ501"/>
    <mergeCell ref="KA501:KB501"/>
    <mergeCell ref="JY509:JZ509"/>
    <mergeCell ref="KA509:KB509"/>
    <mergeCell ref="JY517:JZ517"/>
    <mergeCell ref="KA517:KB517"/>
    <mergeCell ref="JY522:JZ522"/>
    <mergeCell ref="KA522:KB522"/>
    <mergeCell ref="JY528:JZ528"/>
    <mergeCell ref="KA528:KB528"/>
    <mergeCell ref="JY533:JZ533"/>
    <mergeCell ref="KA533:KB533"/>
    <mergeCell ref="JY540:JZ540"/>
    <mergeCell ref="KA540:KB540"/>
    <mergeCell ref="JY548:JZ548"/>
    <mergeCell ref="KA548:KB548"/>
    <mergeCell ref="JY555:JZ555"/>
    <mergeCell ref="KA555:KB555"/>
    <mergeCell ref="JY559:JZ559"/>
    <mergeCell ref="KA559:KB559"/>
    <mergeCell ref="JY577:JZ577"/>
    <mergeCell ref="KA577:KB577"/>
    <mergeCell ref="JY589:JZ589"/>
    <mergeCell ref="KA589:KB589"/>
    <mergeCell ref="II703:IJ703"/>
    <mergeCell ref="IK703:IL703"/>
    <mergeCell ref="IM703:IN703"/>
    <mergeCell ref="IO703:IP703"/>
    <mergeCell ref="IQ703:IR703"/>
    <mergeCell ref="IS703:IT703"/>
    <mergeCell ref="IU703:IV703"/>
    <mergeCell ref="IW703:IX703"/>
    <mergeCell ref="IY703:IZ703"/>
    <mergeCell ref="JA703:JB703"/>
    <mergeCell ref="JC703:JD703"/>
    <mergeCell ref="JE703:JF703"/>
    <mergeCell ref="JG703:JH703"/>
    <mergeCell ref="JI703:JJ703"/>
    <mergeCell ref="JK703:JL703"/>
    <mergeCell ref="JM703:JN703"/>
    <mergeCell ref="JO703:JP703"/>
    <mergeCell ref="HA703:HB703"/>
    <mergeCell ref="HC703:HD703"/>
    <mergeCell ref="HE703:HF703"/>
    <mergeCell ref="HG703:HH703"/>
    <mergeCell ref="HI703:HJ703"/>
    <mergeCell ref="HK703:HL703"/>
    <mergeCell ref="HM703:HN703"/>
    <mergeCell ref="HO703:HP703"/>
    <mergeCell ref="HQ703:HR703"/>
    <mergeCell ref="HS703:HT703"/>
    <mergeCell ref="HU703:HV703"/>
    <mergeCell ref="HW703:HX703"/>
    <mergeCell ref="HY703:HZ703"/>
    <mergeCell ref="IA703:IB703"/>
    <mergeCell ref="IC703:ID703"/>
    <mergeCell ref="IE703:IF703"/>
    <mergeCell ref="IG703:IH703"/>
    <mergeCell ref="CA703:CB703"/>
    <mergeCell ref="CC703:CD703"/>
    <mergeCell ref="CE703:CF703"/>
    <mergeCell ref="DA703:DB703"/>
    <mergeCell ref="DC703:DD703"/>
    <mergeCell ref="DU703:DV703"/>
    <mergeCell ref="DW703:DX703"/>
    <mergeCell ref="EO703:EP703"/>
    <mergeCell ref="EQ703:ER703"/>
    <mergeCell ref="FY703:FZ703"/>
    <mergeCell ref="GA703:GB703"/>
    <mergeCell ref="GC703:GD703"/>
    <mergeCell ref="GE703:GF703"/>
    <mergeCell ref="GS703:GT703"/>
    <mergeCell ref="GU703:GV703"/>
    <mergeCell ref="GW703:GX703"/>
    <mergeCell ref="GY703:GZ703"/>
    <mergeCell ref="Q703:R703"/>
    <mergeCell ref="S703:T703"/>
    <mergeCell ref="AC703:AD703"/>
    <mergeCell ref="AE703:AF703"/>
    <mergeCell ref="AG703:AH703"/>
    <mergeCell ref="AI703:AJ703"/>
    <mergeCell ref="AK703:AL703"/>
    <mergeCell ref="AM703:AN703"/>
    <mergeCell ref="AS703:AT703"/>
    <mergeCell ref="AU703:AV703"/>
    <mergeCell ref="AW703:AX703"/>
    <mergeCell ref="AY703:AZ703"/>
    <mergeCell ref="BE703:BF703"/>
    <mergeCell ref="BG703:BH703"/>
    <mergeCell ref="BM703:BN703"/>
    <mergeCell ref="BO703:BP703"/>
    <mergeCell ref="BY703:BZ703"/>
    <mergeCell ref="JG692:JH692"/>
    <mergeCell ref="JI692:JJ692"/>
    <mergeCell ref="JK692:JL692"/>
    <mergeCell ref="JM692:JN692"/>
    <mergeCell ref="JO692:JP692"/>
    <mergeCell ref="JQ692:JR692"/>
    <mergeCell ref="JS692:JT692"/>
    <mergeCell ref="DU692:DV692"/>
    <mergeCell ref="DW692:DX692"/>
    <mergeCell ref="HY692:HZ692"/>
    <mergeCell ref="IA692:IB692"/>
    <mergeCell ref="IC692:ID692"/>
    <mergeCell ref="IE692:IF692"/>
    <mergeCell ref="IG692:IH692"/>
    <mergeCell ref="II692:IJ692"/>
    <mergeCell ref="IK692:IL692"/>
    <mergeCell ref="IM692:IN692"/>
    <mergeCell ref="IO692:IP692"/>
    <mergeCell ref="IQ692:IR692"/>
    <mergeCell ref="IS692:IT692"/>
    <mergeCell ref="IU692:IV692"/>
    <mergeCell ref="IW692:IX692"/>
    <mergeCell ref="IY692:IZ692"/>
    <mergeCell ref="JA692:JB692"/>
    <mergeCell ref="JC692:JD692"/>
    <mergeCell ref="JE692:JF692"/>
    <mergeCell ref="GA692:GB692"/>
    <mergeCell ref="GC692:GD692"/>
    <mergeCell ref="GE692:GF692"/>
    <mergeCell ref="GW692:GX692"/>
    <mergeCell ref="GY692:GZ692"/>
    <mergeCell ref="HA692:HB692"/>
    <mergeCell ref="HC692:HD692"/>
    <mergeCell ref="HE692:HF692"/>
    <mergeCell ref="HG692:HH692"/>
    <mergeCell ref="HI692:HJ692"/>
    <mergeCell ref="HK692:HL692"/>
    <mergeCell ref="HM692:HN692"/>
    <mergeCell ref="HO692:HP692"/>
    <mergeCell ref="HQ692:HR692"/>
    <mergeCell ref="HS692:HT692"/>
    <mergeCell ref="HU692:HV692"/>
    <mergeCell ref="HW692:HX692"/>
    <mergeCell ref="Q692:R692"/>
    <mergeCell ref="S692:T692"/>
    <mergeCell ref="AC692:AD692"/>
    <mergeCell ref="AE692:AF692"/>
    <mergeCell ref="AG692:AH692"/>
    <mergeCell ref="AI692:AJ692"/>
    <mergeCell ref="AK692:AL692"/>
    <mergeCell ref="AM692:AN692"/>
    <mergeCell ref="AS692:AT692"/>
    <mergeCell ref="AU692:AV692"/>
    <mergeCell ref="AW692:AX692"/>
    <mergeCell ref="AY692:AZ692"/>
    <mergeCell ref="BM692:BN692"/>
    <mergeCell ref="BO692:BP692"/>
    <mergeCell ref="EO692:EP692"/>
    <mergeCell ref="EQ692:ER692"/>
    <mergeCell ref="FY692:FZ692"/>
    <mergeCell ref="IQ680:IR680"/>
    <mergeCell ref="IS680:IT680"/>
    <mergeCell ref="IU680:IV680"/>
    <mergeCell ref="IW680:IX680"/>
    <mergeCell ref="IY680:IZ680"/>
    <mergeCell ref="JA680:JB680"/>
    <mergeCell ref="JC680:JD680"/>
    <mergeCell ref="JE680:JF680"/>
    <mergeCell ref="JG680:JH680"/>
    <mergeCell ref="JI680:JJ680"/>
    <mergeCell ref="JK680:JL680"/>
    <mergeCell ref="JM680:JN680"/>
    <mergeCell ref="JO680:JP680"/>
    <mergeCell ref="JQ680:JR680"/>
    <mergeCell ref="JS680:JT680"/>
    <mergeCell ref="HI680:HJ680"/>
    <mergeCell ref="HK680:HL680"/>
    <mergeCell ref="HM680:HN680"/>
    <mergeCell ref="HO680:HP680"/>
    <mergeCell ref="HQ680:HR680"/>
    <mergeCell ref="HS680:HT680"/>
    <mergeCell ref="HU680:HV680"/>
    <mergeCell ref="HW680:HX680"/>
    <mergeCell ref="HY680:HZ680"/>
    <mergeCell ref="IA680:IB680"/>
    <mergeCell ref="IC680:ID680"/>
    <mergeCell ref="IE680:IF680"/>
    <mergeCell ref="IG680:IH680"/>
    <mergeCell ref="II680:IJ680"/>
    <mergeCell ref="IK680:IL680"/>
    <mergeCell ref="IM680:IN680"/>
    <mergeCell ref="IO680:IP680"/>
    <mergeCell ref="CE680:CF680"/>
    <mergeCell ref="DA680:DB680"/>
    <mergeCell ref="DC680:DD680"/>
    <mergeCell ref="EO680:EP680"/>
    <mergeCell ref="EQ680:ER680"/>
    <mergeCell ref="FY680:FZ680"/>
    <mergeCell ref="GA680:GB680"/>
    <mergeCell ref="GC680:GD680"/>
    <mergeCell ref="GE680:GF680"/>
    <mergeCell ref="GS680:GT680"/>
    <mergeCell ref="GU680:GV680"/>
    <mergeCell ref="GW680:GX680"/>
    <mergeCell ref="GY680:GZ680"/>
    <mergeCell ref="HA680:HB680"/>
    <mergeCell ref="HC680:HD680"/>
    <mergeCell ref="HE680:HF680"/>
    <mergeCell ref="HG680:HH680"/>
    <mergeCell ref="AC680:AD680"/>
    <mergeCell ref="AE680:AF680"/>
    <mergeCell ref="AG680:AH680"/>
    <mergeCell ref="AI680:AJ680"/>
    <mergeCell ref="AK680:AL680"/>
    <mergeCell ref="AM680:AN680"/>
    <mergeCell ref="AS680:AT680"/>
    <mergeCell ref="AU680:AV680"/>
    <mergeCell ref="AW680:AX680"/>
    <mergeCell ref="AY680:AZ680"/>
    <mergeCell ref="BE680:BF680"/>
    <mergeCell ref="BG680:BH680"/>
    <mergeCell ref="BM680:BN680"/>
    <mergeCell ref="BO680:BP680"/>
    <mergeCell ref="BY680:BZ680"/>
    <mergeCell ref="CA680:CB680"/>
    <mergeCell ref="CC680:CD680"/>
    <mergeCell ref="JM648:JN648"/>
    <mergeCell ref="JO648:JP648"/>
    <mergeCell ref="JM654:JN654"/>
    <mergeCell ref="JO654:JP654"/>
    <mergeCell ref="JM664:JN664"/>
    <mergeCell ref="JO664:JP664"/>
    <mergeCell ref="JM669:JN669"/>
    <mergeCell ref="JO669:JP669"/>
    <mergeCell ref="JO555:JP555"/>
    <mergeCell ref="JM559:JN559"/>
    <mergeCell ref="JO559:JP559"/>
    <mergeCell ref="JM577:JN577"/>
    <mergeCell ref="JO577:JP577"/>
    <mergeCell ref="JM589:JN589"/>
    <mergeCell ref="JO589:JP589"/>
    <mergeCell ref="JM596:JN596"/>
    <mergeCell ref="JO596:JP596"/>
    <mergeCell ref="JM604:JN604"/>
    <mergeCell ref="JO604:JP604"/>
    <mergeCell ref="JM619:JN619"/>
    <mergeCell ref="JO619:JP619"/>
    <mergeCell ref="JM635:JN635"/>
    <mergeCell ref="JO635:JP635"/>
    <mergeCell ref="JM642:JN642"/>
    <mergeCell ref="JO642:JP642"/>
    <mergeCell ref="IQ669:IR669"/>
    <mergeCell ref="IS669:IT669"/>
    <mergeCell ref="IU669:IV669"/>
    <mergeCell ref="IW669:IX669"/>
    <mergeCell ref="IY669:IZ669"/>
    <mergeCell ref="JA669:JB669"/>
    <mergeCell ref="JC669:JD669"/>
    <mergeCell ref="JE669:JF669"/>
    <mergeCell ref="JG669:JH669"/>
    <mergeCell ref="JI669:JJ669"/>
    <mergeCell ref="JK669:JL669"/>
    <mergeCell ref="JM490:JN490"/>
    <mergeCell ref="JO490:JP490"/>
    <mergeCell ref="JM496:JN496"/>
    <mergeCell ref="JO496:JP496"/>
    <mergeCell ref="JM501:JN501"/>
    <mergeCell ref="JO501:JP501"/>
    <mergeCell ref="JM509:JN509"/>
    <mergeCell ref="JO509:JP509"/>
    <mergeCell ref="JM517:JN517"/>
    <mergeCell ref="JO517:JP517"/>
    <mergeCell ref="JM522:JN522"/>
    <mergeCell ref="JO522:JP522"/>
    <mergeCell ref="JM528:JN528"/>
    <mergeCell ref="JO528:JP528"/>
    <mergeCell ref="JM533:JN533"/>
    <mergeCell ref="JO533:JP533"/>
    <mergeCell ref="JM540:JN540"/>
    <mergeCell ref="JO540:JP540"/>
    <mergeCell ref="JM548:JN548"/>
    <mergeCell ref="JO548:JP548"/>
    <mergeCell ref="JM555:JN555"/>
    <mergeCell ref="HI669:HJ669"/>
    <mergeCell ref="HK669:HL669"/>
    <mergeCell ref="HM669:HN669"/>
    <mergeCell ref="HO669:HP669"/>
    <mergeCell ref="HQ669:HR669"/>
    <mergeCell ref="HS669:HT669"/>
    <mergeCell ref="HU669:HV669"/>
    <mergeCell ref="HW669:HX669"/>
    <mergeCell ref="HY669:HZ669"/>
    <mergeCell ref="IA669:IB669"/>
    <mergeCell ref="IC669:ID669"/>
    <mergeCell ref="IE669:IF669"/>
    <mergeCell ref="IG669:IH669"/>
    <mergeCell ref="II669:IJ669"/>
    <mergeCell ref="IK669:IL669"/>
    <mergeCell ref="IM669:IN669"/>
    <mergeCell ref="IO669:IP669"/>
    <mergeCell ref="CE669:CF669"/>
    <mergeCell ref="DA669:DB669"/>
    <mergeCell ref="DC669:DD669"/>
    <mergeCell ref="EO669:EP669"/>
    <mergeCell ref="EQ669:ER669"/>
    <mergeCell ref="FY669:FZ669"/>
    <mergeCell ref="GA669:GB669"/>
    <mergeCell ref="GC669:GD669"/>
    <mergeCell ref="GE669:GF669"/>
    <mergeCell ref="GS669:GT669"/>
    <mergeCell ref="GU669:GV669"/>
    <mergeCell ref="GW669:GX669"/>
    <mergeCell ref="GY669:GZ669"/>
    <mergeCell ref="HA669:HB669"/>
    <mergeCell ref="HC669:HD669"/>
    <mergeCell ref="HE669:HF669"/>
    <mergeCell ref="HG669:HH669"/>
    <mergeCell ref="AC669:AD669"/>
    <mergeCell ref="AE669:AF669"/>
    <mergeCell ref="AG669:AH669"/>
    <mergeCell ref="AI669:AJ669"/>
    <mergeCell ref="AK669:AL669"/>
    <mergeCell ref="AM669:AN669"/>
    <mergeCell ref="AS669:AT669"/>
    <mergeCell ref="AU669:AV669"/>
    <mergeCell ref="AW669:AX669"/>
    <mergeCell ref="AY669:AZ669"/>
    <mergeCell ref="BE669:BF669"/>
    <mergeCell ref="BG669:BH669"/>
    <mergeCell ref="BM669:BN669"/>
    <mergeCell ref="BO669:BP669"/>
    <mergeCell ref="BY669:BZ669"/>
    <mergeCell ref="CA669:CB669"/>
    <mergeCell ref="CC669:CD669"/>
    <mergeCell ref="JI654:JJ654"/>
    <mergeCell ref="JK654:JL654"/>
    <mergeCell ref="Q654:R654"/>
    <mergeCell ref="S654:T654"/>
    <mergeCell ref="HE654:HF654"/>
    <mergeCell ref="HG654:HH654"/>
    <mergeCell ref="HI654:HJ654"/>
    <mergeCell ref="HK654:HL654"/>
    <mergeCell ref="HM654:HN654"/>
    <mergeCell ref="HO654:HP654"/>
    <mergeCell ref="HQ654:HR654"/>
    <mergeCell ref="HS654:HT654"/>
    <mergeCell ref="HU654:HV654"/>
    <mergeCell ref="HW654:HX654"/>
    <mergeCell ref="HY654:HZ654"/>
    <mergeCell ref="IA654:IB654"/>
    <mergeCell ref="IC654:ID654"/>
    <mergeCell ref="IE654:IF654"/>
    <mergeCell ref="IG654:IH654"/>
    <mergeCell ref="II654:IJ654"/>
    <mergeCell ref="IK654:IL654"/>
    <mergeCell ref="CE654:CF654"/>
    <mergeCell ref="DA654:DB654"/>
    <mergeCell ref="DC654:DD654"/>
    <mergeCell ref="DU654:DV654"/>
    <mergeCell ref="DW654:DX654"/>
    <mergeCell ref="EO654:EP654"/>
    <mergeCell ref="EQ654:ER654"/>
    <mergeCell ref="FY654:FZ654"/>
    <mergeCell ref="GA654:GB654"/>
    <mergeCell ref="GC654:GD654"/>
    <mergeCell ref="GE654:GF654"/>
    <mergeCell ref="GS654:GT654"/>
    <mergeCell ref="GU654:GV654"/>
    <mergeCell ref="GW654:GX654"/>
    <mergeCell ref="GY654:GZ654"/>
    <mergeCell ref="HA654:HB654"/>
    <mergeCell ref="HC654:HD654"/>
    <mergeCell ref="AC654:AD654"/>
    <mergeCell ref="AE654:AF654"/>
    <mergeCell ref="AG654:AH654"/>
    <mergeCell ref="AI654:AJ654"/>
    <mergeCell ref="AK654:AL654"/>
    <mergeCell ref="AM654:AN654"/>
    <mergeCell ref="AS654:AT654"/>
    <mergeCell ref="AU654:AV654"/>
    <mergeCell ref="AW654:AX654"/>
    <mergeCell ref="AY654:AZ654"/>
    <mergeCell ref="BE654:BF654"/>
    <mergeCell ref="BG654:BH654"/>
    <mergeCell ref="BM654:BN654"/>
    <mergeCell ref="BO654:BP654"/>
    <mergeCell ref="BY654:BZ654"/>
    <mergeCell ref="CA654:CB654"/>
    <mergeCell ref="CC654:CD654"/>
    <mergeCell ref="IQ642:IR642"/>
    <mergeCell ref="IS642:IT642"/>
    <mergeCell ref="IU642:IV642"/>
    <mergeCell ref="IW642:IX642"/>
    <mergeCell ref="IY642:IZ642"/>
    <mergeCell ref="JA642:JB642"/>
    <mergeCell ref="JC642:JD642"/>
    <mergeCell ref="JE642:JF642"/>
    <mergeCell ref="JG642:JH642"/>
    <mergeCell ref="JI642:JJ642"/>
    <mergeCell ref="JK642:JL642"/>
    <mergeCell ref="DU642:DV642"/>
    <mergeCell ref="DW642:DX642"/>
    <mergeCell ref="HI642:HJ642"/>
    <mergeCell ref="HK642:HL642"/>
    <mergeCell ref="HM642:HN642"/>
    <mergeCell ref="HO642:HP642"/>
    <mergeCell ref="HQ642:HR642"/>
    <mergeCell ref="HS642:HT642"/>
    <mergeCell ref="HU642:HV642"/>
    <mergeCell ref="HW642:HX642"/>
    <mergeCell ref="HY642:HZ642"/>
    <mergeCell ref="IA642:IB642"/>
    <mergeCell ref="IC642:ID642"/>
    <mergeCell ref="IE642:IF642"/>
    <mergeCell ref="IG642:IH642"/>
    <mergeCell ref="II642:IJ642"/>
    <mergeCell ref="IK642:IL642"/>
    <mergeCell ref="IM642:IN642"/>
    <mergeCell ref="IO642:IP642"/>
    <mergeCell ref="CE642:CF642"/>
    <mergeCell ref="DA642:DB642"/>
    <mergeCell ref="DC642:DD642"/>
    <mergeCell ref="EO642:EP642"/>
    <mergeCell ref="EQ642:ER642"/>
    <mergeCell ref="FY642:FZ642"/>
    <mergeCell ref="GA642:GB642"/>
    <mergeCell ref="GC642:GD642"/>
    <mergeCell ref="GE642:GF642"/>
    <mergeCell ref="GS642:GT642"/>
    <mergeCell ref="GU642:GV642"/>
    <mergeCell ref="GW642:GX642"/>
    <mergeCell ref="GY642:GZ642"/>
    <mergeCell ref="HA642:HB642"/>
    <mergeCell ref="HC642:HD642"/>
    <mergeCell ref="HE642:HF642"/>
    <mergeCell ref="HG642:HH642"/>
    <mergeCell ref="AC642:AD642"/>
    <mergeCell ref="AE642:AF642"/>
    <mergeCell ref="AG642:AH642"/>
    <mergeCell ref="AI642:AJ642"/>
    <mergeCell ref="AK642:AL642"/>
    <mergeCell ref="AM642:AN642"/>
    <mergeCell ref="AS642:AT642"/>
    <mergeCell ref="AU642:AV642"/>
    <mergeCell ref="AW642:AX642"/>
    <mergeCell ref="AY642:AZ642"/>
    <mergeCell ref="BE642:BF642"/>
    <mergeCell ref="BG642:BH642"/>
    <mergeCell ref="BM642:BN642"/>
    <mergeCell ref="BO642:BP642"/>
    <mergeCell ref="BY642:BZ642"/>
    <mergeCell ref="CA642:CB642"/>
    <mergeCell ref="CC642:CD642"/>
    <mergeCell ref="JC635:JD635"/>
    <mergeCell ref="JE635:JF635"/>
    <mergeCell ref="JG635:JH635"/>
    <mergeCell ref="JI635:JJ635"/>
    <mergeCell ref="JK635:JL635"/>
    <mergeCell ref="CC635:CD635"/>
    <mergeCell ref="CE635:CF635"/>
    <mergeCell ref="GC635:GD635"/>
    <mergeCell ref="GE635:GF635"/>
    <mergeCell ref="DA635:DB635"/>
    <mergeCell ref="DC635:DD635"/>
    <mergeCell ref="HU635:HV635"/>
    <mergeCell ref="HW635:HX635"/>
    <mergeCell ref="HY635:HZ635"/>
    <mergeCell ref="IA635:IB635"/>
    <mergeCell ref="IC635:ID635"/>
    <mergeCell ref="IE635:IF635"/>
    <mergeCell ref="IG635:IH635"/>
    <mergeCell ref="II635:IJ635"/>
    <mergeCell ref="IK635:IL635"/>
    <mergeCell ref="IM635:IN635"/>
    <mergeCell ref="IO635:IP635"/>
    <mergeCell ref="IQ635:IR635"/>
    <mergeCell ref="IS635:IT635"/>
    <mergeCell ref="IU635:IV635"/>
    <mergeCell ref="IW635:IX635"/>
    <mergeCell ref="IY635:IZ635"/>
    <mergeCell ref="JA635:JB635"/>
    <mergeCell ref="EQ635:ER635"/>
    <mergeCell ref="FY635:FZ635"/>
    <mergeCell ref="GA635:GB635"/>
    <mergeCell ref="GS635:GT635"/>
    <mergeCell ref="GU635:GV635"/>
    <mergeCell ref="GW635:GX635"/>
    <mergeCell ref="GY635:GZ635"/>
    <mergeCell ref="HA635:HB635"/>
    <mergeCell ref="HC635:HD635"/>
    <mergeCell ref="HE635:HF635"/>
    <mergeCell ref="HG635:HH635"/>
    <mergeCell ref="HI635:HJ635"/>
    <mergeCell ref="HK635:HL635"/>
    <mergeCell ref="HM635:HN635"/>
    <mergeCell ref="HO635:HP635"/>
    <mergeCell ref="HQ635:HR635"/>
    <mergeCell ref="HS635:HT635"/>
    <mergeCell ref="AC635:AD635"/>
    <mergeCell ref="AE635:AF635"/>
    <mergeCell ref="AG635:AH635"/>
    <mergeCell ref="AI635:AJ635"/>
    <mergeCell ref="AK635:AL635"/>
    <mergeCell ref="AM635:AN635"/>
    <mergeCell ref="AS635:AT635"/>
    <mergeCell ref="AU635:AV635"/>
    <mergeCell ref="AW635:AX635"/>
    <mergeCell ref="AY635:AZ635"/>
    <mergeCell ref="BE635:BF635"/>
    <mergeCell ref="BG635:BH635"/>
    <mergeCell ref="BM635:BN635"/>
    <mergeCell ref="BO635:BP635"/>
    <mergeCell ref="BY635:BZ635"/>
    <mergeCell ref="CA635:CB635"/>
    <mergeCell ref="EO635:EP635"/>
    <mergeCell ref="HY604:HZ604"/>
    <mergeCell ref="IA604:IB604"/>
    <mergeCell ref="IC604:ID604"/>
    <mergeCell ref="IE604:IF604"/>
    <mergeCell ref="IG604:IH604"/>
    <mergeCell ref="II604:IJ604"/>
    <mergeCell ref="IK604:IL604"/>
    <mergeCell ref="IM604:IN604"/>
    <mergeCell ref="IO604:IP604"/>
    <mergeCell ref="IQ604:IR604"/>
    <mergeCell ref="IS604:IT604"/>
    <mergeCell ref="IU604:IV604"/>
    <mergeCell ref="IW604:IX604"/>
    <mergeCell ref="IY604:IZ604"/>
    <mergeCell ref="EQ604:ER604"/>
    <mergeCell ref="FY604:FZ604"/>
    <mergeCell ref="GA604:GB604"/>
    <mergeCell ref="GW604:GX604"/>
    <mergeCell ref="GY604:GZ604"/>
    <mergeCell ref="HA604:HB604"/>
    <mergeCell ref="HC604:HD604"/>
    <mergeCell ref="HE604:HF604"/>
    <mergeCell ref="HG604:HH604"/>
    <mergeCell ref="HI604:HJ604"/>
    <mergeCell ref="HK604:HL604"/>
    <mergeCell ref="HM604:HN604"/>
    <mergeCell ref="HO604:HP604"/>
    <mergeCell ref="HQ604:HR604"/>
    <mergeCell ref="HS604:HT604"/>
    <mergeCell ref="HU604:HV604"/>
    <mergeCell ref="HW604:HX604"/>
    <mergeCell ref="M604:N604"/>
    <mergeCell ref="O604:P604"/>
    <mergeCell ref="AC604:AD604"/>
    <mergeCell ref="AE604:AF604"/>
    <mergeCell ref="AG604:AH604"/>
    <mergeCell ref="AI604:AJ604"/>
    <mergeCell ref="AK604:AL604"/>
    <mergeCell ref="AM604:AN604"/>
    <mergeCell ref="AS604:AT604"/>
    <mergeCell ref="AU604:AV604"/>
    <mergeCell ref="AW604:AX604"/>
    <mergeCell ref="AY604:AZ604"/>
    <mergeCell ref="BE604:BF604"/>
    <mergeCell ref="BG604:BH604"/>
    <mergeCell ref="BM604:BN604"/>
    <mergeCell ref="BO604:BP604"/>
    <mergeCell ref="EO604:EP604"/>
    <mergeCell ref="IY548:IZ548"/>
    <mergeCell ref="IW555:IX555"/>
    <mergeCell ref="IY555:IZ555"/>
    <mergeCell ref="IW559:IX559"/>
    <mergeCell ref="IY559:IZ559"/>
    <mergeCell ref="IW577:IX577"/>
    <mergeCell ref="IY577:IZ577"/>
    <mergeCell ref="IW589:IX589"/>
    <mergeCell ref="IY589:IZ589"/>
    <mergeCell ref="IW596:IX596"/>
    <mergeCell ref="IY596:IZ596"/>
    <mergeCell ref="IU540:IV540"/>
    <mergeCell ref="IS548:IT548"/>
    <mergeCell ref="IU548:IV548"/>
    <mergeCell ref="IS555:IT555"/>
    <mergeCell ref="IU555:IV555"/>
    <mergeCell ref="IS559:IT559"/>
    <mergeCell ref="IU559:IV559"/>
    <mergeCell ref="IS577:IT577"/>
    <mergeCell ref="IU577:IV577"/>
    <mergeCell ref="IS589:IT589"/>
    <mergeCell ref="IU589:IV589"/>
    <mergeCell ref="IS596:IT596"/>
    <mergeCell ref="IU596:IV596"/>
    <mergeCell ref="IW548:IX548"/>
    <mergeCell ref="IW490:IX490"/>
    <mergeCell ref="IY490:IZ490"/>
    <mergeCell ref="IW496:IX496"/>
    <mergeCell ref="IY496:IZ496"/>
    <mergeCell ref="IW501:IX501"/>
    <mergeCell ref="IY501:IZ501"/>
    <mergeCell ref="IW509:IX509"/>
    <mergeCell ref="IY509:IZ509"/>
    <mergeCell ref="IW517:IX517"/>
    <mergeCell ref="IY517:IZ517"/>
    <mergeCell ref="IW522:IX522"/>
    <mergeCell ref="IY522:IZ522"/>
    <mergeCell ref="IW528:IX528"/>
    <mergeCell ref="IY528:IZ528"/>
    <mergeCell ref="IW533:IX533"/>
    <mergeCell ref="IY533:IZ533"/>
    <mergeCell ref="IW540:IX540"/>
    <mergeCell ref="IY540:IZ540"/>
    <mergeCell ref="IQ548:IR548"/>
    <mergeCell ref="IO555:IP555"/>
    <mergeCell ref="IQ555:IR555"/>
    <mergeCell ref="IO559:IP559"/>
    <mergeCell ref="IQ559:IR559"/>
    <mergeCell ref="IO577:IP577"/>
    <mergeCell ref="IQ577:IR577"/>
    <mergeCell ref="IO589:IP589"/>
    <mergeCell ref="IQ589:IR589"/>
    <mergeCell ref="GS589:GT589"/>
    <mergeCell ref="GU589:GV589"/>
    <mergeCell ref="IG589:IH589"/>
    <mergeCell ref="II589:IJ589"/>
    <mergeCell ref="IK589:IL589"/>
    <mergeCell ref="IM589:IN589"/>
    <mergeCell ref="IS490:IT490"/>
    <mergeCell ref="IU490:IV490"/>
    <mergeCell ref="IS496:IT496"/>
    <mergeCell ref="IU496:IV496"/>
    <mergeCell ref="IS501:IT501"/>
    <mergeCell ref="IU501:IV501"/>
    <mergeCell ref="IS509:IT509"/>
    <mergeCell ref="IU509:IV509"/>
    <mergeCell ref="IS517:IT517"/>
    <mergeCell ref="IU517:IV517"/>
    <mergeCell ref="IS522:IT522"/>
    <mergeCell ref="IU522:IV522"/>
    <mergeCell ref="IS528:IT528"/>
    <mergeCell ref="IU528:IV528"/>
    <mergeCell ref="IS533:IT533"/>
    <mergeCell ref="IU533:IV533"/>
    <mergeCell ref="IS540:IT540"/>
    <mergeCell ref="IQ490:IR490"/>
    <mergeCell ref="IO496:IP496"/>
    <mergeCell ref="IQ496:IR496"/>
    <mergeCell ref="IO501:IP501"/>
    <mergeCell ref="IQ501:IR501"/>
    <mergeCell ref="IO509:IP509"/>
    <mergeCell ref="IQ509:IR509"/>
    <mergeCell ref="IO517:IP517"/>
    <mergeCell ref="IQ517:IR517"/>
    <mergeCell ref="IO522:IP522"/>
    <mergeCell ref="IQ522:IR522"/>
    <mergeCell ref="IO528:IP528"/>
    <mergeCell ref="IQ528:IR528"/>
    <mergeCell ref="IO533:IP533"/>
    <mergeCell ref="IQ533:IR533"/>
    <mergeCell ref="IO540:IP540"/>
    <mergeCell ref="IQ540:IR540"/>
    <mergeCell ref="HI589:HJ589"/>
    <mergeCell ref="HK589:HL589"/>
    <mergeCell ref="HM589:HN589"/>
    <mergeCell ref="HO589:HP589"/>
    <mergeCell ref="HQ589:HR589"/>
    <mergeCell ref="HS589:HT589"/>
    <mergeCell ref="BY589:BZ589"/>
    <mergeCell ref="CA589:CB589"/>
    <mergeCell ref="HU589:HV589"/>
    <mergeCell ref="HW589:HX589"/>
    <mergeCell ref="HY589:HZ589"/>
    <mergeCell ref="IA589:IB589"/>
    <mergeCell ref="GW589:GX589"/>
    <mergeCell ref="GY589:GZ589"/>
    <mergeCell ref="HA589:HB589"/>
    <mergeCell ref="HC589:HD589"/>
    <mergeCell ref="IO490:IP490"/>
    <mergeCell ref="IO548:IP548"/>
    <mergeCell ref="IK559:IL559"/>
    <mergeCell ref="IM559:IN559"/>
    <mergeCell ref="IK577:IL577"/>
    <mergeCell ref="IM577:IN577"/>
    <mergeCell ref="GS577:GT577"/>
    <mergeCell ref="GU577:GV577"/>
    <mergeCell ref="IG559:IH559"/>
    <mergeCell ref="II559:IJ559"/>
    <mergeCell ref="IG577:IH577"/>
    <mergeCell ref="II577:IJ577"/>
    <mergeCell ref="IC589:ID589"/>
    <mergeCell ref="IE589:IF589"/>
    <mergeCell ref="IK490:IL490"/>
    <mergeCell ref="IM490:IN490"/>
    <mergeCell ref="AC589:AD589"/>
    <mergeCell ref="AE589:AF589"/>
    <mergeCell ref="AG589:AH589"/>
    <mergeCell ref="AI589:AJ589"/>
    <mergeCell ref="AK589:AL589"/>
    <mergeCell ref="AM589:AN589"/>
    <mergeCell ref="AS589:AT589"/>
    <mergeCell ref="AU589:AV589"/>
    <mergeCell ref="AW589:AX589"/>
    <mergeCell ref="AY589:AZ589"/>
    <mergeCell ref="BE589:BF589"/>
    <mergeCell ref="BG589:BH589"/>
    <mergeCell ref="HE589:HF589"/>
    <mergeCell ref="HG589:HH589"/>
    <mergeCell ref="BM589:BN589"/>
    <mergeCell ref="BO589:BP589"/>
    <mergeCell ref="EO589:EP589"/>
    <mergeCell ref="EQ589:ER589"/>
    <mergeCell ref="FY589:FZ589"/>
    <mergeCell ref="GA589:GB589"/>
    <mergeCell ref="IK496:IL496"/>
    <mergeCell ref="IM496:IN496"/>
    <mergeCell ref="IG555:IH555"/>
    <mergeCell ref="II555:IJ555"/>
    <mergeCell ref="IG533:IH533"/>
    <mergeCell ref="II533:IJ533"/>
    <mergeCell ref="IG540:IH540"/>
    <mergeCell ref="II540:IJ540"/>
    <mergeCell ref="IK501:IL501"/>
    <mergeCell ref="IM501:IN501"/>
    <mergeCell ref="IK509:IL509"/>
    <mergeCell ref="IM509:IN509"/>
    <mergeCell ref="IK517:IL517"/>
    <mergeCell ref="IM517:IN517"/>
    <mergeCell ref="IK522:IL522"/>
    <mergeCell ref="IM522:IN522"/>
    <mergeCell ref="IK528:IL528"/>
    <mergeCell ref="IM528:IN528"/>
    <mergeCell ref="IK533:IL533"/>
    <mergeCell ref="IM533:IN533"/>
    <mergeCell ref="IK540:IL540"/>
    <mergeCell ref="IM540:IN540"/>
    <mergeCell ref="IK548:IL548"/>
    <mergeCell ref="IM548:IN548"/>
    <mergeCell ref="IK555:IL555"/>
    <mergeCell ref="IM555:IN555"/>
    <mergeCell ref="HY577:HZ577"/>
    <mergeCell ref="IA577:IB577"/>
    <mergeCell ref="IC577:ID577"/>
    <mergeCell ref="IE577:IF577"/>
    <mergeCell ref="IG490:IH490"/>
    <mergeCell ref="II490:IJ490"/>
    <mergeCell ref="IG496:IH496"/>
    <mergeCell ref="II496:IJ496"/>
    <mergeCell ref="IG501:IH501"/>
    <mergeCell ref="II501:IJ501"/>
    <mergeCell ref="IG509:IH509"/>
    <mergeCell ref="II509:IJ509"/>
    <mergeCell ref="IG548:IH548"/>
    <mergeCell ref="II548:IJ548"/>
    <mergeCell ref="IG517:IH517"/>
    <mergeCell ref="II517:IJ517"/>
    <mergeCell ref="IG522:IH522"/>
    <mergeCell ref="II522:IJ522"/>
    <mergeCell ref="IG528:IH528"/>
    <mergeCell ref="II528:IJ528"/>
    <mergeCell ref="IE555:IF555"/>
    <mergeCell ref="IC559:ID559"/>
    <mergeCell ref="IE559:IF559"/>
    <mergeCell ref="IC528:ID528"/>
    <mergeCell ref="IE528:IF528"/>
    <mergeCell ref="IC533:ID533"/>
    <mergeCell ref="IE533:IF533"/>
    <mergeCell ref="IC540:ID540"/>
    <mergeCell ref="IE540:IF540"/>
    <mergeCell ref="IC509:ID509"/>
    <mergeCell ref="HY559:HZ559"/>
    <mergeCell ref="IA559:IB559"/>
    <mergeCell ref="HU559:HV559"/>
    <mergeCell ref="HW559:HX559"/>
    <mergeCell ref="HU528:HV528"/>
    <mergeCell ref="HW528:HX528"/>
    <mergeCell ref="HU533:HV533"/>
    <mergeCell ref="HW533:HX533"/>
    <mergeCell ref="HU540:HV540"/>
    <mergeCell ref="HW540:HX540"/>
    <mergeCell ref="EQ577:ER577"/>
    <mergeCell ref="FU577:FV577"/>
    <mergeCell ref="FW577:FX577"/>
    <mergeCell ref="GK577:GL577"/>
    <mergeCell ref="GM577:GN577"/>
    <mergeCell ref="GW577:GX577"/>
    <mergeCell ref="GY577:GZ577"/>
    <mergeCell ref="HA577:HB577"/>
    <mergeCell ref="HC577:HD577"/>
    <mergeCell ref="HE577:HF577"/>
    <mergeCell ref="HG577:HH577"/>
    <mergeCell ref="HI577:HJ577"/>
    <mergeCell ref="HK577:HL577"/>
    <mergeCell ref="HM577:HN577"/>
    <mergeCell ref="HO577:HP577"/>
    <mergeCell ref="HQ577:HR577"/>
    <mergeCell ref="HS577:HT577"/>
    <mergeCell ref="HU577:HV577"/>
    <mergeCell ref="HW577:HX577"/>
    <mergeCell ref="HO559:HP559"/>
    <mergeCell ref="FY559:FZ559"/>
    <mergeCell ref="GA559:GB559"/>
    <mergeCell ref="GW559:GX559"/>
    <mergeCell ref="GY559:GZ559"/>
    <mergeCell ref="AC577:AD577"/>
    <mergeCell ref="AE577:AF577"/>
    <mergeCell ref="AG577:AH577"/>
    <mergeCell ref="AI577:AJ577"/>
    <mergeCell ref="AK577:AL577"/>
    <mergeCell ref="AM577:AN577"/>
    <mergeCell ref="AS577:AT577"/>
    <mergeCell ref="AU577:AV577"/>
    <mergeCell ref="BQ577:BR577"/>
    <mergeCell ref="BS577:BT577"/>
    <mergeCell ref="CC577:CD577"/>
    <mergeCell ref="CE577:CF577"/>
    <mergeCell ref="BY577:BZ577"/>
    <mergeCell ref="CA577:CB577"/>
    <mergeCell ref="DU577:DV577"/>
    <mergeCell ref="DW577:DX577"/>
    <mergeCell ref="EO577:EP577"/>
    <mergeCell ref="HY528:HZ528"/>
    <mergeCell ref="IA528:IB528"/>
    <mergeCell ref="HY533:HZ533"/>
    <mergeCell ref="IA533:IB533"/>
    <mergeCell ref="HY540:HZ540"/>
    <mergeCell ref="IA540:IB540"/>
    <mergeCell ref="HY509:HZ509"/>
    <mergeCell ref="IA509:IB509"/>
    <mergeCell ref="HY517:HZ517"/>
    <mergeCell ref="IA517:IB517"/>
    <mergeCell ref="HY522:HZ522"/>
    <mergeCell ref="IA522:IB522"/>
    <mergeCell ref="HY490:HZ490"/>
    <mergeCell ref="IA490:IB490"/>
    <mergeCell ref="HY496:HZ496"/>
    <mergeCell ref="IA496:IB496"/>
    <mergeCell ref="HY501:HZ501"/>
    <mergeCell ref="IA501:IB501"/>
    <mergeCell ref="IC490:ID490"/>
    <mergeCell ref="HU490:HV490"/>
    <mergeCell ref="HW490:HX490"/>
    <mergeCell ref="HU496:HV496"/>
    <mergeCell ref="HW496:HX496"/>
    <mergeCell ref="HU501:HV501"/>
    <mergeCell ref="HW501:HX501"/>
    <mergeCell ref="HQ548:HR548"/>
    <mergeCell ref="HS548:HT548"/>
    <mergeCell ref="HQ555:HR555"/>
    <mergeCell ref="HS555:HT555"/>
    <mergeCell ref="HU548:HV548"/>
    <mergeCell ref="HW548:HX548"/>
    <mergeCell ref="IE490:IF490"/>
    <mergeCell ref="IC496:ID496"/>
    <mergeCell ref="IE496:IF496"/>
    <mergeCell ref="IC501:ID501"/>
    <mergeCell ref="IE501:IF501"/>
    <mergeCell ref="HY548:HZ548"/>
    <mergeCell ref="IA548:IB548"/>
    <mergeCell ref="HY555:HZ555"/>
    <mergeCell ref="IA555:IB555"/>
    <mergeCell ref="IC548:ID548"/>
    <mergeCell ref="IE548:IF548"/>
    <mergeCell ref="IC555:ID555"/>
    <mergeCell ref="IE509:IF509"/>
    <mergeCell ref="IC517:ID517"/>
    <mergeCell ref="IE517:IF517"/>
    <mergeCell ref="IC522:ID522"/>
    <mergeCell ref="IE522:IF522"/>
    <mergeCell ref="HU555:HV555"/>
    <mergeCell ref="HW555:HX555"/>
    <mergeCell ref="HQ509:HR509"/>
    <mergeCell ref="HS509:HT509"/>
    <mergeCell ref="HQ517:HR517"/>
    <mergeCell ref="HS517:HT517"/>
    <mergeCell ref="HQ522:HR522"/>
    <mergeCell ref="HS522:HT522"/>
    <mergeCell ref="HQ490:HR490"/>
    <mergeCell ref="HS490:HT490"/>
    <mergeCell ref="HQ496:HR496"/>
    <mergeCell ref="HS496:HT496"/>
    <mergeCell ref="HQ501:HR501"/>
    <mergeCell ref="HS501:HT501"/>
    <mergeCell ref="HU509:HV509"/>
    <mergeCell ref="HW509:HX509"/>
    <mergeCell ref="HU517:HV517"/>
    <mergeCell ref="HW517:HX517"/>
    <mergeCell ref="HU522:HV522"/>
    <mergeCell ref="HW522:HX522"/>
    <mergeCell ref="HQ559:HR559"/>
    <mergeCell ref="HS559:HT559"/>
    <mergeCell ref="HQ528:HR528"/>
    <mergeCell ref="HS528:HT528"/>
    <mergeCell ref="HQ533:HR533"/>
    <mergeCell ref="HS533:HT533"/>
    <mergeCell ref="HQ540:HR540"/>
    <mergeCell ref="HS540:HT540"/>
    <mergeCell ref="HM548:HN548"/>
    <mergeCell ref="M555:N555"/>
    <mergeCell ref="O555:P555"/>
    <mergeCell ref="AS555:AT555"/>
    <mergeCell ref="AU555:AV555"/>
    <mergeCell ref="AW555:AX555"/>
    <mergeCell ref="AY555:AZ555"/>
    <mergeCell ref="BO555:BP555"/>
    <mergeCell ref="AC555:AD555"/>
    <mergeCell ref="AE555:AF555"/>
    <mergeCell ref="AG555:AH555"/>
    <mergeCell ref="AI555:AJ555"/>
    <mergeCell ref="AK555:AL555"/>
    <mergeCell ref="AM555:AN555"/>
    <mergeCell ref="HE559:HF559"/>
    <mergeCell ref="HG559:HH559"/>
    <mergeCell ref="BE559:BF559"/>
    <mergeCell ref="BG559:BH559"/>
    <mergeCell ref="BM559:BN559"/>
    <mergeCell ref="BO559:BP559"/>
    <mergeCell ref="HI559:HJ559"/>
    <mergeCell ref="HK559:HL559"/>
    <mergeCell ref="HM559:HN559"/>
    <mergeCell ref="GY555:GZ555"/>
    <mergeCell ref="BM555:BN555"/>
    <mergeCell ref="AK559:AL559"/>
    <mergeCell ref="AM559:AN559"/>
    <mergeCell ref="AS559:AT559"/>
    <mergeCell ref="AU559:AV559"/>
    <mergeCell ref="AW559:AX559"/>
    <mergeCell ref="AY559:AZ559"/>
    <mergeCell ref="AO559:AP559"/>
    <mergeCell ref="AQ559:AR559"/>
    <mergeCell ref="M559:N559"/>
    <mergeCell ref="O559:P559"/>
    <mergeCell ref="AC559:AD559"/>
    <mergeCell ref="AE559:AF559"/>
    <mergeCell ref="AG559:AH559"/>
    <mergeCell ref="AI559:AJ559"/>
    <mergeCell ref="U559:V559"/>
    <mergeCell ref="W559:X559"/>
    <mergeCell ref="HA559:HB559"/>
    <mergeCell ref="HC559:HD559"/>
    <mergeCell ref="EO559:EP559"/>
    <mergeCell ref="EQ559:ER559"/>
    <mergeCell ref="CO559:CP559"/>
    <mergeCell ref="CQ559:CR559"/>
    <mergeCell ref="HA517:HB517"/>
    <mergeCell ref="HC517:HD517"/>
    <mergeCell ref="FY517:FZ517"/>
    <mergeCell ref="GA517:GB517"/>
    <mergeCell ref="HO548:HP548"/>
    <mergeCell ref="HM555:HN555"/>
    <mergeCell ref="HO555:HP555"/>
    <mergeCell ref="BE555:BF555"/>
    <mergeCell ref="BG555:BH555"/>
    <mergeCell ref="HI548:HJ548"/>
    <mergeCell ref="HK548:HL548"/>
    <mergeCell ref="HI555:HJ555"/>
    <mergeCell ref="HK555:HL555"/>
    <mergeCell ref="HA555:HB555"/>
    <mergeCell ref="HM528:HN528"/>
    <mergeCell ref="HO528:HP528"/>
    <mergeCell ref="HM533:HN533"/>
    <mergeCell ref="HO533:HP533"/>
    <mergeCell ref="HM540:HN540"/>
    <mergeCell ref="HO540:HP540"/>
    <mergeCell ref="HM517:HN517"/>
    <mergeCell ref="HO517:HP517"/>
    <mergeCell ref="HM522:HN522"/>
    <mergeCell ref="HO522:HP522"/>
    <mergeCell ref="HC555:HD555"/>
    <mergeCell ref="HE555:HF555"/>
    <mergeCell ref="HG555:HH555"/>
    <mergeCell ref="EO555:EP555"/>
    <mergeCell ref="EQ555:ER555"/>
    <mergeCell ref="FY555:FZ555"/>
    <mergeCell ref="GA555:GB555"/>
    <mergeCell ref="GW555:GX555"/>
    <mergeCell ref="HM490:HN490"/>
    <mergeCell ref="HO490:HP490"/>
    <mergeCell ref="HM496:HN496"/>
    <mergeCell ref="HO496:HP496"/>
    <mergeCell ref="HM501:HN501"/>
    <mergeCell ref="HO501:HP501"/>
    <mergeCell ref="HI528:HJ528"/>
    <mergeCell ref="HK528:HL528"/>
    <mergeCell ref="HI533:HJ533"/>
    <mergeCell ref="HK533:HL533"/>
    <mergeCell ref="HI540:HJ540"/>
    <mergeCell ref="HK540:HL540"/>
    <mergeCell ref="HI509:HJ509"/>
    <mergeCell ref="HK509:HL509"/>
    <mergeCell ref="HI517:HJ517"/>
    <mergeCell ref="HK517:HL517"/>
    <mergeCell ref="HI522:HJ522"/>
    <mergeCell ref="HK522:HL522"/>
    <mergeCell ref="HI490:HJ490"/>
    <mergeCell ref="HK490:HL490"/>
    <mergeCell ref="HI496:HJ496"/>
    <mergeCell ref="HK496:HL496"/>
    <mergeCell ref="HI501:HJ501"/>
    <mergeCell ref="HK501:HL501"/>
    <mergeCell ref="HM509:HN509"/>
    <mergeCell ref="HO509:HP509"/>
    <mergeCell ref="GW522:GX522"/>
    <mergeCell ref="GY522:GZ522"/>
    <mergeCell ref="HA522:HB522"/>
    <mergeCell ref="HC522:HD522"/>
    <mergeCell ref="CC522:CD522"/>
    <mergeCell ref="CE522:CF522"/>
    <mergeCell ref="FU522:FV522"/>
    <mergeCell ref="FW522:FX522"/>
    <mergeCell ref="AS522:AT522"/>
    <mergeCell ref="AU522:AV522"/>
    <mergeCell ref="EO522:EP522"/>
    <mergeCell ref="EQ522:ER522"/>
    <mergeCell ref="GK522:GL522"/>
    <mergeCell ref="GM522:GN522"/>
    <mergeCell ref="AC522:AD522"/>
    <mergeCell ref="AE522:AF522"/>
    <mergeCell ref="AG522:AH522"/>
    <mergeCell ref="AI522:AJ522"/>
    <mergeCell ref="AK522:AL522"/>
    <mergeCell ref="AM522:AN522"/>
    <mergeCell ref="BO509:BP509"/>
    <mergeCell ref="AS509:AT509"/>
    <mergeCell ref="AU509:AV509"/>
    <mergeCell ref="EO509:EP509"/>
    <mergeCell ref="EQ509:ER509"/>
    <mergeCell ref="GW509:GX509"/>
    <mergeCell ref="GY509:GZ509"/>
    <mergeCell ref="AC509:AD509"/>
    <mergeCell ref="AE509:AF509"/>
    <mergeCell ref="AG509:AH509"/>
    <mergeCell ref="AI509:AJ509"/>
    <mergeCell ref="AK509:AL509"/>
    <mergeCell ref="AM509:AN509"/>
    <mergeCell ref="EO517:EP517"/>
    <mergeCell ref="EQ517:ER517"/>
    <mergeCell ref="GW517:GX517"/>
    <mergeCell ref="GY517:GZ517"/>
    <mergeCell ref="AS517:AT517"/>
    <mergeCell ref="AU517:AV517"/>
    <mergeCell ref="BE517:BF517"/>
    <mergeCell ref="BG517:BH517"/>
    <mergeCell ref="BM517:BN517"/>
    <mergeCell ref="BO517:BP517"/>
    <mergeCell ref="AC517:AD517"/>
    <mergeCell ref="AE517:AF517"/>
    <mergeCell ref="AG517:AH517"/>
    <mergeCell ref="AI517:AJ517"/>
    <mergeCell ref="AK517:AL517"/>
    <mergeCell ref="AM517:AN517"/>
    <mergeCell ref="AS490:AT490"/>
    <mergeCell ref="AU490:AV490"/>
    <mergeCell ref="AC490:AD490"/>
    <mergeCell ref="AE490:AF490"/>
    <mergeCell ref="AK490:AL490"/>
    <mergeCell ref="AM490:AN490"/>
    <mergeCell ref="AG490:AH490"/>
    <mergeCell ref="AI490:AJ490"/>
    <mergeCell ref="GW490:GX490"/>
    <mergeCell ref="GY490:GZ490"/>
    <mergeCell ref="HA490:HB490"/>
    <mergeCell ref="HC490:HD490"/>
    <mergeCell ref="GK490:GL490"/>
    <mergeCell ref="GM490:GN490"/>
    <mergeCell ref="AC481:AD481"/>
    <mergeCell ref="AE481:AF481"/>
    <mergeCell ref="BM481:BN481"/>
    <mergeCell ref="BO481:BP481"/>
    <mergeCell ref="EO481:EP481"/>
    <mergeCell ref="EQ481:ER481"/>
    <mergeCell ref="GU477:GV477"/>
    <mergeCell ref="FY477:FZ477"/>
    <mergeCell ref="GA477:GB477"/>
    <mergeCell ref="GW481:GX481"/>
    <mergeCell ref="GY481:GZ481"/>
    <mergeCell ref="BE481:BF481"/>
    <mergeCell ref="BG481:BH481"/>
    <mergeCell ref="GS408:GT408"/>
    <mergeCell ref="GU408:GV408"/>
    <mergeCell ref="GS414:GT414"/>
    <mergeCell ref="GU414:GV414"/>
    <mergeCell ref="GS415:GT415"/>
    <mergeCell ref="GU415:GV415"/>
    <mergeCell ref="GS416:GT416"/>
    <mergeCell ref="GU416:GV416"/>
    <mergeCell ref="GS411:GT411"/>
    <mergeCell ref="GU411:GV411"/>
    <mergeCell ref="GS412:GT412"/>
    <mergeCell ref="GU412:GV412"/>
    <mergeCell ref="GS413:GT413"/>
    <mergeCell ref="GU413:GV413"/>
    <mergeCell ref="GS410:GT410"/>
    <mergeCell ref="GU410:GV410"/>
    <mergeCell ref="CG480:CH480"/>
    <mergeCell ref="CI480:CJ480"/>
    <mergeCell ref="GS480:GT480"/>
    <mergeCell ref="GU480:GV480"/>
    <mergeCell ref="GO480:GP480"/>
    <mergeCell ref="GQ480:GR480"/>
    <mergeCell ref="EO480:EP480"/>
    <mergeCell ref="EQ480:ER480"/>
    <mergeCell ref="CO480:CP480"/>
    <mergeCell ref="AE467:AF467"/>
    <mergeCell ref="CO467:CP467"/>
    <mergeCell ref="CQ467:CR467"/>
    <mergeCell ref="CK467:CL467"/>
    <mergeCell ref="CM467:CN467"/>
    <mergeCell ref="AK445:AL445"/>
    <mergeCell ref="AM445:AN445"/>
    <mergeCell ref="CO445:CP445"/>
    <mergeCell ref="CQ445:CR445"/>
    <mergeCell ref="BE445:BF445"/>
    <mergeCell ref="BG445:BH445"/>
    <mergeCell ref="M477:N477"/>
    <mergeCell ref="O477:P477"/>
    <mergeCell ref="EO477:EP477"/>
    <mergeCell ref="EQ477:ER477"/>
    <mergeCell ref="GS477:GT477"/>
    <mergeCell ref="AK467:AL467"/>
    <mergeCell ref="AM467:AN467"/>
    <mergeCell ref="AK474:AL474"/>
    <mergeCell ref="AM474:AN474"/>
    <mergeCell ref="CG474:CH474"/>
    <mergeCell ref="CI474:CJ474"/>
    <mergeCell ref="CO474:CP474"/>
    <mergeCell ref="CQ474:CR474"/>
    <mergeCell ref="GO467:GP467"/>
    <mergeCell ref="GQ467:GR467"/>
    <mergeCell ref="DQ467:DR467"/>
    <mergeCell ref="DS467:DT467"/>
    <mergeCell ref="EO474:EP474"/>
    <mergeCell ref="EQ474:ER474"/>
    <mergeCell ref="AC471:AD471"/>
    <mergeCell ref="DU474:DV474"/>
    <mergeCell ref="GS404:GT404"/>
    <mergeCell ref="GU404:GV404"/>
    <mergeCell ref="GS405:GT405"/>
    <mergeCell ref="GU405:GV405"/>
    <mergeCell ref="GS406:GT406"/>
    <mergeCell ref="GU406:GV406"/>
    <mergeCell ref="GS407:GT407"/>
    <mergeCell ref="GU407:GV407"/>
    <mergeCell ref="GS417:GT417"/>
    <mergeCell ref="GU417:GV417"/>
    <mergeCell ref="GS378:GT378"/>
    <mergeCell ref="GU378:GV378"/>
    <mergeCell ref="GS398:GT398"/>
    <mergeCell ref="GU398:GV398"/>
    <mergeCell ref="GS409:GT409"/>
    <mergeCell ref="GU409:GV409"/>
    <mergeCell ref="GS396:GT396"/>
    <mergeCell ref="GU396:GV396"/>
    <mergeCell ref="GS397:GT397"/>
    <mergeCell ref="GU397:GV397"/>
    <mergeCell ref="DW474:DX474"/>
    <mergeCell ref="CG477:CH477"/>
    <mergeCell ref="CI477:CJ477"/>
    <mergeCell ref="CO477:CP477"/>
    <mergeCell ref="CQ477:CR477"/>
    <mergeCell ref="FU445:FV445"/>
    <mergeCell ref="FW445:FX445"/>
    <mergeCell ref="CC445:CD445"/>
    <mergeCell ref="CE445:CF445"/>
    <mergeCell ref="FY445:FZ445"/>
    <mergeCell ref="GA445:GB445"/>
    <mergeCell ref="Y431:Z431"/>
    <mergeCell ref="AA431:AB431"/>
    <mergeCell ref="CC431:CD431"/>
    <mergeCell ref="CE431:CF431"/>
    <mergeCell ref="FU431:FV431"/>
    <mergeCell ref="FW431:FX431"/>
    <mergeCell ref="AK431:AL431"/>
    <mergeCell ref="AM431:AN431"/>
    <mergeCell ref="CG431:CH431"/>
    <mergeCell ref="CI431:CJ431"/>
    <mergeCell ref="CO431:CP431"/>
    <mergeCell ref="CQ431:CR431"/>
    <mergeCell ref="BE431:BF431"/>
    <mergeCell ref="BG431:BH431"/>
    <mergeCell ref="CC441:CD441"/>
    <mergeCell ref="CE441:CF441"/>
    <mergeCell ref="FQ441:FR441"/>
    <mergeCell ref="FS441:FT441"/>
    <mergeCell ref="FM441:FN441"/>
    <mergeCell ref="AC467:AD467"/>
    <mergeCell ref="FO441:FP441"/>
    <mergeCell ref="GG398:GH398"/>
    <mergeCell ref="GI398:GJ398"/>
    <mergeCell ref="FU390:FV390"/>
    <mergeCell ref="FW390:FX390"/>
    <mergeCell ref="FY384:FZ384"/>
    <mergeCell ref="GA384:GB384"/>
    <mergeCell ref="GC395:GD395"/>
    <mergeCell ref="GE395:GF395"/>
    <mergeCell ref="FU395:FV395"/>
    <mergeCell ref="FW395:FX395"/>
    <mergeCell ref="GK378:GL378"/>
    <mergeCell ref="GM378:GN378"/>
    <mergeCell ref="GK398:GL398"/>
    <mergeCell ref="GM398:GN398"/>
    <mergeCell ref="GK409:GL409"/>
    <mergeCell ref="GM409:GN409"/>
    <mergeCell ref="FY409:FZ409"/>
    <mergeCell ref="GA409:GB409"/>
    <mergeCell ref="GG378:GH378"/>
    <mergeCell ref="GI378:GJ378"/>
    <mergeCell ref="GC378:GD378"/>
    <mergeCell ref="GE378:GF378"/>
    <mergeCell ref="FY378:FZ378"/>
    <mergeCell ref="GA378:GB378"/>
    <mergeCell ref="FU378:FV378"/>
    <mergeCell ref="FW378:FX378"/>
    <mergeCell ref="FI347:FJ347"/>
    <mergeCell ref="FK347:FL347"/>
    <mergeCell ref="BE347:BF347"/>
    <mergeCell ref="BG347:BH347"/>
    <mergeCell ref="CO390:CP390"/>
    <mergeCell ref="CQ390:CR390"/>
    <mergeCell ref="BM390:BN390"/>
    <mergeCell ref="BO390:BP390"/>
    <mergeCell ref="BQ390:BR390"/>
    <mergeCell ref="BS390:BT390"/>
    <mergeCell ref="AC347:AD347"/>
    <mergeCell ref="AE347:AF347"/>
    <mergeCell ref="FM347:FN347"/>
    <mergeCell ref="FO347:FP347"/>
    <mergeCell ref="CO347:CP347"/>
    <mergeCell ref="CQ347:CR347"/>
    <mergeCell ref="BU347:BV347"/>
    <mergeCell ref="BW347:BX347"/>
    <mergeCell ref="CK347:CL347"/>
    <mergeCell ref="CM347:CN347"/>
    <mergeCell ref="AS365:AT365"/>
    <mergeCell ref="AU365:AV365"/>
    <mergeCell ref="AC378:AD378"/>
    <mergeCell ref="AE378:AF378"/>
    <mergeCell ref="FK378:FL378"/>
    <mergeCell ref="BE378:BF378"/>
    <mergeCell ref="BG378:BH378"/>
    <mergeCell ref="DU378:DV378"/>
    <mergeCell ref="DW378:DX378"/>
    <mergeCell ref="CO384:CP384"/>
    <mergeCell ref="CQ384:CR384"/>
    <mergeCell ref="BU384:BV384"/>
    <mergeCell ref="Y313:Z313"/>
    <mergeCell ref="AA313:AB313"/>
    <mergeCell ref="BE313:BF313"/>
    <mergeCell ref="BG313:BH313"/>
    <mergeCell ref="AK313:AL313"/>
    <mergeCell ref="AM313:AN313"/>
    <mergeCell ref="AC313:AD313"/>
    <mergeCell ref="AE313:AF313"/>
    <mergeCell ref="AG297:AH297"/>
    <mergeCell ref="AI297:AJ297"/>
    <mergeCell ref="BE297:BF297"/>
    <mergeCell ref="BG297:BH297"/>
    <mergeCell ref="AK297:AL297"/>
    <mergeCell ref="AM297:AN297"/>
    <mergeCell ref="AS297:AT297"/>
    <mergeCell ref="AU297:AV297"/>
    <mergeCell ref="AC291:AD291"/>
    <mergeCell ref="AE291:AF291"/>
    <mergeCell ref="AI301:AJ301"/>
    <mergeCell ref="FE291:FF291"/>
    <mergeCell ref="FG291:FH291"/>
    <mergeCell ref="DU291:DV291"/>
    <mergeCell ref="DW291:DX291"/>
    <mergeCell ref="AG291:AH291"/>
    <mergeCell ref="AI291:AJ291"/>
    <mergeCell ref="AS291:AT291"/>
    <mergeCell ref="AU291:AV291"/>
    <mergeCell ref="FE243:FF243"/>
    <mergeCell ref="FG243:FH243"/>
    <mergeCell ref="FE250:FF250"/>
    <mergeCell ref="FG250:FH250"/>
    <mergeCell ref="FE257:FF257"/>
    <mergeCell ref="FG257:FH257"/>
    <mergeCell ref="FE229:FF229"/>
    <mergeCell ref="FG229:FH229"/>
    <mergeCell ref="FE236:FF236"/>
    <mergeCell ref="FG236:FH236"/>
    <mergeCell ref="FA229:FB229"/>
    <mergeCell ref="FC229:FD229"/>
    <mergeCell ref="FA236:FB236"/>
    <mergeCell ref="FC236:FD236"/>
    <mergeCell ref="EW229:EX229"/>
    <mergeCell ref="EY229:EZ229"/>
    <mergeCell ref="EW236:EX236"/>
    <mergeCell ref="EY236:EZ236"/>
    <mergeCell ref="CO236:CP236"/>
    <mergeCell ref="CQ236:CR236"/>
    <mergeCell ref="ES229:ET229"/>
    <mergeCell ref="EU229:EV229"/>
    <mergeCell ref="EE236:EF236"/>
    <mergeCell ref="DY236:DZ236"/>
    <mergeCell ref="FE147:FF147"/>
    <mergeCell ref="FG147:FH147"/>
    <mergeCell ref="FE166:FF166"/>
    <mergeCell ref="FG166:FH166"/>
    <mergeCell ref="FE195:FF195"/>
    <mergeCell ref="FG195:FH195"/>
    <mergeCell ref="FE208:FF208"/>
    <mergeCell ref="FG208:FH208"/>
    <mergeCell ref="EW243:EX243"/>
    <mergeCell ref="EY243:EZ243"/>
    <mergeCell ref="CO277:CP277"/>
    <mergeCell ref="CQ277:CR277"/>
    <mergeCell ref="BU277:BV277"/>
    <mergeCell ref="BW277:BX277"/>
    <mergeCell ref="DU265:DV265"/>
    <mergeCell ref="DW265:DX265"/>
    <mergeCell ref="DU257:DV257"/>
    <mergeCell ref="DW257:DX257"/>
    <mergeCell ref="EK265:EL265"/>
    <mergeCell ref="EM265:EN265"/>
    <mergeCell ref="FA250:FB250"/>
    <mergeCell ref="FC250:FD250"/>
    <mergeCell ref="FA257:FB257"/>
    <mergeCell ref="FC257:FD257"/>
    <mergeCell ref="FA265:FB265"/>
    <mergeCell ref="FC265:FD265"/>
    <mergeCell ref="FA208:FB208"/>
    <mergeCell ref="FC208:FD208"/>
    <mergeCell ref="EW147:EX147"/>
    <mergeCell ref="EY147:EZ147"/>
    <mergeCell ref="EW166:EX166"/>
    <mergeCell ref="EY166:EZ166"/>
    <mergeCell ref="Y265:Z265"/>
    <mergeCell ref="AA265:AB265"/>
    <mergeCell ref="DY265:DZ265"/>
    <mergeCell ref="EA265:EB265"/>
    <mergeCell ref="AS257:AT257"/>
    <mergeCell ref="AU257:AV257"/>
    <mergeCell ref="AO229:AP229"/>
    <mergeCell ref="FA147:FB147"/>
    <mergeCell ref="FC147:FD147"/>
    <mergeCell ref="FA166:FB166"/>
    <mergeCell ref="FC166:FD166"/>
    <mergeCell ref="FA195:FB195"/>
    <mergeCell ref="FC195:FD195"/>
    <mergeCell ref="EM257:EN257"/>
    <mergeCell ref="EW257:EX257"/>
    <mergeCell ref="EY257:EZ257"/>
    <mergeCell ref="BE257:BF257"/>
    <mergeCell ref="BG257:BH257"/>
    <mergeCell ref="DY257:DZ257"/>
    <mergeCell ref="EA257:EB257"/>
    <mergeCell ref="DQ257:DR257"/>
    <mergeCell ref="DS257:DT257"/>
    <mergeCell ref="EW250:EX250"/>
    <mergeCell ref="EY250:EZ250"/>
    <mergeCell ref="EK250:EL250"/>
    <mergeCell ref="EM250:EN250"/>
    <mergeCell ref="AS250:AT250"/>
    <mergeCell ref="AU250:AV250"/>
    <mergeCell ref="DY250:DZ250"/>
    <mergeCell ref="EA250:EB250"/>
    <mergeCell ref="EW208:EX208"/>
    <mergeCell ref="EY208:EZ208"/>
    <mergeCell ref="EW195:EX195"/>
    <mergeCell ref="EY195:EZ195"/>
    <mergeCell ref="ES208:ET208"/>
    <mergeCell ref="EU208:EV208"/>
    <mergeCell ref="BE250:BF250"/>
    <mergeCell ref="BG250:BH250"/>
    <mergeCell ref="DU250:DV250"/>
    <mergeCell ref="DW250:DX250"/>
    <mergeCell ref="DQ250:DR250"/>
    <mergeCell ref="DS250:DT250"/>
    <mergeCell ref="BM229:BN229"/>
    <mergeCell ref="BO229:BP229"/>
    <mergeCell ref="AQ229:AR229"/>
    <mergeCell ref="DQ229:DR229"/>
    <mergeCell ref="DS229:DT229"/>
    <mergeCell ref="EO208:EP208"/>
    <mergeCell ref="EQ208:ER208"/>
    <mergeCell ref="EE229:EF229"/>
    <mergeCell ref="DY229:DZ229"/>
    <mergeCell ref="EA229:EB229"/>
    <mergeCell ref="DU229:DV229"/>
    <mergeCell ref="DW208:DX208"/>
    <mergeCell ref="EC208:ED208"/>
    <mergeCell ref="EE208:EF208"/>
    <mergeCell ref="EG208:EH208"/>
    <mergeCell ref="BO218:BP218"/>
    <mergeCell ref="DQ218:DR218"/>
    <mergeCell ref="DS218:DT218"/>
    <mergeCell ref="EC218:ED218"/>
    <mergeCell ref="DQ195:DR195"/>
    <mergeCell ref="DS195:DT195"/>
    <mergeCell ref="DU195:DV195"/>
    <mergeCell ref="ES147:ET147"/>
    <mergeCell ref="EU147:EV147"/>
    <mergeCell ref="ES166:ET166"/>
    <mergeCell ref="EU166:EV166"/>
    <mergeCell ref="ES195:ET195"/>
    <mergeCell ref="EU195:EV195"/>
    <mergeCell ref="EO147:EP147"/>
    <mergeCell ref="EQ147:ER147"/>
    <mergeCell ref="EO166:EP166"/>
    <mergeCell ref="EQ166:ER166"/>
    <mergeCell ref="EO195:EP195"/>
    <mergeCell ref="EQ195:ER195"/>
    <mergeCell ref="EE195:EF195"/>
    <mergeCell ref="EG195:EH195"/>
    <mergeCell ref="AE229:AF229"/>
    <mergeCell ref="DW229:DX229"/>
    <mergeCell ref="EO229:EP229"/>
    <mergeCell ref="EQ229:ER229"/>
    <mergeCell ref="CM208:CN208"/>
    <mergeCell ref="EI195:EJ195"/>
    <mergeCell ref="DS208:DT208"/>
    <mergeCell ref="DU208:DV208"/>
    <mergeCell ref="EK147:EL147"/>
    <mergeCell ref="EE218:EF218"/>
    <mergeCell ref="EC229:ED229"/>
    <mergeCell ref="EK208:EL208"/>
    <mergeCell ref="EM208:EN208"/>
    <mergeCell ref="EI166:EJ166"/>
    <mergeCell ref="EK229:EL229"/>
    <mergeCell ref="EM229:EN229"/>
    <mergeCell ref="EI208:EJ208"/>
    <mergeCell ref="EC195:ED195"/>
    <mergeCell ref="EM147:EN147"/>
    <mergeCell ref="EK166:EL166"/>
    <mergeCell ref="EM166:EN166"/>
    <mergeCell ref="EK195:EL195"/>
    <mergeCell ref="EM195:EN195"/>
    <mergeCell ref="BM218:BN218"/>
    <mergeCell ref="DY208:DZ208"/>
    <mergeCell ref="EA208:EB208"/>
    <mergeCell ref="BE208:BF208"/>
    <mergeCell ref="BG208:BH208"/>
    <mergeCell ref="BI208:BJ208"/>
    <mergeCell ref="BK208:BL208"/>
    <mergeCell ref="CK208:CL208"/>
    <mergeCell ref="Y208:Z208"/>
    <mergeCell ref="AA208:AB208"/>
    <mergeCell ref="AC208:AD208"/>
    <mergeCell ref="M229:N229"/>
    <mergeCell ref="O229:P229"/>
    <mergeCell ref="Q229:R229"/>
    <mergeCell ref="S229:T229"/>
    <mergeCell ref="AC229:AD229"/>
    <mergeCell ref="Y218:Z218"/>
    <mergeCell ref="AA218:AB218"/>
    <mergeCell ref="DY195:DZ195"/>
    <mergeCell ref="EA195:EB195"/>
    <mergeCell ref="BE190:BF190"/>
    <mergeCell ref="BG190:BH190"/>
    <mergeCell ref="M195:N195"/>
    <mergeCell ref="O195:P195"/>
    <mergeCell ref="Y195:Z195"/>
    <mergeCell ref="AA195:AB195"/>
    <mergeCell ref="AC195:AD195"/>
    <mergeCell ref="Y190:Z190"/>
    <mergeCell ref="AA190:AB190"/>
    <mergeCell ref="AC190:AD190"/>
    <mergeCell ref="AE190:AF190"/>
    <mergeCell ref="AK190:AL190"/>
    <mergeCell ref="AM190:AN190"/>
    <mergeCell ref="AC218:AD218"/>
    <mergeCell ref="AE218:AF218"/>
    <mergeCell ref="BE218:BF218"/>
    <mergeCell ref="BG218:BH218"/>
    <mergeCell ref="Y181:Z181"/>
    <mergeCell ref="AA181:AB181"/>
    <mergeCell ref="AC181:AD181"/>
    <mergeCell ref="AE181:AF181"/>
    <mergeCell ref="AK181:AL181"/>
    <mergeCell ref="AM181:AN181"/>
    <mergeCell ref="AE208:AF208"/>
    <mergeCell ref="AK208:AL208"/>
    <mergeCell ref="AM208:AN208"/>
    <mergeCell ref="AE195:AF195"/>
    <mergeCell ref="BE195:BF195"/>
    <mergeCell ref="BG195:BH195"/>
    <mergeCell ref="AK147:AL147"/>
    <mergeCell ref="DQ208:DR208"/>
    <mergeCell ref="DW195:DX195"/>
    <mergeCell ref="AC171:AD171"/>
    <mergeCell ref="AE171:AF171"/>
    <mergeCell ref="AK171:AL171"/>
    <mergeCell ref="AM171:AN171"/>
    <mergeCell ref="BE171:BF171"/>
    <mergeCell ref="BG171:BH171"/>
    <mergeCell ref="BU171:BV171"/>
    <mergeCell ref="DW166:DX166"/>
    <mergeCell ref="DY166:DZ166"/>
    <mergeCell ref="EA166:EB166"/>
    <mergeCell ref="BW171:BX171"/>
    <mergeCell ref="CK171:CL171"/>
    <mergeCell ref="CM171:CN171"/>
    <mergeCell ref="CK181:CL181"/>
    <mergeCell ref="CM181:CN181"/>
    <mergeCell ref="CO181:CP181"/>
    <mergeCell ref="CQ181:CR181"/>
    <mergeCell ref="CW181:CX181"/>
    <mergeCell ref="CY181:CZ181"/>
    <mergeCell ref="BE181:BF181"/>
    <mergeCell ref="BG181:BH181"/>
    <mergeCell ref="BU181:BV181"/>
    <mergeCell ref="BW181:BX181"/>
    <mergeCell ref="CG181:CH181"/>
    <mergeCell ref="CI181:CJ181"/>
    <mergeCell ref="EG166:EH166"/>
    <mergeCell ref="BG166:BH166"/>
    <mergeCell ref="CK166:CL166"/>
    <mergeCell ref="CM166:CN166"/>
    <mergeCell ref="DQ166:DR166"/>
    <mergeCell ref="DS166:DT166"/>
    <mergeCell ref="DU166:DV166"/>
    <mergeCell ref="EC166:ED166"/>
    <mergeCell ref="EE166:EF166"/>
    <mergeCell ref="U166:V166"/>
    <mergeCell ref="W166:X166"/>
    <mergeCell ref="Y166:Z166"/>
    <mergeCell ref="AA166:AB166"/>
    <mergeCell ref="AG166:AH166"/>
    <mergeCell ref="AI166:AJ166"/>
    <mergeCell ref="AK166:AL166"/>
    <mergeCell ref="AM166:AN166"/>
    <mergeCell ref="BE166:BF166"/>
    <mergeCell ref="BG144:BH144"/>
    <mergeCell ref="BM144:BN144"/>
    <mergeCell ref="BO144:BP144"/>
    <mergeCell ref="BQ144:BR144"/>
    <mergeCell ref="BG139:BH139"/>
    <mergeCell ref="EE147:EF147"/>
    <mergeCell ref="EG147:EH147"/>
    <mergeCell ref="EI147:EJ147"/>
    <mergeCell ref="Y159:Z159"/>
    <mergeCell ref="AA159:AB159"/>
    <mergeCell ref="AC159:AD159"/>
    <mergeCell ref="AE159:AF159"/>
    <mergeCell ref="AK159:AL159"/>
    <mergeCell ref="AM159:AN159"/>
    <mergeCell ref="BE159:BF159"/>
    <mergeCell ref="DS147:DT147"/>
    <mergeCell ref="DU147:DV147"/>
    <mergeCell ref="DW147:DX147"/>
    <mergeCell ref="DY147:DZ147"/>
    <mergeCell ref="EA147:EB147"/>
    <mergeCell ref="BG159:BH159"/>
    <mergeCell ref="EC147:ED147"/>
    <mergeCell ref="AM147:AN147"/>
    <mergeCell ref="BE147:BF147"/>
    <mergeCell ref="BG147:BH147"/>
    <mergeCell ref="BM147:BN147"/>
    <mergeCell ref="BO147:BP147"/>
    <mergeCell ref="DQ147:DR147"/>
    <mergeCell ref="BE152:BF152"/>
    <mergeCell ref="BG152:BH152"/>
    <mergeCell ref="BU152:BV152"/>
    <mergeCell ref="BW152:BX152"/>
    <mergeCell ref="BW109:BX109"/>
    <mergeCell ref="BY109:BZ109"/>
    <mergeCell ref="CK139:CL139"/>
    <mergeCell ref="CM139:CN139"/>
    <mergeCell ref="DM139:DN139"/>
    <mergeCell ref="DO139:DP139"/>
    <mergeCell ref="M144:N144"/>
    <mergeCell ref="O144:P144"/>
    <mergeCell ref="Y144:Z144"/>
    <mergeCell ref="AA144:AB144"/>
    <mergeCell ref="AC144:AD144"/>
    <mergeCell ref="DK134:DL134"/>
    <mergeCell ref="DM134:DN134"/>
    <mergeCell ref="DO134:DP134"/>
    <mergeCell ref="Y139:Z139"/>
    <mergeCell ref="AA139:AB139"/>
    <mergeCell ref="AC139:AD139"/>
    <mergeCell ref="AE139:AF139"/>
    <mergeCell ref="AO139:AP139"/>
    <mergeCell ref="AQ139:AR139"/>
    <mergeCell ref="BE139:BF139"/>
    <mergeCell ref="BO134:BP134"/>
    <mergeCell ref="BU134:BV134"/>
    <mergeCell ref="BW134:BX134"/>
    <mergeCell ref="CO134:CP134"/>
    <mergeCell ref="CQ134:CR134"/>
    <mergeCell ref="DI134:DJ134"/>
    <mergeCell ref="BS144:BT144"/>
    <mergeCell ref="BU144:BV144"/>
    <mergeCell ref="BW144:BX144"/>
    <mergeCell ref="AE144:AF144"/>
    <mergeCell ref="BE144:BF144"/>
    <mergeCell ref="BW96:BX96"/>
    <mergeCell ref="CO96:CP96"/>
    <mergeCell ref="BW123:BX123"/>
    <mergeCell ref="CG123:CH123"/>
    <mergeCell ref="CI123:CJ123"/>
    <mergeCell ref="BU123:BV123"/>
    <mergeCell ref="CA109:CB109"/>
    <mergeCell ref="Y134:Z134"/>
    <mergeCell ref="AA134:AB134"/>
    <mergeCell ref="AC134:AD134"/>
    <mergeCell ref="AE134:AF134"/>
    <mergeCell ref="BE134:BF134"/>
    <mergeCell ref="BG134:BH134"/>
    <mergeCell ref="BM134:BN134"/>
    <mergeCell ref="DO109:DP109"/>
    <mergeCell ref="Y123:Z123"/>
    <mergeCell ref="AA123:AB123"/>
    <mergeCell ref="AC123:AD123"/>
    <mergeCell ref="AE123:AF123"/>
    <mergeCell ref="AK123:AL123"/>
    <mergeCell ref="AM123:AN123"/>
    <mergeCell ref="BE123:BF123"/>
    <mergeCell ref="BG123:BH123"/>
    <mergeCell ref="CK109:CL109"/>
    <mergeCell ref="CM109:CN109"/>
    <mergeCell ref="CO109:CP109"/>
    <mergeCell ref="CQ109:CR109"/>
    <mergeCell ref="DM109:DN109"/>
    <mergeCell ref="AI109:AJ109"/>
    <mergeCell ref="AO109:AP109"/>
    <mergeCell ref="AQ109:AR109"/>
    <mergeCell ref="BU109:BV109"/>
    <mergeCell ref="BE96:BF96"/>
    <mergeCell ref="BG82:BH82"/>
    <mergeCell ref="BG96:BH96"/>
    <mergeCell ref="BM82:BN82"/>
    <mergeCell ref="BO82:BP82"/>
    <mergeCell ref="BU82:BV82"/>
    <mergeCell ref="BW82:BX82"/>
    <mergeCell ref="CK82:CL82"/>
    <mergeCell ref="DG73:DH73"/>
    <mergeCell ref="CK73:CL73"/>
    <mergeCell ref="CM82:CN82"/>
    <mergeCell ref="CO82:CP82"/>
    <mergeCell ref="CQ82:CR82"/>
    <mergeCell ref="DG96:DH96"/>
    <mergeCell ref="DI96:DJ96"/>
    <mergeCell ref="DK96:DL96"/>
    <mergeCell ref="U109:V109"/>
    <mergeCell ref="W109:X109"/>
    <mergeCell ref="Y109:Z109"/>
    <mergeCell ref="AA109:AB109"/>
    <mergeCell ref="AC109:AD109"/>
    <mergeCell ref="AE109:AF109"/>
    <mergeCell ref="AG109:AH109"/>
    <mergeCell ref="CQ96:CR96"/>
    <mergeCell ref="CW96:CX96"/>
    <mergeCell ref="CY96:CZ96"/>
    <mergeCell ref="DA96:DB96"/>
    <mergeCell ref="DC96:DD96"/>
    <mergeCell ref="DE96:DF96"/>
    <mergeCell ref="BM96:BN96"/>
    <mergeCell ref="BO96:BP96"/>
    <mergeCell ref="BU96:BV96"/>
    <mergeCell ref="DI73:DJ73"/>
    <mergeCell ref="DK73:DL73"/>
    <mergeCell ref="Y82:Z82"/>
    <mergeCell ref="AA82:AB82"/>
    <mergeCell ref="AC82:AD82"/>
    <mergeCell ref="AE82:AF82"/>
    <mergeCell ref="AW82:AX82"/>
    <mergeCell ref="AY82:AZ82"/>
    <mergeCell ref="BE82:BF82"/>
    <mergeCell ref="CM73:CN73"/>
    <mergeCell ref="DE73:DF73"/>
    <mergeCell ref="AY73:AZ73"/>
    <mergeCell ref="BU73:BV73"/>
    <mergeCell ref="BW73:BX73"/>
    <mergeCell ref="CC73:CD73"/>
    <mergeCell ref="CE73:CF73"/>
    <mergeCell ref="CW82:CX82"/>
    <mergeCell ref="CY82:CZ82"/>
    <mergeCell ref="CO73:CP73"/>
    <mergeCell ref="CQ73:CR73"/>
    <mergeCell ref="DA73:DB73"/>
    <mergeCell ref="DC73:DD73"/>
    <mergeCell ref="CK62:CL62"/>
    <mergeCell ref="CM62:CN62"/>
    <mergeCell ref="U73:V73"/>
    <mergeCell ref="W73:X73"/>
    <mergeCell ref="AC73:AD73"/>
    <mergeCell ref="AE73:AF73"/>
    <mergeCell ref="AK73:AL73"/>
    <mergeCell ref="CG55:CH55"/>
    <mergeCell ref="CI55:CJ55"/>
    <mergeCell ref="CK55:CL55"/>
    <mergeCell ref="AM73:AN73"/>
    <mergeCell ref="AU73:AV73"/>
    <mergeCell ref="AW73:AX73"/>
    <mergeCell ref="BM62:BN62"/>
    <mergeCell ref="BO62:BP62"/>
    <mergeCell ref="BU62:BV62"/>
    <mergeCell ref="CM55:CN55"/>
    <mergeCell ref="AC62:AD62"/>
    <mergeCell ref="AE62:AF62"/>
    <mergeCell ref="AK62:AL62"/>
    <mergeCell ref="AM62:AN62"/>
    <mergeCell ref="BE62:BF62"/>
    <mergeCell ref="BG62:BH62"/>
    <mergeCell ref="BW62:BX62"/>
    <mergeCell ref="CG62:CH62"/>
    <mergeCell ref="CI62:CJ62"/>
    <mergeCell ref="BO49:BP49"/>
    <mergeCell ref="BU49:BV49"/>
    <mergeCell ref="BW49:BX49"/>
    <mergeCell ref="AC55:AD55"/>
    <mergeCell ref="AE55:AF55"/>
    <mergeCell ref="BE55:BF55"/>
    <mergeCell ref="BG55:BH55"/>
    <mergeCell ref="BU55:BV55"/>
    <mergeCell ref="BW55:BX55"/>
    <mergeCell ref="AE49:AF49"/>
    <mergeCell ref="AK49:AL49"/>
    <mergeCell ref="AM49:AN49"/>
    <mergeCell ref="BE49:BF49"/>
    <mergeCell ref="BG49:BH49"/>
    <mergeCell ref="BM49:BN49"/>
    <mergeCell ref="BC41:BD41"/>
    <mergeCell ref="BM41:BN41"/>
    <mergeCell ref="BO41:BP41"/>
    <mergeCell ref="BU41:BV41"/>
    <mergeCell ref="BW41:BX41"/>
    <mergeCell ref="CO35:CP35"/>
    <mergeCell ref="CQ35:CR35"/>
    <mergeCell ref="CK28:CL28"/>
    <mergeCell ref="CM28:CN28"/>
    <mergeCell ref="AG41:AH41"/>
    <mergeCell ref="AI41:AJ41"/>
    <mergeCell ref="AU41:AV41"/>
    <mergeCell ref="BA41:BB41"/>
    <mergeCell ref="BM35:BN35"/>
    <mergeCell ref="BO35:BP35"/>
    <mergeCell ref="CC28:CD28"/>
    <mergeCell ref="CE28:CF28"/>
    <mergeCell ref="AC35:AD35"/>
    <mergeCell ref="AE35:AF35"/>
    <mergeCell ref="AK35:AL35"/>
    <mergeCell ref="AM35:AN35"/>
    <mergeCell ref="CC35:CD35"/>
    <mergeCell ref="CE35:CF35"/>
    <mergeCell ref="BE35:BF35"/>
    <mergeCell ref="BG35:BH35"/>
    <mergeCell ref="AC28:AD28"/>
    <mergeCell ref="AE28:AF28"/>
    <mergeCell ref="AO28:AP28"/>
    <mergeCell ref="AQ28:AR28"/>
    <mergeCell ref="BE28:BF28"/>
    <mergeCell ref="BG28:BH28"/>
    <mergeCell ref="BY25:BZ25"/>
    <mergeCell ref="CA25:CB25"/>
    <mergeCell ref="CK25:CL25"/>
    <mergeCell ref="CM25:CN25"/>
    <mergeCell ref="DM25:DN25"/>
    <mergeCell ref="BG25:BH25"/>
    <mergeCell ref="DO25:DP25"/>
    <mergeCell ref="DM16:DN16"/>
    <mergeCell ref="DO16:DP16"/>
    <mergeCell ref="Y25:Z25"/>
    <mergeCell ref="AA25:AB25"/>
    <mergeCell ref="AC25:AD25"/>
    <mergeCell ref="AE25:AF25"/>
    <mergeCell ref="AK25:AL25"/>
    <mergeCell ref="AM25:AN25"/>
    <mergeCell ref="BE25:BF25"/>
    <mergeCell ref="AQ16:AR16"/>
    <mergeCell ref="BU16:BV16"/>
    <mergeCell ref="BW16:BX16"/>
    <mergeCell ref="BY16:BZ16"/>
    <mergeCell ref="CA16:CB16"/>
    <mergeCell ref="BE20:BF20"/>
    <mergeCell ref="BG20:BH20"/>
    <mergeCell ref="CG20:CH20"/>
    <mergeCell ref="CI20:CJ20"/>
    <mergeCell ref="CK20:CL20"/>
    <mergeCell ref="CM20:CN20"/>
    <mergeCell ref="CO20:CP20"/>
    <mergeCell ref="CQ20:CR20"/>
    <mergeCell ref="CS16:CT16"/>
    <mergeCell ref="CU16:CV16"/>
    <mergeCell ref="AO16:AP16"/>
    <mergeCell ref="DA8:DC8"/>
    <mergeCell ref="DE8:DG8"/>
    <mergeCell ref="DI8:DK8"/>
    <mergeCell ref="DM8:DO8"/>
    <mergeCell ref="BU8:BW8"/>
    <mergeCell ref="BY8:CA8"/>
    <mergeCell ref="CC8:CE8"/>
    <mergeCell ref="CG8:CI8"/>
    <mergeCell ref="CK8:CM8"/>
    <mergeCell ref="CO8:CQ8"/>
    <mergeCell ref="M8:O8"/>
    <mergeCell ref="Q8:S8"/>
    <mergeCell ref="U8:W8"/>
    <mergeCell ref="Y8:AA8"/>
    <mergeCell ref="AC8:AE8"/>
    <mergeCell ref="AS8:AU8"/>
    <mergeCell ref="CS7:CU7"/>
    <mergeCell ref="CW7:CY7"/>
    <mergeCell ref="DA7:DC7"/>
    <mergeCell ref="DE7:DG7"/>
    <mergeCell ref="DI7:DK7"/>
    <mergeCell ref="DM7:DO7"/>
    <mergeCell ref="BU7:BW7"/>
    <mergeCell ref="BY7:CA7"/>
    <mergeCell ref="CC7:CE7"/>
    <mergeCell ref="CG7:CI7"/>
    <mergeCell ref="CK7:CM7"/>
    <mergeCell ref="CO7:CQ7"/>
    <mergeCell ref="AS7:AU7"/>
    <mergeCell ref="AW7:AY7"/>
    <mergeCell ref="BA7:BC7"/>
    <mergeCell ref="BE7:BG7"/>
    <mergeCell ref="BM7:BO7"/>
    <mergeCell ref="AW8:AY8"/>
    <mergeCell ref="BA8:BC8"/>
    <mergeCell ref="BE8:BG8"/>
    <mergeCell ref="BM8:BO8"/>
    <mergeCell ref="CS8:CU8"/>
    <mergeCell ref="CW8:CY8"/>
    <mergeCell ref="AC7:AE7"/>
    <mergeCell ref="AG7:AI7"/>
    <mergeCell ref="AK7:AM7"/>
    <mergeCell ref="AO7:AQ7"/>
    <mergeCell ref="AG8:AI8"/>
    <mergeCell ref="AK8:AM8"/>
    <mergeCell ref="AO8:AQ8"/>
    <mergeCell ref="Y229:Z229"/>
    <mergeCell ref="AA229:AB229"/>
    <mergeCell ref="M7:O7"/>
    <mergeCell ref="Q7:S7"/>
    <mergeCell ref="U7:W7"/>
    <mergeCell ref="Y7:AA7"/>
    <mergeCell ref="Y20:Z20"/>
    <mergeCell ref="AA20:AB20"/>
    <mergeCell ref="Y35:Z35"/>
    <mergeCell ref="AA35:AB35"/>
    <mergeCell ref="M49:N49"/>
    <mergeCell ref="O49:P49"/>
    <mergeCell ref="U49:V49"/>
    <mergeCell ref="W49:X49"/>
    <mergeCell ref="AC49:AD49"/>
    <mergeCell ref="AC41:AD41"/>
    <mergeCell ref="AE41:AF41"/>
    <mergeCell ref="Y96:Z96"/>
    <mergeCell ref="EU270:EV270"/>
    <mergeCell ref="AA96:AB96"/>
    <mergeCell ref="AC96:AD96"/>
    <mergeCell ref="AE96:AF96"/>
    <mergeCell ref="AK152:AL152"/>
    <mergeCell ref="AM152:AN152"/>
    <mergeCell ref="Y171:Z171"/>
    <mergeCell ref="AA171:AB171"/>
    <mergeCell ref="EK236:EL236"/>
    <mergeCell ref="EM236:EN236"/>
    <mergeCell ref="EK243:EL243"/>
    <mergeCell ref="EM243:EN243"/>
    <mergeCell ref="ES236:ET236"/>
    <mergeCell ref="EU236:EV236"/>
    <mergeCell ref="BE273:BF273"/>
    <mergeCell ref="BG273:BH273"/>
    <mergeCell ref="BM273:BN273"/>
    <mergeCell ref="BO273:BP273"/>
    <mergeCell ref="AQ273:AR273"/>
    <mergeCell ref="AC273:AD273"/>
    <mergeCell ref="AG236:AH236"/>
    <mergeCell ref="AI236:AJ236"/>
    <mergeCell ref="AG243:AH243"/>
    <mergeCell ref="AI243:AJ243"/>
    <mergeCell ref="CC243:CD243"/>
    <mergeCell ref="CE243:CF243"/>
    <mergeCell ref="EA236:EB236"/>
    <mergeCell ref="DY243:DZ243"/>
    <mergeCell ref="EA243:EB243"/>
    <mergeCell ref="EC236:ED236"/>
    <mergeCell ref="CC236:CD236"/>
    <mergeCell ref="CE236:CF236"/>
    <mergeCell ref="EU243:EV243"/>
    <mergeCell ref="AK277:AL277"/>
    <mergeCell ref="AM277:AN277"/>
    <mergeCell ref="BG270:BH270"/>
    <mergeCell ref="EO301:EP301"/>
    <mergeCell ref="Y304:Z304"/>
    <mergeCell ref="AA304:AB304"/>
    <mergeCell ref="AC304:AD304"/>
    <mergeCell ref="AE304:AF304"/>
    <mergeCell ref="AO304:AP304"/>
    <mergeCell ref="AQ304:AR304"/>
    <mergeCell ref="AK304:AL304"/>
    <mergeCell ref="EQ304:ER304"/>
    <mergeCell ref="CO284:CP284"/>
    <mergeCell ref="CQ284:CR284"/>
    <mergeCell ref="Y273:Z273"/>
    <mergeCell ref="AA273:AB273"/>
    <mergeCell ref="DU273:DV273"/>
    <mergeCell ref="DW273:DX273"/>
    <mergeCell ref="AO273:AP273"/>
    <mergeCell ref="EQ301:ER301"/>
    <mergeCell ref="BE301:BF301"/>
    <mergeCell ref="AM304:AN304"/>
    <mergeCell ref="AC281:AD281"/>
    <mergeCell ref="AE281:AF281"/>
    <mergeCell ref="AC277:AD277"/>
    <mergeCell ref="CQ243:CR243"/>
    <mergeCell ref="CO243:CP243"/>
    <mergeCell ref="AK265:AL265"/>
    <mergeCell ref="AM265:AN265"/>
    <mergeCell ref="BE265:BF265"/>
    <mergeCell ref="BG265:BH265"/>
    <mergeCell ref="AC284:AD284"/>
    <mergeCell ref="AE284:AF284"/>
    <mergeCell ref="BE284:BF284"/>
    <mergeCell ref="BG284:BH284"/>
    <mergeCell ref="EA304:EB304"/>
    <mergeCell ref="BE304:BF304"/>
    <mergeCell ref="BG304:BH304"/>
    <mergeCell ref="BM304:BN304"/>
    <mergeCell ref="BO304:BP304"/>
    <mergeCell ref="CO313:CP313"/>
    <mergeCell ref="CQ313:CR313"/>
    <mergeCell ref="EO281:EP281"/>
    <mergeCell ref="ES243:ET243"/>
    <mergeCell ref="DY273:DZ273"/>
    <mergeCell ref="EA273:EB273"/>
    <mergeCell ref="ES270:ET270"/>
    <mergeCell ref="EQ281:ER281"/>
    <mergeCell ref="BE270:BF270"/>
    <mergeCell ref="DU270:DV270"/>
    <mergeCell ref="DW270:DX270"/>
    <mergeCell ref="EE243:EF243"/>
    <mergeCell ref="EK257:EL257"/>
    <mergeCell ref="AE273:AF273"/>
    <mergeCell ref="AC270:AD270"/>
    <mergeCell ref="AE270:AF270"/>
    <mergeCell ref="AK270:AL270"/>
    <mergeCell ref="AM270:AN270"/>
    <mergeCell ref="EC243:ED243"/>
    <mergeCell ref="AM281:AN281"/>
    <mergeCell ref="BM301:BN301"/>
    <mergeCell ref="BO301:BP301"/>
    <mergeCell ref="AG301:AH301"/>
    <mergeCell ref="AK284:AL284"/>
    <mergeCell ref="AM284:AN284"/>
    <mergeCell ref="DU304:DV304"/>
    <mergeCell ref="DW304:DX304"/>
    <mergeCell ref="CO304:CP304"/>
    <mergeCell ref="CQ304:CR304"/>
    <mergeCell ref="AE277:AF277"/>
    <mergeCell ref="EO304:EP304"/>
    <mergeCell ref="BG301:BH301"/>
    <mergeCell ref="AG281:AH281"/>
    <mergeCell ref="AI281:AJ281"/>
    <mergeCell ref="AK281:AL281"/>
    <mergeCell ref="DY304:DZ304"/>
    <mergeCell ref="CO326:CP326"/>
    <mergeCell ref="CQ326:CR326"/>
    <mergeCell ref="CG347:CH347"/>
    <mergeCell ref="CI347:CJ347"/>
    <mergeCell ref="CO336:CP336"/>
    <mergeCell ref="CQ336:CR336"/>
    <mergeCell ref="CK326:CL326"/>
    <mergeCell ref="CM326:CN326"/>
    <mergeCell ref="DU321:DV321"/>
    <mergeCell ref="DW321:DX321"/>
    <mergeCell ref="AS321:AT321"/>
    <mergeCell ref="AU321:AV321"/>
    <mergeCell ref="AG321:AH321"/>
    <mergeCell ref="AI321:AJ321"/>
    <mergeCell ref="BE321:BF321"/>
    <mergeCell ref="BG321:BH321"/>
    <mergeCell ref="EO326:EP326"/>
    <mergeCell ref="BU441:BV441"/>
    <mergeCell ref="BW441:BX441"/>
    <mergeCell ref="CK384:CL384"/>
    <mergeCell ref="CM384:CN384"/>
    <mergeCell ref="AS441:AT441"/>
    <mergeCell ref="AU441:AV441"/>
    <mergeCell ref="CG441:CH441"/>
    <mergeCell ref="CI441:CJ441"/>
    <mergeCell ref="AK365:AL365"/>
    <mergeCell ref="AM365:AN365"/>
    <mergeCell ref="BE441:BF441"/>
    <mergeCell ref="BG441:BH441"/>
    <mergeCell ref="BE409:BF409"/>
    <mergeCell ref="BG409:BH409"/>
    <mergeCell ref="AK441:AL441"/>
    <mergeCell ref="AM441:AN441"/>
    <mergeCell ref="AW365:AX365"/>
    <mergeCell ref="AY365:AZ365"/>
    <mergeCell ref="BM409:BN409"/>
    <mergeCell ref="BO409:BP409"/>
    <mergeCell ref="FI373:FJ373"/>
    <mergeCell ref="FK373:FL373"/>
    <mergeCell ref="AS373:AT373"/>
    <mergeCell ref="AU373:AV373"/>
    <mergeCell ref="CK373:CL373"/>
    <mergeCell ref="CM373:CN373"/>
    <mergeCell ref="CO373:CP373"/>
    <mergeCell ref="CQ373:CR373"/>
    <mergeCell ref="DU373:DV373"/>
    <mergeCell ref="DW373:DX373"/>
    <mergeCell ref="CO398:CP398"/>
    <mergeCell ref="CQ398:CR398"/>
    <mergeCell ref="FI378:FJ378"/>
    <mergeCell ref="FM336:FN336"/>
    <mergeCell ref="FO336:FP336"/>
    <mergeCell ref="Q336:R336"/>
    <mergeCell ref="S336:T336"/>
    <mergeCell ref="BW384:BX384"/>
    <mergeCell ref="BE365:BF365"/>
    <mergeCell ref="BG365:BH365"/>
    <mergeCell ref="BU378:BV378"/>
    <mergeCell ref="BW378:BX378"/>
    <mergeCell ref="BE373:BF373"/>
    <mergeCell ref="BG373:BH373"/>
    <mergeCell ref="FM365:FN365"/>
    <mergeCell ref="FO365:FP365"/>
    <mergeCell ref="CO365:CP365"/>
    <mergeCell ref="CQ365:CR365"/>
    <mergeCell ref="CG365:CH365"/>
    <mergeCell ref="CI365:CJ365"/>
    <mergeCell ref="CK365:CL365"/>
    <mergeCell ref="CM365:CN365"/>
    <mergeCell ref="EQ326:ER326"/>
    <mergeCell ref="DU336:DV336"/>
    <mergeCell ref="DW336:DX336"/>
    <mergeCell ref="BU336:BV336"/>
    <mergeCell ref="BW336:BX336"/>
    <mergeCell ref="FI336:FJ336"/>
    <mergeCell ref="FK336:FL336"/>
    <mergeCell ref="AC326:AD326"/>
    <mergeCell ref="AE326:AF326"/>
    <mergeCell ref="AC336:AD336"/>
    <mergeCell ref="AE336:AF336"/>
    <mergeCell ref="AC321:AD321"/>
    <mergeCell ref="AE321:AF321"/>
    <mergeCell ref="AG326:AH326"/>
    <mergeCell ref="AI326:AJ326"/>
    <mergeCell ref="AK326:AL326"/>
    <mergeCell ref="AM326:AN326"/>
    <mergeCell ref="BE336:BF336"/>
    <mergeCell ref="BG336:BH336"/>
    <mergeCell ref="CK336:CL336"/>
    <mergeCell ref="CM336:CN336"/>
    <mergeCell ref="CO321:CP321"/>
    <mergeCell ref="CQ321:CR321"/>
    <mergeCell ref="BE326:BF326"/>
    <mergeCell ref="BG326:BH326"/>
    <mergeCell ref="BY326:BZ326"/>
    <mergeCell ref="CA326:CB326"/>
    <mergeCell ref="FI365:FJ365"/>
    <mergeCell ref="FK365:FL365"/>
    <mergeCell ref="FU373:FV373"/>
    <mergeCell ref="FW373:FX373"/>
    <mergeCell ref="AC384:AD384"/>
    <mergeCell ref="AE384:AF384"/>
    <mergeCell ref="FU403:FV403"/>
    <mergeCell ref="FW403:FX403"/>
    <mergeCell ref="AC403:AD403"/>
    <mergeCell ref="AE403:AF403"/>
    <mergeCell ref="BE395:BF395"/>
    <mergeCell ref="BG395:BH395"/>
    <mergeCell ref="AS395:AT395"/>
    <mergeCell ref="AU395:AV395"/>
    <mergeCell ref="BE398:BF398"/>
    <mergeCell ref="BG398:BH398"/>
    <mergeCell ref="Y384:Z384"/>
    <mergeCell ref="AA384:AB384"/>
    <mergeCell ref="AS384:AT384"/>
    <mergeCell ref="AU384:AV384"/>
    <mergeCell ref="Y390:Z390"/>
    <mergeCell ref="AA390:AB390"/>
    <mergeCell ref="BQ384:BR384"/>
    <mergeCell ref="BS384:BT384"/>
    <mergeCell ref="BM384:BN384"/>
    <mergeCell ref="BO384:BP384"/>
    <mergeCell ref="AG384:AH384"/>
    <mergeCell ref="AI384:AJ384"/>
    <mergeCell ref="AK384:AL384"/>
    <mergeCell ref="AM384:AN384"/>
    <mergeCell ref="BE384:BF384"/>
    <mergeCell ref="BG384:BH384"/>
    <mergeCell ref="AC390:AD390"/>
    <mergeCell ref="AE390:AF390"/>
    <mergeCell ref="AG417:AH417"/>
    <mergeCell ref="AI417:AJ417"/>
    <mergeCell ref="CO417:CP417"/>
    <mergeCell ref="CQ417:CR417"/>
    <mergeCell ref="DU417:DV417"/>
    <mergeCell ref="DW417:DX417"/>
    <mergeCell ref="AS417:AT417"/>
    <mergeCell ref="AU417:AV417"/>
    <mergeCell ref="BE417:BF417"/>
    <mergeCell ref="BG417:BH417"/>
    <mergeCell ref="AC417:AD417"/>
    <mergeCell ref="AE417:AF417"/>
    <mergeCell ref="M395:N395"/>
    <mergeCell ref="O395:P395"/>
    <mergeCell ref="AC395:AD395"/>
    <mergeCell ref="AE395:AF395"/>
    <mergeCell ref="AC398:AD398"/>
    <mergeCell ref="AE398:AF398"/>
    <mergeCell ref="Q403:R403"/>
    <mergeCell ref="S403:T403"/>
    <mergeCell ref="DI395:DJ395"/>
    <mergeCell ref="DK395:DL395"/>
    <mergeCell ref="AC409:AD409"/>
    <mergeCell ref="AE409:AF409"/>
    <mergeCell ref="AG409:AH409"/>
    <mergeCell ref="AI409:AJ409"/>
    <mergeCell ref="AK409:AL409"/>
    <mergeCell ref="AM409:AN409"/>
    <mergeCell ref="AS409:AT409"/>
    <mergeCell ref="AU409:AV409"/>
    <mergeCell ref="GK417:GL417"/>
    <mergeCell ref="GM417:GN417"/>
    <mergeCell ref="CO409:CP409"/>
    <mergeCell ref="CQ409:CR409"/>
    <mergeCell ref="CK409:CL409"/>
    <mergeCell ref="CM409:CN409"/>
    <mergeCell ref="CC417:CD417"/>
    <mergeCell ref="CE417:CF417"/>
    <mergeCell ref="AK403:AL403"/>
    <mergeCell ref="AM403:AN403"/>
    <mergeCell ref="BE403:BF403"/>
    <mergeCell ref="BG403:BH403"/>
    <mergeCell ref="FI417:FJ417"/>
    <mergeCell ref="FK417:FL417"/>
    <mergeCell ref="CK417:CL417"/>
    <mergeCell ref="CM417:CN417"/>
    <mergeCell ref="FI403:FJ403"/>
    <mergeCell ref="FK403:FL403"/>
    <mergeCell ref="BQ409:BR409"/>
    <mergeCell ref="BS409:BT409"/>
    <mergeCell ref="BU409:BV409"/>
    <mergeCell ref="BW409:BX409"/>
    <mergeCell ref="CC409:CD409"/>
    <mergeCell ref="CE409:CF409"/>
    <mergeCell ref="GO378:GP378"/>
    <mergeCell ref="GQ378:GR378"/>
    <mergeCell ref="GO398:GP398"/>
    <mergeCell ref="GQ398:GR398"/>
    <mergeCell ref="GO409:GP409"/>
    <mergeCell ref="GQ409:GR409"/>
    <mergeCell ref="AS461:AT461"/>
    <mergeCell ref="AU461:AV461"/>
    <mergeCell ref="FU461:FV461"/>
    <mergeCell ref="FW461:FX461"/>
    <mergeCell ref="BE461:BF461"/>
    <mergeCell ref="BG461:BH461"/>
    <mergeCell ref="GO461:GP461"/>
    <mergeCell ref="GQ461:GR461"/>
    <mergeCell ref="BE467:BF467"/>
    <mergeCell ref="BG467:BH467"/>
    <mergeCell ref="FY467:FZ467"/>
    <mergeCell ref="GA467:GB467"/>
    <mergeCell ref="GC417:GD417"/>
    <mergeCell ref="GE417:GF417"/>
    <mergeCell ref="FU417:FV417"/>
    <mergeCell ref="FW417:FX417"/>
    <mergeCell ref="FI445:FJ445"/>
    <mergeCell ref="FK445:FL445"/>
    <mergeCell ref="GO417:GP417"/>
    <mergeCell ref="GQ417:GR417"/>
    <mergeCell ref="CC461:CD461"/>
    <mergeCell ref="CE461:CF461"/>
    <mergeCell ref="CG461:CH461"/>
    <mergeCell ref="CI461:CJ461"/>
    <mergeCell ref="CO461:CP461"/>
    <mergeCell ref="CQ461:CR461"/>
    <mergeCell ref="AE471:AF471"/>
    <mergeCell ref="AG471:AH471"/>
    <mergeCell ref="AI471:AJ471"/>
    <mergeCell ref="DQ471:DR471"/>
    <mergeCell ref="DS471:DT471"/>
    <mergeCell ref="CO471:CP471"/>
    <mergeCell ref="CQ471:CR471"/>
    <mergeCell ref="AK471:AL471"/>
    <mergeCell ref="AM471:AN471"/>
    <mergeCell ref="M474:N474"/>
    <mergeCell ref="O474:P474"/>
    <mergeCell ref="BE474:BF474"/>
    <mergeCell ref="BG474:BH474"/>
    <mergeCell ref="AO481:AP481"/>
    <mergeCell ref="AQ481:AR481"/>
    <mergeCell ref="AC480:AD480"/>
    <mergeCell ref="AE480:AF480"/>
    <mergeCell ref="AC474:AD474"/>
    <mergeCell ref="AE474:AF474"/>
    <mergeCell ref="BE471:BF471"/>
    <mergeCell ref="BG471:BH471"/>
    <mergeCell ref="CC471:CD471"/>
    <mergeCell ref="CE471:CF471"/>
    <mergeCell ref="AK480:AL480"/>
    <mergeCell ref="AM480:AN480"/>
    <mergeCell ref="AC477:AD477"/>
    <mergeCell ref="AE477:AF477"/>
    <mergeCell ref="AK477:AL477"/>
    <mergeCell ref="AM477:AN477"/>
    <mergeCell ref="CQ480:CR480"/>
    <mergeCell ref="AC496:AD496"/>
    <mergeCell ref="AE496:AF496"/>
    <mergeCell ref="AG496:AH496"/>
    <mergeCell ref="AI496:AJ496"/>
    <mergeCell ref="AK496:AL496"/>
    <mergeCell ref="AM496:AN496"/>
    <mergeCell ref="GW496:GX496"/>
    <mergeCell ref="GY496:GZ496"/>
    <mergeCell ref="HA496:HB496"/>
    <mergeCell ref="HC496:HD496"/>
    <mergeCell ref="AS496:AT496"/>
    <mergeCell ref="AU496:AV496"/>
    <mergeCell ref="EO496:EP496"/>
    <mergeCell ref="EQ496:ER496"/>
    <mergeCell ref="AC501:AD501"/>
    <mergeCell ref="AE501:AF501"/>
    <mergeCell ref="AO501:AP501"/>
    <mergeCell ref="AQ501:AR501"/>
    <mergeCell ref="BE501:BF501"/>
    <mergeCell ref="BG501:BH501"/>
    <mergeCell ref="AG501:AH501"/>
    <mergeCell ref="AI501:AJ501"/>
    <mergeCell ref="AK501:AL501"/>
    <mergeCell ref="AM501:AN501"/>
    <mergeCell ref="BM501:BN501"/>
    <mergeCell ref="BO501:BP501"/>
    <mergeCell ref="EO501:EP501"/>
    <mergeCell ref="EQ501:ER501"/>
    <mergeCell ref="GW501:GX501"/>
    <mergeCell ref="GY501:GZ501"/>
    <mergeCell ref="DU501:DV501"/>
    <mergeCell ref="DW501:DX501"/>
    <mergeCell ref="Q501:R501"/>
    <mergeCell ref="S501:T501"/>
    <mergeCell ref="AW501:AX501"/>
    <mergeCell ref="AY501:AZ501"/>
    <mergeCell ref="FU501:FV501"/>
    <mergeCell ref="FW501:FX501"/>
    <mergeCell ref="GW514:GX514"/>
    <mergeCell ref="GY514:GZ514"/>
    <mergeCell ref="EO514:EP514"/>
    <mergeCell ref="EQ514:ER514"/>
    <mergeCell ref="AC514:AD514"/>
    <mergeCell ref="AE514:AF514"/>
    <mergeCell ref="AS528:AT528"/>
    <mergeCell ref="AU528:AV528"/>
    <mergeCell ref="BM528:BN528"/>
    <mergeCell ref="BO528:BP528"/>
    <mergeCell ref="AC528:AD528"/>
    <mergeCell ref="AE528:AF528"/>
    <mergeCell ref="AG528:AH528"/>
    <mergeCell ref="AI528:AJ528"/>
    <mergeCell ref="AK528:AL528"/>
    <mergeCell ref="AM528:AN528"/>
    <mergeCell ref="AW528:AX528"/>
    <mergeCell ref="AY528:AZ528"/>
    <mergeCell ref="EO528:EP528"/>
    <mergeCell ref="EQ528:ER528"/>
    <mergeCell ref="FY528:FZ528"/>
    <mergeCell ref="GA528:GB528"/>
    <mergeCell ref="GW528:GX528"/>
    <mergeCell ref="GY528:GZ528"/>
    <mergeCell ref="BE509:BF509"/>
    <mergeCell ref="BG509:BH509"/>
    <mergeCell ref="AC533:AD533"/>
    <mergeCell ref="AE533:AF533"/>
    <mergeCell ref="AG533:AH533"/>
    <mergeCell ref="AI533:AJ533"/>
    <mergeCell ref="AK533:AL533"/>
    <mergeCell ref="AM533:AN533"/>
    <mergeCell ref="AS533:AT533"/>
    <mergeCell ref="AU533:AV533"/>
    <mergeCell ref="AW533:AX533"/>
    <mergeCell ref="AY533:AZ533"/>
    <mergeCell ref="BM533:BN533"/>
    <mergeCell ref="BO533:BP533"/>
    <mergeCell ref="EO533:EP533"/>
    <mergeCell ref="EQ533:ER533"/>
    <mergeCell ref="FY533:FZ533"/>
    <mergeCell ref="GA533:GB533"/>
    <mergeCell ref="GW533:GX533"/>
    <mergeCell ref="HA533:HB533"/>
    <mergeCell ref="HC533:HD533"/>
    <mergeCell ref="HE490:HF490"/>
    <mergeCell ref="HG490:HH490"/>
    <mergeCell ref="HE496:HF496"/>
    <mergeCell ref="HG496:HH496"/>
    <mergeCell ref="HE501:HF501"/>
    <mergeCell ref="HG501:HH501"/>
    <mergeCell ref="HE509:HF509"/>
    <mergeCell ref="HG509:HH509"/>
    <mergeCell ref="HE533:HF533"/>
    <mergeCell ref="HG533:HH533"/>
    <mergeCell ref="BE533:BF533"/>
    <mergeCell ref="BG533:BH533"/>
    <mergeCell ref="HE517:HF517"/>
    <mergeCell ref="HG517:HH517"/>
    <mergeCell ref="HE522:HF522"/>
    <mergeCell ref="HG522:HH522"/>
    <mergeCell ref="HE528:HF528"/>
    <mergeCell ref="HG528:HH528"/>
    <mergeCell ref="GY533:GZ533"/>
    <mergeCell ref="HA501:HB501"/>
    <mergeCell ref="HC501:HD501"/>
    <mergeCell ref="GS501:GT501"/>
    <mergeCell ref="GU501:GV501"/>
    <mergeCell ref="HA528:HB528"/>
    <mergeCell ref="HC528:HD528"/>
    <mergeCell ref="EO490:EP490"/>
    <mergeCell ref="EQ490:ER490"/>
    <mergeCell ref="HA509:HB509"/>
    <mergeCell ref="HC509:HD509"/>
    <mergeCell ref="BM509:BN509"/>
    <mergeCell ref="HE548:HF548"/>
    <mergeCell ref="HG548:HH548"/>
    <mergeCell ref="EO548:EP548"/>
    <mergeCell ref="EQ548:ER548"/>
    <mergeCell ref="FY548:FZ548"/>
    <mergeCell ref="GA548:GB548"/>
    <mergeCell ref="GW548:GX548"/>
    <mergeCell ref="GY548:GZ548"/>
    <mergeCell ref="AC540:AD540"/>
    <mergeCell ref="AE540:AF540"/>
    <mergeCell ref="AG540:AH540"/>
    <mergeCell ref="AI540:AJ540"/>
    <mergeCell ref="AK540:AL540"/>
    <mergeCell ref="AM540:AN540"/>
    <mergeCell ref="AS540:AT540"/>
    <mergeCell ref="AU540:AV540"/>
    <mergeCell ref="CC540:CD540"/>
    <mergeCell ref="CE540:CF540"/>
    <mergeCell ref="EO540:EP540"/>
    <mergeCell ref="EQ540:ER540"/>
    <mergeCell ref="DU540:DV540"/>
    <mergeCell ref="DW540:DX540"/>
    <mergeCell ref="BQ540:BR540"/>
    <mergeCell ref="BS540:BT540"/>
    <mergeCell ref="AC596:AD596"/>
    <mergeCell ref="AE596:AF596"/>
    <mergeCell ref="AG596:AH596"/>
    <mergeCell ref="AI596:AJ596"/>
    <mergeCell ref="AK596:AL596"/>
    <mergeCell ref="AM596:AN596"/>
    <mergeCell ref="CO577:CP577"/>
    <mergeCell ref="CQ577:CR577"/>
    <mergeCell ref="HC540:HD540"/>
    <mergeCell ref="HE540:HF540"/>
    <mergeCell ref="HG540:HH540"/>
    <mergeCell ref="FU540:FV540"/>
    <mergeCell ref="FW540:FX540"/>
    <mergeCell ref="GK540:GL540"/>
    <mergeCell ref="GM540:GN540"/>
    <mergeCell ref="GW540:GX540"/>
    <mergeCell ref="GY540:GZ540"/>
    <mergeCell ref="HA540:HB540"/>
    <mergeCell ref="AC548:AD548"/>
    <mergeCell ref="AE548:AF548"/>
    <mergeCell ref="AG548:AH548"/>
    <mergeCell ref="AI548:AJ548"/>
    <mergeCell ref="AK548:AL548"/>
    <mergeCell ref="AM548:AN548"/>
    <mergeCell ref="AS548:AT548"/>
    <mergeCell ref="AU548:AV548"/>
    <mergeCell ref="AW548:AX548"/>
    <mergeCell ref="AY548:AZ548"/>
    <mergeCell ref="BM548:BN548"/>
    <mergeCell ref="BO548:BP548"/>
    <mergeCell ref="HA548:HB548"/>
    <mergeCell ref="HC548:HD548"/>
    <mergeCell ref="FY596:FZ596"/>
    <mergeCell ref="GA596:GB596"/>
    <mergeCell ref="GS596:GT596"/>
    <mergeCell ref="GU596:GV596"/>
    <mergeCell ref="GW596:GX596"/>
    <mergeCell ref="GY596:GZ596"/>
    <mergeCell ref="BM596:BN596"/>
    <mergeCell ref="BO596:BP596"/>
    <mergeCell ref="BY596:BZ596"/>
    <mergeCell ref="CA596:CB596"/>
    <mergeCell ref="EO596:EP596"/>
    <mergeCell ref="EQ596:ER596"/>
    <mergeCell ref="AS596:AT596"/>
    <mergeCell ref="AU596:AV596"/>
    <mergeCell ref="AW596:AX596"/>
    <mergeCell ref="AY596:AZ596"/>
    <mergeCell ref="BE596:BF596"/>
    <mergeCell ref="BG596:BH596"/>
    <mergeCell ref="IK596:IL596"/>
    <mergeCell ref="IM596:IN596"/>
    <mergeCell ref="IO596:IP596"/>
    <mergeCell ref="IQ596:IR596"/>
    <mergeCell ref="HY596:HZ596"/>
    <mergeCell ref="IA596:IB596"/>
    <mergeCell ref="IC596:ID596"/>
    <mergeCell ref="IE596:IF596"/>
    <mergeCell ref="IG596:IH596"/>
    <mergeCell ref="II596:IJ596"/>
    <mergeCell ref="HM596:HN596"/>
    <mergeCell ref="HO596:HP596"/>
    <mergeCell ref="HQ596:HR596"/>
    <mergeCell ref="HS596:HT596"/>
    <mergeCell ref="HU596:HV596"/>
    <mergeCell ref="HW596:HX596"/>
    <mergeCell ref="HA596:HB596"/>
    <mergeCell ref="HC596:HD596"/>
    <mergeCell ref="HE596:HF596"/>
    <mergeCell ref="HG596:HH596"/>
    <mergeCell ref="HI596:HJ596"/>
    <mergeCell ref="HK596:HL596"/>
    <mergeCell ref="HC619:HD619"/>
    <mergeCell ref="HE619:HF619"/>
    <mergeCell ref="HG619:HH619"/>
    <mergeCell ref="HI619:HJ619"/>
    <mergeCell ref="HK619:HL619"/>
    <mergeCell ref="HM619:HN619"/>
    <mergeCell ref="HO619:HP619"/>
    <mergeCell ref="HQ619:HR619"/>
    <mergeCell ref="HS619:HT619"/>
    <mergeCell ref="HU619:HV619"/>
    <mergeCell ref="HW619:HX619"/>
    <mergeCell ref="M619:N619"/>
    <mergeCell ref="O619:P619"/>
    <mergeCell ref="AC619:AD619"/>
    <mergeCell ref="AE619:AF619"/>
    <mergeCell ref="AG619:AH619"/>
    <mergeCell ref="AI619:AJ619"/>
    <mergeCell ref="AK619:AL619"/>
    <mergeCell ref="AM619:AN619"/>
    <mergeCell ref="AS619:AT619"/>
    <mergeCell ref="AU619:AV619"/>
    <mergeCell ref="AW619:AX619"/>
    <mergeCell ref="AY619:AZ619"/>
    <mergeCell ref="BE619:BF619"/>
    <mergeCell ref="BG619:BH619"/>
    <mergeCell ref="BM619:BN619"/>
    <mergeCell ref="BO619:BP619"/>
    <mergeCell ref="EO619:EP619"/>
    <mergeCell ref="HY619:HZ619"/>
    <mergeCell ref="IA619:IB619"/>
    <mergeCell ref="IC619:ID619"/>
    <mergeCell ref="IE619:IF619"/>
    <mergeCell ref="IG619:IH619"/>
    <mergeCell ref="II619:IJ619"/>
    <mergeCell ref="IK619:IL619"/>
    <mergeCell ref="IM619:IN619"/>
    <mergeCell ref="IO619:IP619"/>
    <mergeCell ref="IQ619:IR619"/>
    <mergeCell ref="IS619:IT619"/>
    <mergeCell ref="IU619:IV619"/>
    <mergeCell ref="IW619:IX619"/>
    <mergeCell ref="IY619:IZ619"/>
    <mergeCell ref="Q619:R619"/>
    <mergeCell ref="S619:T619"/>
    <mergeCell ref="JA490:JB490"/>
    <mergeCell ref="JA548:JB548"/>
    <mergeCell ref="DA619:DB619"/>
    <mergeCell ref="DC619:DD619"/>
    <mergeCell ref="CC619:CD619"/>
    <mergeCell ref="CE619:CF619"/>
    <mergeCell ref="GC619:GD619"/>
    <mergeCell ref="GE619:GF619"/>
    <mergeCell ref="FU619:FV619"/>
    <mergeCell ref="FW619:FX619"/>
    <mergeCell ref="EQ619:ER619"/>
    <mergeCell ref="FY619:FZ619"/>
    <mergeCell ref="GA619:GB619"/>
    <mergeCell ref="GW619:GX619"/>
    <mergeCell ref="GY619:GZ619"/>
    <mergeCell ref="HA619:HB619"/>
    <mergeCell ref="JC490:JD490"/>
    <mergeCell ref="JA496:JB496"/>
    <mergeCell ref="JC496:JD496"/>
    <mergeCell ref="JA501:JB501"/>
    <mergeCell ref="JC501:JD501"/>
    <mergeCell ref="JA509:JB509"/>
    <mergeCell ref="JC509:JD509"/>
    <mergeCell ref="JA517:JB517"/>
    <mergeCell ref="JC517:JD517"/>
    <mergeCell ref="JA522:JB522"/>
    <mergeCell ref="JC522:JD522"/>
    <mergeCell ref="JA528:JB528"/>
    <mergeCell ref="JC528:JD528"/>
    <mergeCell ref="JA533:JB533"/>
    <mergeCell ref="JC533:JD533"/>
    <mergeCell ref="JA540:JB540"/>
    <mergeCell ref="JC540:JD540"/>
    <mergeCell ref="JE490:JF490"/>
    <mergeCell ref="JG490:JH490"/>
    <mergeCell ref="JE496:JF496"/>
    <mergeCell ref="JG496:JH496"/>
    <mergeCell ref="JE501:JF501"/>
    <mergeCell ref="JG501:JH501"/>
    <mergeCell ref="JE509:JF509"/>
    <mergeCell ref="JG509:JH509"/>
    <mergeCell ref="JE517:JF517"/>
    <mergeCell ref="JG517:JH517"/>
    <mergeCell ref="JE522:JF522"/>
    <mergeCell ref="JG522:JH522"/>
    <mergeCell ref="JE528:JF528"/>
    <mergeCell ref="JG528:JH528"/>
    <mergeCell ref="JE533:JF533"/>
    <mergeCell ref="JG533:JH533"/>
    <mergeCell ref="JE540:JF540"/>
    <mergeCell ref="JG540:JH540"/>
    <mergeCell ref="JE619:JF619"/>
    <mergeCell ref="JG619:JH619"/>
    <mergeCell ref="JC548:JD548"/>
    <mergeCell ref="JA555:JB555"/>
    <mergeCell ref="JC555:JD555"/>
    <mergeCell ref="JA559:JB559"/>
    <mergeCell ref="JC559:JD559"/>
    <mergeCell ref="JA577:JB577"/>
    <mergeCell ref="JC577:JD577"/>
    <mergeCell ref="JA589:JB589"/>
    <mergeCell ref="JC589:JD589"/>
    <mergeCell ref="JA596:JB596"/>
    <mergeCell ref="JC596:JD596"/>
    <mergeCell ref="JA604:JB604"/>
    <mergeCell ref="JC604:JD604"/>
    <mergeCell ref="JA619:JB619"/>
    <mergeCell ref="JC619:JD619"/>
    <mergeCell ref="JE548:JF548"/>
    <mergeCell ref="JG548:JH548"/>
    <mergeCell ref="JE555:JF555"/>
    <mergeCell ref="JG555:JH555"/>
    <mergeCell ref="JE559:JF559"/>
    <mergeCell ref="JG559:JH559"/>
    <mergeCell ref="JE577:JF577"/>
    <mergeCell ref="JG577:JH577"/>
    <mergeCell ref="JE589:JF589"/>
    <mergeCell ref="JG589:JH589"/>
    <mergeCell ref="JE596:JF596"/>
    <mergeCell ref="JG596:JH596"/>
    <mergeCell ref="JE604:JF604"/>
    <mergeCell ref="JG604:JH604"/>
    <mergeCell ref="JI548:JJ548"/>
    <mergeCell ref="JK548:JL548"/>
    <mergeCell ref="JI555:JJ555"/>
    <mergeCell ref="JK555:JL555"/>
    <mergeCell ref="JI559:JJ559"/>
    <mergeCell ref="JK559:JL559"/>
    <mergeCell ref="JI577:JJ577"/>
    <mergeCell ref="JK577:JL577"/>
    <mergeCell ref="JI589:JJ589"/>
    <mergeCell ref="JK589:JL589"/>
    <mergeCell ref="JI596:JJ596"/>
    <mergeCell ref="JK596:JL596"/>
    <mergeCell ref="JI604:JJ604"/>
    <mergeCell ref="JK604:JL604"/>
    <mergeCell ref="JI619:JJ619"/>
    <mergeCell ref="JK619:JL619"/>
    <mergeCell ref="JI490:JJ490"/>
    <mergeCell ref="JK490:JL490"/>
    <mergeCell ref="JI496:JJ496"/>
    <mergeCell ref="JK496:JL496"/>
    <mergeCell ref="JI501:JJ501"/>
    <mergeCell ref="JK501:JL501"/>
    <mergeCell ref="JI509:JJ509"/>
    <mergeCell ref="JK509:JL509"/>
    <mergeCell ref="JI517:JJ517"/>
    <mergeCell ref="JK517:JL517"/>
    <mergeCell ref="JI522:JJ522"/>
    <mergeCell ref="JK522:JL522"/>
    <mergeCell ref="JI528:JJ528"/>
    <mergeCell ref="JK528:JL528"/>
    <mergeCell ref="JI533:JJ533"/>
    <mergeCell ref="JK533:JL533"/>
    <mergeCell ref="JI540:JJ540"/>
    <mergeCell ref="JK540:JL540"/>
    <mergeCell ref="AC648:AD648"/>
    <mergeCell ref="AE648:AF648"/>
    <mergeCell ref="AG648:AH648"/>
    <mergeCell ref="AI648:AJ648"/>
    <mergeCell ref="AK648:AL648"/>
    <mergeCell ref="AM648:AN648"/>
    <mergeCell ref="AS648:AT648"/>
    <mergeCell ref="AU648:AV648"/>
    <mergeCell ref="AW648:AX648"/>
    <mergeCell ref="AY648:AZ648"/>
    <mergeCell ref="BE648:BF648"/>
    <mergeCell ref="BG648:BH648"/>
    <mergeCell ref="BM648:BN648"/>
    <mergeCell ref="BO648:BP648"/>
    <mergeCell ref="BY648:BZ648"/>
    <mergeCell ref="CA648:CB648"/>
    <mergeCell ref="CC648:CD648"/>
    <mergeCell ref="CE648:CF648"/>
    <mergeCell ref="DA648:DB648"/>
    <mergeCell ref="DC648:DD648"/>
    <mergeCell ref="DU648:DV648"/>
    <mergeCell ref="DW648:DX648"/>
    <mergeCell ref="EO648:EP648"/>
    <mergeCell ref="EQ648:ER648"/>
    <mergeCell ref="FY648:FZ648"/>
    <mergeCell ref="GA648:GB648"/>
    <mergeCell ref="GC648:GD648"/>
    <mergeCell ref="GE648:GF648"/>
    <mergeCell ref="GS648:GT648"/>
    <mergeCell ref="GU648:GV648"/>
    <mergeCell ref="JI648:JJ648"/>
    <mergeCell ref="JK648:JL648"/>
    <mergeCell ref="GW648:GX648"/>
    <mergeCell ref="GY648:GZ648"/>
    <mergeCell ref="HA648:HB648"/>
    <mergeCell ref="HC648:HD648"/>
    <mergeCell ref="HE648:HF648"/>
    <mergeCell ref="HG648:HH648"/>
    <mergeCell ref="HI648:HJ648"/>
    <mergeCell ref="HK648:HL648"/>
    <mergeCell ref="HM648:HN648"/>
    <mergeCell ref="HO648:HP648"/>
    <mergeCell ref="HQ648:HR648"/>
    <mergeCell ref="HS648:HT648"/>
    <mergeCell ref="HU648:HV648"/>
    <mergeCell ref="HW648:HX648"/>
    <mergeCell ref="HY648:HZ648"/>
    <mergeCell ref="IA648:IB648"/>
    <mergeCell ref="IC648:ID648"/>
    <mergeCell ref="IO648:IP648"/>
    <mergeCell ref="IQ648:IR648"/>
    <mergeCell ref="IS648:IT648"/>
    <mergeCell ref="IU648:IV648"/>
    <mergeCell ref="IW648:IX648"/>
    <mergeCell ref="IY648:IZ648"/>
    <mergeCell ref="JA648:JB648"/>
    <mergeCell ref="JC648:JD648"/>
    <mergeCell ref="JE648:JF648"/>
    <mergeCell ref="JG648:JH648"/>
    <mergeCell ref="IM648:IN648"/>
    <mergeCell ref="IM654:IN654"/>
    <mergeCell ref="IO654:IP654"/>
    <mergeCell ref="IQ654:IR654"/>
    <mergeCell ref="IS654:IT654"/>
    <mergeCell ref="IU654:IV654"/>
    <mergeCell ref="IW654:IX654"/>
    <mergeCell ref="IY654:IZ654"/>
    <mergeCell ref="JA654:JB654"/>
    <mergeCell ref="JC654:JD654"/>
    <mergeCell ref="JE654:JF654"/>
    <mergeCell ref="JG654:JH654"/>
    <mergeCell ref="HC664:HD664"/>
    <mergeCell ref="HE664:HF664"/>
    <mergeCell ref="HG664:HH664"/>
    <mergeCell ref="HI664:HJ664"/>
    <mergeCell ref="HK664:HL664"/>
    <mergeCell ref="HM664:HN664"/>
    <mergeCell ref="HO664:HP664"/>
    <mergeCell ref="HQ664:HR664"/>
    <mergeCell ref="HS664:HT664"/>
    <mergeCell ref="HU664:HV664"/>
    <mergeCell ref="HW664:HX664"/>
    <mergeCell ref="HY664:HZ664"/>
    <mergeCell ref="IA664:IB664"/>
    <mergeCell ref="IC664:ID664"/>
    <mergeCell ref="IE664:IF664"/>
    <mergeCell ref="JG664:JH664"/>
    <mergeCell ref="GA664:GB664"/>
    <mergeCell ref="GW664:GX664"/>
    <mergeCell ref="Q664:R664"/>
    <mergeCell ref="S664:T664"/>
    <mergeCell ref="IG664:IH664"/>
    <mergeCell ref="II664:IJ664"/>
    <mergeCell ref="IK664:IL664"/>
    <mergeCell ref="IM664:IN664"/>
    <mergeCell ref="IO664:IP664"/>
    <mergeCell ref="IQ664:IR664"/>
    <mergeCell ref="IS664:IT664"/>
    <mergeCell ref="IU664:IV664"/>
    <mergeCell ref="IW664:IX664"/>
    <mergeCell ref="IY664:IZ664"/>
    <mergeCell ref="JA664:JB664"/>
    <mergeCell ref="JC664:JD664"/>
    <mergeCell ref="JE664:JF664"/>
    <mergeCell ref="JI664:JJ664"/>
    <mergeCell ref="AC664:AD664"/>
    <mergeCell ref="AE664:AF664"/>
    <mergeCell ref="AG664:AH664"/>
    <mergeCell ref="AI664:AJ664"/>
    <mergeCell ref="AK664:AL664"/>
    <mergeCell ref="AM664:AN664"/>
    <mergeCell ref="AS664:AT664"/>
    <mergeCell ref="AU664:AV664"/>
    <mergeCell ref="AW664:AX664"/>
    <mergeCell ref="AY664:AZ664"/>
    <mergeCell ref="BM664:BN664"/>
    <mergeCell ref="BO664:BP664"/>
    <mergeCell ref="EO664:EP664"/>
    <mergeCell ref="EQ664:ER664"/>
    <mergeCell ref="FY664:FZ664"/>
    <mergeCell ref="M676:N676"/>
    <mergeCell ref="O676:P676"/>
    <mergeCell ref="AC676:AD676"/>
    <mergeCell ref="AE676:AF676"/>
    <mergeCell ref="AG676:AH676"/>
    <mergeCell ref="AI676:AJ676"/>
    <mergeCell ref="AK676:AL676"/>
    <mergeCell ref="AM676:AN676"/>
    <mergeCell ref="AS676:AT676"/>
    <mergeCell ref="AU676:AV676"/>
    <mergeCell ref="AW676:AX676"/>
    <mergeCell ref="AY676:AZ676"/>
    <mergeCell ref="BE676:BF676"/>
    <mergeCell ref="BG676:BH676"/>
    <mergeCell ref="BM676:BN676"/>
    <mergeCell ref="BO676:BP676"/>
    <mergeCell ref="EO676:EP676"/>
    <mergeCell ref="EQ676:ER676"/>
    <mergeCell ref="FY676:FZ676"/>
    <mergeCell ref="GA676:GB676"/>
    <mergeCell ref="GW676:GX676"/>
    <mergeCell ref="GY676:GZ676"/>
    <mergeCell ref="HA676:HB676"/>
    <mergeCell ref="HC676:HD676"/>
    <mergeCell ref="HE676:HF676"/>
    <mergeCell ref="HG676:HH676"/>
    <mergeCell ref="HI676:HJ676"/>
    <mergeCell ref="HK676:HL676"/>
    <mergeCell ref="HM676:HN676"/>
    <mergeCell ref="HO676:HP676"/>
    <mergeCell ref="HQ676:HR676"/>
    <mergeCell ref="HS676:HT676"/>
    <mergeCell ref="HU676:HV676"/>
    <mergeCell ref="HW676:HX676"/>
    <mergeCell ref="JQ548:JR548"/>
    <mergeCell ref="JS548:JT548"/>
    <mergeCell ref="JQ555:JR555"/>
    <mergeCell ref="JS555:JT555"/>
    <mergeCell ref="JQ559:JR559"/>
    <mergeCell ref="JS559:JT559"/>
    <mergeCell ref="JQ577:JR577"/>
    <mergeCell ref="JS577:JT577"/>
    <mergeCell ref="JQ589:JR589"/>
    <mergeCell ref="HY676:HZ676"/>
    <mergeCell ref="IA676:IB676"/>
    <mergeCell ref="IC676:ID676"/>
    <mergeCell ref="IE676:IF676"/>
    <mergeCell ref="IG676:IH676"/>
    <mergeCell ref="II676:IJ676"/>
    <mergeCell ref="IK676:IL676"/>
    <mergeCell ref="IM676:IN676"/>
    <mergeCell ref="IO676:IP676"/>
    <mergeCell ref="IQ676:IR676"/>
    <mergeCell ref="IS676:IT676"/>
    <mergeCell ref="IU676:IV676"/>
    <mergeCell ref="IW676:IX676"/>
    <mergeCell ref="IY676:IZ676"/>
    <mergeCell ref="JA676:JB676"/>
    <mergeCell ref="JC676:JD676"/>
    <mergeCell ref="JE676:JF676"/>
    <mergeCell ref="JK664:JL664"/>
    <mergeCell ref="IE648:IF648"/>
    <mergeCell ref="IG648:IH648"/>
    <mergeCell ref="II648:IJ648"/>
    <mergeCell ref="IK648:IL648"/>
    <mergeCell ref="JQ490:JR490"/>
    <mergeCell ref="JS490:JT490"/>
    <mergeCell ref="JQ496:JR496"/>
    <mergeCell ref="JS496:JT496"/>
    <mergeCell ref="JQ501:JR501"/>
    <mergeCell ref="JS501:JT501"/>
    <mergeCell ref="JQ509:JR509"/>
    <mergeCell ref="JS509:JT509"/>
    <mergeCell ref="JQ517:JR517"/>
    <mergeCell ref="JS517:JT517"/>
    <mergeCell ref="JQ522:JR522"/>
    <mergeCell ref="JS522:JT522"/>
    <mergeCell ref="JQ528:JR528"/>
    <mergeCell ref="JS528:JT528"/>
    <mergeCell ref="JQ533:JR533"/>
    <mergeCell ref="JS533:JT533"/>
    <mergeCell ref="JQ540:JR540"/>
    <mergeCell ref="JS540:JT540"/>
    <mergeCell ref="JQ669:JR669"/>
    <mergeCell ref="JS669:JT669"/>
    <mergeCell ref="JQ676:JR676"/>
    <mergeCell ref="JS676:JT676"/>
    <mergeCell ref="GC676:GD676"/>
    <mergeCell ref="GE676:GF676"/>
    <mergeCell ref="JS589:JT589"/>
    <mergeCell ref="JQ596:JR596"/>
    <mergeCell ref="JS596:JT596"/>
    <mergeCell ref="JQ604:JR604"/>
    <mergeCell ref="JS604:JT604"/>
    <mergeCell ref="JQ619:JR619"/>
    <mergeCell ref="JS619:JT619"/>
    <mergeCell ref="JQ635:JR635"/>
    <mergeCell ref="JS635:JT635"/>
    <mergeCell ref="JQ642:JR642"/>
    <mergeCell ref="JS642:JT642"/>
    <mergeCell ref="JQ648:JR648"/>
    <mergeCell ref="JS648:JT648"/>
    <mergeCell ref="JQ654:JR654"/>
    <mergeCell ref="JS654:JT654"/>
    <mergeCell ref="JQ664:JR664"/>
    <mergeCell ref="JS664:JT664"/>
    <mergeCell ref="JG676:JH676"/>
    <mergeCell ref="JI676:JJ676"/>
    <mergeCell ref="JK676:JL676"/>
    <mergeCell ref="JM676:JN676"/>
    <mergeCell ref="JO676:JP676"/>
    <mergeCell ref="GC664:GD664"/>
    <mergeCell ref="GE664:GF664"/>
    <mergeCell ref="GY664:GZ664"/>
    <mergeCell ref="HA664:HB664"/>
    <mergeCell ref="GA689:GB689"/>
    <mergeCell ref="GC689:GD689"/>
    <mergeCell ref="GE689:GF689"/>
    <mergeCell ref="GW689:GX689"/>
    <mergeCell ref="GY689:GZ689"/>
    <mergeCell ref="HA689:HB689"/>
    <mergeCell ref="HC689:HD689"/>
    <mergeCell ref="HE689:HF689"/>
    <mergeCell ref="HG689:HH689"/>
    <mergeCell ref="HI689:HJ689"/>
    <mergeCell ref="HK689:HL689"/>
    <mergeCell ref="HM689:HN689"/>
    <mergeCell ref="HO689:HP689"/>
    <mergeCell ref="HQ689:HR689"/>
    <mergeCell ref="HS689:HT689"/>
    <mergeCell ref="M689:N689"/>
    <mergeCell ref="O689:P689"/>
    <mergeCell ref="AC689:AD689"/>
    <mergeCell ref="AE689:AF689"/>
    <mergeCell ref="AG689:AH689"/>
    <mergeCell ref="AI689:AJ689"/>
    <mergeCell ref="AK689:AL689"/>
    <mergeCell ref="AM689:AN689"/>
    <mergeCell ref="AS689:AT689"/>
    <mergeCell ref="AU689:AV689"/>
    <mergeCell ref="AW689:AX689"/>
    <mergeCell ref="AY689:AZ689"/>
    <mergeCell ref="BE689:BF689"/>
    <mergeCell ref="BG689:BH689"/>
    <mergeCell ref="BM689:BN689"/>
    <mergeCell ref="BO689:BP689"/>
    <mergeCell ref="EO689:EP689"/>
    <mergeCell ref="JC689:JD689"/>
    <mergeCell ref="JE689:JF689"/>
    <mergeCell ref="JG689:JH689"/>
    <mergeCell ref="JI689:JJ689"/>
    <mergeCell ref="JK689:JL689"/>
    <mergeCell ref="JM689:JN689"/>
    <mergeCell ref="JO689:JP689"/>
    <mergeCell ref="JQ689:JR689"/>
    <mergeCell ref="JS689:JT689"/>
    <mergeCell ref="DY689:DZ689"/>
    <mergeCell ref="EA689:EB689"/>
    <mergeCell ref="DU689:DV689"/>
    <mergeCell ref="DW689:DX689"/>
    <mergeCell ref="HU689:HV689"/>
    <mergeCell ref="HW689:HX689"/>
    <mergeCell ref="HY689:HZ689"/>
    <mergeCell ref="IA689:IB689"/>
    <mergeCell ref="IC689:ID689"/>
    <mergeCell ref="IE689:IF689"/>
    <mergeCell ref="IG689:IH689"/>
    <mergeCell ref="II689:IJ689"/>
    <mergeCell ref="IK689:IL689"/>
    <mergeCell ref="IM689:IN689"/>
    <mergeCell ref="IO689:IP689"/>
    <mergeCell ref="IQ689:IR689"/>
    <mergeCell ref="IS689:IT689"/>
    <mergeCell ref="IU689:IV689"/>
    <mergeCell ref="IW689:IX689"/>
    <mergeCell ref="IY689:IZ689"/>
    <mergeCell ref="JA689:JB689"/>
    <mergeCell ref="EQ689:ER689"/>
    <mergeCell ref="FY689:FZ689"/>
    <mergeCell ref="M697:N697"/>
    <mergeCell ref="O697:P697"/>
    <mergeCell ref="AC697:AD697"/>
    <mergeCell ref="AE697:AF697"/>
    <mergeCell ref="AG697:AH697"/>
    <mergeCell ref="AI697:AJ697"/>
    <mergeCell ref="AK697:AL697"/>
    <mergeCell ref="AM697:AN697"/>
    <mergeCell ref="AS697:AT697"/>
    <mergeCell ref="AU697:AV697"/>
    <mergeCell ref="AW697:AX697"/>
    <mergeCell ref="AY697:AZ697"/>
    <mergeCell ref="BE697:BF697"/>
    <mergeCell ref="BG697:BH697"/>
    <mergeCell ref="BM697:BN697"/>
    <mergeCell ref="BO697:BP697"/>
    <mergeCell ref="EO697:EP697"/>
    <mergeCell ref="CO697:CP697"/>
    <mergeCell ref="CQ697:CR697"/>
    <mergeCell ref="EQ697:ER697"/>
    <mergeCell ref="FY697:FZ697"/>
    <mergeCell ref="GA697:GB697"/>
    <mergeCell ref="GC697:GD697"/>
    <mergeCell ref="GE697:GF697"/>
    <mergeCell ref="GW697:GX697"/>
    <mergeCell ref="GY697:GZ697"/>
    <mergeCell ref="HA697:HB697"/>
    <mergeCell ref="HC697:HD697"/>
    <mergeCell ref="HE697:HF697"/>
    <mergeCell ref="HG697:HH697"/>
    <mergeCell ref="HI697:HJ697"/>
    <mergeCell ref="HK697:HL697"/>
    <mergeCell ref="HM697:HN697"/>
    <mergeCell ref="HO697:HP697"/>
    <mergeCell ref="HQ697:HR697"/>
    <mergeCell ref="HS697:HT697"/>
    <mergeCell ref="HU697:HV697"/>
    <mergeCell ref="HW697:HX697"/>
    <mergeCell ref="HY697:HZ697"/>
    <mergeCell ref="IA697:IB697"/>
    <mergeCell ref="IC697:ID697"/>
    <mergeCell ref="IE697:IF697"/>
    <mergeCell ref="IG697:IH697"/>
    <mergeCell ref="II697:IJ697"/>
    <mergeCell ref="IK697:IL697"/>
    <mergeCell ref="IM697:IN697"/>
    <mergeCell ref="IO697:IP697"/>
    <mergeCell ref="IQ697:IR697"/>
    <mergeCell ref="IS697:IT697"/>
    <mergeCell ref="IU697:IV697"/>
    <mergeCell ref="IW697:IX697"/>
    <mergeCell ref="IY697:IZ697"/>
    <mergeCell ref="JA697:JB697"/>
    <mergeCell ref="JC697:JD697"/>
    <mergeCell ref="JE697:JF697"/>
    <mergeCell ref="JG697:JH697"/>
    <mergeCell ref="JI697:JJ697"/>
    <mergeCell ref="JK697:JL697"/>
    <mergeCell ref="JM697:JN697"/>
    <mergeCell ref="JO697:JP697"/>
    <mergeCell ref="JQ697:JR697"/>
    <mergeCell ref="JS697:JT697"/>
    <mergeCell ref="DU697:DV697"/>
    <mergeCell ref="DW697:DX697"/>
    <mergeCell ref="JU490:JV490"/>
    <mergeCell ref="JW490:JX490"/>
    <mergeCell ref="JU496:JV496"/>
    <mergeCell ref="JW496:JX496"/>
    <mergeCell ref="JU501:JV501"/>
    <mergeCell ref="JW501:JX501"/>
    <mergeCell ref="JU509:JV509"/>
    <mergeCell ref="JW509:JX509"/>
    <mergeCell ref="JU517:JV517"/>
    <mergeCell ref="JW517:JX517"/>
    <mergeCell ref="JU522:JV522"/>
    <mergeCell ref="JW522:JX522"/>
    <mergeCell ref="JU528:JV528"/>
    <mergeCell ref="JW528:JX528"/>
    <mergeCell ref="JU533:JV533"/>
    <mergeCell ref="JW533:JX533"/>
    <mergeCell ref="JU540:JV540"/>
    <mergeCell ref="JW540:JX540"/>
    <mergeCell ref="JU548:JV548"/>
    <mergeCell ref="JW548:JX548"/>
    <mergeCell ref="JU555:JV555"/>
    <mergeCell ref="JW555:JX555"/>
    <mergeCell ref="JU559:JV559"/>
    <mergeCell ref="JW559:JX559"/>
    <mergeCell ref="JU577:JV577"/>
    <mergeCell ref="JW577:JX577"/>
    <mergeCell ref="JU589:JV589"/>
    <mergeCell ref="JW589:JX589"/>
    <mergeCell ref="JU596:JV596"/>
    <mergeCell ref="JW596:JX596"/>
    <mergeCell ref="JU604:JV604"/>
    <mergeCell ref="JW604:JX604"/>
    <mergeCell ref="JU619:JV619"/>
    <mergeCell ref="JW619:JX619"/>
    <mergeCell ref="JU635:JV635"/>
    <mergeCell ref="JW635:JX635"/>
    <mergeCell ref="JU642:JV642"/>
    <mergeCell ref="JW642:JX642"/>
    <mergeCell ref="JU648:JV648"/>
    <mergeCell ref="JW648:JX648"/>
    <mergeCell ref="JU654:JV654"/>
    <mergeCell ref="JW654:JX654"/>
    <mergeCell ref="JU664:JV664"/>
    <mergeCell ref="JW664:JX664"/>
    <mergeCell ref="JU669:JV669"/>
    <mergeCell ref="JW669:JX669"/>
    <mergeCell ref="JU676:JV676"/>
    <mergeCell ref="JW676:JX676"/>
    <mergeCell ref="JU680:JV680"/>
    <mergeCell ref="JW680:JX680"/>
    <mergeCell ref="JU689:JV689"/>
    <mergeCell ref="JW689:JX689"/>
    <mergeCell ref="JU692:JV692"/>
    <mergeCell ref="JW692:JX692"/>
    <mergeCell ref="JU697:JV697"/>
    <mergeCell ref="JW697:JX697"/>
    <mergeCell ref="AC713:AD713"/>
    <mergeCell ref="AE713:AF713"/>
    <mergeCell ref="AG713:AH713"/>
    <mergeCell ref="AI713:AJ713"/>
    <mergeCell ref="AK713:AL713"/>
    <mergeCell ref="AM713:AN713"/>
    <mergeCell ref="AS713:AT713"/>
    <mergeCell ref="AU713:AV713"/>
    <mergeCell ref="AW713:AX713"/>
    <mergeCell ref="AY713:AZ713"/>
    <mergeCell ref="BE713:BF713"/>
    <mergeCell ref="BG713:BH713"/>
    <mergeCell ref="BM713:BN713"/>
    <mergeCell ref="BO713:BP713"/>
    <mergeCell ref="BY713:BZ713"/>
    <mergeCell ref="CA713:CB713"/>
    <mergeCell ref="CC713:CD713"/>
    <mergeCell ref="CE713:CF713"/>
    <mergeCell ref="DA713:DB713"/>
    <mergeCell ref="DC713:DD713"/>
    <mergeCell ref="EO713:EP713"/>
    <mergeCell ref="EQ713:ER713"/>
    <mergeCell ref="FY713:FZ713"/>
    <mergeCell ref="GA713:GB713"/>
    <mergeCell ref="GC713:GD713"/>
    <mergeCell ref="GE713:GF713"/>
    <mergeCell ref="GS713:GT713"/>
    <mergeCell ref="GU713:GV713"/>
    <mergeCell ref="GW713:GX713"/>
    <mergeCell ref="GY713:GZ713"/>
    <mergeCell ref="HA713:HB713"/>
    <mergeCell ref="HC713:HD713"/>
    <mergeCell ref="HE713:HF713"/>
    <mergeCell ref="HG713:HH713"/>
    <mergeCell ref="HI713:HJ713"/>
    <mergeCell ref="HK713:HL713"/>
    <mergeCell ref="HM713:HN713"/>
    <mergeCell ref="HO713:HP713"/>
    <mergeCell ref="HQ713:HR713"/>
    <mergeCell ref="HS713:HT713"/>
    <mergeCell ref="HU713:HV713"/>
    <mergeCell ref="HW713:HX713"/>
    <mergeCell ref="HY713:HZ713"/>
    <mergeCell ref="IA713:IB713"/>
    <mergeCell ref="IC713:ID713"/>
    <mergeCell ref="IE713:IF713"/>
    <mergeCell ref="IG713:IH713"/>
    <mergeCell ref="II713:IJ713"/>
    <mergeCell ref="IK713:IL713"/>
    <mergeCell ref="IM713:IN713"/>
    <mergeCell ref="IO713:IP713"/>
    <mergeCell ref="JY713:JZ713"/>
    <mergeCell ref="KA713:KB713"/>
    <mergeCell ref="KC713:KD713"/>
    <mergeCell ref="KE713:KF713"/>
    <mergeCell ref="KG713:KH713"/>
    <mergeCell ref="KI713:KJ713"/>
    <mergeCell ref="IQ713:IR713"/>
    <mergeCell ref="IS713:IT713"/>
    <mergeCell ref="IU713:IV713"/>
    <mergeCell ref="IW713:IX713"/>
    <mergeCell ref="IY713:IZ713"/>
    <mergeCell ref="JA713:JB713"/>
    <mergeCell ref="JC713:JD713"/>
    <mergeCell ref="JE713:JF713"/>
    <mergeCell ref="JG713:JH713"/>
    <mergeCell ref="JI713:JJ713"/>
    <mergeCell ref="JK713:JL713"/>
    <mergeCell ref="JM713:JN713"/>
    <mergeCell ref="JO713:JP713"/>
    <mergeCell ref="JQ713:JR713"/>
    <mergeCell ref="JS713:JT713"/>
    <mergeCell ref="JU713:JV713"/>
    <mergeCell ref="JW713:JX713"/>
    <mergeCell ref="M720:N720"/>
    <mergeCell ref="O720:P720"/>
    <mergeCell ref="AC720:AD720"/>
    <mergeCell ref="AE720:AF720"/>
    <mergeCell ref="AG720:AH720"/>
    <mergeCell ref="AI720:AJ720"/>
    <mergeCell ref="AK720:AL720"/>
    <mergeCell ref="AM720:AN720"/>
    <mergeCell ref="AS720:AT720"/>
    <mergeCell ref="AU720:AV720"/>
    <mergeCell ref="AW720:AX720"/>
    <mergeCell ref="AY720:AZ720"/>
    <mergeCell ref="BE720:BF720"/>
    <mergeCell ref="BG720:BH720"/>
    <mergeCell ref="BM720:BN720"/>
    <mergeCell ref="BO720:BP720"/>
    <mergeCell ref="DU720:DV720"/>
    <mergeCell ref="DW720:DX720"/>
    <mergeCell ref="DY720:DZ720"/>
    <mergeCell ref="EA720:EB720"/>
    <mergeCell ref="EO720:EP720"/>
    <mergeCell ref="EQ720:ER720"/>
    <mergeCell ref="FY720:FZ720"/>
    <mergeCell ref="GA720:GB720"/>
    <mergeCell ref="GC720:GD720"/>
    <mergeCell ref="GE720:GF720"/>
    <mergeCell ref="GW720:GX720"/>
    <mergeCell ref="GY720:GZ720"/>
    <mergeCell ref="HA720:HB720"/>
    <mergeCell ref="HC720:HD720"/>
    <mergeCell ref="HE720:HF720"/>
    <mergeCell ref="HG720:HH720"/>
    <mergeCell ref="HI720:HJ720"/>
    <mergeCell ref="HK720:HL720"/>
    <mergeCell ref="HM720:HN720"/>
    <mergeCell ref="HO720:HP720"/>
    <mergeCell ref="HQ720:HR720"/>
    <mergeCell ref="HS720:HT720"/>
    <mergeCell ref="HU720:HV720"/>
    <mergeCell ref="HW720:HX720"/>
    <mergeCell ref="HY720:HZ720"/>
    <mergeCell ref="IA720:IB720"/>
    <mergeCell ref="IC720:ID720"/>
    <mergeCell ref="IE720:IF720"/>
    <mergeCell ref="IG720:IH720"/>
    <mergeCell ref="II720:IJ720"/>
    <mergeCell ref="IK720:IL720"/>
    <mergeCell ref="IM720:IN720"/>
    <mergeCell ref="IO720:IP720"/>
    <mergeCell ref="IQ720:IR720"/>
    <mergeCell ref="IS720:IT720"/>
    <mergeCell ref="KC720:KD720"/>
    <mergeCell ref="KE720:KF720"/>
    <mergeCell ref="KG720:KH720"/>
    <mergeCell ref="KI720:KJ720"/>
    <mergeCell ref="IU720:IV720"/>
    <mergeCell ref="IW720:IX720"/>
    <mergeCell ref="IY720:IZ720"/>
    <mergeCell ref="JA720:JB720"/>
    <mergeCell ref="JC720:JD720"/>
    <mergeCell ref="JE720:JF720"/>
    <mergeCell ref="JG720:JH720"/>
    <mergeCell ref="JI720:JJ720"/>
    <mergeCell ref="JK720:JL720"/>
    <mergeCell ref="JM720:JN720"/>
    <mergeCell ref="JO720:JP720"/>
    <mergeCell ref="JQ720:JR720"/>
    <mergeCell ref="JS720:JT720"/>
    <mergeCell ref="JU720:JV720"/>
    <mergeCell ref="JW720:JX720"/>
    <mergeCell ref="JY720:JZ720"/>
    <mergeCell ref="KA720:KB720"/>
    <mergeCell ref="AC728:AD728"/>
    <mergeCell ref="AE728:AF728"/>
    <mergeCell ref="AG728:AH728"/>
    <mergeCell ref="AI728:AJ728"/>
    <mergeCell ref="AK728:AL728"/>
    <mergeCell ref="AM728:AN728"/>
    <mergeCell ref="AS728:AT728"/>
    <mergeCell ref="AU728:AV728"/>
    <mergeCell ref="AW728:AX728"/>
    <mergeCell ref="AY728:AZ728"/>
    <mergeCell ref="BE728:BF728"/>
    <mergeCell ref="BG728:BH728"/>
    <mergeCell ref="BM728:BN728"/>
    <mergeCell ref="BO728:BP728"/>
    <mergeCell ref="BY728:BZ728"/>
    <mergeCell ref="CA728:CB728"/>
    <mergeCell ref="EO728:EP728"/>
    <mergeCell ref="EQ728:ER728"/>
    <mergeCell ref="FY728:FZ728"/>
    <mergeCell ref="GA728:GB728"/>
    <mergeCell ref="GS728:GT728"/>
    <mergeCell ref="GU728:GV728"/>
    <mergeCell ref="GW728:GX728"/>
    <mergeCell ref="GY728:GZ728"/>
    <mergeCell ref="HA728:HB728"/>
    <mergeCell ref="HC728:HD728"/>
    <mergeCell ref="HE728:HF728"/>
    <mergeCell ref="HG728:HH728"/>
    <mergeCell ref="HI728:HJ728"/>
    <mergeCell ref="HK728:HL728"/>
    <mergeCell ref="HM728:HN728"/>
    <mergeCell ref="HO728:HP728"/>
    <mergeCell ref="HQ728:HR728"/>
    <mergeCell ref="HS728:HT728"/>
    <mergeCell ref="HU728:HV728"/>
    <mergeCell ref="HW728:HX728"/>
    <mergeCell ref="HY728:HZ728"/>
    <mergeCell ref="IA728:IB728"/>
    <mergeCell ref="IC728:ID728"/>
    <mergeCell ref="IE728:IF728"/>
    <mergeCell ref="IG728:IH728"/>
    <mergeCell ref="II728:IJ728"/>
    <mergeCell ref="IK728:IL728"/>
    <mergeCell ref="IM728:IN728"/>
    <mergeCell ref="IO728:IP728"/>
    <mergeCell ref="IQ728:IR728"/>
    <mergeCell ref="IS728:IT728"/>
    <mergeCell ref="IU728:IV728"/>
    <mergeCell ref="IW728:IX728"/>
    <mergeCell ref="IY728:IZ728"/>
    <mergeCell ref="JA728:JB728"/>
    <mergeCell ref="JC728:JD728"/>
    <mergeCell ref="JE728:JF728"/>
    <mergeCell ref="JG728:JH728"/>
    <mergeCell ref="JI728:JJ728"/>
    <mergeCell ref="JK728:JL728"/>
    <mergeCell ref="JM728:JN728"/>
    <mergeCell ref="JO728:JP728"/>
    <mergeCell ref="JQ728:JR728"/>
    <mergeCell ref="JS728:JT728"/>
    <mergeCell ref="JU728:JV728"/>
    <mergeCell ref="JW728:JX728"/>
    <mergeCell ref="JY728:JZ728"/>
    <mergeCell ref="KA728:KB728"/>
    <mergeCell ref="KC728:KD728"/>
    <mergeCell ref="KE728:KF728"/>
    <mergeCell ref="KG728:KH728"/>
    <mergeCell ref="KI728:KJ728"/>
    <mergeCell ref="KK728:KL728"/>
    <mergeCell ref="KM728:KN728"/>
    <mergeCell ref="KO728:KP728"/>
    <mergeCell ref="KQ728:KR728"/>
    <mergeCell ref="KS490:KT490"/>
    <mergeCell ref="KU490:KV490"/>
    <mergeCell ref="KS496:KT496"/>
    <mergeCell ref="KU496:KV496"/>
    <mergeCell ref="KS501:KT501"/>
    <mergeCell ref="KU501:KV501"/>
    <mergeCell ref="KS509:KT509"/>
    <mergeCell ref="KU509:KV509"/>
    <mergeCell ref="KS517:KT517"/>
    <mergeCell ref="KU517:KV517"/>
    <mergeCell ref="KS522:KT522"/>
    <mergeCell ref="KU522:KV522"/>
    <mergeCell ref="KS528:KT528"/>
    <mergeCell ref="KU528:KV528"/>
    <mergeCell ref="KS533:KT533"/>
    <mergeCell ref="KU533:KV533"/>
    <mergeCell ref="KS540:KT540"/>
    <mergeCell ref="KU540:KV540"/>
    <mergeCell ref="KS548:KT548"/>
    <mergeCell ref="KU548:KV548"/>
    <mergeCell ref="KS555:KT555"/>
    <mergeCell ref="KU555:KV555"/>
    <mergeCell ref="KS559:KT559"/>
    <mergeCell ref="KU559:KV559"/>
    <mergeCell ref="KS577:KT577"/>
    <mergeCell ref="KU577:KV577"/>
    <mergeCell ref="KS589:KT589"/>
    <mergeCell ref="KU589:KV589"/>
    <mergeCell ref="KS596:KT596"/>
    <mergeCell ref="KU596:KV596"/>
    <mergeCell ref="KS604:KT604"/>
    <mergeCell ref="KU604:KV604"/>
    <mergeCell ref="KS619:KT619"/>
    <mergeCell ref="KU619:KV619"/>
    <mergeCell ref="KS635:KT635"/>
    <mergeCell ref="KU635:KV635"/>
    <mergeCell ref="KS642:KT642"/>
    <mergeCell ref="KU642:KV642"/>
    <mergeCell ref="KS648:KT648"/>
    <mergeCell ref="KU648:KV648"/>
    <mergeCell ref="KS654:KT654"/>
    <mergeCell ref="KU654:KV654"/>
    <mergeCell ref="KS664:KT664"/>
    <mergeCell ref="KU664:KV664"/>
    <mergeCell ref="KS669:KT669"/>
    <mergeCell ref="KU669:KV669"/>
    <mergeCell ref="KS728:KT728"/>
    <mergeCell ref="KU728:KV728"/>
    <mergeCell ref="KS676:KT676"/>
    <mergeCell ref="KU676:KV676"/>
    <mergeCell ref="KS680:KT680"/>
    <mergeCell ref="KU680:KV680"/>
    <mergeCell ref="KS689:KT689"/>
    <mergeCell ref="KU689:KV689"/>
    <mergeCell ref="KS692:KT692"/>
    <mergeCell ref="KU692:KV692"/>
    <mergeCell ref="KS697:KT697"/>
    <mergeCell ref="KU697:KV697"/>
    <mergeCell ref="KS703:KT703"/>
    <mergeCell ref="KU703:KV703"/>
    <mergeCell ref="KS713:KT713"/>
    <mergeCell ref="KU713:KV713"/>
    <mergeCell ref="KS720:KT720"/>
    <mergeCell ref="KU720:KV720"/>
    <mergeCell ref="KS723:KT723"/>
    <mergeCell ref="KU723:KV723"/>
    <mergeCell ref="AC742:AD742"/>
    <mergeCell ref="AE742:AF742"/>
    <mergeCell ref="AG742:AH742"/>
    <mergeCell ref="AI742:AJ742"/>
    <mergeCell ref="AK742:AL742"/>
    <mergeCell ref="AM742:AN742"/>
    <mergeCell ref="AS742:AT742"/>
    <mergeCell ref="AU742:AV742"/>
    <mergeCell ref="AW742:AX742"/>
    <mergeCell ref="AY742:AZ742"/>
    <mergeCell ref="BE742:BF742"/>
    <mergeCell ref="BG742:BH742"/>
    <mergeCell ref="BM742:BN742"/>
    <mergeCell ref="BO742:BP742"/>
    <mergeCell ref="BY742:BZ742"/>
    <mergeCell ref="CA742:CB742"/>
    <mergeCell ref="CC742:CD742"/>
    <mergeCell ref="CE742:CF742"/>
    <mergeCell ref="DA742:DB742"/>
    <mergeCell ref="DC742:DD742"/>
    <mergeCell ref="DU742:DV742"/>
    <mergeCell ref="DW742:DX742"/>
    <mergeCell ref="EO742:EP742"/>
    <mergeCell ref="EQ742:ER742"/>
    <mergeCell ref="FY742:FZ742"/>
    <mergeCell ref="GA742:GB742"/>
    <mergeCell ref="GC742:GD742"/>
    <mergeCell ref="GE742:GF742"/>
    <mergeCell ref="GS742:GT742"/>
    <mergeCell ref="GU742:GV742"/>
    <mergeCell ref="GW742:GX742"/>
    <mergeCell ref="GY742:GZ742"/>
    <mergeCell ref="HA742:HB742"/>
    <mergeCell ref="HC742:HD742"/>
    <mergeCell ref="HE742:HF742"/>
    <mergeCell ref="HG742:HH742"/>
    <mergeCell ref="HI742:HJ742"/>
    <mergeCell ref="HK742:HL742"/>
    <mergeCell ref="HM742:HN742"/>
    <mergeCell ref="HO742:HP742"/>
    <mergeCell ref="HQ742:HR742"/>
    <mergeCell ref="HS742:HT742"/>
    <mergeCell ref="HU742:HV742"/>
    <mergeCell ref="HW742:HX742"/>
    <mergeCell ref="HY742:HZ742"/>
    <mergeCell ref="IA742:IB742"/>
    <mergeCell ref="IC742:ID742"/>
    <mergeCell ref="IE742:IF742"/>
    <mergeCell ref="IG742:IH742"/>
    <mergeCell ref="II742:IJ742"/>
    <mergeCell ref="IK742:IL742"/>
    <mergeCell ref="JU742:JV742"/>
    <mergeCell ref="JW742:JX742"/>
    <mergeCell ref="JY742:JZ742"/>
    <mergeCell ref="KA742:KB742"/>
    <mergeCell ref="KC742:KD742"/>
    <mergeCell ref="KE742:KF742"/>
    <mergeCell ref="KG742:KH742"/>
    <mergeCell ref="KI742:KJ742"/>
    <mergeCell ref="KK742:KL742"/>
    <mergeCell ref="KM742:KN742"/>
    <mergeCell ref="KO742:KP742"/>
    <mergeCell ref="KQ742:KR742"/>
    <mergeCell ref="KS742:KT742"/>
    <mergeCell ref="KU742:KV742"/>
    <mergeCell ref="IM742:IN742"/>
    <mergeCell ref="IO742:IP742"/>
    <mergeCell ref="IQ742:IR742"/>
    <mergeCell ref="IS742:IT742"/>
    <mergeCell ref="IU742:IV742"/>
    <mergeCell ref="IW742:IX742"/>
    <mergeCell ref="IY742:IZ742"/>
    <mergeCell ref="JA742:JB742"/>
    <mergeCell ref="JC742:JD742"/>
    <mergeCell ref="JE742:JF742"/>
    <mergeCell ref="JG742:JH742"/>
    <mergeCell ref="JI742:JJ742"/>
    <mergeCell ref="JK742:JL742"/>
    <mergeCell ref="JM742:JN742"/>
    <mergeCell ref="JO742:JP742"/>
    <mergeCell ref="JQ742:JR742"/>
    <mergeCell ref="JS742:JT742"/>
    <mergeCell ref="M751:N751"/>
    <mergeCell ref="O751:P751"/>
    <mergeCell ref="AC751:AD751"/>
    <mergeCell ref="AE751:AF751"/>
    <mergeCell ref="AG751:AH751"/>
    <mergeCell ref="AI751:AJ751"/>
    <mergeCell ref="AK751:AL751"/>
    <mergeCell ref="AM751:AN751"/>
    <mergeCell ref="AS751:AT751"/>
    <mergeCell ref="AU751:AV751"/>
    <mergeCell ref="AW751:AX751"/>
    <mergeCell ref="AY751:AZ751"/>
    <mergeCell ref="BE751:BF751"/>
    <mergeCell ref="BG751:BH751"/>
    <mergeCell ref="BM751:BN751"/>
    <mergeCell ref="BO751:BP751"/>
    <mergeCell ref="CO751:CP751"/>
    <mergeCell ref="CQ751:CR751"/>
    <mergeCell ref="DU751:DV751"/>
    <mergeCell ref="DW751:DX751"/>
    <mergeCell ref="EO751:EP751"/>
    <mergeCell ref="EQ751:ER751"/>
    <mergeCell ref="FY751:FZ751"/>
    <mergeCell ref="GA751:GB751"/>
    <mergeCell ref="GC751:GD751"/>
    <mergeCell ref="GE751:GF751"/>
    <mergeCell ref="GW751:GX751"/>
    <mergeCell ref="GY751:GZ751"/>
    <mergeCell ref="HA751:HB751"/>
    <mergeCell ref="HC751:HD751"/>
    <mergeCell ref="HE751:HF751"/>
    <mergeCell ref="HG751:HH751"/>
    <mergeCell ref="HI751:HJ751"/>
    <mergeCell ref="HK751:HL751"/>
    <mergeCell ref="HM751:HN751"/>
    <mergeCell ref="HO751:HP751"/>
    <mergeCell ref="HQ751:HR751"/>
    <mergeCell ref="HS751:HT751"/>
    <mergeCell ref="HU751:HV751"/>
    <mergeCell ref="HW751:HX751"/>
    <mergeCell ref="HY751:HZ751"/>
    <mergeCell ref="IA751:IB751"/>
    <mergeCell ref="IC751:ID751"/>
    <mergeCell ref="IE751:IF751"/>
    <mergeCell ref="IG751:IH751"/>
    <mergeCell ref="II751:IJ751"/>
    <mergeCell ref="IK751:IL751"/>
    <mergeCell ref="IM751:IN751"/>
    <mergeCell ref="IO751:IP751"/>
    <mergeCell ref="IQ751:IR751"/>
    <mergeCell ref="IS751:IT751"/>
    <mergeCell ref="KC751:KD751"/>
    <mergeCell ref="KE751:KF751"/>
    <mergeCell ref="KG751:KH751"/>
    <mergeCell ref="KI751:KJ751"/>
    <mergeCell ref="KK751:KL751"/>
    <mergeCell ref="KM751:KN751"/>
    <mergeCell ref="KO751:KP751"/>
    <mergeCell ref="KQ751:KR751"/>
    <mergeCell ref="KS751:KT751"/>
    <mergeCell ref="KU751:KV751"/>
    <mergeCell ref="IU751:IV751"/>
    <mergeCell ref="IW751:IX751"/>
    <mergeCell ref="IY751:IZ751"/>
    <mergeCell ref="JA751:JB751"/>
    <mergeCell ref="JC751:JD751"/>
    <mergeCell ref="JE751:JF751"/>
    <mergeCell ref="JG751:JH751"/>
    <mergeCell ref="JI751:JJ751"/>
    <mergeCell ref="JK751:JL751"/>
    <mergeCell ref="JM751:JN751"/>
    <mergeCell ref="JO751:JP751"/>
    <mergeCell ref="JQ751:JR751"/>
    <mergeCell ref="JS751:JT751"/>
    <mergeCell ref="JU751:JV751"/>
    <mergeCell ref="JW751:JX751"/>
    <mergeCell ref="JY751:JZ751"/>
    <mergeCell ref="KA751:KB751"/>
    <mergeCell ref="Q761:R761"/>
    <mergeCell ref="S761:T761"/>
    <mergeCell ref="AC761:AD761"/>
    <mergeCell ref="AE761:AF761"/>
    <mergeCell ref="AG761:AH761"/>
    <mergeCell ref="AI761:AJ761"/>
    <mergeCell ref="AK761:AL761"/>
    <mergeCell ref="AM761:AN761"/>
    <mergeCell ref="AS761:AT761"/>
    <mergeCell ref="AU761:AV761"/>
    <mergeCell ref="AW761:AX761"/>
    <mergeCell ref="AY761:AZ761"/>
    <mergeCell ref="BM761:BN761"/>
    <mergeCell ref="BO761:BP761"/>
    <mergeCell ref="DU761:DV761"/>
    <mergeCell ref="DW761:DX761"/>
    <mergeCell ref="EO761:EP761"/>
    <mergeCell ref="EQ761:ER761"/>
    <mergeCell ref="FY761:FZ761"/>
    <mergeCell ref="GA761:GB761"/>
    <mergeCell ref="GC761:GD761"/>
    <mergeCell ref="GE761:GF761"/>
    <mergeCell ref="GW761:GX761"/>
    <mergeCell ref="GY761:GZ761"/>
    <mergeCell ref="HA761:HB761"/>
    <mergeCell ref="HC761:HD761"/>
    <mergeCell ref="HE761:HF761"/>
    <mergeCell ref="HG761:HH761"/>
    <mergeCell ref="HI761:HJ761"/>
    <mergeCell ref="HK761:HL761"/>
    <mergeCell ref="HM761:HN761"/>
    <mergeCell ref="HO761:HP761"/>
    <mergeCell ref="HQ761:HR761"/>
    <mergeCell ref="HS761:HT761"/>
    <mergeCell ref="HU761:HV761"/>
    <mergeCell ref="HW761:HX761"/>
    <mergeCell ref="HY761:HZ761"/>
    <mergeCell ref="IA761:IB761"/>
    <mergeCell ref="IC761:ID761"/>
    <mergeCell ref="IE761:IF761"/>
    <mergeCell ref="IG761:IH761"/>
    <mergeCell ref="II761:IJ761"/>
    <mergeCell ref="IK761:IL761"/>
    <mergeCell ref="IM761:IN761"/>
    <mergeCell ref="IO761:IP761"/>
    <mergeCell ref="IQ761:IR761"/>
    <mergeCell ref="IS761:IT761"/>
    <mergeCell ref="IU761:IV761"/>
    <mergeCell ref="IW761:IX761"/>
    <mergeCell ref="IY761:IZ761"/>
    <mergeCell ref="JA761:JB761"/>
    <mergeCell ref="KK761:KL761"/>
    <mergeCell ref="KM761:KN761"/>
    <mergeCell ref="KO761:KP761"/>
    <mergeCell ref="KQ761:KR761"/>
    <mergeCell ref="KS761:KT761"/>
    <mergeCell ref="KU761:KV761"/>
    <mergeCell ref="JC761:JD761"/>
    <mergeCell ref="JE761:JF761"/>
    <mergeCell ref="JG761:JH761"/>
    <mergeCell ref="JI761:JJ761"/>
    <mergeCell ref="JK761:JL761"/>
    <mergeCell ref="JM761:JN761"/>
    <mergeCell ref="JO761:JP761"/>
    <mergeCell ref="JQ761:JR761"/>
    <mergeCell ref="JS761:JT761"/>
    <mergeCell ref="JU761:JV761"/>
    <mergeCell ref="JW761:JX761"/>
    <mergeCell ref="JY761:JZ761"/>
    <mergeCell ref="KA761:KB761"/>
    <mergeCell ref="KC761:KD761"/>
    <mergeCell ref="KE761:KF761"/>
    <mergeCell ref="KG761:KH761"/>
    <mergeCell ref="KI761:KJ761"/>
    <mergeCell ref="Q777:R777"/>
    <mergeCell ref="S777:T777"/>
    <mergeCell ref="AC777:AD777"/>
    <mergeCell ref="AE777:AF777"/>
    <mergeCell ref="AG777:AH777"/>
    <mergeCell ref="AI777:AJ777"/>
    <mergeCell ref="AK777:AL777"/>
    <mergeCell ref="AM777:AN777"/>
    <mergeCell ref="AS777:AT777"/>
    <mergeCell ref="AU777:AV777"/>
    <mergeCell ref="AW777:AX777"/>
    <mergeCell ref="AY777:AZ777"/>
    <mergeCell ref="BE777:BF777"/>
    <mergeCell ref="BG777:BH777"/>
    <mergeCell ref="BM777:BN777"/>
    <mergeCell ref="BO777:BP777"/>
    <mergeCell ref="DU777:DV777"/>
    <mergeCell ref="DW777:DX777"/>
    <mergeCell ref="EO777:EP777"/>
    <mergeCell ref="EQ777:ER777"/>
    <mergeCell ref="FY777:FZ777"/>
    <mergeCell ref="GA777:GB777"/>
    <mergeCell ref="GC777:GD777"/>
    <mergeCell ref="GE777:GF777"/>
    <mergeCell ref="GW777:GX777"/>
    <mergeCell ref="GY777:GZ777"/>
    <mergeCell ref="HA777:HB777"/>
    <mergeCell ref="HC777:HD777"/>
    <mergeCell ref="HE777:HF777"/>
    <mergeCell ref="HG777:HH777"/>
    <mergeCell ref="HI777:HJ777"/>
    <mergeCell ref="HK777:HL777"/>
    <mergeCell ref="HM777:HN777"/>
    <mergeCell ref="HO777:HP777"/>
    <mergeCell ref="HQ777:HR777"/>
    <mergeCell ref="HS777:HT777"/>
    <mergeCell ref="HU777:HV777"/>
    <mergeCell ref="HW777:HX777"/>
    <mergeCell ref="HY777:HZ777"/>
    <mergeCell ref="IA777:IB777"/>
    <mergeCell ref="IC777:ID777"/>
    <mergeCell ref="IE777:IF777"/>
    <mergeCell ref="IG777:IH777"/>
    <mergeCell ref="II777:IJ777"/>
    <mergeCell ref="IK777:IL777"/>
    <mergeCell ref="IM777:IN777"/>
    <mergeCell ref="IO777:IP777"/>
    <mergeCell ref="IQ777:IR777"/>
    <mergeCell ref="IS777:IT777"/>
    <mergeCell ref="IU777:IV777"/>
    <mergeCell ref="IW777:IX777"/>
    <mergeCell ref="KG777:KH777"/>
    <mergeCell ref="KI777:KJ777"/>
    <mergeCell ref="KK777:KL777"/>
    <mergeCell ref="KM777:KN777"/>
    <mergeCell ref="KO777:KP777"/>
    <mergeCell ref="KQ777:KR777"/>
    <mergeCell ref="KS777:KT777"/>
    <mergeCell ref="KU777:KV777"/>
    <mergeCell ref="KW777:KX777"/>
    <mergeCell ref="KY777:KZ777"/>
    <mergeCell ref="LA777:LB777"/>
    <mergeCell ref="LC777:LD777"/>
    <mergeCell ref="IY777:IZ777"/>
    <mergeCell ref="JA777:JB777"/>
    <mergeCell ref="JC777:JD777"/>
    <mergeCell ref="JE777:JF777"/>
    <mergeCell ref="JG777:JH777"/>
    <mergeCell ref="JI777:JJ777"/>
    <mergeCell ref="JK777:JL777"/>
    <mergeCell ref="JM777:JN777"/>
    <mergeCell ref="JO777:JP777"/>
    <mergeCell ref="JQ777:JR777"/>
    <mergeCell ref="JS777:JT777"/>
    <mergeCell ref="JU777:JV777"/>
    <mergeCell ref="JW777:JX777"/>
    <mergeCell ref="JY777:JZ777"/>
    <mergeCell ref="KA777:KB777"/>
    <mergeCell ref="KC777:KD777"/>
    <mergeCell ref="KE777:KF777"/>
    <mergeCell ref="AC788:AD788"/>
    <mergeCell ref="AE788:AF788"/>
    <mergeCell ref="AG788:AH788"/>
    <mergeCell ref="AI788:AJ788"/>
    <mergeCell ref="AK788:AL788"/>
    <mergeCell ref="AM788:AN788"/>
    <mergeCell ref="AS788:AT788"/>
    <mergeCell ref="AU788:AV788"/>
    <mergeCell ref="AW788:AX788"/>
    <mergeCell ref="AY788:AZ788"/>
    <mergeCell ref="BE788:BF788"/>
    <mergeCell ref="BG788:BH788"/>
    <mergeCell ref="BM788:BN788"/>
    <mergeCell ref="BO788:BP788"/>
    <mergeCell ref="BY788:BZ788"/>
    <mergeCell ref="CA788:CB788"/>
    <mergeCell ref="CC788:CD788"/>
    <mergeCell ref="CE788:CF788"/>
    <mergeCell ref="DA788:DB788"/>
    <mergeCell ref="DC788:DD788"/>
    <mergeCell ref="DU788:DV788"/>
    <mergeCell ref="DW788:DX788"/>
    <mergeCell ref="EO788:EP788"/>
    <mergeCell ref="EQ788:ER788"/>
    <mergeCell ref="FY788:FZ788"/>
    <mergeCell ref="GA788:GB788"/>
    <mergeCell ref="GC788:GD788"/>
    <mergeCell ref="GE788:GF788"/>
    <mergeCell ref="GS788:GT788"/>
    <mergeCell ref="GU788:GV788"/>
    <mergeCell ref="GW788:GX788"/>
    <mergeCell ref="GY788:GZ788"/>
    <mergeCell ref="HA788:HB788"/>
    <mergeCell ref="HC788:HD788"/>
    <mergeCell ref="HE788:HF788"/>
    <mergeCell ref="HG788:HH788"/>
    <mergeCell ref="HI788:HJ788"/>
    <mergeCell ref="HK788:HL788"/>
    <mergeCell ref="HM788:HN788"/>
    <mergeCell ref="HO788:HP788"/>
    <mergeCell ref="HQ788:HR788"/>
    <mergeCell ref="HS788:HT788"/>
    <mergeCell ref="HU788:HV788"/>
    <mergeCell ref="HW788:HX788"/>
    <mergeCell ref="HY788:HZ788"/>
    <mergeCell ref="IA788:IB788"/>
    <mergeCell ref="IC788:ID788"/>
    <mergeCell ref="IE788:IF788"/>
    <mergeCell ref="IG788:IH788"/>
    <mergeCell ref="II788:IJ788"/>
    <mergeCell ref="IK788:IL788"/>
    <mergeCell ref="IM788:IN788"/>
    <mergeCell ref="IO788:IP788"/>
    <mergeCell ref="IQ788:IR788"/>
    <mergeCell ref="IS788:IT788"/>
    <mergeCell ref="IU788:IV788"/>
    <mergeCell ref="IW788:IX788"/>
    <mergeCell ref="IY788:IZ788"/>
    <mergeCell ref="JA788:JB788"/>
    <mergeCell ref="JC788:JD788"/>
    <mergeCell ref="JE788:JF788"/>
    <mergeCell ref="JG788:JH788"/>
    <mergeCell ref="JI788:JJ788"/>
    <mergeCell ref="JK788:JL788"/>
    <mergeCell ref="JM788:JN788"/>
    <mergeCell ref="JO788:JP788"/>
    <mergeCell ref="JQ788:JR788"/>
    <mergeCell ref="JS788:JT788"/>
    <mergeCell ref="JU788:JV788"/>
    <mergeCell ref="JW788:JX788"/>
    <mergeCell ref="JY788:JZ788"/>
    <mergeCell ref="KA788:KB788"/>
    <mergeCell ref="KC788:KD788"/>
    <mergeCell ref="KE788:KF788"/>
    <mergeCell ref="KG788:KH788"/>
    <mergeCell ref="KI788:KJ788"/>
    <mergeCell ref="KK788:KL788"/>
    <mergeCell ref="KM788:KN788"/>
    <mergeCell ref="KO788:KP788"/>
    <mergeCell ref="KQ788:KR788"/>
    <mergeCell ref="KS788:KT788"/>
    <mergeCell ref="KU788:KV788"/>
    <mergeCell ref="KW788:KX788"/>
    <mergeCell ref="KY788:KZ788"/>
    <mergeCell ref="LA788:LB788"/>
    <mergeCell ref="LC788:LD788"/>
    <mergeCell ref="LE490:LF490"/>
    <mergeCell ref="LG490:LH490"/>
    <mergeCell ref="LE496:LF496"/>
    <mergeCell ref="LG496:LH496"/>
    <mergeCell ref="LE501:LF501"/>
    <mergeCell ref="LG501:LH501"/>
    <mergeCell ref="LE509:LF509"/>
    <mergeCell ref="LG509:LH509"/>
    <mergeCell ref="LE517:LF517"/>
    <mergeCell ref="LG517:LH517"/>
    <mergeCell ref="LE522:LF522"/>
    <mergeCell ref="LG522:LH522"/>
    <mergeCell ref="LE528:LF528"/>
    <mergeCell ref="LG528:LH528"/>
    <mergeCell ref="LE533:LF533"/>
    <mergeCell ref="LG533:LH533"/>
    <mergeCell ref="LE540:LF540"/>
    <mergeCell ref="LG540:LH540"/>
    <mergeCell ref="LE548:LF548"/>
    <mergeCell ref="LG548:LH548"/>
    <mergeCell ref="LE555:LF555"/>
    <mergeCell ref="LG555:LH555"/>
    <mergeCell ref="LE559:LF559"/>
    <mergeCell ref="LG559:LH559"/>
    <mergeCell ref="LE577:LF577"/>
    <mergeCell ref="LG577:LH577"/>
    <mergeCell ref="LE589:LF589"/>
    <mergeCell ref="LG589:LH589"/>
    <mergeCell ref="LE596:LF596"/>
    <mergeCell ref="LG596:LH596"/>
    <mergeCell ref="LE604:LF604"/>
    <mergeCell ref="LG713:LH713"/>
    <mergeCell ref="LE720:LF720"/>
    <mergeCell ref="LG720:LH720"/>
    <mergeCell ref="LE723:LF723"/>
    <mergeCell ref="LG723:LH723"/>
    <mergeCell ref="LE728:LF728"/>
    <mergeCell ref="LG728:LH728"/>
    <mergeCell ref="LG604:LH604"/>
    <mergeCell ref="LE619:LF619"/>
    <mergeCell ref="LG619:LH619"/>
    <mergeCell ref="LE635:LF635"/>
    <mergeCell ref="LG635:LH635"/>
    <mergeCell ref="LE642:LF642"/>
    <mergeCell ref="LG642:LH642"/>
    <mergeCell ref="LE648:LF648"/>
    <mergeCell ref="LG648:LH648"/>
    <mergeCell ref="LE654:LF654"/>
    <mergeCell ref="LG654:LH654"/>
    <mergeCell ref="LE664:LF664"/>
    <mergeCell ref="LG664:LH664"/>
    <mergeCell ref="LE669:LF669"/>
    <mergeCell ref="LG669:LH669"/>
    <mergeCell ref="LE676:LF676"/>
    <mergeCell ref="LG676:LH676"/>
    <mergeCell ref="LE736:LF736"/>
    <mergeCell ref="LG736:LH736"/>
    <mergeCell ref="LE742:LF742"/>
    <mergeCell ref="LG742:LH742"/>
    <mergeCell ref="LE744:LF744"/>
    <mergeCell ref="LG744:LH744"/>
    <mergeCell ref="LE751:LF751"/>
    <mergeCell ref="LG751:LH751"/>
    <mergeCell ref="LE761:LF761"/>
    <mergeCell ref="LG761:LH761"/>
    <mergeCell ref="LE766:LF766"/>
    <mergeCell ref="LG766:LH766"/>
    <mergeCell ref="LE777:LF777"/>
    <mergeCell ref="LG777:LH777"/>
    <mergeCell ref="LE788:LF788"/>
    <mergeCell ref="LG788:LH788"/>
    <mergeCell ref="LI490:LJ490"/>
    <mergeCell ref="LI548:LJ548"/>
    <mergeCell ref="LI642:LJ642"/>
    <mergeCell ref="LI697:LJ697"/>
    <mergeCell ref="LI751:LJ751"/>
    <mergeCell ref="LE680:LF680"/>
    <mergeCell ref="LG680:LH680"/>
    <mergeCell ref="LE689:LF689"/>
    <mergeCell ref="LG689:LH689"/>
    <mergeCell ref="LE692:LF692"/>
    <mergeCell ref="LG692:LH692"/>
    <mergeCell ref="LE697:LF697"/>
    <mergeCell ref="LG697:LH697"/>
    <mergeCell ref="LE703:LF703"/>
    <mergeCell ref="LG703:LH703"/>
    <mergeCell ref="LE713:LF713"/>
    <mergeCell ref="LK490:LL490"/>
    <mergeCell ref="LI496:LJ496"/>
    <mergeCell ref="LK496:LL496"/>
    <mergeCell ref="LI501:LJ501"/>
    <mergeCell ref="LK501:LL501"/>
    <mergeCell ref="LI509:LJ509"/>
    <mergeCell ref="LK509:LL509"/>
    <mergeCell ref="LI517:LJ517"/>
    <mergeCell ref="LK517:LL517"/>
    <mergeCell ref="LI522:LJ522"/>
    <mergeCell ref="LK522:LL522"/>
    <mergeCell ref="LI528:LJ528"/>
    <mergeCell ref="LK528:LL528"/>
    <mergeCell ref="LI533:LJ533"/>
    <mergeCell ref="LK533:LL533"/>
    <mergeCell ref="LI540:LJ540"/>
    <mergeCell ref="LK540:LL540"/>
    <mergeCell ref="LK548:LL548"/>
    <mergeCell ref="LI555:LJ555"/>
    <mergeCell ref="LK555:LL555"/>
    <mergeCell ref="LI559:LJ559"/>
    <mergeCell ref="LK559:LL559"/>
    <mergeCell ref="LI577:LJ577"/>
    <mergeCell ref="LK577:LL577"/>
    <mergeCell ref="LI589:LJ589"/>
    <mergeCell ref="LK589:LL589"/>
    <mergeCell ref="LI596:LJ596"/>
    <mergeCell ref="LK596:LL596"/>
    <mergeCell ref="LI604:LJ604"/>
    <mergeCell ref="LK604:LL604"/>
    <mergeCell ref="LI619:LJ619"/>
    <mergeCell ref="LK619:LL619"/>
    <mergeCell ref="LI635:LJ635"/>
    <mergeCell ref="LK635:LL635"/>
    <mergeCell ref="LK642:LL642"/>
    <mergeCell ref="LI648:LJ648"/>
    <mergeCell ref="LK648:LL648"/>
    <mergeCell ref="LI654:LJ654"/>
    <mergeCell ref="LK654:LL654"/>
    <mergeCell ref="LI664:LJ664"/>
    <mergeCell ref="LK664:LL664"/>
    <mergeCell ref="LI669:LJ669"/>
    <mergeCell ref="LK669:LL669"/>
    <mergeCell ref="LI676:LJ676"/>
    <mergeCell ref="LK676:LL676"/>
    <mergeCell ref="LI680:LJ680"/>
    <mergeCell ref="LK680:LL680"/>
    <mergeCell ref="LI689:LJ689"/>
    <mergeCell ref="LK689:LL689"/>
    <mergeCell ref="LI692:LJ692"/>
    <mergeCell ref="LK692:LL692"/>
    <mergeCell ref="LK751:LL751"/>
    <mergeCell ref="LI761:LJ761"/>
    <mergeCell ref="LK761:LL761"/>
    <mergeCell ref="LI766:LJ766"/>
    <mergeCell ref="LK766:LL766"/>
    <mergeCell ref="LI777:LJ777"/>
    <mergeCell ref="LK777:LL777"/>
    <mergeCell ref="LI788:LJ788"/>
    <mergeCell ref="LK788:LL788"/>
    <mergeCell ref="LK697:LL697"/>
    <mergeCell ref="LI703:LJ703"/>
    <mergeCell ref="LK703:LL703"/>
    <mergeCell ref="LI713:LJ713"/>
    <mergeCell ref="LK713:LL713"/>
    <mergeCell ref="LI720:LJ720"/>
    <mergeCell ref="LK720:LL720"/>
    <mergeCell ref="LI723:LJ723"/>
    <mergeCell ref="LK723:LL723"/>
    <mergeCell ref="LI728:LJ728"/>
    <mergeCell ref="LK728:LL728"/>
    <mergeCell ref="LI736:LJ736"/>
    <mergeCell ref="LK736:LL736"/>
    <mergeCell ref="LI742:LJ742"/>
    <mergeCell ref="LK742:LL742"/>
    <mergeCell ref="LI744:LJ744"/>
    <mergeCell ref="LK744:LL744"/>
    <mergeCell ref="AC810:AD810"/>
    <mergeCell ref="AE810:AF810"/>
    <mergeCell ref="AG810:AH810"/>
    <mergeCell ref="AI810:AJ810"/>
    <mergeCell ref="AK810:AL810"/>
    <mergeCell ref="AM810:AN810"/>
    <mergeCell ref="AS810:AT810"/>
    <mergeCell ref="AU810:AV810"/>
    <mergeCell ref="AW810:AX810"/>
    <mergeCell ref="AY810:AZ810"/>
    <mergeCell ref="BE810:BF810"/>
    <mergeCell ref="BG810:BH810"/>
    <mergeCell ref="BM810:BN810"/>
    <mergeCell ref="BO810:BP810"/>
    <mergeCell ref="BY810:BZ810"/>
    <mergeCell ref="CA810:CB810"/>
    <mergeCell ref="CC810:CD810"/>
    <mergeCell ref="CE810:CF810"/>
    <mergeCell ref="DA810:DB810"/>
    <mergeCell ref="DC810:DD810"/>
    <mergeCell ref="EO810:EP810"/>
    <mergeCell ref="EQ810:ER810"/>
    <mergeCell ref="FY810:FZ810"/>
    <mergeCell ref="GA810:GB810"/>
    <mergeCell ref="GC810:GD810"/>
    <mergeCell ref="GE810:GF810"/>
    <mergeCell ref="GS810:GT810"/>
    <mergeCell ref="GU810:GV810"/>
    <mergeCell ref="GW810:GX810"/>
    <mergeCell ref="GY810:GZ810"/>
    <mergeCell ref="HA810:HB810"/>
    <mergeCell ref="HC810:HD810"/>
    <mergeCell ref="HE810:HF810"/>
    <mergeCell ref="HG810:HH810"/>
    <mergeCell ref="HI810:HJ810"/>
    <mergeCell ref="HK810:HL810"/>
    <mergeCell ref="HM810:HN810"/>
    <mergeCell ref="HO810:HP810"/>
    <mergeCell ref="HQ810:HR810"/>
    <mergeCell ref="HS810:HT810"/>
    <mergeCell ref="HU810:HV810"/>
    <mergeCell ref="HW810:HX810"/>
    <mergeCell ref="HY810:HZ810"/>
    <mergeCell ref="IA810:IB810"/>
    <mergeCell ref="IC810:ID810"/>
    <mergeCell ref="IE810:IF810"/>
    <mergeCell ref="IG810:IH810"/>
    <mergeCell ref="II810:IJ810"/>
    <mergeCell ref="IK810:IL810"/>
    <mergeCell ref="IM810:IN810"/>
    <mergeCell ref="IO810:IP810"/>
    <mergeCell ref="IQ810:IR810"/>
    <mergeCell ref="IS810:IT810"/>
    <mergeCell ref="IU810:IV810"/>
    <mergeCell ref="IW810:IX810"/>
    <mergeCell ref="IY810:IZ810"/>
    <mergeCell ref="JA810:JB810"/>
    <mergeCell ref="JC810:JD810"/>
    <mergeCell ref="JE810:JF810"/>
    <mergeCell ref="JG810:JH810"/>
    <mergeCell ref="JI810:JJ810"/>
    <mergeCell ref="JK810:JL810"/>
    <mergeCell ref="JM810:JN810"/>
    <mergeCell ref="JO810:JP810"/>
    <mergeCell ref="JQ810:JR810"/>
    <mergeCell ref="JS810:JT810"/>
    <mergeCell ref="JU810:JV810"/>
    <mergeCell ref="JW810:JX810"/>
    <mergeCell ref="JY810:JZ810"/>
    <mergeCell ref="KA810:KB810"/>
    <mergeCell ref="KC810:KD810"/>
    <mergeCell ref="KE810:KF810"/>
    <mergeCell ref="KG810:KH810"/>
    <mergeCell ref="KI810:KJ810"/>
    <mergeCell ref="KK810:KL810"/>
    <mergeCell ref="KM810:KN810"/>
    <mergeCell ref="KO810:KP810"/>
    <mergeCell ref="KQ810:KR810"/>
    <mergeCell ref="KS810:KT810"/>
    <mergeCell ref="KU810:KV810"/>
    <mergeCell ref="KW810:KX810"/>
    <mergeCell ref="KY810:KZ810"/>
    <mergeCell ref="LA810:LB810"/>
    <mergeCell ref="LC810:LD810"/>
    <mergeCell ref="LE810:LF810"/>
    <mergeCell ref="LG810:LH810"/>
    <mergeCell ref="LI810:LJ810"/>
    <mergeCell ref="LK810:LL810"/>
    <mergeCell ref="LM810:LN810"/>
    <mergeCell ref="LO810:LP810"/>
    <mergeCell ref="LQ810:LR810"/>
    <mergeCell ref="LS810:LT810"/>
    <mergeCell ref="LU810:LV810"/>
    <mergeCell ref="LW810:LX810"/>
    <mergeCell ref="Q803:R803"/>
    <mergeCell ref="S803:T803"/>
    <mergeCell ref="AC803:AD803"/>
    <mergeCell ref="AE803:AF803"/>
    <mergeCell ref="AG803:AH803"/>
    <mergeCell ref="AI803:AJ803"/>
    <mergeCell ref="AK803:AL803"/>
    <mergeCell ref="AM803:AN803"/>
    <mergeCell ref="AS803:AT803"/>
    <mergeCell ref="AU803:AV803"/>
    <mergeCell ref="AW803:AX803"/>
    <mergeCell ref="AY803:AZ803"/>
    <mergeCell ref="BE803:BF803"/>
    <mergeCell ref="BG803:BH803"/>
    <mergeCell ref="BM803:BN803"/>
    <mergeCell ref="BO803:BP803"/>
    <mergeCell ref="BY803:BZ803"/>
    <mergeCell ref="CA803:CB803"/>
    <mergeCell ref="CC803:CD803"/>
    <mergeCell ref="CE803:CF803"/>
    <mergeCell ref="DA803:DB803"/>
    <mergeCell ref="DC803:DD803"/>
    <mergeCell ref="EO803:EP803"/>
    <mergeCell ref="EQ803:ER803"/>
    <mergeCell ref="FU803:FV803"/>
    <mergeCell ref="FW803:FX803"/>
    <mergeCell ref="FY803:FZ803"/>
    <mergeCell ref="GA803:GB803"/>
    <mergeCell ref="GC803:GD803"/>
    <mergeCell ref="GE803:GF803"/>
    <mergeCell ref="GS803:GT803"/>
    <mergeCell ref="GU803:GV803"/>
    <mergeCell ref="GW803:GX803"/>
    <mergeCell ref="GY803:GZ803"/>
    <mergeCell ref="HA803:HB803"/>
    <mergeCell ref="HC803:HD803"/>
    <mergeCell ref="HE803:HF803"/>
    <mergeCell ref="HG803:HH803"/>
    <mergeCell ref="HI803:HJ803"/>
    <mergeCell ref="HK803:HL803"/>
    <mergeCell ref="HM803:HN803"/>
    <mergeCell ref="HO803:HP803"/>
    <mergeCell ref="HQ803:HR803"/>
    <mergeCell ref="HS803:HT803"/>
    <mergeCell ref="HU803:HV803"/>
    <mergeCell ref="HW803:HX803"/>
    <mergeCell ref="HY803:HZ803"/>
    <mergeCell ref="IA803:IB803"/>
    <mergeCell ref="IC803:ID803"/>
    <mergeCell ref="IE803:IF803"/>
    <mergeCell ref="IG803:IH803"/>
    <mergeCell ref="II803:IJ803"/>
    <mergeCell ref="IK803:IL803"/>
    <mergeCell ref="IM803:IN803"/>
    <mergeCell ref="IO803:IP803"/>
    <mergeCell ref="IQ803:IR803"/>
    <mergeCell ref="IS803:IT803"/>
    <mergeCell ref="IU803:IV803"/>
    <mergeCell ref="IW803:IX803"/>
    <mergeCell ref="IY803:IZ803"/>
    <mergeCell ref="JA803:JB803"/>
    <mergeCell ref="JC803:JD803"/>
    <mergeCell ref="JE803:JF803"/>
    <mergeCell ref="JG803:JH803"/>
    <mergeCell ref="JI803:JJ803"/>
    <mergeCell ref="JK803:JL803"/>
    <mergeCell ref="JM803:JN803"/>
    <mergeCell ref="JO803:JP803"/>
    <mergeCell ref="JQ803:JR803"/>
    <mergeCell ref="JS803:JT803"/>
    <mergeCell ref="JU803:JV803"/>
    <mergeCell ref="JW803:JX803"/>
    <mergeCell ref="JY803:JZ803"/>
    <mergeCell ref="KA803:KB803"/>
    <mergeCell ref="KC803:KD803"/>
    <mergeCell ref="KE803:KF803"/>
    <mergeCell ref="KG803:KH803"/>
    <mergeCell ref="KI803:KJ803"/>
    <mergeCell ref="KK803:KL803"/>
    <mergeCell ref="KM803:KN803"/>
    <mergeCell ref="KO803:KP803"/>
    <mergeCell ref="KQ803:KR803"/>
    <mergeCell ref="KS803:KT803"/>
    <mergeCell ref="KU803:KV803"/>
    <mergeCell ref="KW803:KX803"/>
    <mergeCell ref="KY803:KZ803"/>
    <mergeCell ref="LA803:LB803"/>
    <mergeCell ref="LC803:LD803"/>
    <mergeCell ref="LE803:LF803"/>
    <mergeCell ref="LG803:LH803"/>
    <mergeCell ref="LI803:LJ803"/>
    <mergeCell ref="LK803:LL803"/>
    <mergeCell ref="LM803:LN803"/>
    <mergeCell ref="LO803:LP803"/>
    <mergeCell ref="LQ803:LR803"/>
    <mergeCell ref="LS803:LT803"/>
    <mergeCell ref="LU803:LV803"/>
    <mergeCell ref="LW803:LX803"/>
    <mergeCell ref="LY490:LZ490"/>
    <mergeCell ref="MA490:MB490"/>
    <mergeCell ref="LY496:LZ496"/>
    <mergeCell ref="MA496:MB496"/>
    <mergeCell ref="LY501:LZ501"/>
    <mergeCell ref="MA501:MB501"/>
    <mergeCell ref="LY509:LZ509"/>
    <mergeCell ref="MA509:MB509"/>
    <mergeCell ref="LY517:LZ517"/>
    <mergeCell ref="MA517:MB517"/>
    <mergeCell ref="LY522:LZ522"/>
    <mergeCell ref="MA522:MB522"/>
    <mergeCell ref="LY528:LZ528"/>
    <mergeCell ref="MA528:MB528"/>
    <mergeCell ref="LY533:LZ533"/>
    <mergeCell ref="MA533:MB533"/>
    <mergeCell ref="LY540:LZ540"/>
    <mergeCell ref="MA540:MB540"/>
    <mergeCell ref="LY548:LZ548"/>
    <mergeCell ref="MA548:MB548"/>
    <mergeCell ref="LY555:LZ555"/>
    <mergeCell ref="MA555:MB555"/>
    <mergeCell ref="LY559:LZ559"/>
    <mergeCell ref="MA559:MB559"/>
    <mergeCell ref="LY577:LZ577"/>
    <mergeCell ref="MA577:MB577"/>
    <mergeCell ref="LY589:LZ589"/>
    <mergeCell ref="MA589:MB589"/>
    <mergeCell ref="LY596:LZ596"/>
    <mergeCell ref="MA596:MB596"/>
    <mergeCell ref="LY604:LZ604"/>
    <mergeCell ref="MA604:MB604"/>
    <mergeCell ref="LY619:LZ619"/>
    <mergeCell ref="MA619:MB619"/>
    <mergeCell ref="LY635:LZ635"/>
    <mergeCell ref="MA635:MB635"/>
    <mergeCell ref="LY642:LZ642"/>
    <mergeCell ref="MA642:MB642"/>
    <mergeCell ref="LY648:LZ648"/>
    <mergeCell ref="MA648:MB648"/>
    <mergeCell ref="LY654:LZ654"/>
    <mergeCell ref="MA654:MB654"/>
    <mergeCell ref="LY664:LZ664"/>
    <mergeCell ref="MA664:MB664"/>
    <mergeCell ref="LY669:LZ669"/>
    <mergeCell ref="MA669:MB669"/>
    <mergeCell ref="LY676:LZ676"/>
    <mergeCell ref="MA676:MB676"/>
    <mergeCell ref="LY680:LZ680"/>
    <mergeCell ref="MA680:MB680"/>
    <mergeCell ref="LY689:LZ689"/>
    <mergeCell ref="MA689:MB689"/>
    <mergeCell ref="LY692:LZ692"/>
    <mergeCell ref="MA692:MB692"/>
    <mergeCell ref="LY697:LZ697"/>
    <mergeCell ref="MA697:MB697"/>
    <mergeCell ref="LY703:LZ703"/>
    <mergeCell ref="MA703:MB703"/>
    <mergeCell ref="LY713:LZ713"/>
    <mergeCell ref="MA713:MB713"/>
    <mergeCell ref="LY720:LZ720"/>
    <mergeCell ref="MA720:MB720"/>
    <mergeCell ref="LY723:LZ723"/>
    <mergeCell ref="MA723:MB723"/>
    <mergeCell ref="LY728:LZ728"/>
    <mergeCell ref="MA728:MB728"/>
    <mergeCell ref="LY736:LZ736"/>
    <mergeCell ref="MA736:MB736"/>
    <mergeCell ref="LY742:LZ742"/>
    <mergeCell ref="MA742:MB742"/>
    <mergeCell ref="LY744:LZ744"/>
    <mergeCell ref="MA744:MB744"/>
    <mergeCell ref="LY751:LZ751"/>
    <mergeCell ref="MA751:MB751"/>
    <mergeCell ref="LY761:LZ761"/>
    <mergeCell ref="MA761:MB761"/>
    <mergeCell ref="LY766:LZ766"/>
    <mergeCell ref="MA766:MB766"/>
    <mergeCell ref="LY777:LZ777"/>
    <mergeCell ref="MA777:MB777"/>
    <mergeCell ref="LY788:LZ788"/>
    <mergeCell ref="MA788:MB788"/>
    <mergeCell ref="LY794:LZ794"/>
    <mergeCell ref="MA794:MB794"/>
    <mergeCell ref="LY803:LZ803"/>
    <mergeCell ref="MA803:MB803"/>
    <mergeCell ref="LY810:LZ810"/>
    <mergeCell ref="MA810:MB810"/>
    <mergeCell ref="MC490:MD490"/>
    <mergeCell ref="ME490:MF490"/>
    <mergeCell ref="MC496:MD496"/>
    <mergeCell ref="ME496:MF496"/>
    <mergeCell ref="MC501:MD501"/>
    <mergeCell ref="ME501:MF501"/>
    <mergeCell ref="MC509:MD509"/>
    <mergeCell ref="ME509:MF509"/>
    <mergeCell ref="MC517:MD517"/>
    <mergeCell ref="ME517:MF517"/>
    <mergeCell ref="MC522:MD522"/>
    <mergeCell ref="ME522:MF522"/>
    <mergeCell ref="MC528:MD528"/>
    <mergeCell ref="ME528:MF528"/>
    <mergeCell ref="MC533:MD533"/>
    <mergeCell ref="ME533:MF533"/>
    <mergeCell ref="MC540:MD540"/>
    <mergeCell ref="ME540:MF540"/>
    <mergeCell ref="MC548:MD548"/>
    <mergeCell ref="ME548:MF548"/>
    <mergeCell ref="MC555:MD555"/>
    <mergeCell ref="ME555:MF555"/>
    <mergeCell ref="MC559:MD559"/>
    <mergeCell ref="ME559:MF559"/>
    <mergeCell ref="MC577:MD577"/>
    <mergeCell ref="ME577:MF577"/>
    <mergeCell ref="MC589:MD589"/>
    <mergeCell ref="ME589:MF589"/>
    <mergeCell ref="MC596:MD596"/>
    <mergeCell ref="ME596:MF596"/>
    <mergeCell ref="MC604:MD604"/>
    <mergeCell ref="ME604:MF604"/>
    <mergeCell ref="MC619:MD619"/>
    <mergeCell ref="ME619:MF619"/>
    <mergeCell ref="MC635:MD635"/>
    <mergeCell ref="ME635:MF635"/>
    <mergeCell ref="MC642:MD642"/>
    <mergeCell ref="ME642:MF642"/>
    <mergeCell ref="MC648:MD648"/>
    <mergeCell ref="ME648:MF648"/>
    <mergeCell ref="MC654:MD654"/>
    <mergeCell ref="ME654:MF654"/>
    <mergeCell ref="MC664:MD664"/>
    <mergeCell ref="ME664:MF664"/>
    <mergeCell ref="MC669:MD669"/>
    <mergeCell ref="ME669:MF669"/>
    <mergeCell ref="MC676:MD676"/>
    <mergeCell ref="ME676:MF676"/>
    <mergeCell ref="MC680:MD680"/>
    <mergeCell ref="ME680:MF680"/>
    <mergeCell ref="MC689:MD689"/>
    <mergeCell ref="ME689:MF689"/>
    <mergeCell ref="MC692:MD692"/>
    <mergeCell ref="ME692:MF692"/>
    <mergeCell ref="MC697:MD697"/>
    <mergeCell ref="ME697:MF697"/>
    <mergeCell ref="MC703:MD703"/>
    <mergeCell ref="ME703:MF703"/>
    <mergeCell ref="MC766:MD766"/>
    <mergeCell ref="ME766:MF766"/>
    <mergeCell ref="MC777:MD777"/>
    <mergeCell ref="ME777:MF777"/>
    <mergeCell ref="MC788:MD788"/>
    <mergeCell ref="ME788:MF788"/>
    <mergeCell ref="MC794:MD794"/>
    <mergeCell ref="ME794:MF794"/>
    <mergeCell ref="MC803:MD803"/>
    <mergeCell ref="ME803:MF803"/>
    <mergeCell ref="MC810:MD810"/>
    <mergeCell ref="ME810:MF810"/>
    <mergeCell ref="MC713:MD713"/>
    <mergeCell ref="ME713:MF713"/>
    <mergeCell ref="MC720:MD720"/>
    <mergeCell ref="ME720:MF720"/>
    <mergeCell ref="MC723:MD723"/>
    <mergeCell ref="ME723:MF723"/>
    <mergeCell ref="MC728:MD728"/>
    <mergeCell ref="ME728:MF728"/>
    <mergeCell ref="MC736:MD736"/>
    <mergeCell ref="ME736:MF736"/>
    <mergeCell ref="MC742:MD742"/>
    <mergeCell ref="ME742:MF742"/>
    <mergeCell ref="MC744:MD744"/>
    <mergeCell ref="ME744:MF744"/>
    <mergeCell ref="MC751:MD751"/>
    <mergeCell ref="ME751:MF751"/>
    <mergeCell ref="MC761:MD761"/>
    <mergeCell ref="ME761:MF761"/>
    <mergeCell ref="Q819:R819"/>
    <mergeCell ref="S819:T819"/>
    <mergeCell ref="AC819:AD819"/>
    <mergeCell ref="AE819:AF819"/>
    <mergeCell ref="AG819:AH819"/>
    <mergeCell ref="AI819:AJ819"/>
    <mergeCell ref="AK819:AL819"/>
    <mergeCell ref="AM819:AN819"/>
    <mergeCell ref="AS819:AT819"/>
    <mergeCell ref="AU819:AV819"/>
    <mergeCell ref="AW819:AX819"/>
    <mergeCell ref="AY819:AZ819"/>
    <mergeCell ref="BE819:BF819"/>
    <mergeCell ref="BG819:BH819"/>
    <mergeCell ref="BM819:BN819"/>
    <mergeCell ref="BO819:BP819"/>
    <mergeCell ref="BY819:BZ819"/>
    <mergeCell ref="CA819:CB819"/>
    <mergeCell ref="CC819:CD819"/>
    <mergeCell ref="CE819:CF819"/>
    <mergeCell ref="DA819:DB819"/>
    <mergeCell ref="DC819:DD819"/>
    <mergeCell ref="EO819:EP819"/>
    <mergeCell ref="EQ819:ER819"/>
    <mergeCell ref="FU819:FV819"/>
    <mergeCell ref="FW819:FX819"/>
    <mergeCell ref="FY819:FZ819"/>
    <mergeCell ref="GA819:GB819"/>
    <mergeCell ref="GC819:GD819"/>
    <mergeCell ref="GE819:GF819"/>
    <mergeCell ref="GS819:GT819"/>
    <mergeCell ref="GU819:GV819"/>
    <mergeCell ref="GW819:GX819"/>
    <mergeCell ref="GY819:GZ819"/>
    <mergeCell ref="HA819:HB819"/>
    <mergeCell ref="HC819:HD819"/>
    <mergeCell ref="HE819:HF819"/>
    <mergeCell ref="HG819:HH819"/>
    <mergeCell ref="HI819:HJ819"/>
    <mergeCell ref="HK819:HL819"/>
    <mergeCell ref="HM819:HN819"/>
    <mergeCell ref="HO819:HP819"/>
    <mergeCell ref="HQ819:HR819"/>
    <mergeCell ref="HS819:HT819"/>
    <mergeCell ref="HU819:HV819"/>
    <mergeCell ref="HW819:HX819"/>
    <mergeCell ref="HY819:HZ819"/>
    <mergeCell ref="IA819:IB819"/>
    <mergeCell ref="IC819:ID819"/>
    <mergeCell ref="IE819:IF819"/>
    <mergeCell ref="IG819:IH819"/>
    <mergeCell ref="II819:IJ819"/>
    <mergeCell ref="IK819:IL819"/>
    <mergeCell ref="IM819:IN819"/>
    <mergeCell ref="IO819:IP819"/>
    <mergeCell ref="IQ819:IR819"/>
    <mergeCell ref="IS819:IT819"/>
    <mergeCell ref="IU819:IV819"/>
    <mergeCell ref="IW819:IX819"/>
    <mergeCell ref="IY819:IZ819"/>
    <mergeCell ref="JA819:JB819"/>
    <mergeCell ref="JC819:JD819"/>
    <mergeCell ref="JE819:JF819"/>
    <mergeCell ref="JG819:JH819"/>
    <mergeCell ref="JI819:JJ819"/>
    <mergeCell ref="JK819:JL819"/>
    <mergeCell ref="JM819:JN819"/>
    <mergeCell ref="JO819:JP819"/>
    <mergeCell ref="JQ819:JR819"/>
    <mergeCell ref="JS819:JT819"/>
    <mergeCell ref="JU819:JV819"/>
    <mergeCell ref="JW819:JX819"/>
    <mergeCell ref="JY819:JZ819"/>
    <mergeCell ref="KA819:KB819"/>
    <mergeCell ref="KC819:KD819"/>
    <mergeCell ref="KE819:KF819"/>
    <mergeCell ref="KG819:KH819"/>
    <mergeCell ref="KI819:KJ819"/>
    <mergeCell ref="KK819:KL819"/>
    <mergeCell ref="KM819:KN819"/>
    <mergeCell ref="KO819:KP819"/>
    <mergeCell ref="KQ819:KR819"/>
    <mergeCell ref="KS819:KT819"/>
    <mergeCell ref="KU819:KV819"/>
    <mergeCell ref="KW819:KX819"/>
    <mergeCell ref="MG819:MH819"/>
    <mergeCell ref="MI819:MJ819"/>
    <mergeCell ref="MK819:ML819"/>
    <mergeCell ref="MM819:MN819"/>
    <mergeCell ref="KY819:KZ819"/>
    <mergeCell ref="LA819:LB819"/>
    <mergeCell ref="LC819:LD819"/>
    <mergeCell ref="LE819:LF819"/>
    <mergeCell ref="LG819:LH819"/>
    <mergeCell ref="LI819:LJ819"/>
    <mergeCell ref="LK819:LL819"/>
    <mergeCell ref="LM819:LN819"/>
    <mergeCell ref="LO819:LP819"/>
    <mergeCell ref="LQ819:LR819"/>
    <mergeCell ref="LS819:LT819"/>
    <mergeCell ref="LU819:LV819"/>
    <mergeCell ref="LW819:LX819"/>
    <mergeCell ref="LY819:LZ819"/>
    <mergeCell ref="MA819:MB819"/>
    <mergeCell ref="MC819:MD819"/>
    <mergeCell ref="ME819:MF819"/>
  </mergeCells>
  <conditionalFormatting sqref="K418:K430">
    <cfRule type="top10" dxfId="7" priority="12" stopIfTrue="1" rank="1"/>
  </conditionalFormatting>
  <conditionalFormatting sqref="H418:H430">
    <cfRule type="top10" dxfId="6" priority="11" stopIfTrue="1" rank="1"/>
  </conditionalFormatting>
  <conditionalFormatting sqref="I418:I430">
    <cfRule type="top10" dxfId="5" priority="10" stopIfTrue="1" rank="1"/>
  </conditionalFormatting>
  <conditionalFormatting sqref="J418:J430">
    <cfRule type="top10" dxfId="4" priority="9" stopIfTrue="1" rank="1"/>
  </conditionalFormatting>
  <conditionalFormatting sqref="K450:K460">
    <cfRule type="top10" dxfId="3" priority="17" stopIfTrue="1" rank="1"/>
  </conditionalFormatting>
  <conditionalFormatting sqref="I450:I460">
    <cfRule type="top10" dxfId="2" priority="19" stopIfTrue="1" rank="1"/>
  </conditionalFormatting>
  <conditionalFormatting sqref="J450:J460">
    <cfRule type="top10" dxfId="1" priority="20" stopIfTrue="1" rank="1"/>
  </conditionalFormatting>
  <conditionalFormatting sqref="H450:H460">
    <cfRule type="top10" dxfId="0" priority="2" stopIfTrue="1" rank="1"/>
  </conditionalFormatting>
  <hyperlinks>
    <hyperlink ref="G74" r:id="rId1"/>
    <hyperlink ref="G75" r:id="rId2"/>
    <hyperlink ref="G76" r:id="rId3"/>
    <hyperlink ref="G77" r:id="rId4"/>
    <hyperlink ref="G78" r:id="rId5"/>
    <hyperlink ref="G79" r:id="rId6"/>
    <hyperlink ref="G80" r:id="rId7"/>
    <hyperlink ref="G81" r:id="rId8"/>
  </hyperlinks>
  <pageMargins left="0.74791666666666667" right="0.74791666666666667" top="0.98402777777777783" bottom="0.98402777777777783" header="0.51180555555555562" footer="0.51180555555555562"/>
  <pageSetup firstPageNumber="0" orientation="portrait" horizontalDpi="300" verticalDpi="300" r:id="rId9"/>
  <headerFooter alignWithMargins="0"/>
  <colBreaks count="1" manualBreakCount="1">
    <brk id="16" max="1048575" man="1"/>
  </colBreaks>
  <drawing r:id="rId10"/>
  <legacyDrawing r:id="rId1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5:C60"/>
  <sheetViews>
    <sheetView showGridLines="0" defaultGridColor="0" colorId="8" zoomScale="85" zoomScaleNormal="85" workbookViewId="0">
      <selection activeCell="A23" sqref="A23"/>
    </sheetView>
  </sheetViews>
  <sheetFormatPr defaultColWidth="11.42578125" defaultRowHeight="12.75"/>
  <cols>
    <col min="1" max="1" width="12.5703125" customWidth="1"/>
    <col min="2" max="2" width="6" customWidth="1"/>
    <col min="3" max="3" width="5.140625" customWidth="1"/>
  </cols>
  <sheetData>
    <row r="5" spans="1:3" ht="13.5" thickBot="1">
      <c r="A5" s="850"/>
      <c r="B5" s="851" t="s">
        <v>289</v>
      </c>
      <c r="C5" s="852" t="s">
        <v>290</v>
      </c>
    </row>
    <row r="6" spans="1:3">
      <c r="A6" t="s">
        <v>291</v>
      </c>
      <c r="B6" s="853">
        <f>'Nouveau _3 aspects_'!K7</f>
        <v>14.072441686568402</v>
      </c>
      <c r="C6" s="853">
        <f>'Nouveau _3 aspects_'!K8</f>
        <v>2.2439928448191879</v>
      </c>
    </row>
    <row r="7" spans="1:3">
      <c r="A7" s="140" t="s">
        <v>8</v>
      </c>
      <c r="B7" s="854">
        <f>'Nouveau _3 aspects_'!M7</f>
        <v>14.11142857142857</v>
      </c>
      <c r="C7" s="855">
        <f>'Nouveau _3 aspects_'!M8</f>
        <v>1.8188185286982785</v>
      </c>
    </row>
    <row r="8" spans="1:3">
      <c r="A8" s="140" t="s">
        <v>4</v>
      </c>
      <c r="B8" s="854">
        <f>'Nouveau _3 aspects_'!Q7</f>
        <v>13.295238095238098</v>
      </c>
      <c r="C8" s="855">
        <f>'Nouveau _3 aspects_'!Q8</f>
        <v>1.8019378969131434</v>
      </c>
    </row>
    <row r="9" spans="1:3">
      <c r="A9" s="140" t="s">
        <v>30</v>
      </c>
      <c r="B9" s="854">
        <f>'Nouveau _3 aspects_'!U7</f>
        <v>14.817551020408162</v>
      </c>
      <c r="C9" s="855">
        <f>'Nouveau _3 aspects_'!U8</f>
        <v>1.8604015366450042</v>
      </c>
    </row>
    <row r="10" spans="1:3">
      <c r="A10" s="140" t="s">
        <v>5</v>
      </c>
      <c r="B10" s="854">
        <f>'Nouveau _3 aspects_'!Y7</f>
        <v>14.702099447513811</v>
      </c>
      <c r="C10" s="855">
        <f>'Nouveau _3 aspects_'!Y8</f>
        <v>2.0701771290425581</v>
      </c>
    </row>
    <row r="11" spans="1:3">
      <c r="A11" s="140" t="s">
        <v>3</v>
      </c>
      <c r="B11" s="854">
        <f>'Nouveau _3 aspects_'!AC7</f>
        <v>12.986744966442954</v>
      </c>
      <c r="C11" s="855">
        <f>'Nouveau _3 aspects_'!AC8</f>
        <v>2.468517284640829</v>
      </c>
    </row>
    <row r="12" spans="1:3">
      <c r="A12" s="140" t="s">
        <v>6</v>
      </c>
      <c r="B12" s="854">
        <f>'Nouveau _3 aspects_'!AG7</f>
        <v>12.678333333333333</v>
      </c>
      <c r="C12" s="855">
        <f>'Nouveau _3 aspects_'!AG8</f>
        <v>3.9363639954182039</v>
      </c>
    </row>
    <row r="13" spans="1:3">
      <c r="A13" s="140" t="s">
        <v>2</v>
      </c>
      <c r="B13" s="854">
        <f>'Nouveau _3 aspects_'!AK7</f>
        <v>13.942366071428571</v>
      </c>
      <c r="C13" s="855">
        <f>'Nouveau _3 aspects_'!AK8</f>
        <v>3.1324547645477354</v>
      </c>
    </row>
    <row r="14" spans="1:3">
      <c r="A14" s="140" t="s">
        <v>12</v>
      </c>
      <c r="B14" s="854">
        <f>'Nouveau _3 aspects_'!AO7</f>
        <v>12.392241379310345</v>
      </c>
      <c r="C14" s="855">
        <f>'Nouveau _3 aspects_'!AO8</f>
        <v>3.9760224517984146</v>
      </c>
    </row>
    <row r="15" spans="1:3">
      <c r="A15" s="140" t="s">
        <v>60</v>
      </c>
      <c r="B15" s="854">
        <f>'Nouveau _3 aspects_'!AS7</f>
        <v>13.943495934959346</v>
      </c>
      <c r="C15" s="855">
        <f>'Nouveau _3 aspects_'!AS8</f>
        <v>1.9600921344492805</v>
      </c>
    </row>
    <row r="16" spans="1:3">
      <c r="A16" s="140" t="s">
        <v>7</v>
      </c>
      <c r="B16" s="854">
        <f>'Nouveau _3 aspects_'!AW7</f>
        <v>10.812631578947368</v>
      </c>
      <c r="C16" s="855">
        <f>'Nouveau _3 aspects_'!AW8</f>
        <v>4.3246375784476747</v>
      </c>
    </row>
    <row r="17" spans="1:3">
      <c r="A17" s="140" t="s">
        <v>292</v>
      </c>
      <c r="B17" s="854">
        <f>'Nouveau _3 aspects_'!BA7</f>
        <v>15.2</v>
      </c>
      <c r="C17" s="855">
        <f>'Nouveau _3 aspects_'!BA8</f>
        <v>3.6331804249169886</v>
      </c>
    </row>
    <row r="18" spans="1:3">
      <c r="A18" s="140" t="s">
        <v>1</v>
      </c>
      <c r="B18" s="854">
        <f>'Nouveau _3 aspects_'!BE7</f>
        <v>13.751648044692736</v>
      </c>
      <c r="C18" s="855">
        <f>'Nouveau _3 aspects_'!BE8</f>
        <v>2.7585838162540535</v>
      </c>
    </row>
    <row r="19" spans="1:3">
      <c r="A19" s="140" t="s">
        <v>14</v>
      </c>
      <c r="B19" s="854">
        <f>'Nouveau _3 aspects_'!BI7</f>
        <v>0</v>
      </c>
      <c r="C19" s="855">
        <f>'Nouveau _3 aspects_'!BI8</f>
        <v>0</v>
      </c>
    </row>
    <row r="20" spans="1:3">
      <c r="A20" s="140" t="s">
        <v>9</v>
      </c>
      <c r="B20" s="854">
        <f>'Nouveau _3 aspects_'!BM7</f>
        <v>15.017889908256882</v>
      </c>
      <c r="C20" s="855">
        <f>'Nouveau _3 aspects_'!BM8</f>
        <v>1.80383135113101</v>
      </c>
    </row>
    <row r="21" spans="1:3">
      <c r="A21" s="140" t="s">
        <v>10</v>
      </c>
      <c r="B21" s="854">
        <f>'Nouveau _3 aspects_'!BQ7</f>
        <v>0</v>
      </c>
      <c r="C21" s="855">
        <f>'Nouveau _3 aspects_'!BQ8</f>
        <v>0</v>
      </c>
    </row>
    <row r="22" spans="1:3">
      <c r="A22" s="140" t="s">
        <v>94</v>
      </c>
      <c r="B22" s="854">
        <f>'Nouveau _3 aspects_'!BU7</f>
        <v>14.166308724832213</v>
      </c>
      <c r="C22" s="855">
        <f>'Nouveau _3 aspects_'!BU8</f>
        <v>1.9882041839353524</v>
      </c>
    </row>
    <row r="23" spans="1:3">
      <c r="A23" s="140" t="s">
        <v>293</v>
      </c>
      <c r="B23" s="854" t="e">
        <f>'Nouveau _3 aspects_'!#REF!</f>
        <v>#REF!</v>
      </c>
      <c r="C23" s="855" t="e">
        <f>'Nouveau _3 aspects_'!#REF!</f>
        <v>#REF!</v>
      </c>
    </row>
    <row r="24" spans="1:3">
      <c r="A24" s="140" t="s">
        <v>294</v>
      </c>
      <c r="B24" s="854">
        <f>'Nouveau _3 aspects_'!BY7</f>
        <v>16.600000000000001</v>
      </c>
      <c r="C24" s="855">
        <f>'Nouveau _3 aspects_'!BY8</f>
        <v>0.51957057159517361</v>
      </c>
    </row>
    <row r="25" spans="1:3">
      <c r="A25" s="140" t="s">
        <v>96</v>
      </c>
      <c r="B25" s="854">
        <f>'Nouveau _3 aspects_'!CC7</f>
        <v>15.284672897196263</v>
      </c>
      <c r="C25" s="855">
        <f>'Nouveau _3 aspects_'!CC8</f>
        <v>2.0926269118011316</v>
      </c>
    </row>
    <row r="26" spans="1:3">
      <c r="A26" s="140" t="s">
        <v>119</v>
      </c>
      <c r="B26" s="854">
        <f>'Nouveau _3 aspects_'!CG7</f>
        <v>13.949594594594595</v>
      </c>
      <c r="C26" s="855">
        <f>'Nouveau _3 aspects_'!CG8</f>
        <v>1.6362925343753691</v>
      </c>
    </row>
    <row r="27" spans="1:3">
      <c r="A27" s="140" t="s">
        <v>295</v>
      </c>
      <c r="B27" s="854">
        <f>'Nouveau _3 aspects_'!CK7</f>
        <v>14.6203007518797</v>
      </c>
      <c r="C27" s="855">
        <f>'Nouveau _3 aspects_'!CK8</f>
        <v>1.7445190966452699</v>
      </c>
    </row>
    <row r="28" spans="1:3">
      <c r="A28" s="140" t="s">
        <v>296</v>
      </c>
      <c r="B28" s="854">
        <f>'Nouveau _3 aspects_'!CO7</f>
        <v>14.486169154228854</v>
      </c>
      <c r="C28" s="855">
        <f>'Nouveau _3 aspects_'!CO8</f>
        <v>2.2563910900470767</v>
      </c>
    </row>
    <row r="29" spans="1:3">
      <c r="A29" s="140" t="s">
        <v>100</v>
      </c>
      <c r="B29" s="854">
        <f>'Nouveau _3 aspects_'!CS7</f>
        <v>16.483333333333334</v>
      </c>
      <c r="C29" s="855">
        <f>'Nouveau _3 aspects_'!CS8</f>
        <v>0.5008326400438331</v>
      </c>
    </row>
    <row r="30" spans="1:3">
      <c r="A30" s="140" t="s">
        <v>101</v>
      </c>
      <c r="B30" s="854">
        <f>'Nouveau _3 aspects_'!CW7</f>
        <v>13.763333333333334</v>
      </c>
      <c r="C30" s="855">
        <f>'Nouveau _3 aspects_'!CW8</f>
        <v>2.5748764059168177</v>
      </c>
    </row>
    <row r="31" spans="1:3">
      <c r="A31" s="140" t="s">
        <v>297</v>
      </c>
      <c r="B31" s="854">
        <f>'Nouveau _3 aspects_'!DA7</f>
        <v>14.367021276595745</v>
      </c>
      <c r="C31" s="855">
        <f>'Nouveau _3 aspects_'!DA8</f>
        <v>2.4170201874403099</v>
      </c>
    </row>
    <row r="32" spans="1:3">
      <c r="A32" s="856" t="s">
        <v>103</v>
      </c>
      <c r="B32" s="857">
        <f>'Nouveau _3 aspects_'!DE7</f>
        <v>13.633333333333333</v>
      </c>
      <c r="C32" s="858">
        <f>'Nouveau _3 aspects_'!DE8</f>
        <v>1.6664242247908223</v>
      </c>
    </row>
    <row r="33" spans="1:2">
      <c r="A33" s="2"/>
      <c r="B33" s="3"/>
    </row>
    <row r="34" spans="1:2">
      <c r="A34" s="2"/>
      <c r="B34" s="3"/>
    </row>
    <row r="35" spans="1:2">
      <c r="B35" s="859"/>
    </row>
    <row r="36" spans="1:2">
      <c r="B36" s="859"/>
    </row>
    <row r="37" spans="1:2">
      <c r="B37" s="859"/>
    </row>
    <row r="38" spans="1:2">
      <c r="B38" s="859"/>
    </row>
    <row r="39" spans="1:2">
      <c r="B39" s="859"/>
    </row>
    <row r="40" spans="1:2">
      <c r="B40" s="859"/>
    </row>
    <row r="41" spans="1:2">
      <c r="B41" s="859"/>
    </row>
    <row r="42" spans="1:2">
      <c r="B42" s="859"/>
    </row>
    <row r="43" spans="1:2">
      <c r="B43" s="859"/>
    </row>
    <row r="44" spans="1:2">
      <c r="B44" s="859"/>
    </row>
    <row r="45" spans="1:2">
      <c r="B45" s="859"/>
    </row>
    <row r="46" spans="1:2">
      <c r="B46" s="859"/>
    </row>
    <row r="47" spans="1:2">
      <c r="B47" s="859"/>
    </row>
    <row r="48" spans="1:2">
      <c r="B48" s="859"/>
    </row>
    <row r="49" spans="2:2">
      <c r="B49" s="859"/>
    </row>
    <row r="50" spans="2:2">
      <c r="B50" s="859"/>
    </row>
    <row r="51" spans="2:2">
      <c r="B51" s="859"/>
    </row>
    <row r="52" spans="2:2">
      <c r="B52" s="859"/>
    </row>
    <row r="53" spans="2:2">
      <c r="B53" s="859"/>
    </row>
    <row r="54" spans="2:2">
      <c r="B54" s="859"/>
    </row>
    <row r="55" spans="2:2">
      <c r="B55" s="859"/>
    </row>
    <row r="56" spans="2:2">
      <c r="B56" s="859"/>
    </row>
    <row r="57" spans="2:2">
      <c r="B57" s="859"/>
    </row>
    <row r="58" spans="2:2">
      <c r="B58" s="860"/>
    </row>
    <row r="59" spans="2:2">
      <c r="B59" s="860"/>
    </row>
    <row r="60" spans="2:2">
      <c r="B60" s="860"/>
    </row>
  </sheetData>
  <pageMargins left="0.74791666666666667" right="0.74791666666666667" top="0.98402777777777783" bottom="0.98402777777777783" header="0.51180555555555562" footer="0.51180555555555562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Anciens _4 aspects_</vt:lpstr>
      <vt:lpstr>Nouveau _3 aspects_</vt:lpstr>
      <vt:lpstr>Profils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Matthieu</cp:lastModifiedBy>
  <dcterms:created xsi:type="dcterms:W3CDTF">2008-05-03T23:30:48Z</dcterms:created>
  <dcterms:modified xsi:type="dcterms:W3CDTF">2013-10-15T16:57:12Z</dcterms:modified>
</cp:coreProperties>
</file>